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theme/themeOverride1.xml" ContentType="application/vnd.openxmlformats-officedocument.themeOverride+xml"/>
  <Override PartName="/xl/charts/chart9.xml" ContentType="application/vnd.openxmlformats-officedocument.drawingml.chart+xml"/>
  <Override PartName="/xl/theme/themeOverride2.xml" ContentType="application/vnd.openxmlformats-officedocument.themeOverride+xml"/>
  <Override PartName="/xl/charts/chart10.xml" ContentType="application/vnd.openxmlformats-officedocument.drawingml.chart+xml"/>
  <Override PartName="/xl/charts/style6.xml" ContentType="application/vnd.ms-office.chartstyle+xml"/>
  <Override PartName="/xl/charts/colors6.xml" ContentType="application/vnd.ms-office.chartcolorstyle+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theme/themeOverride3.xml" ContentType="application/vnd.openxmlformats-officedocument.themeOverride+xml"/>
  <Override PartName="/xl/charts/chart16.xml" ContentType="application/vnd.openxmlformats-officedocument.drawingml.chart+xml"/>
  <Override PartName="/xl/theme/themeOverride4.xml" ContentType="application/vnd.openxmlformats-officedocument.themeOverride+xml"/>
  <Override PartName="/xl/charts/chart17.xml" ContentType="application/vnd.openxmlformats-officedocument.drawingml.chart+xml"/>
  <Override PartName="/xl/charts/style11.xml" ContentType="application/vnd.ms-office.chartstyle+xml"/>
  <Override PartName="/xl/charts/colors11.xml" ContentType="application/vnd.ms-office.chartcolorstyle+xml"/>
  <Override PartName="/xl/charts/chart18.xml" ContentType="application/vnd.openxmlformats-officedocument.drawingml.chart+xml"/>
  <Override PartName="/xl/charts/style12.xml" ContentType="application/vnd.ms-office.chartstyle+xml"/>
  <Override PartName="/xl/charts/colors12.xml" ContentType="application/vnd.ms-office.chartcolorstyle+xml"/>
  <Override PartName="/xl/charts/chart19.xml" ContentType="application/vnd.openxmlformats-officedocument.drawingml.chart+xml"/>
  <Override PartName="/xl/charts/style13.xml" ContentType="application/vnd.ms-office.chartstyle+xml"/>
  <Override PartName="/xl/charts/colors13.xml" ContentType="application/vnd.ms-office.chartcolorstyle+xml"/>
  <Override PartName="/xl/charts/chart20.xml" ContentType="application/vnd.openxmlformats-officedocument.drawingml.chart+xml"/>
  <Override PartName="/xl/charts/style14.xml" ContentType="application/vnd.ms-office.chartstyle+xml"/>
  <Override PartName="/xl/charts/colors14.xml" ContentType="application/vnd.ms-office.chartcolorstyle+xml"/>
  <Override PartName="/xl/charts/chart21.xml" ContentType="application/vnd.openxmlformats-officedocument.drawingml.chart+xml"/>
  <Override PartName="/xl/charts/style15.xml" ContentType="application/vnd.ms-office.chartstyle+xml"/>
  <Override PartName="/xl/charts/colors15.xml" ContentType="application/vnd.ms-office.chartcolorstyle+xml"/>
  <Override PartName="/xl/charts/chart22.xml" ContentType="application/vnd.openxmlformats-officedocument.drawingml.chart+xml"/>
  <Override PartName="/xl/charts/style16.xml" ContentType="application/vnd.ms-office.chartstyle+xml"/>
  <Override PartName="/xl/charts/colors16.xml" ContentType="application/vnd.ms-office.chartcolorstyle+xml"/>
  <Override PartName="/xl/charts/chart23.xml" ContentType="application/vnd.openxmlformats-officedocument.drawingml.chart+xml"/>
  <Override PartName="/xl/charts/style17.xml" ContentType="application/vnd.ms-office.chartstyle+xml"/>
  <Override PartName="/xl/charts/colors17.xml" ContentType="application/vnd.ms-office.chartcolorstyle+xml"/>
  <Override PartName="/xl/charts/chart24.xml" ContentType="application/vnd.openxmlformats-officedocument.drawingml.chart+xml"/>
  <Override PartName="/xl/charts/style18.xml" ContentType="application/vnd.ms-office.chartstyle+xml"/>
  <Override PartName="/xl/charts/colors18.xml" ContentType="application/vnd.ms-office.chartcolorstyle+xml"/>
  <Override PartName="/xl/charts/chart25.xml" ContentType="application/vnd.openxmlformats-officedocument.drawingml.chart+xml"/>
  <Override PartName="/xl/charts/style19.xml" ContentType="application/vnd.ms-office.chartstyle+xml"/>
  <Override PartName="/xl/charts/colors19.xml" ContentType="application/vnd.ms-office.chartcolorstyle+xml"/>
  <Override PartName="/xl/charts/chart26.xml" ContentType="application/vnd.openxmlformats-officedocument.drawingml.chart+xml"/>
  <Override PartName="/xl/charts/style20.xml" ContentType="application/vnd.ms-office.chartstyle+xml"/>
  <Override PartName="/xl/charts/colors20.xml" ContentType="application/vnd.ms-office.chartcolorstyle+xml"/>
  <Override PartName="/xl/charts/chart27.xml" ContentType="application/vnd.openxmlformats-officedocument.drawingml.chart+xml"/>
  <Override PartName="/xl/charts/style21.xml" ContentType="application/vnd.ms-office.chartstyle+xml"/>
  <Override PartName="/xl/charts/colors21.xml" ContentType="application/vnd.ms-office.chartcolorstyle+xml"/>
  <Override PartName="/xl/charts/chart28.xml" ContentType="application/vnd.openxmlformats-officedocument.drawingml.chart+xml"/>
  <Override PartName="/xl/charts/style22.xml" ContentType="application/vnd.ms-office.chartstyle+xml"/>
  <Override PartName="/xl/charts/colors22.xml" ContentType="application/vnd.ms-office.chartcolorstyle+xml"/>
  <Override PartName="/xl/charts/chart29.xml" ContentType="application/vnd.openxmlformats-officedocument.drawingml.chart+xml"/>
  <Override PartName="/xl/charts/style23.xml" ContentType="application/vnd.ms-office.chartstyle+xml"/>
  <Override PartName="/xl/charts/colors23.xml" ContentType="application/vnd.ms-office.chartcolorstyle+xml"/>
  <Override PartName="/xl/charts/chart30.xml" ContentType="application/vnd.openxmlformats-officedocument.drawingml.chart+xml"/>
  <Override PartName="/xl/charts/style24.xml" ContentType="application/vnd.ms-office.chartstyle+xml"/>
  <Override PartName="/xl/charts/colors24.xml" ContentType="application/vnd.ms-office.chartcolorstyle+xml"/>
  <Override PartName="/xl/charts/chart31.xml" ContentType="application/vnd.openxmlformats-officedocument.drawingml.chart+xml"/>
  <Override PartName="/xl/charts/style25.xml" ContentType="application/vnd.ms-office.chartstyle+xml"/>
  <Override PartName="/xl/charts/colors25.xml" ContentType="application/vnd.ms-office.chartcolorstyle+xml"/>
  <Override PartName="/xl/charts/chart32.xml" ContentType="application/vnd.openxmlformats-officedocument.drawingml.chart+xml"/>
  <Override PartName="/xl/charts/style26.xml" ContentType="application/vnd.ms-office.chartstyle+xml"/>
  <Override PartName="/xl/charts/colors26.xml" ContentType="application/vnd.ms-office.chartcolorstyle+xml"/>
  <Override PartName="/xl/charts/chart33.xml" ContentType="application/vnd.openxmlformats-officedocument.drawingml.chart+xml"/>
  <Override PartName="/xl/charts/style27.xml" ContentType="application/vnd.ms-office.chartstyle+xml"/>
  <Override PartName="/xl/charts/colors27.xml" ContentType="application/vnd.ms-office.chartcolorstyle+xml"/>
  <Override PartName="/xl/charts/chart34.xml" ContentType="application/vnd.openxmlformats-officedocument.drawingml.chart+xml"/>
  <Override PartName="/xl/charts/style28.xml" ContentType="application/vnd.ms-office.chartstyle+xml"/>
  <Override PartName="/xl/charts/colors28.xml" ContentType="application/vnd.ms-office.chartcolorstyle+xml"/>
  <Override PartName="/xl/charts/chart35.xml" ContentType="application/vnd.openxmlformats-officedocument.drawingml.chart+xml"/>
  <Override PartName="/xl/charts/style29.xml" ContentType="application/vnd.ms-office.chartstyle+xml"/>
  <Override PartName="/xl/charts/colors29.xml" ContentType="application/vnd.ms-office.chartcolorstyle+xml"/>
  <Override PartName="/xl/charts/chart36.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3.xml" ContentType="application/vnd.openxmlformats-officedocument.drawing+xml"/>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harts/chart37.xml" ContentType="application/vnd.openxmlformats-officedocument.drawingml.chart+xml"/>
  <Override PartName="/xl/theme/themeOverride5.xml" ContentType="application/vnd.openxmlformats-officedocument.themeOverride+xml"/>
  <Override PartName="/xl/charts/chart38.xml" ContentType="application/vnd.openxmlformats-officedocument.drawingml.chart+xml"/>
  <Override PartName="/xl/theme/themeOverride6.xml" ContentType="application/vnd.openxmlformats-officedocument.themeOverride+xml"/>
  <Override PartName="/xl/charts/chart39.xml" ContentType="application/vnd.openxmlformats-officedocument.drawingml.chart+xml"/>
  <Override PartName="/xl/charts/style31.xml" ContentType="application/vnd.ms-office.chartstyle+xml"/>
  <Override PartName="/xl/charts/colors31.xml" ContentType="application/vnd.ms-office.chartcolorstyle+xml"/>
  <Override PartName="/xl/charts/chart40.xml" ContentType="application/vnd.openxmlformats-officedocument.drawingml.chart+xml"/>
  <Override PartName="/xl/charts/style32.xml" ContentType="application/vnd.ms-office.chartstyle+xml"/>
  <Override PartName="/xl/charts/colors32.xml" ContentType="application/vnd.ms-office.chartcolorstyle+xml"/>
  <Override PartName="/xl/charts/chart41.xml" ContentType="application/vnd.openxmlformats-officedocument.drawingml.chart+xml"/>
  <Override PartName="/xl/charts/style33.xml" ContentType="application/vnd.ms-office.chartstyle+xml"/>
  <Override PartName="/xl/charts/colors33.xml" ContentType="application/vnd.ms-office.chartcolorstyle+xml"/>
  <Override PartName="/xl/charts/chart42.xml" ContentType="application/vnd.openxmlformats-officedocument.drawingml.chart+xml"/>
  <Override PartName="/xl/charts/style34.xml" ContentType="application/vnd.ms-office.chartstyle+xml"/>
  <Override PartName="/xl/charts/colors34.xml" ContentType="application/vnd.ms-office.chartcolorstyle+xml"/>
  <Override PartName="/xl/charts/chart43.xml" ContentType="application/vnd.openxmlformats-officedocument.drawingml.chart+xml"/>
  <Override PartName="/xl/charts/style35.xml" ContentType="application/vnd.ms-office.chartstyle+xml"/>
  <Override PartName="/xl/charts/colors35.xml" ContentType="application/vnd.ms-office.chartcolorstyle+xml"/>
  <Override PartName="/xl/charts/chart44.xml" ContentType="application/vnd.openxmlformats-officedocument.drawingml.chart+xml"/>
  <Override PartName="/xl/theme/themeOverride7.xml" ContentType="application/vnd.openxmlformats-officedocument.themeOverride+xml"/>
  <Override PartName="/xl/charts/chart45.xml" ContentType="application/vnd.openxmlformats-officedocument.drawingml.chart+xml"/>
  <Override PartName="/xl/theme/themeOverride8.xml" ContentType="application/vnd.openxmlformats-officedocument.themeOverride+xml"/>
  <Override PartName="/xl/charts/chart46.xml" ContentType="application/vnd.openxmlformats-officedocument.drawingml.chart+xml"/>
  <Override PartName="/xl/charts/style36.xml" ContentType="application/vnd.ms-office.chartstyle+xml"/>
  <Override PartName="/xl/charts/colors36.xml" ContentType="application/vnd.ms-office.chartcolorstyle+xml"/>
  <Override PartName="/xl/charts/chart47.xml" ContentType="application/vnd.openxmlformats-officedocument.drawingml.chart+xml"/>
  <Override PartName="/xl/charts/style37.xml" ContentType="application/vnd.ms-office.chartstyle+xml"/>
  <Override PartName="/xl/charts/colors37.xml" ContentType="application/vnd.ms-office.chartcolorstyle+xml"/>
  <Override PartName="/xl/charts/chart48.xml" ContentType="application/vnd.openxmlformats-officedocument.drawingml.chart+xml"/>
  <Override PartName="/xl/charts/style38.xml" ContentType="application/vnd.ms-office.chartstyle+xml"/>
  <Override PartName="/xl/charts/colors38.xml" ContentType="application/vnd.ms-office.chartcolorstyle+xml"/>
  <Override PartName="/xl/charts/chart49.xml" ContentType="application/vnd.openxmlformats-officedocument.drawingml.chart+xml"/>
  <Override PartName="/xl/charts/style39.xml" ContentType="application/vnd.ms-office.chartstyle+xml"/>
  <Override PartName="/xl/charts/colors39.xml" ContentType="application/vnd.ms-office.chartcolorstyle+xml"/>
  <Override PartName="/xl/charts/chart50.xml" ContentType="application/vnd.openxmlformats-officedocument.drawingml.chart+xml"/>
  <Override PartName="/xl/charts/style40.xml" ContentType="application/vnd.ms-office.chartstyle+xml"/>
  <Override PartName="/xl/charts/colors40.xml" ContentType="application/vnd.ms-office.chartcolorstyle+xml"/>
  <Override PartName="/xl/charts/chart51.xml" ContentType="application/vnd.openxmlformats-officedocument.drawingml.chart+xml"/>
  <Override PartName="/xl/theme/themeOverride9.xml" ContentType="application/vnd.openxmlformats-officedocument.themeOverride+xml"/>
  <Override PartName="/xl/charts/chart52.xml" ContentType="application/vnd.openxmlformats-officedocument.drawingml.chart+xml"/>
  <Override PartName="/xl/theme/themeOverride10.xml" ContentType="application/vnd.openxmlformats-officedocument.themeOverride+xml"/>
  <Override PartName="/xl/charts/chart53.xml" ContentType="application/vnd.openxmlformats-officedocument.drawingml.chart+xml"/>
  <Override PartName="/xl/charts/style41.xml" ContentType="application/vnd.ms-office.chartstyle+xml"/>
  <Override PartName="/xl/charts/colors41.xml" ContentType="application/vnd.ms-office.chartcolorstyle+xml"/>
  <Override PartName="/xl/charts/chart54.xml" ContentType="application/vnd.openxmlformats-officedocument.drawingml.chart+xml"/>
  <Override PartName="/xl/charts/style42.xml" ContentType="application/vnd.ms-office.chartstyle+xml"/>
  <Override PartName="/xl/charts/colors42.xml" ContentType="application/vnd.ms-office.chartcolorstyle+xml"/>
  <Override PartName="/xl/charts/chart55.xml" ContentType="application/vnd.openxmlformats-officedocument.drawingml.chart+xml"/>
  <Override PartName="/xl/charts/style43.xml" ContentType="application/vnd.ms-office.chartstyle+xml"/>
  <Override PartName="/xl/charts/colors43.xml" ContentType="application/vnd.ms-office.chartcolorstyle+xml"/>
  <Override PartName="/xl/charts/chart56.xml" ContentType="application/vnd.openxmlformats-officedocument.drawingml.chart+xml"/>
  <Override PartName="/xl/charts/style44.xml" ContentType="application/vnd.ms-office.chartstyle+xml"/>
  <Override PartName="/xl/charts/colors44.xml" ContentType="application/vnd.ms-office.chartcolorstyle+xml"/>
  <Override PartName="/xl/charts/chart57.xml" ContentType="application/vnd.openxmlformats-officedocument.drawingml.chart+xml"/>
  <Override PartName="/xl/charts/style45.xml" ContentType="application/vnd.ms-office.chartstyle+xml"/>
  <Override PartName="/xl/charts/colors45.xml" ContentType="application/vnd.ms-office.chartcolorstyle+xml"/>
  <Override PartName="/xl/charts/chart58.xml" ContentType="application/vnd.openxmlformats-officedocument.drawingml.chart+xml"/>
  <Override PartName="/xl/charts/style46.xml" ContentType="application/vnd.ms-office.chartstyle+xml"/>
  <Override PartName="/xl/charts/colors46.xml" ContentType="application/vnd.ms-office.chartcolorstyle+xml"/>
  <Override PartName="/xl/charts/chart59.xml" ContentType="application/vnd.openxmlformats-officedocument.drawingml.chart+xml"/>
  <Override PartName="/xl/charts/style47.xml" ContentType="application/vnd.ms-office.chartstyle+xml"/>
  <Override PartName="/xl/charts/colors47.xml" ContentType="application/vnd.ms-office.chartcolorstyle+xml"/>
  <Override PartName="/xl/charts/chart60.xml" ContentType="application/vnd.openxmlformats-officedocument.drawingml.chart+xml"/>
  <Override PartName="/xl/charts/style48.xml" ContentType="application/vnd.ms-office.chartstyle+xml"/>
  <Override PartName="/xl/charts/colors48.xml" ContentType="application/vnd.ms-office.chartcolorstyle+xml"/>
  <Override PartName="/xl/charts/chart61.xml" ContentType="application/vnd.openxmlformats-officedocument.drawingml.chart+xml"/>
  <Override PartName="/xl/charts/style49.xml" ContentType="application/vnd.ms-office.chartstyle+xml"/>
  <Override PartName="/xl/charts/colors49.xml" ContentType="application/vnd.ms-office.chartcolorstyle+xml"/>
  <Override PartName="/xl/charts/chart62.xml" ContentType="application/vnd.openxmlformats-officedocument.drawingml.chart+xml"/>
  <Override PartName="/xl/charts/style50.xml" ContentType="application/vnd.ms-office.chartstyle+xml"/>
  <Override PartName="/xl/charts/colors50.xml" ContentType="application/vnd.ms-office.chartcolorstyle+xml"/>
  <Override PartName="/xl/charts/chart63.xml" ContentType="application/vnd.openxmlformats-officedocument.drawingml.chart+xml"/>
  <Override PartName="/xl/charts/style51.xml" ContentType="application/vnd.ms-office.chartstyle+xml"/>
  <Override PartName="/xl/charts/colors51.xml" ContentType="application/vnd.ms-office.chartcolorstyle+xml"/>
  <Override PartName="/xl/charts/chart64.xml" ContentType="application/vnd.openxmlformats-officedocument.drawingml.chart+xml"/>
  <Override PartName="/xl/charts/style52.xml" ContentType="application/vnd.ms-office.chartstyle+xml"/>
  <Override PartName="/xl/charts/colors52.xml" ContentType="application/vnd.ms-office.chartcolorstyle+xml"/>
  <Override PartName="/xl/charts/chart65.xml" ContentType="application/vnd.openxmlformats-officedocument.drawingml.chart+xml"/>
  <Override PartName="/xl/charts/style53.xml" ContentType="application/vnd.ms-office.chartstyle+xml"/>
  <Override PartName="/xl/charts/colors53.xml" ContentType="application/vnd.ms-office.chartcolorstyle+xml"/>
  <Override PartName="/xl/charts/chart66.xml" ContentType="application/vnd.openxmlformats-officedocument.drawingml.chart+xml"/>
  <Override PartName="/xl/charts/style54.xml" ContentType="application/vnd.ms-office.chartstyle+xml"/>
  <Override PartName="/xl/charts/colors54.xml" ContentType="application/vnd.ms-office.chartcolorstyle+xml"/>
  <Override PartName="/xl/charts/chart67.xml" ContentType="application/vnd.openxmlformats-officedocument.drawingml.chart+xml"/>
  <Override PartName="/xl/charts/style55.xml" ContentType="application/vnd.ms-office.chartstyle+xml"/>
  <Override PartName="/xl/charts/colors55.xml" ContentType="application/vnd.ms-office.chartcolorstyle+xml"/>
  <Override PartName="/xl/charts/chart68.xml" ContentType="application/vnd.openxmlformats-officedocument.drawingml.chart+xml"/>
  <Override PartName="/xl/charts/style56.xml" ContentType="application/vnd.ms-office.chartstyle+xml"/>
  <Override PartName="/xl/charts/colors56.xml" ContentType="application/vnd.ms-office.chartcolorstyle+xml"/>
  <Override PartName="/xl/charts/chart69.xml" ContentType="application/vnd.openxmlformats-officedocument.drawingml.chart+xml"/>
  <Override PartName="/xl/charts/style57.xml" ContentType="application/vnd.ms-office.chartstyle+xml"/>
  <Override PartName="/xl/charts/colors57.xml" ContentType="application/vnd.ms-office.chartcolorstyle+xml"/>
  <Override PartName="/xl/charts/chart70.xml" ContentType="application/vnd.openxmlformats-officedocument.drawingml.chart+xml"/>
  <Override PartName="/xl/charts/style58.xml" ContentType="application/vnd.ms-office.chartstyle+xml"/>
  <Override PartName="/xl/charts/colors58.xml" ContentType="application/vnd.ms-office.chartcolorstyle+xml"/>
  <Override PartName="/xl/charts/chart71.xml" ContentType="application/vnd.openxmlformats-officedocument.drawingml.chart+xml"/>
  <Override PartName="/xl/charts/style59.xml" ContentType="application/vnd.ms-office.chartstyle+xml"/>
  <Override PartName="/xl/charts/colors59.xml" ContentType="application/vnd.ms-office.chartcolorstyle+xml"/>
  <Override PartName="/xl/charts/chart72.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xml" ContentType="application/vnd.openxmlformats-officedocument.drawing+xml"/>
  <Override PartName="/xl/ctrlProps/ctrlProp37.xml" ContentType="application/vnd.ms-excel.controlproperties+xml"/>
  <Override PartName="/xl/ctrlProps/ctrlProp38.xml" ContentType="application/vnd.ms-excel.controlproperties+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5.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harts/chart88.xml" ContentType="application/vnd.openxmlformats-officedocument.drawingml.chart+xml"/>
  <Override PartName="/xl/theme/themeOverride11.xml" ContentType="application/vnd.openxmlformats-officedocument.themeOverride+xml"/>
  <Override PartName="/xl/charts/chart89.xml" ContentType="application/vnd.openxmlformats-officedocument.drawingml.chart+xml"/>
  <Override PartName="/xl/theme/themeOverride12.xml" ContentType="application/vnd.openxmlformats-officedocument.themeOverride+xml"/>
  <Override PartName="/xl/charts/chart90.xml" ContentType="application/vnd.openxmlformats-officedocument.drawingml.chart+xml"/>
  <Override PartName="/xl/theme/themeOverride13.xml" ContentType="application/vnd.openxmlformats-officedocument.themeOverride+xml"/>
  <Override PartName="/xl/charts/chart91.xml" ContentType="application/vnd.openxmlformats-officedocument.drawingml.chart+xml"/>
  <Override PartName="/xl/theme/themeOverride14.xml" ContentType="application/vnd.openxmlformats-officedocument.themeOverride+xml"/>
  <Override PartName="/xl/charts/chart92.xml" ContentType="application/vnd.openxmlformats-officedocument.drawingml.chart+xml"/>
  <Override PartName="/xl/theme/themeOverride15.xml" ContentType="application/vnd.openxmlformats-officedocument.themeOverride+xml"/>
  <Override PartName="/xl/charts/chart93.xml" ContentType="application/vnd.openxmlformats-officedocument.drawingml.chart+xml"/>
  <Override PartName="/xl/theme/themeOverride16.xml" ContentType="application/vnd.openxmlformats-officedocument.themeOverride+xml"/>
  <Override PartName="/xl/charts/chart94.xml" ContentType="application/vnd.openxmlformats-officedocument.drawingml.chart+xml"/>
  <Override PartName="/xl/theme/themeOverride17.xml" ContentType="application/vnd.openxmlformats-officedocument.themeOverride+xml"/>
  <Override PartName="/xl/charts/chart95.xml" ContentType="application/vnd.openxmlformats-officedocument.drawingml.chart+xml"/>
  <Override PartName="/xl/theme/themeOverride18.xml" ContentType="application/vnd.openxmlformats-officedocument.themeOverride+xml"/>
  <Override PartName="/xl/charts/chart96.xml" ContentType="application/vnd.openxmlformats-officedocument.drawingml.chart+xml"/>
  <Override PartName="/xl/theme/themeOverride19.xml" ContentType="application/vnd.openxmlformats-officedocument.themeOverride+xml"/>
  <Override PartName="/xl/charts/chart97.xml" ContentType="application/vnd.openxmlformats-officedocument.drawingml.chart+xml"/>
  <Override PartName="/xl/theme/themeOverride20.xml" ContentType="application/vnd.openxmlformats-officedocument.themeOverride+xml"/>
  <Override PartName="/xl/charts/chart98.xml" ContentType="application/vnd.openxmlformats-officedocument.drawingml.chart+xml"/>
  <Override PartName="/xl/theme/themeOverride21.xml" ContentType="application/vnd.openxmlformats-officedocument.themeOverride+xml"/>
  <Override PartName="/xl/charts/chart99.xml" ContentType="application/vnd.openxmlformats-officedocument.drawingml.chart+xml"/>
  <Override PartName="/xl/theme/themeOverride22.xml" ContentType="application/vnd.openxmlformats-officedocument.themeOverride+xml"/>
  <Override PartName="/xl/drawings/drawing6.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harts/chart100.xml" ContentType="application/vnd.openxmlformats-officedocument.drawingml.chart+xml"/>
  <Override PartName="/xl/theme/themeOverride23.xml" ContentType="application/vnd.openxmlformats-officedocument.themeOverride+xml"/>
  <Override PartName="/xl/charts/chart101.xml" ContentType="application/vnd.openxmlformats-officedocument.drawingml.chart+xml"/>
  <Override PartName="/xl/theme/themeOverride24.xml" ContentType="application/vnd.openxmlformats-officedocument.themeOverride+xml"/>
  <Override PartName="/xl/charts/chart102.xml" ContentType="application/vnd.openxmlformats-officedocument.drawingml.chart+xml"/>
  <Override PartName="/xl/theme/themeOverride25.xml" ContentType="application/vnd.openxmlformats-officedocument.themeOverride+xml"/>
  <Override PartName="/xl/charts/chart103.xml" ContentType="application/vnd.openxmlformats-officedocument.drawingml.chart+xml"/>
  <Override PartName="/xl/theme/themeOverride26.xml" ContentType="application/vnd.openxmlformats-officedocument.themeOverride+xml"/>
  <Override PartName="/xl/charts/chart104.xml" ContentType="application/vnd.openxmlformats-officedocument.drawingml.chart+xml"/>
  <Override PartName="/xl/theme/themeOverride27.xml" ContentType="application/vnd.openxmlformats-officedocument.themeOverride+xml"/>
  <Override PartName="/xl/charts/chart105.xml" ContentType="application/vnd.openxmlformats-officedocument.drawingml.chart+xml"/>
  <Override PartName="/xl/theme/themeOverride28.xml" ContentType="application/vnd.openxmlformats-officedocument.themeOverride+xml"/>
  <Override PartName="/xl/charts/chart106.xml" ContentType="application/vnd.openxmlformats-officedocument.drawingml.chart+xml"/>
  <Override PartName="/xl/theme/themeOverride29.xml" ContentType="application/vnd.openxmlformats-officedocument.themeOverride+xml"/>
  <Override PartName="/xl/charts/chart107.xml" ContentType="application/vnd.openxmlformats-officedocument.drawingml.chart+xml"/>
  <Override PartName="/xl/theme/themeOverride30.xml" ContentType="application/vnd.openxmlformats-officedocument.themeOverride+xml"/>
  <Override PartName="/xl/charts/chart108.xml" ContentType="application/vnd.openxmlformats-officedocument.drawingml.chart+xml"/>
  <Override PartName="/xl/theme/themeOverride31.xml" ContentType="application/vnd.openxmlformats-officedocument.themeOverride+xml"/>
  <Override PartName="/xl/charts/chart109.xml" ContentType="application/vnd.openxmlformats-officedocument.drawingml.chart+xml"/>
  <Override PartName="/xl/theme/themeOverride32.xml" ContentType="application/vnd.openxmlformats-officedocument.themeOverride+xml"/>
  <Override PartName="/xl/charts/chart110.xml" ContentType="application/vnd.openxmlformats-officedocument.drawingml.chart+xml"/>
  <Override PartName="/xl/theme/themeOverride33.xml" ContentType="application/vnd.openxmlformats-officedocument.themeOverride+xml"/>
  <Override PartName="/xl/charts/chart111.xml" ContentType="application/vnd.openxmlformats-officedocument.drawingml.chart+xml"/>
  <Override PartName="/xl/theme/themeOverride34.xml" ContentType="application/vnd.openxmlformats-officedocument.themeOverride+xml"/>
  <Override PartName="/xl/drawings/drawing7.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harts/chart112.xml" ContentType="application/vnd.openxmlformats-officedocument.drawingml.chart+xml"/>
  <Override PartName="/xl/theme/themeOverride35.xml" ContentType="application/vnd.openxmlformats-officedocument.themeOverride+xml"/>
  <Override PartName="/xl/charts/chart113.xml" ContentType="application/vnd.openxmlformats-officedocument.drawingml.chart+xml"/>
  <Override PartName="/xl/theme/themeOverride36.xml" ContentType="application/vnd.openxmlformats-officedocument.themeOverride+xml"/>
  <Override PartName="/xl/charts/chart114.xml" ContentType="application/vnd.openxmlformats-officedocument.drawingml.chart+xml"/>
  <Override PartName="/xl/theme/themeOverride37.xml" ContentType="application/vnd.openxmlformats-officedocument.themeOverride+xml"/>
  <Override PartName="/xl/charts/chart115.xml" ContentType="application/vnd.openxmlformats-officedocument.drawingml.chart+xml"/>
  <Override PartName="/xl/theme/themeOverride38.xml" ContentType="application/vnd.openxmlformats-officedocument.themeOverride+xml"/>
  <Override PartName="/xl/charts/chart116.xml" ContentType="application/vnd.openxmlformats-officedocument.drawingml.chart+xml"/>
  <Override PartName="/xl/theme/themeOverride39.xml" ContentType="application/vnd.openxmlformats-officedocument.themeOverride+xml"/>
  <Override PartName="/xl/charts/chart117.xml" ContentType="application/vnd.openxmlformats-officedocument.drawingml.chart+xml"/>
  <Override PartName="/xl/theme/themeOverride40.xml" ContentType="application/vnd.openxmlformats-officedocument.themeOverride+xml"/>
  <Override PartName="/xl/charts/chart118.xml" ContentType="application/vnd.openxmlformats-officedocument.drawingml.chart+xml"/>
  <Override PartName="/xl/theme/themeOverride41.xml" ContentType="application/vnd.openxmlformats-officedocument.themeOverride+xml"/>
  <Override PartName="/xl/charts/chart119.xml" ContentType="application/vnd.openxmlformats-officedocument.drawingml.chart+xml"/>
  <Override PartName="/xl/theme/themeOverride42.xml" ContentType="application/vnd.openxmlformats-officedocument.themeOverride+xml"/>
  <Override PartName="/xl/charts/chart120.xml" ContentType="application/vnd.openxmlformats-officedocument.drawingml.chart+xml"/>
  <Override PartName="/xl/theme/themeOverride43.xml" ContentType="application/vnd.openxmlformats-officedocument.themeOverride+xml"/>
  <Override PartName="/xl/charts/chart121.xml" ContentType="application/vnd.openxmlformats-officedocument.drawingml.chart+xml"/>
  <Override PartName="/xl/theme/themeOverride44.xml" ContentType="application/vnd.openxmlformats-officedocument.themeOverride+xml"/>
  <Override PartName="/xl/charts/chart122.xml" ContentType="application/vnd.openxmlformats-officedocument.drawingml.chart+xml"/>
  <Override PartName="/xl/theme/themeOverride45.xml" ContentType="application/vnd.openxmlformats-officedocument.themeOverride+xml"/>
  <Override PartName="/xl/charts/chart123.xml" ContentType="application/vnd.openxmlformats-officedocument.drawingml.chart+xml"/>
  <Override PartName="/xl/theme/themeOverride46.xml" ContentType="application/vnd.openxmlformats-officedocument.themeOverride+xml"/>
  <Override PartName="/xl/drawings/drawing8.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harts/chart124.xml" ContentType="application/vnd.openxmlformats-officedocument.drawingml.chart+xml"/>
  <Override PartName="/xl/theme/themeOverride47.xml" ContentType="application/vnd.openxmlformats-officedocument.themeOverride+xml"/>
  <Override PartName="/xl/charts/chart125.xml" ContentType="application/vnd.openxmlformats-officedocument.drawingml.chart+xml"/>
  <Override PartName="/xl/theme/themeOverride48.xml" ContentType="application/vnd.openxmlformats-officedocument.themeOverride+xml"/>
  <Override PartName="/xl/charts/chart126.xml" ContentType="application/vnd.openxmlformats-officedocument.drawingml.chart+xml"/>
  <Override PartName="/xl/theme/themeOverride49.xml" ContentType="application/vnd.openxmlformats-officedocument.themeOverride+xml"/>
  <Override PartName="/xl/charts/chart127.xml" ContentType="application/vnd.openxmlformats-officedocument.drawingml.chart+xml"/>
  <Override PartName="/xl/theme/themeOverride50.xml" ContentType="application/vnd.openxmlformats-officedocument.themeOverride+xml"/>
  <Override PartName="/xl/charts/chart128.xml" ContentType="application/vnd.openxmlformats-officedocument.drawingml.chart+xml"/>
  <Override PartName="/xl/theme/themeOverride51.xml" ContentType="application/vnd.openxmlformats-officedocument.themeOverride+xml"/>
  <Override PartName="/xl/charts/chart129.xml" ContentType="application/vnd.openxmlformats-officedocument.drawingml.chart+xml"/>
  <Override PartName="/xl/theme/themeOverride52.xml" ContentType="application/vnd.openxmlformats-officedocument.themeOverride+xml"/>
  <Override PartName="/xl/charts/chart130.xml" ContentType="application/vnd.openxmlformats-officedocument.drawingml.chart+xml"/>
  <Override PartName="/xl/theme/themeOverride53.xml" ContentType="application/vnd.openxmlformats-officedocument.themeOverride+xml"/>
  <Override PartName="/xl/charts/chart131.xml" ContentType="application/vnd.openxmlformats-officedocument.drawingml.chart+xml"/>
  <Override PartName="/xl/theme/themeOverride54.xml" ContentType="application/vnd.openxmlformats-officedocument.themeOverride+xml"/>
  <Override PartName="/xl/charts/chart132.xml" ContentType="application/vnd.openxmlformats-officedocument.drawingml.chart+xml"/>
  <Override PartName="/xl/theme/themeOverride55.xml" ContentType="application/vnd.openxmlformats-officedocument.themeOverride+xml"/>
  <Override PartName="/xl/charts/chart133.xml" ContentType="application/vnd.openxmlformats-officedocument.drawingml.chart+xml"/>
  <Override PartName="/xl/theme/themeOverride56.xml" ContentType="application/vnd.openxmlformats-officedocument.themeOverride+xml"/>
  <Override PartName="/xl/charts/chart134.xml" ContentType="application/vnd.openxmlformats-officedocument.drawingml.chart+xml"/>
  <Override PartName="/xl/theme/themeOverride57.xml" ContentType="application/vnd.openxmlformats-officedocument.themeOverride+xml"/>
  <Override PartName="/xl/charts/chart135.xml" ContentType="application/vnd.openxmlformats-officedocument.drawingml.chart+xml"/>
  <Override PartName="/xl/theme/themeOverride58.xml" ContentType="application/vnd.openxmlformats-officedocument.themeOverrid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126" codeName="{526614CA-9299-8FEA-EDB2-C8A7E91AD4E6}"/>
  <workbookPr updateLinks="never" codeName="ThisWorkbook"/>
  <mc:AlternateContent xmlns:mc="http://schemas.openxmlformats.org/markup-compatibility/2006">
    <mc:Choice Requires="x15">
      <x15ac:absPath xmlns:x15ac="http://schemas.microsoft.com/office/spreadsheetml/2010/11/ac" url="C:\Users\mitisf\Dropbox (WHOUNICEF)\Data (1)\Data analysis\Wealth quintiles\countryfiles v02\"/>
    </mc:Choice>
  </mc:AlternateContent>
  <xr:revisionPtr revIDLastSave="0" documentId="8_{F1E79289-FD01-4DF8-9EFE-1D4A13904AB1}" xr6:coauthVersionLast="31" xr6:coauthVersionMax="31" xr10:uidLastSave="{00000000-0000-0000-0000-000000000000}"/>
  <bookViews>
    <workbookView xWindow="-28905" yWindow="-105" windowWidth="28995" windowHeight="16395" xr2:uid="{00000000-000D-0000-FFFF-FFFF00000000}"/>
  </bookViews>
  <sheets>
    <sheet name="Introduction" sheetId="117" r:id="rId1"/>
    <sheet name="Water" sheetId="85" r:id="rId2"/>
    <sheet name="Sanitation" sheetId="105" r:id="rId3"/>
    <sheet name="Hygiene" sheetId="116" r:id="rId4"/>
    <sheet name="DHS00" sheetId="118" r:id="rId5"/>
    <sheet name="DHS05" sheetId="119" r:id="rId6"/>
    <sheet name="DHS11" sheetId="120" r:id="rId7"/>
    <sheet name="DHS16" sheetId="121" r:id="rId8"/>
  </sheets>
  <functionGroups builtInGroupCount="19"/>
  <calcPr calcId="179017"/>
</workbook>
</file>

<file path=xl/calcChain.xml><?xml version="1.0" encoding="utf-8"?>
<calcChain xmlns="http://schemas.openxmlformats.org/spreadsheetml/2006/main">
  <c r="B215" i="121" l="1"/>
  <c r="A210" i="121"/>
  <c r="A208" i="121"/>
  <c r="AB126" i="121"/>
  <c r="AA126" i="121"/>
  <c r="N126" i="121"/>
  <c r="M126" i="121"/>
  <c r="L126" i="121"/>
  <c r="K126" i="121"/>
  <c r="AB125" i="121"/>
  <c r="AA125" i="121"/>
  <c r="Z125" i="121"/>
  <c r="Y125" i="121"/>
  <c r="X125" i="121"/>
  <c r="X126" i="121" s="1"/>
  <c r="W125" i="121"/>
  <c r="W126" i="121" s="1"/>
  <c r="V125" i="121"/>
  <c r="V126" i="121" s="1"/>
  <c r="U125" i="121"/>
  <c r="U126" i="121" s="1"/>
  <c r="T125" i="121"/>
  <c r="S125" i="121"/>
  <c r="R125" i="121"/>
  <c r="Q125" i="121"/>
  <c r="P125" i="121"/>
  <c r="O125" i="121"/>
  <c r="N125" i="121"/>
  <c r="M125" i="121"/>
  <c r="L125" i="121"/>
  <c r="K125" i="121"/>
  <c r="J125" i="121"/>
  <c r="I125" i="121"/>
  <c r="H125" i="121"/>
  <c r="H126" i="121" s="1"/>
  <c r="G125" i="121"/>
  <c r="G126" i="121" s="1"/>
  <c r="F125" i="121"/>
  <c r="F126" i="121" s="1"/>
  <c r="E125" i="121"/>
  <c r="E126" i="121" s="1"/>
  <c r="D125" i="121"/>
  <c r="C125" i="121"/>
  <c r="AB124" i="121"/>
  <c r="AA124" i="121"/>
  <c r="Z124" i="121"/>
  <c r="Z126" i="121" s="1"/>
  <c r="Y124" i="121"/>
  <c r="Y126" i="121" s="1"/>
  <c r="X124" i="121"/>
  <c r="W124" i="121"/>
  <c r="V124" i="121"/>
  <c r="U124" i="121"/>
  <c r="T124" i="121"/>
  <c r="T126" i="121" s="1"/>
  <c r="S124" i="121"/>
  <c r="S126" i="121" s="1"/>
  <c r="R124" i="121"/>
  <c r="R126" i="121" s="1"/>
  <c r="Q124" i="121"/>
  <c r="Q126" i="121" s="1"/>
  <c r="P124" i="121"/>
  <c r="P126" i="121" s="1"/>
  <c r="O124" i="121"/>
  <c r="O126" i="121" s="1"/>
  <c r="N124" i="121"/>
  <c r="M124" i="121"/>
  <c r="L124" i="121"/>
  <c r="K124" i="121"/>
  <c r="J124" i="121"/>
  <c r="J126" i="121" s="1"/>
  <c r="I124" i="121"/>
  <c r="I126" i="121" s="1"/>
  <c r="H124" i="121"/>
  <c r="G124" i="121"/>
  <c r="F124" i="121"/>
  <c r="E124" i="121"/>
  <c r="D124" i="121"/>
  <c r="D126" i="121" s="1"/>
  <c r="C124" i="121"/>
  <c r="C126" i="121" s="1"/>
  <c r="A117" i="121"/>
  <c r="A116" i="121"/>
  <c r="B115" i="121"/>
  <c r="A110" i="121"/>
  <c r="A108" i="121"/>
  <c r="Q20" i="121"/>
  <c r="P20" i="121"/>
  <c r="O20" i="121"/>
  <c r="N20" i="121"/>
  <c r="AB19" i="121"/>
  <c r="AA19" i="121"/>
  <c r="AA20" i="121" s="1"/>
  <c r="Z19" i="121"/>
  <c r="Z20" i="121" s="1"/>
  <c r="Y19" i="121"/>
  <c r="Y20" i="121" s="1"/>
  <c r="X19" i="121"/>
  <c r="X20" i="121" s="1"/>
  <c r="W19" i="121"/>
  <c r="V19" i="121"/>
  <c r="U19" i="121"/>
  <c r="T19" i="121"/>
  <c r="S19" i="121"/>
  <c r="R19" i="121"/>
  <c r="Q19" i="121"/>
  <c r="P19" i="121"/>
  <c r="O19" i="121"/>
  <c r="N19" i="121"/>
  <c r="M19" i="121"/>
  <c r="L19" i="121"/>
  <c r="K19" i="121"/>
  <c r="K20" i="121" s="1"/>
  <c r="J19" i="121"/>
  <c r="J20" i="121" s="1"/>
  <c r="I19" i="121"/>
  <c r="I20" i="121" s="1"/>
  <c r="H19" i="121"/>
  <c r="H20" i="121" s="1"/>
  <c r="G19" i="121"/>
  <c r="F19" i="121"/>
  <c r="E19" i="121"/>
  <c r="D19" i="121"/>
  <c r="C19" i="121"/>
  <c r="AB18" i="121"/>
  <c r="AB20" i="121" s="1"/>
  <c r="AA18" i="121"/>
  <c r="Z18" i="121"/>
  <c r="Y18" i="121"/>
  <c r="X18" i="121"/>
  <c r="W18" i="121"/>
  <c r="W20" i="121" s="1"/>
  <c r="V18" i="121"/>
  <c r="V20" i="121" s="1"/>
  <c r="U18" i="121"/>
  <c r="U20" i="121" s="1"/>
  <c r="T18" i="121"/>
  <c r="T20" i="121" s="1"/>
  <c r="S18" i="121"/>
  <c r="S20" i="121" s="1"/>
  <c r="R18" i="121"/>
  <c r="R20" i="121" s="1"/>
  <c r="Q18" i="121"/>
  <c r="P18" i="121"/>
  <c r="O18" i="121"/>
  <c r="N18" i="121"/>
  <c r="M18" i="121"/>
  <c r="M20" i="121" s="1"/>
  <c r="L18" i="121"/>
  <c r="L20" i="121" s="1"/>
  <c r="K18" i="121"/>
  <c r="J18" i="121"/>
  <c r="I18" i="121"/>
  <c r="H18" i="121"/>
  <c r="G18" i="121"/>
  <c r="G20" i="121" s="1"/>
  <c r="F18" i="121"/>
  <c r="F20" i="121" s="1"/>
  <c r="E18" i="121"/>
  <c r="E20" i="121" s="1"/>
  <c r="D18" i="121"/>
  <c r="D20" i="121" s="1"/>
  <c r="C18" i="121"/>
  <c r="C20" i="121" s="1"/>
  <c r="A11" i="121"/>
  <c r="A10" i="121"/>
  <c r="B9" i="121"/>
  <c r="A4" i="121"/>
  <c r="A2" i="121"/>
  <c r="B215" i="120"/>
  <c r="A210" i="120"/>
  <c r="A208" i="120"/>
  <c r="AB126" i="120"/>
  <c r="AA126" i="120"/>
  <c r="N126" i="120"/>
  <c r="M126" i="120"/>
  <c r="L126" i="120"/>
  <c r="K126" i="120"/>
  <c r="AB125" i="120"/>
  <c r="AA125" i="120"/>
  <c r="Z125" i="120"/>
  <c r="Y125" i="120"/>
  <c r="X125" i="120"/>
  <c r="W125" i="120"/>
  <c r="V125" i="120"/>
  <c r="V126" i="120" s="1"/>
  <c r="U125" i="120"/>
  <c r="T125" i="120"/>
  <c r="S125" i="120"/>
  <c r="R125" i="120"/>
  <c r="Q125" i="120"/>
  <c r="P125" i="120"/>
  <c r="O125" i="120"/>
  <c r="N125" i="120"/>
  <c r="M125" i="120"/>
  <c r="L125" i="120"/>
  <c r="K125" i="120"/>
  <c r="J125" i="120"/>
  <c r="I125" i="120"/>
  <c r="H125" i="120"/>
  <c r="G125" i="120"/>
  <c r="F125" i="120"/>
  <c r="F126" i="120" s="1"/>
  <c r="E125" i="120"/>
  <c r="D125" i="120"/>
  <c r="C125" i="120"/>
  <c r="AB124" i="120"/>
  <c r="AA124" i="120"/>
  <c r="Z124" i="120"/>
  <c r="Z126" i="120" s="1"/>
  <c r="Y124" i="120"/>
  <c r="Y126" i="120" s="1"/>
  <c r="X124" i="120"/>
  <c r="X126" i="120" s="1"/>
  <c r="W124" i="120"/>
  <c r="W126" i="120" s="1"/>
  <c r="V124" i="120"/>
  <c r="U124" i="120"/>
  <c r="U126" i="120" s="1"/>
  <c r="T124" i="120"/>
  <c r="T126" i="120" s="1"/>
  <c r="S124" i="120"/>
  <c r="S126" i="120" s="1"/>
  <c r="R124" i="120"/>
  <c r="R126" i="120" s="1"/>
  <c r="Q124" i="120"/>
  <c r="Q126" i="120" s="1"/>
  <c r="P124" i="120"/>
  <c r="P126" i="120" s="1"/>
  <c r="O124" i="120"/>
  <c r="O126" i="120" s="1"/>
  <c r="N124" i="120"/>
  <c r="M124" i="120"/>
  <c r="L124" i="120"/>
  <c r="K124" i="120"/>
  <c r="J124" i="120"/>
  <c r="J126" i="120" s="1"/>
  <c r="I124" i="120"/>
  <c r="I126" i="120" s="1"/>
  <c r="H124" i="120"/>
  <c r="H126" i="120" s="1"/>
  <c r="G124" i="120"/>
  <c r="G126" i="120" s="1"/>
  <c r="F124" i="120"/>
  <c r="E124" i="120"/>
  <c r="E126" i="120" s="1"/>
  <c r="D124" i="120"/>
  <c r="D126" i="120" s="1"/>
  <c r="C124" i="120"/>
  <c r="C126" i="120" s="1"/>
  <c r="A117" i="120"/>
  <c r="A116" i="120"/>
  <c r="B115" i="120"/>
  <c r="A110" i="120"/>
  <c r="A108" i="120"/>
  <c r="A11" i="120"/>
  <c r="A10" i="120"/>
  <c r="B9" i="120"/>
  <c r="A4" i="120"/>
  <c r="A2" i="120"/>
  <c r="B215" i="119"/>
  <c r="A210" i="119"/>
  <c r="A208" i="119"/>
  <c r="AB130" i="119"/>
  <c r="AA130" i="119"/>
  <c r="Z130" i="119"/>
  <c r="Y130" i="119"/>
  <c r="X130" i="119"/>
  <c r="W130" i="119"/>
  <c r="V130" i="119"/>
  <c r="U130" i="119"/>
  <c r="T130" i="119"/>
  <c r="S130" i="119"/>
  <c r="R130" i="119"/>
  <c r="Q130" i="119"/>
  <c r="P130" i="119"/>
  <c r="O130" i="119"/>
  <c r="N130" i="119"/>
  <c r="M130" i="119"/>
  <c r="L130" i="119"/>
  <c r="K130" i="119"/>
  <c r="J130" i="119"/>
  <c r="I130" i="119"/>
  <c r="H130" i="119"/>
  <c r="G130" i="119"/>
  <c r="F130" i="119"/>
  <c r="E130" i="119"/>
  <c r="D130" i="119"/>
  <c r="C130" i="119"/>
  <c r="Y126" i="119"/>
  <c r="X126" i="119"/>
  <c r="W126" i="119"/>
  <c r="I126" i="119"/>
  <c r="H126" i="119"/>
  <c r="G126" i="119"/>
  <c r="AB125" i="119"/>
  <c r="AA125" i="119"/>
  <c r="Z125" i="119"/>
  <c r="Z126" i="119" s="1"/>
  <c r="Y125" i="119"/>
  <c r="X125" i="119"/>
  <c r="W125" i="119"/>
  <c r="V125" i="119"/>
  <c r="U125" i="119"/>
  <c r="T125" i="119"/>
  <c r="S125" i="119"/>
  <c r="R125" i="119"/>
  <c r="R126" i="119" s="1"/>
  <c r="Q125" i="119"/>
  <c r="P125" i="119"/>
  <c r="O125" i="119"/>
  <c r="N125" i="119"/>
  <c r="M125" i="119"/>
  <c r="L125" i="119"/>
  <c r="K125" i="119"/>
  <c r="J125" i="119"/>
  <c r="J126" i="119" s="1"/>
  <c r="I125" i="119"/>
  <c r="H125" i="119"/>
  <c r="G125" i="119"/>
  <c r="F125" i="119"/>
  <c r="E125" i="119"/>
  <c r="D125" i="119"/>
  <c r="C125" i="119"/>
  <c r="AB124" i="119"/>
  <c r="AB126" i="119" s="1"/>
  <c r="AA124" i="119"/>
  <c r="AA126" i="119" s="1"/>
  <c r="Z124" i="119"/>
  <c r="Y124" i="119"/>
  <c r="X124" i="119"/>
  <c r="W124" i="119"/>
  <c r="V124" i="119"/>
  <c r="V126" i="119" s="1"/>
  <c r="U124" i="119"/>
  <c r="U126" i="119" s="1"/>
  <c r="T124" i="119"/>
  <c r="T126" i="119" s="1"/>
  <c r="S124" i="119"/>
  <c r="S126" i="119" s="1"/>
  <c r="R124" i="119"/>
  <c r="Q124" i="119"/>
  <c r="Q126" i="119" s="1"/>
  <c r="P124" i="119"/>
  <c r="P126" i="119" s="1"/>
  <c r="O124" i="119"/>
  <c r="O126" i="119" s="1"/>
  <c r="N124" i="119"/>
  <c r="N126" i="119" s="1"/>
  <c r="M124" i="119"/>
  <c r="M126" i="119" s="1"/>
  <c r="L124" i="119"/>
  <c r="L126" i="119" s="1"/>
  <c r="K124" i="119"/>
  <c r="K126" i="119" s="1"/>
  <c r="J124" i="119"/>
  <c r="I124" i="119"/>
  <c r="H124" i="119"/>
  <c r="G124" i="119"/>
  <c r="F124" i="119"/>
  <c r="F126" i="119" s="1"/>
  <c r="E124" i="119"/>
  <c r="E126" i="119" s="1"/>
  <c r="D124" i="119"/>
  <c r="D126" i="119" s="1"/>
  <c r="C124" i="119"/>
  <c r="C126" i="119" s="1"/>
  <c r="A117" i="119"/>
  <c r="A116" i="119"/>
  <c r="B115" i="119"/>
  <c r="A110" i="119"/>
  <c r="A108" i="119"/>
  <c r="A11" i="119"/>
  <c r="A10" i="119"/>
  <c r="B9" i="119"/>
  <c r="A4" i="119"/>
  <c r="A2" i="119"/>
  <c r="B215" i="118"/>
  <c r="A210" i="118"/>
  <c r="A208" i="118"/>
  <c r="AB127" i="118"/>
  <c r="AA127" i="118"/>
  <c r="Z127" i="118"/>
  <c r="Y127" i="118"/>
  <c r="X127" i="118"/>
  <c r="W127" i="118"/>
  <c r="V127" i="118"/>
  <c r="U127" i="118"/>
  <c r="T127" i="118"/>
  <c r="S127" i="118"/>
  <c r="R127" i="118"/>
  <c r="Q127" i="118"/>
  <c r="P127" i="118"/>
  <c r="O127" i="118"/>
  <c r="N127" i="118"/>
  <c r="M127" i="118"/>
  <c r="L127" i="118"/>
  <c r="K127" i="118"/>
  <c r="J127" i="118"/>
  <c r="I127" i="118"/>
  <c r="H127" i="118"/>
  <c r="G127" i="118"/>
  <c r="F127" i="118"/>
  <c r="E127" i="118"/>
  <c r="D127" i="118"/>
  <c r="C127" i="118"/>
  <c r="AB125" i="118"/>
  <c r="AA125" i="118"/>
  <c r="Z125" i="118"/>
  <c r="W125" i="118"/>
  <c r="T125" i="118"/>
  <c r="S125" i="118"/>
  <c r="R125" i="118"/>
  <c r="Q125" i="118"/>
  <c r="P125" i="118"/>
  <c r="O125" i="118"/>
  <c r="L125" i="118"/>
  <c r="K125" i="118"/>
  <c r="J125" i="118"/>
  <c r="G125" i="118"/>
  <c r="D125" i="118"/>
  <c r="C125" i="118"/>
  <c r="AB124" i="118"/>
  <c r="AB126" i="118" s="1"/>
  <c r="AA124" i="118"/>
  <c r="AA126" i="118" s="1"/>
  <c r="Z124" i="118"/>
  <c r="Z126" i="118" s="1"/>
  <c r="Y124" i="118"/>
  <c r="Y126" i="118" s="1"/>
  <c r="T124" i="118"/>
  <c r="T126" i="118" s="1"/>
  <c r="L124" i="118"/>
  <c r="L126" i="118" s="1"/>
  <c r="K124" i="118"/>
  <c r="K126" i="118" s="1"/>
  <c r="J124" i="118"/>
  <c r="J126" i="118" s="1"/>
  <c r="I124" i="118"/>
  <c r="D124" i="118"/>
  <c r="D126" i="118" s="1"/>
  <c r="AB123" i="118"/>
  <c r="AA123" i="118"/>
  <c r="W123" i="118"/>
  <c r="V123" i="118"/>
  <c r="U123" i="118"/>
  <c r="T123" i="118"/>
  <c r="S123" i="118"/>
  <c r="L123" i="118"/>
  <c r="K123" i="118"/>
  <c r="G123" i="118"/>
  <c r="F123" i="118"/>
  <c r="E123" i="118"/>
  <c r="D123" i="118"/>
  <c r="C123" i="118"/>
  <c r="AB122" i="118"/>
  <c r="AA122" i="118"/>
  <c r="Z122" i="118"/>
  <c r="Z123" i="118" s="1"/>
  <c r="Y122" i="118"/>
  <c r="Y125" i="118" s="1"/>
  <c r="X122" i="118"/>
  <c r="X124" i="118" s="1"/>
  <c r="W122" i="118"/>
  <c r="W124" i="118" s="1"/>
  <c r="W126" i="118" s="1"/>
  <c r="V122" i="118"/>
  <c r="V124" i="118" s="1"/>
  <c r="U122" i="118"/>
  <c r="U124" i="118" s="1"/>
  <c r="T122" i="118"/>
  <c r="S122" i="118"/>
  <c r="S124" i="118" s="1"/>
  <c r="S126" i="118" s="1"/>
  <c r="R122" i="118"/>
  <c r="R123" i="118" s="1"/>
  <c r="Q122" i="118"/>
  <c r="Q123" i="118" s="1"/>
  <c r="P122" i="118"/>
  <c r="P123" i="118" s="1"/>
  <c r="O122" i="118"/>
  <c r="O123" i="118" s="1"/>
  <c r="N122" i="118"/>
  <c r="N125" i="118" s="1"/>
  <c r="M122" i="118"/>
  <c r="M124" i="118" s="1"/>
  <c r="L122" i="118"/>
  <c r="K122" i="118"/>
  <c r="J122" i="118"/>
  <c r="J123" i="118" s="1"/>
  <c r="I122" i="118"/>
  <c r="I125" i="118" s="1"/>
  <c r="H122" i="118"/>
  <c r="H124" i="118" s="1"/>
  <c r="G122" i="118"/>
  <c r="G124" i="118" s="1"/>
  <c r="G126" i="118" s="1"/>
  <c r="F122" i="118"/>
  <c r="F124" i="118" s="1"/>
  <c r="E122" i="118"/>
  <c r="E124" i="118" s="1"/>
  <c r="D122" i="118"/>
  <c r="C122" i="118"/>
  <c r="C124" i="118" s="1"/>
  <c r="C126" i="118" s="1"/>
  <c r="A117" i="118"/>
  <c r="A116" i="118"/>
  <c r="B115" i="118"/>
  <c r="A110" i="118"/>
  <c r="A108" i="118"/>
  <c r="AB21" i="118"/>
  <c r="AA21" i="118"/>
  <c r="Z21" i="118"/>
  <c r="Y21" i="118"/>
  <c r="X21" i="118"/>
  <c r="W21" i="118"/>
  <c r="V21" i="118"/>
  <c r="U21" i="118"/>
  <c r="T21" i="118"/>
  <c r="S21" i="118"/>
  <c r="R21" i="118"/>
  <c r="Q21" i="118"/>
  <c r="P21" i="118"/>
  <c r="O21" i="118"/>
  <c r="N21" i="118"/>
  <c r="M21" i="118"/>
  <c r="L21" i="118"/>
  <c r="K21" i="118"/>
  <c r="J21" i="118"/>
  <c r="I21" i="118"/>
  <c r="H21" i="118"/>
  <c r="G21" i="118"/>
  <c r="F21" i="118"/>
  <c r="E21" i="118"/>
  <c r="D21" i="118"/>
  <c r="C21" i="118"/>
  <c r="AB19" i="118"/>
  <c r="AA19" i="118"/>
  <c r="X19" i="118"/>
  <c r="U19" i="118"/>
  <c r="T19" i="118"/>
  <c r="S19" i="118"/>
  <c r="R19" i="118"/>
  <c r="Q19" i="118"/>
  <c r="P19" i="118"/>
  <c r="M19" i="118"/>
  <c r="L19" i="118"/>
  <c r="K19" i="118"/>
  <c r="H19" i="118"/>
  <c r="E19" i="118"/>
  <c r="D19" i="118"/>
  <c r="C19" i="118"/>
  <c r="AB18" i="118"/>
  <c r="AB20" i="118" s="1"/>
  <c r="AA18" i="118"/>
  <c r="AA20" i="118" s="1"/>
  <c r="Z18" i="118"/>
  <c r="Z20" i="118" s="1"/>
  <c r="U18" i="118"/>
  <c r="U20" i="118" s="1"/>
  <c r="M18" i="118"/>
  <c r="M20" i="118" s="1"/>
  <c r="L18" i="118"/>
  <c r="L20" i="118" s="1"/>
  <c r="K18" i="118"/>
  <c r="K20" i="118" s="1"/>
  <c r="J18" i="118"/>
  <c r="E18" i="118"/>
  <c r="E20" i="118" s="1"/>
  <c r="AB17" i="118"/>
  <c r="X17" i="118"/>
  <c r="W17" i="118"/>
  <c r="V17" i="118"/>
  <c r="U17" i="118"/>
  <c r="T17" i="118"/>
  <c r="M17" i="118"/>
  <c r="L17" i="118"/>
  <c r="H17" i="118"/>
  <c r="G17" i="118"/>
  <c r="F17" i="118"/>
  <c r="E17" i="118"/>
  <c r="D17" i="118"/>
  <c r="AB16" i="118"/>
  <c r="AA16" i="118"/>
  <c r="AA17" i="118" s="1"/>
  <c r="Z16" i="118"/>
  <c r="Z19" i="118" s="1"/>
  <c r="Y16" i="118"/>
  <c r="Y18" i="118" s="1"/>
  <c r="X16" i="118"/>
  <c r="X18" i="118" s="1"/>
  <c r="X20" i="118" s="1"/>
  <c r="W16" i="118"/>
  <c r="W18" i="118" s="1"/>
  <c r="V16" i="118"/>
  <c r="V18" i="118" s="1"/>
  <c r="U16" i="118"/>
  <c r="T16" i="118"/>
  <c r="T18" i="118" s="1"/>
  <c r="T20" i="118" s="1"/>
  <c r="S16" i="118"/>
  <c r="S17" i="118" s="1"/>
  <c r="R16" i="118"/>
  <c r="R17" i="118" s="1"/>
  <c r="Q16" i="118"/>
  <c r="Q17" i="118" s="1"/>
  <c r="P16" i="118"/>
  <c r="P17" i="118" s="1"/>
  <c r="O16" i="118"/>
  <c r="O19" i="118" s="1"/>
  <c r="N16" i="118"/>
  <c r="N18" i="118" s="1"/>
  <c r="M16" i="118"/>
  <c r="L16" i="118"/>
  <c r="K16" i="118"/>
  <c r="K17" i="118" s="1"/>
  <c r="J16" i="118"/>
  <c r="J19" i="118" s="1"/>
  <c r="I16" i="118"/>
  <c r="I18" i="118" s="1"/>
  <c r="H16" i="118"/>
  <c r="H18" i="118" s="1"/>
  <c r="H20" i="118" s="1"/>
  <c r="G16" i="118"/>
  <c r="G18" i="118" s="1"/>
  <c r="F16" i="118"/>
  <c r="F18" i="118" s="1"/>
  <c r="E16" i="118"/>
  <c r="D16" i="118"/>
  <c r="D18" i="118" s="1"/>
  <c r="D20" i="118" s="1"/>
  <c r="C16" i="118"/>
  <c r="C17" i="118" s="1"/>
  <c r="A11" i="118"/>
  <c r="B9" i="118"/>
  <c r="A4" i="118"/>
  <c r="A2" i="118"/>
  <c r="E126" i="118" l="1"/>
  <c r="U126" i="118"/>
  <c r="N20" i="118"/>
  <c r="J20" i="118"/>
  <c r="I126" i="118"/>
  <c r="I17" i="118"/>
  <c r="Y17" i="118"/>
  <c r="O18" i="118"/>
  <c r="O20" i="118" s="1"/>
  <c r="H123" i="118"/>
  <c r="X123" i="118"/>
  <c r="N124" i="118"/>
  <c r="N126" i="118" s="1"/>
  <c r="J17" i="118"/>
  <c r="Z17" i="118"/>
  <c r="P18" i="118"/>
  <c r="P20" i="118" s="1"/>
  <c r="F19" i="118"/>
  <c r="F20" i="118" s="1"/>
  <c r="V19" i="118"/>
  <c r="V20" i="118" s="1"/>
  <c r="I123" i="118"/>
  <c r="Y123" i="118"/>
  <c r="O124" i="118"/>
  <c r="O126" i="118" s="1"/>
  <c r="E125" i="118"/>
  <c r="U125" i="118"/>
  <c r="Q18" i="118"/>
  <c r="Q20" i="118" s="1"/>
  <c r="G19" i="118"/>
  <c r="G20" i="118" s="1"/>
  <c r="W19" i="118"/>
  <c r="W20" i="118" s="1"/>
  <c r="P124" i="118"/>
  <c r="P126" i="118" s="1"/>
  <c r="F125" i="118"/>
  <c r="F126" i="118" s="1"/>
  <c r="V125" i="118"/>
  <c r="V126" i="118" s="1"/>
  <c r="R18" i="118"/>
  <c r="R20" i="118" s="1"/>
  <c r="Q124" i="118"/>
  <c r="Q126" i="118" s="1"/>
  <c r="C18" i="118"/>
  <c r="C20" i="118" s="1"/>
  <c r="S18" i="118"/>
  <c r="S20" i="118" s="1"/>
  <c r="I19" i="118"/>
  <c r="I20" i="118" s="1"/>
  <c r="Y19" i="118"/>
  <c r="Y20" i="118" s="1"/>
  <c r="R124" i="118"/>
  <c r="R126" i="118" s="1"/>
  <c r="H125" i="118"/>
  <c r="H126" i="118" s="1"/>
  <c r="X125" i="118"/>
  <c r="X126" i="118" s="1"/>
  <c r="N17" i="118"/>
  <c r="M123" i="118"/>
  <c r="N19" i="118"/>
  <c r="M125" i="118"/>
  <c r="M126" i="118" s="1"/>
  <c r="O17" i="118"/>
  <c r="N123" i="118"/>
  <c r="L55" i="117"/>
  <c r="B5" i="85"/>
  <c r="B318" i="105" l="1"/>
  <c r="R7" i="105" s="1"/>
  <c r="B218" i="105"/>
  <c r="J7" i="105" s="1"/>
  <c r="B118" i="105"/>
  <c r="B7" i="105" s="1"/>
  <c r="B118" i="85"/>
  <c r="M310" i="105"/>
  <c r="J111" i="105"/>
  <c r="R215" i="105"/>
  <c r="J109" i="105"/>
  <c r="O314" i="105"/>
  <c r="X116" i="105"/>
  <c r="N215" i="105"/>
  <c r="E310" i="105"/>
  <c r="J215" i="105"/>
  <c r="O214" i="105"/>
  <c r="J313" i="105"/>
  <c r="D111" i="105"/>
  <c r="R213" i="105"/>
  <c r="S216" i="105"/>
  <c r="W212" i="105"/>
  <c r="J106" i="105"/>
  <c r="AB205" i="105"/>
  <c r="X114" i="105"/>
  <c r="M313" i="105"/>
  <c r="T209" i="105"/>
  <c r="J212" i="105"/>
  <c r="M206" i="105"/>
  <c r="X312" i="105"/>
  <c r="R115" i="105"/>
  <c r="O215" i="105"/>
  <c r="E209" i="105"/>
  <c r="W106" i="105"/>
  <c r="I312" i="105"/>
  <c r="M309" i="105"/>
  <c r="E316" i="105"/>
  <c r="Y215" i="105"/>
  <c r="W310" i="105"/>
  <c r="T206" i="105"/>
  <c r="T114" i="105"/>
  <c r="X314" i="105"/>
  <c r="D108" i="105"/>
  <c r="J105" i="105"/>
  <c r="AB207" i="105"/>
  <c r="W110" i="105"/>
  <c r="J315" i="105"/>
  <c r="N314" i="105"/>
  <c r="H111" i="105"/>
  <c r="X308" i="105"/>
  <c r="H106" i="105"/>
  <c r="I216" i="105"/>
  <c r="H313" i="105"/>
  <c r="R111" i="105"/>
  <c r="W213" i="105"/>
  <c r="R114" i="105"/>
  <c r="W312" i="105"/>
  <c r="O305" i="105"/>
  <c r="X313" i="105"/>
  <c r="X216" i="105"/>
  <c r="Y111" i="105"/>
  <c r="Y205" i="105"/>
  <c r="T215" i="105"/>
  <c r="O209" i="105"/>
  <c r="S116" i="105"/>
  <c r="M110" i="105"/>
  <c r="N116" i="105"/>
  <c r="O211" i="105"/>
  <c r="Y109" i="105"/>
  <c r="J211" i="105"/>
  <c r="O213" i="105"/>
  <c r="D210" i="105"/>
  <c r="Y214" i="105"/>
  <c r="C32" i="117"/>
  <c r="W105" i="105"/>
  <c r="R107" i="105"/>
  <c r="M213" i="105"/>
  <c r="D211" i="105"/>
  <c r="I210" i="105"/>
  <c r="T313" i="105"/>
  <c r="S313" i="105"/>
  <c r="R205" i="105"/>
  <c r="E305" i="105"/>
  <c r="AB312" i="105"/>
  <c r="T205" i="105"/>
  <c r="AB110" i="105"/>
  <c r="T108" i="105"/>
  <c r="S209" i="105"/>
  <c r="X109" i="105"/>
  <c r="D115" i="105"/>
  <c r="W307" i="105"/>
  <c r="E115" i="105"/>
  <c r="AB114" i="105"/>
  <c r="H315" i="105"/>
  <c r="R210" i="105"/>
  <c r="O114" i="105"/>
  <c r="E216" i="105"/>
  <c r="S316" i="105"/>
  <c r="M112" i="105"/>
  <c r="N315" i="105"/>
  <c r="N216" i="105"/>
  <c r="D312" i="105"/>
  <c r="I315" i="105"/>
  <c r="W210" i="105"/>
  <c r="X209" i="105"/>
  <c r="W311" i="105"/>
  <c r="D213" i="105"/>
  <c r="H212" i="105"/>
  <c r="X107" i="105"/>
  <c r="O313" i="105"/>
  <c r="O116" i="105"/>
  <c r="M107" i="105"/>
  <c r="H210" i="105"/>
  <c r="AB106" i="105"/>
  <c r="AB214" i="105"/>
  <c r="X112" i="105"/>
  <c r="H108" i="105"/>
  <c r="D315" i="105"/>
  <c r="I308" i="105"/>
  <c r="I207" i="105"/>
  <c r="E116" i="105"/>
  <c r="E105" i="105"/>
  <c r="O113" i="105"/>
  <c r="O206" i="105"/>
  <c r="J312" i="105"/>
  <c r="Y116" i="105"/>
  <c r="M212" i="105"/>
  <c r="T316" i="105"/>
  <c r="R116" i="105"/>
  <c r="H215" i="105"/>
  <c r="O316" i="105"/>
  <c r="S108" i="105"/>
  <c r="N208" i="105"/>
  <c r="H114" i="105"/>
  <c r="AB109" i="105"/>
  <c r="Y208" i="105"/>
  <c r="W207" i="105"/>
  <c r="N213" i="105"/>
  <c r="T213" i="105"/>
  <c r="M312" i="105"/>
  <c r="I212" i="105"/>
  <c r="W215" i="105"/>
  <c r="AB316" i="105"/>
  <c r="C30" i="117"/>
  <c r="W315" i="105"/>
  <c r="S312" i="105"/>
  <c r="W108" i="105"/>
  <c r="Y115" i="105"/>
  <c r="M113" i="105"/>
  <c r="M307" i="105"/>
  <c r="O108" i="105"/>
  <c r="D216" i="105"/>
  <c r="J210" i="105"/>
  <c r="Y305" i="105"/>
  <c r="X215" i="105"/>
  <c r="S112" i="105"/>
  <c r="AB209" i="105"/>
  <c r="W209" i="105"/>
  <c r="Y209" i="105"/>
  <c r="M106" i="105"/>
  <c r="M315" i="105"/>
  <c r="S310" i="105"/>
  <c r="M208" i="105"/>
  <c r="T105" i="105"/>
  <c r="D110" i="105"/>
  <c r="M306" i="105"/>
  <c r="Y106" i="105"/>
  <c r="S213" i="105"/>
  <c r="N313" i="105"/>
  <c r="N214" i="105"/>
  <c r="H316" i="105"/>
  <c r="C29" i="117"/>
  <c r="I215" i="105"/>
  <c r="N311" i="105"/>
  <c r="E307" i="105"/>
  <c r="E315" i="105"/>
  <c r="W313" i="105"/>
  <c r="H305" i="105"/>
  <c r="I208" i="105"/>
  <c r="C31" i="117"/>
  <c r="O210" i="105"/>
  <c r="T306" i="105"/>
  <c r="E210" i="105"/>
  <c r="J316" i="105"/>
  <c r="E306" i="105"/>
  <c r="N207" i="105"/>
  <c r="H312" i="105"/>
  <c r="O212" i="105"/>
  <c r="D214" i="105"/>
  <c r="I209" i="105"/>
  <c r="T113" i="105"/>
  <c r="W214" i="105"/>
  <c r="S214" i="105"/>
  <c r="O205" i="105"/>
  <c r="M116" i="105"/>
  <c r="D114" i="105"/>
  <c r="Y105" i="105"/>
  <c r="D208" i="105"/>
  <c r="R310" i="105"/>
  <c r="I311" i="105"/>
  <c r="J206" i="105"/>
  <c r="E106" i="105"/>
  <c r="W107" i="105"/>
  <c r="T315" i="105"/>
  <c r="M114" i="105"/>
  <c r="H309" i="105"/>
  <c r="E214" i="105"/>
  <c r="M215" i="105"/>
  <c r="I307" i="105"/>
  <c r="J207" i="105"/>
  <c r="S107" i="105"/>
  <c r="N110" i="105"/>
  <c r="M314" i="105"/>
  <c r="T311" i="105"/>
  <c r="T110" i="105"/>
  <c r="J112" i="105"/>
  <c r="E212" i="105"/>
  <c r="H206" i="105"/>
  <c r="J115" i="105"/>
  <c r="W208" i="105"/>
  <c r="Y107" i="105"/>
  <c r="J114" i="105"/>
  <c r="M111" i="105"/>
  <c r="T308" i="105"/>
  <c r="I113" i="105"/>
  <c r="N210" i="105"/>
  <c r="H110" i="105"/>
  <c r="R113" i="105"/>
  <c r="O115" i="105"/>
  <c r="M308" i="105"/>
  <c r="N109" i="105"/>
  <c r="S309" i="105"/>
  <c r="Y313" i="105"/>
  <c r="M207" i="105"/>
  <c r="E113" i="105"/>
  <c r="AB213" i="105"/>
  <c r="W205" i="105"/>
  <c r="Y311" i="105"/>
  <c r="S308" i="105"/>
  <c r="X108" i="105"/>
  <c r="R307" i="105"/>
  <c r="J314" i="105"/>
  <c r="X316" i="105"/>
  <c r="E309" i="105"/>
  <c r="D107" i="105"/>
  <c r="R110" i="105"/>
  <c r="H208" i="105"/>
  <c r="J108" i="105"/>
  <c r="S210" i="105"/>
  <c r="I310" i="105"/>
  <c r="S314" i="105"/>
  <c r="R214" i="105"/>
  <c r="R211" i="105"/>
  <c r="E110" i="105"/>
  <c r="AB113" i="105"/>
  <c r="J310" i="105"/>
  <c r="Y309" i="105"/>
  <c r="W305" i="105"/>
  <c r="AB315" i="105"/>
  <c r="AB308" i="105"/>
  <c r="X307" i="105"/>
  <c r="J116" i="105"/>
  <c r="O310" i="105"/>
  <c r="AB306" i="105"/>
  <c r="I110" i="105"/>
  <c r="H308" i="105"/>
  <c r="H209" i="105"/>
  <c r="E313" i="105"/>
  <c r="T309" i="105"/>
  <c r="T214" i="105"/>
  <c r="O112" i="105"/>
  <c r="R105" i="105"/>
  <c r="I115" i="105"/>
  <c r="J107" i="105"/>
  <c r="C28" i="117"/>
  <c r="R208" i="105"/>
  <c r="J309" i="105"/>
  <c r="H213" i="105"/>
  <c r="D313" i="105"/>
  <c r="I114" i="105"/>
  <c r="W308" i="105"/>
  <c r="Y110" i="105"/>
  <c r="O311" i="105"/>
  <c r="M108" i="105"/>
  <c r="S109" i="105"/>
  <c r="I314" i="105"/>
  <c r="Y307" i="105"/>
  <c r="I213" i="105"/>
  <c r="E112" i="105"/>
  <c r="I309" i="105"/>
  <c r="X311" i="105"/>
  <c r="J209" i="105"/>
  <c r="M211" i="105"/>
  <c r="R112" i="105"/>
  <c r="T210" i="105"/>
  <c r="X212" i="105"/>
  <c r="AB112" i="105"/>
  <c r="T208" i="105"/>
  <c r="R315" i="105"/>
  <c r="R316" i="105"/>
  <c r="H311" i="105"/>
  <c r="J214" i="105"/>
  <c r="R306" i="105"/>
  <c r="N114" i="105"/>
  <c r="S311" i="105"/>
  <c r="O107" i="105"/>
  <c r="X210" i="105"/>
  <c r="Y206" i="105"/>
  <c r="E107" i="105"/>
  <c r="R308" i="105"/>
  <c r="O307" i="105"/>
  <c r="X214" i="105"/>
  <c r="S215" i="105"/>
  <c r="W111" i="105"/>
  <c r="I211" i="105"/>
  <c r="T307" i="105"/>
  <c r="X310" i="105"/>
  <c r="AB107" i="105"/>
  <c r="M214" i="105"/>
  <c r="W113" i="105"/>
  <c r="O312" i="105"/>
  <c r="X315" i="105"/>
  <c r="H306" i="105"/>
  <c r="S115" i="105"/>
  <c r="X111" i="105"/>
  <c r="AB206" i="105"/>
  <c r="T211" i="105"/>
  <c r="N113" i="105"/>
  <c r="R207" i="105"/>
  <c r="Y216" i="105"/>
  <c r="O105" i="105"/>
  <c r="C24" i="117"/>
  <c r="C22" i="117"/>
  <c r="J305" i="105"/>
  <c r="N309" i="105"/>
  <c r="Y114" i="105"/>
  <c r="R106" i="105"/>
  <c r="T109" i="105"/>
  <c r="J311" i="105"/>
  <c r="I112" i="105"/>
  <c r="W109" i="105"/>
  <c r="M209" i="105"/>
  <c r="S111" i="105"/>
  <c r="D209" i="105"/>
  <c r="O306" i="105"/>
  <c r="X211" i="105"/>
  <c r="O308" i="105"/>
  <c r="J308" i="105"/>
  <c r="H214" i="105"/>
  <c r="N108" i="105"/>
  <c r="R312" i="105"/>
  <c r="E314" i="105"/>
  <c r="E213" i="105"/>
  <c r="Y312" i="105"/>
  <c r="I313" i="105"/>
  <c r="D308" i="105"/>
  <c r="C21" i="117"/>
  <c r="D316" i="105"/>
  <c r="I109" i="105"/>
  <c r="H307" i="105"/>
  <c r="X115" i="105"/>
  <c r="R108" i="105"/>
  <c r="J208" i="105"/>
  <c r="W216" i="105"/>
  <c r="D310" i="105"/>
  <c r="E215" i="105"/>
  <c r="X113" i="105"/>
  <c r="J307" i="105"/>
  <c r="Y212" i="105"/>
  <c r="D307" i="105"/>
  <c r="T207" i="105"/>
  <c r="W309" i="105"/>
  <c r="M210" i="105"/>
  <c r="H105" i="105"/>
  <c r="S307" i="105"/>
  <c r="N312" i="105"/>
  <c r="W306" i="105"/>
  <c r="E108" i="105"/>
  <c r="AB310" i="105"/>
  <c r="AB216" i="105"/>
  <c r="Y314" i="105"/>
  <c r="Y315" i="105"/>
  <c r="D109" i="105"/>
  <c r="N308" i="105"/>
  <c r="I116" i="105"/>
  <c r="N111" i="105"/>
  <c r="H205" i="105"/>
  <c r="E109" i="105"/>
  <c r="E206" i="105"/>
  <c r="M305" i="105"/>
  <c r="H115" i="105"/>
  <c r="AB208" i="105"/>
  <c r="Y308" i="105"/>
  <c r="Y207" i="105"/>
  <c r="S211" i="105"/>
  <c r="S315" i="105"/>
  <c r="W112" i="105"/>
  <c r="J306" i="105"/>
  <c r="O109" i="105"/>
  <c r="N212" i="105"/>
  <c r="Y306" i="105"/>
  <c r="Y108" i="105"/>
  <c r="AB305" i="105"/>
  <c r="S110" i="105"/>
  <c r="I214" i="105"/>
  <c r="R212" i="105"/>
  <c r="J205" i="105"/>
  <c r="N211" i="105"/>
  <c r="W316" i="105"/>
  <c r="T111" i="105"/>
  <c r="M109" i="105"/>
  <c r="H216" i="105"/>
  <c r="AB311" i="105"/>
  <c r="X207" i="105"/>
  <c r="Y211" i="105"/>
  <c r="I316" i="105"/>
  <c r="AB314" i="105"/>
  <c r="T216" i="105"/>
  <c r="D311" i="105"/>
  <c r="I108" i="105"/>
  <c r="R313" i="105"/>
  <c r="E207" i="105"/>
  <c r="C26" i="117"/>
  <c r="Y316" i="105"/>
  <c r="S207" i="105"/>
  <c r="T310" i="105"/>
  <c r="N316" i="105"/>
  <c r="T107" i="105"/>
  <c r="AB211" i="105"/>
  <c r="X309" i="105"/>
  <c r="H113" i="105"/>
  <c r="X208" i="105"/>
  <c r="E111" i="105"/>
  <c r="J110" i="105"/>
  <c r="T305" i="105"/>
  <c r="T116" i="105"/>
  <c r="R309" i="105"/>
  <c r="E205" i="105"/>
  <c r="D116" i="105"/>
  <c r="D212" i="105"/>
  <c r="D113" i="105"/>
  <c r="T314" i="105"/>
  <c r="J213" i="105"/>
  <c r="N115" i="105"/>
  <c r="AB108" i="105"/>
  <c r="R209" i="105"/>
  <c r="M311" i="105"/>
  <c r="R314" i="105"/>
  <c r="J216" i="105"/>
  <c r="AB116" i="105"/>
  <c r="X213" i="105"/>
  <c r="E211" i="105"/>
  <c r="W116" i="105"/>
  <c r="R216" i="105"/>
  <c r="C27" i="117"/>
  <c r="N209" i="105"/>
  <c r="S113" i="105"/>
  <c r="I107" i="105"/>
  <c r="AB111" i="105"/>
  <c r="C25" i="117"/>
  <c r="AB115" i="105"/>
  <c r="AB307" i="105"/>
  <c r="M105" i="105"/>
  <c r="Y213" i="105"/>
  <c r="M216" i="105"/>
  <c r="T212" i="105"/>
  <c r="W314" i="105"/>
  <c r="N107" i="105"/>
  <c r="W206" i="105"/>
  <c r="T115" i="105"/>
  <c r="H112" i="105"/>
  <c r="D207" i="105"/>
  <c r="E114" i="105"/>
  <c r="T106" i="105"/>
  <c r="S208" i="105"/>
  <c r="W115" i="105"/>
  <c r="Y310" i="105"/>
  <c r="N307" i="105"/>
  <c r="AB313" i="105"/>
  <c r="H207" i="105"/>
  <c r="W114" i="105"/>
  <c r="R305" i="105"/>
  <c r="Y210" i="105"/>
  <c r="O111" i="105"/>
  <c r="AB309" i="105"/>
  <c r="E308" i="105"/>
  <c r="I111" i="105"/>
  <c r="O309" i="105"/>
  <c r="E312" i="105"/>
  <c r="E311" i="105"/>
  <c r="C23" i="117"/>
  <c r="M115" i="105"/>
  <c r="O216" i="105"/>
  <c r="D112" i="105"/>
  <c r="R311" i="105"/>
  <c r="N310" i="105"/>
  <c r="D215" i="105"/>
  <c r="AB215" i="105"/>
  <c r="D309" i="105"/>
  <c r="Y112" i="105"/>
  <c r="M316" i="105"/>
  <c r="T312" i="105"/>
  <c r="H310" i="105"/>
  <c r="AB210" i="105"/>
  <c r="H107" i="105"/>
  <c r="O207" i="105"/>
  <c r="J113" i="105"/>
  <c r="H211" i="105"/>
  <c r="O315" i="105"/>
  <c r="AB105" i="105"/>
  <c r="R206" i="105"/>
  <c r="H109" i="105"/>
  <c r="E208" i="105"/>
  <c r="O110" i="105"/>
  <c r="O208" i="105"/>
  <c r="T112" i="105"/>
  <c r="M205" i="105"/>
  <c r="H116" i="105"/>
  <c r="Y113" i="105"/>
  <c r="N112" i="105"/>
  <c r="X110" i="105"/>
  <c r="R109" i="105"/>
  <c r="S114" i="105"/>
  <c r="AB212" i="105"/>
  <c r="S212" i="105"/>
  <c r="D314" i="105"/>
  <c r="H314" i="105"/>
  <c r="W211" i="105"/>
  <c r="O106" i="105"/>
  <c r="B318" i="85" l="1"/>
  <c r="R7" i="85" s="1"/>
  <c r="B218" i="85"/>
  <c r="J7" i="85" s="1"/>
  <c r="B7" i="85"/>
  <c r="E32" i="116" l="1"/>
  <c r="X106" i="105"/>
  <c r="J40" i="116"/>
  <c r="X205" i="105"/>
  <c r="N305" i="105"/>
  <c r="I105" i="105"/>
  <c r="D105" i="105"/>
  <c r="D106" i="105"/>
  <c r="S305" i="105"/>
  <c r="X105" i="105"/>
  <c r="I106" i="105"/>
  <c r="J37" i="116"/>
  <c r="S306" i="105"/>
  <c r="D205" i="105"/>
  <c r="S205" i="105"/>
  <c r="S105" i="105"/>
  <c r="I206" i="105"/>
  <c r="N105" i="105"/>
  <c r="B5" i="116"/>
  <c r="N306" i="105"/>
  <c r="J34" i="116"/>
  <c r="X206" i="105"/>
  <c r="D206" i="105"/>
  <c r="C7" i="117" l="1"/>
  <c r="X306" i="105"/>
  <c r="S106" i="105"/>
  <c r="I205" i="105"/>
  <c r="K7" i="116"/>
  <c r="I306" i="105"/>
  <c r="D305" i="105"/>
  <c r="D306" i="105"/>
  <c r="N206" i="105"/>
  <c r="N106" i="105"/>
  <c r="X305" i="105"/>
  <c r="S206" i="105"/>
  <c r="G32" i="116"/>
  <c r="I305" i="105"/>
  <c r="S7" i="116"/>
  <c r="N205" i="105"/>
  <c r="C7" i="116"/>
  <c r="E37" i="105" l="1"/>
  <c r="E36" i="105"/>
  <c r="C202" i="105"/>
  <c r="C102" i="105"/>
  <c r="C201" i="105"/>
  <c r="C101" i="105"/>
  <c r="C102" i="85"/>
  <c r="C301" i="105"/>
  <c r="C101" i="85"/>
  <c r="E34" i="105" l="1"/>
  <c r="E33" i="105"/>
  <c r="E39" i="105"/>
  <c r="E40" i="105"/>
  <c r="C302" i="85"/>
  <c r="C302" i="105"/>
  <c r="E40" i="85" l="1"/>
  <c r="E39" i="85"/>
  <c r="E37" i="85"/>
  <c r="E36" i="85"/>
  <c r="E34" i="85"/>
  <c r="E33" i="85"/>
  <c r="C301" i="85"/>
  <c r="C202" i="85"/>
  <c r="C201" i="85"/>
  <c r="D302" i="105" l="1"/>
  <c r="D301" i="105"/>
  <c r="I201" i="105"/>
  <c r="I202" i="105"/>
  <c r="I301" i="105"/>
  <c r="I302" i="105"/>
  <c r="R301" i="105"/>
  <c r="R302" i="105"/>
  <c r="H201" i="105"/>
  <c r="H202" i="105"/>
  <c r="H102" i="105"/>
  <c r="H101" i="105"/>
  <c r="AB302" i="105"/>
  <c r="AB301" i="105"/>
  <c r="R201" i="105"/>
  <c r="R202" i="105"/>
  <c r="R101" i="105"/>
  <c r="R102" i="105"/>
  <c r="H301" i="105"/>
  <c r="H302" i="105"/>
  <c r="W102" i="105"/>
  <c r="W101" i="105"/>
  <c r="N202" i="105"/>
  <c r="N201" i="105"/>
  <c r="M202" i="105"/>
  <c r="M201" i="105"/>
  <c r="W301" i="105"/>
  <c r="W302" i="105"/>
  <c r="S301" i="105"/>
  <c r="S302" i="105"/>
  <c r="M302" i="105"/>
  <c r="M301" i="105"/>
  <c r="AB101" i="105"/>
  <c r="AB102" i="105"/>
  <c r="I101" i="105"/>
  <c r="I102" i="105"/>
  <c r="D102" i="105"/>
  <c r="D101" i="105"/>
  <c r="N101" i="105"/>
  <c r="N102" i="105"/>
  <c r="N301" i="105"/>
  <c r="N302" i="105"/>
  <c r="S202" i="105"/>
  <c r="S201" i="105"/>
  <c r="X302" i="105"/>
  <c r="X301" i="105"/>
  <c r="S101" i="105"/>
  <c r="S102" i="105"/>
  <c r="W201" i="105"/>
  <c r="W202" i="105"/>
  <c r="D202" i="105"/>
  <c r="D201" i="105"/>
  <c r="AB201" i="105"/>
  <c r="AB202" i="105"/>
  <c r="M102" i="105"/>
  <c r="M101" i="105"/>
  <c r="X201" i="105"/>
  <c r="X202" i="105"/>
  <c r="X102" i="105"/>
  <c r="X101" i="105"/>
  <c r="W100" i="105" l="1"/>
  <c r="U34" i="105" s="1"/>
  <c r="S100" i="105"/>
  <c r="W299" i="105"/>
  <c r="U39" i="105" s="1"/>
  <c r="S299" i="105"/>
  <c r="M299" i="105"/>
  <c r="M39" i="105" s="1"/>
  <c r="I299" i="105"/>
  <c r="AB299" i="105"/>
  <c r="Y39" i="105" s="1"/>
  <c r="X299" i="105"/>
  <c r="M100" i="105"/>
  <c r="M34" i="105" s="1"/>
  <c r="I100" i="105"/>
  <c r="W99" i="105"/>
  <c r="U33" i="105" s="1"/>
  <c r="S99" i="105"/>
  <c r="X300" i="105"/>
  <c r="AB300" i="105"/>
  <c r="Y40" i="105" s="1"/>
  <c r="I99" i="105"/>
  <c r="M99" i="105"/>
  <c r="M33" i="105" s="1"/>
  <c r="S300" i="105"/>
  <c r="W300" i="105"/>
  <c r="U40" i="105" s="1"/>
  <c r="M300" i="105"/>
  <c r="M40" i="105" s="1"/>
  <c r="I300" i="105"/>
  <c r="AB99" i="105"/>
  <c r="Y33" i="105" s="1"/>
  <c r="X99" i="105"/>
  <c r="W199" i="105"/>
  <c r="U36" i="105" s="1"/>
  <c r="S199" i="105"/>
  <c r="R199" i="105"/>
  <c r="Q36" i="105" s="1"/>
  <c r="N199" i="105"/>
  <c r="I200" i="105"/>
  <c r="M200" i="105"/>
  <c r="M37" i="105" s="1"/>
  <c r="AB100" i="105"/>
  <c r="Y34" i="105" s="1"/>
  <c r="X100" i="105"/>
  <c r="W200" i="105"/>
  <c r="U37" i="105" s="1"/>
  <c r="S200" i="105"/>
  <c r="N200" i="105"/>
  <c r="R200" i="105"/>
  <c r="Q37" i="105" s="1"/>
  <c r="I199" i="105"/>
  <c r="M199" i="105"/>
  <c r="M36" i="105" s="1"/>
  <c r="X200" i="105"/>
  <c r="AB200" i="105"/>
  <c r="Y37" i="105" s="1"/>
  <c r="D199" i="105"/>
  <c r="H199" i="105"/>
  <c r="I36" i="105" s="1"/>
  <c r="N300" i="105"/>
  <c r="R300" i="105"/>
  <c r="Q40" i="105" s="1"/>
  <c r="X199" i="105"/>
  <c r="AB199" i="105"/>
  <c r="Y36" i="105" s="1"/>
  <c r="H200" i="105"/>
  <c r="I37" i="105" s="1"/>
  <c r="D200" i="105"/>
  <c r="N299" i="105"/>
  <c r="R299" i="105"/>
  <c r="Q39" i="105" s="1"/>
  <c r="N100" i="105"/>
  <c r="R100" i="105"/>
  <c r="Q34" i="105" s="1"/>
  <c r="N99" i="105"/>
  <c r="R99" i="105"/>
  <c r="Q33" i="105" s="1"/>
  <c r="H99" i="105"/>
  <c r="I33" i="105" s="1"/>
  <c r="D99" i="105"/>
  <c r="H299" i="105"/>
  <c r="I39" i="105" s="1"/>
  <c r="D299" i="105"/>
  <c r="D100" i="105"/>
  <c r="H100" i="105"/>
  <c r="I34" i="105" s="1"/>
  <c r="H300" i="105"/>
  <c r="I40" i="105" s="1"/>
  <c r="D300" i="105"/>
  <c r="T212" i="85"/>
  <c r="N212" i="85"/>
  <c r="D116" i="85"/>
  <c r="R255" i="85"/>
  <c r="M305" i="85"/>
  <c r="E314" i="85"/>
  <c r="O314" i="85"/>
  <c r="Y158" i="85"/>
  <c r="P154" i="85"/>
  <c r="O106" i="85"/>
  <c r="R107" i="85"/>
  <c r="J213" i="85"/>
  <c r="O214" i="85"/>
  <c r="R111" i="85"/>
  <c r="N207" i="85"/>
  <c r="I213" i="85"/>
  <c r="S37" i="116"/>
  <c r="L253" i="85"/>
  <c r="X313" i="85"/>
  <c r="R208" i="85"/>
  <c r="M315" i="85"/>
  <c r="S210" i="85"/>
  <c r="S305" i="85"/>
  <c r="W310" i="85"/>
  <c r="AA157" i="85"/>
  <c r="W305" i="85"/>
  <c r="P255" i="85"/>
  <c r="P254" i="85"/>
  <c r="Q37" i="116"/>
  <c r="J255" i="85"/>
  <c r="R213" i="85"/>
  <c r="R37" i="116"/>
  <c r="S216" i="85"/>
  <c r="X214" i="85"/>
  <c r="E306" i="85"/>
  <c r="Y116" i="85"/>
  <c r="R215" i="85"/>
  <c r="R40" i="116"/>
  <c r="T34" i="116"/>
  <c r="E107" i="85"/>
  <c r="W215" i="85"/>
  <c r="R153" i="85"/>
  <c r="AB158" i="85"/>
  <c r="O209" i="85"/>
  <c r="W313" i="85"/>
  <c r="D316" i="85"/>
  <c r="X105" i="85"/>
  <c r="J308" i="85"/>
  <c r="AA253" i="85"/>
  <c r="E305" i="85"/>
  <c r="J214" i="85"/>
  <c r="S306" i="85"/>
  <c r="Y153" i="85"/>
  <c r="O34" i="116"/>
  <c r="I306" i="85"/>
  <c r="I205" i="85"/>
  <c r="N214" i="85"/>
  <c r="M215" i="85"/>
  <c r="N315" i="85"/>
  <c r="T253" i="85"/>
  <c r="I305" i="85"/>
  <c r="J115" i="85"/>
  <c r="H308" i="85"/>
  <c r="J158" i="85"/>
  <c r="AB311" i="85"/>
  <c r="X108" i="85"/>
  <c r="T106" i="85"/>
  <c r="T114" i="85"/>
  <c r="M111" i="85"/>
  <c r="R310" i="85"/>
  <c r="Z153" i="85"/>
  <c r="X315" i="85"/>
  <c r="H305" i="85"/>
  <c r="AB154" i="85"/>
  <c r="M306" i="85"/>
  <c r="V254" i="85"/>
  <c r="T215" i="85"/>
  <c r="AB205" i="85"/>
  <c r="J109" i="85"/>
  <c r="T154" i="85"/>
  <c r="S312" i="85"/>
  <c r="M110" i="85"/>
  <c r="S313" i="85"/>
  <c r="Y210" i="85"/>
  <c r="I105" i="85"/>
  <c r="I112" i="85"/>
  <c r="H255" i="85"/>
  <c r="Z156" i="85"/>
  <c r="W213" i="85"/>
  <c r="T214" i="85"/>
  <c r="J309" i="85"/>
  <c r="D210" i="85"/>
  <c r="Y115" i="85"/>
  <c r="M313" i="85"/>
  <c r="W309" i="85"/>
  <c r="W207" i="85"/>
  <c r="W115" i="85"/>
  <c r="W206" i="85"/>
  <c r="N310" i="85"/>
  <c r="O112" i="85"/>
  <c r="N216" i="85"/>
  <c r="R106" i="85"/>
  <c r="T208" i="85"/>
  <c r="Y107" i="85"/>
  <c r="N40" i="116"/>
  <c r="D308" i="85"/>
  <c r="AB107" i="85"/>
  <c r="H106" i="85"/>
  <c r="N205" i="85"/>
  <c r="D212" i="85"/>
  <c r="E210" i="85"/>
  <c r="W106" i="85"/>
  <c r="V34" i="116"/>
  <c r="Y313" i="85"/>
  <c r="O253" i="85"/>
  <c r="W34" i="116"/>
  <c r="M113" i="85"/>
  <c r="S206" i="85"/>
  <c r="V154" i="85"/>
  <c r="I111" i="85"/>
  <c r="AB213" i="85"/>
  <c r="N308" i="85"/>
  <c r="M211" i="85"/>
  <c r="AB215" i="85"/>
  <c r="T312" i="85"/>
  <c r="Y37" i="116"/>
  <c r="O153" i="85"/>
  <c r="S315" i="85"/>
  <c r="O212" i="85"/>
  <c r="I214" i="85"/>
  <c r="AB111" i="85"/>
  <c r="AA153" i="85"/>
  <c r="Z157" i="85"/>
  <c r="W306" i="85"/>
  <c r="X114" i="85"/>
  <c r="B31" i="105"/>
  <c r="Y156" i="85"/>
  <c r="I113" i="85"/>
  <c r="L257" i="85"/>
  <c r="Z255" i="85"/>
  <c r="K34" i="116"/>
  <c r="G158" i="85"/>
  <c r="D111" i="85"/>
  <c r="L255" i="85"/>
  <c r="O208" i="85"/>
  <c r="X116" i="85"/>
  <c r="N313" i="85"/>
  <c r="E255" i="85"/>
  <c r="Q155" i="85"/>
  <c r="R312" i="85"/>
  <c r="O114" i="85"/>
  <c r="T111" i="85"/>
  <c r="E311" i="85"/>
  <c r="Y105" i="85"/>
  <c r="O313" i="85"/>
  <c r="N107" i="85"/>
  <c r="Q157" i="85"/>
  <c r="O211" i="85"/>
  <c r="AB309" i="85"/>
  <c r="E112" i="85"/>
  <c r="J307" i="85"/>
  <c r="R210" i="85"/>
  <c r="E207" i="85"/>
  <c r="O111" i="85"/>
  <c r="W157" i="85"/>
  <c r="X112" i="85"/>
  <c r="M214" i="85"/>
  <c r="V156" i="85"/>
  <c r="P37" i="116"/>
  <c r="R108" i="85"/>
  <c r="D105" i="85"/>
  <c r="J108" i="85"/>
  <c r="Y305" i="85"/>
  <c r="M311" i="85"/>
  <c r="E109" i="85"/>
  <c r="M37" i="116"/>
  <c r="O116" i="85"/>
  <c r="J208" i="85"/>
  <c r="E115" i="85"/>
  <c r="AB216" i="85"/>
  <c r="AB206" i="85"/>
  <c r="Q40" i="116"/>
  <c r="X211" i="85"/>
  <c r="S211" i="85"/>
  <c r="S108" i="85"/>
  <c r="V256" i="85"/>
  <c r="AA154" i="85"/>
  <c r="M212" i="85"/>
  <c r="M308" i="85"/>
  <c r="AB208" i="85"/>
  <c r="R316" i="85"/>
  <c r="O315" i="85"/>
  <c r="I209" i="85"/>
  <c r="N305" i="85"/>
  <c r="E158" i="85"/>
  <c r="J112" i="85"/>
  <c r="I106" i="85"/>
  <c r="Q156" i="85"/>
  <c r="E157" i="85"/>
  <c r="Z254" i="85"/>
  <c r="S311" i="85"/>
  <c r="V257" i="85"/>
  <c r="U153" i="85"/>
  <c r="J257" i="85"/>
  <c r="Y306" i="85"/>
  <c r="Y108" i="85"/>
  <c r="H158" i="85"/>
  <c r="T313" i="85"/>
  <c r="I312" i="85"/>
  <c r="M316" i="85"/>
  <c r="W107" i="85"/>
  <c r="U156" i="85"/>
  <c r="T257" i="85"/>
  <c r="R206" i="85"/>
  <c r="AB211" i="85"/>
  <c r="Q34" i="116"/>
  <c r="N306" i="85"/>
  <c r="X106" i="85"/>
  <c r="AB305" i="85"/>
  <c r="S310" i="85"/>
  <c r="L254" i="85"/>
  <c r="Y312" i="85"/>
  <c r="Q254" i="85"/>
  <c r="T209" i="85"/>
  <c r="J113" i="85"/>
  <c r="E309" i="85"/>
  <c r="N114" i="85"/>
  <c r="Q154" i="85"/>
  <c r="L154" i="85"/>
  <c r="E213" i="85"/>
  <c r="AB108" i="85"/>
  <c r="Q158" i="85"/>
  <c r="V255" i="85"/>
  <c r="K157" i="85"/>
  <c r="I216" i="85"/>
  <c r="I207" i="85"/>
  <c r="AB314" i="85"/>
  <c r="AB315" i="85"/>
  <c r="E205" i="85"/>
  <c r="K256" i="85"/>
  <c r="E315" i="85"/>
  <c r="O216" i="85"/>
  <c r="L34" i="116"/>
  <c r="N109" i="85"/>
  <c r="T308" i="85"/>
  <c r="H105" i="85"/>
  <c r="P256" i="85"/>
  <c r="W255" i="85"/>
  <c r="T210" i="85"/>
  <c r="H206" i="85"/>
  <c r="H107" i="85"/>
  <c r="X306" i="85"/>
  <c r="X305" i="85"/>
  <c r="R308" i="85"/>
  <c r="O207" i="85"/>
  <c r="N115" i="85"/>
  <c r="O257" i="85"/>
  <c r="E212" i="85"/>
  <c r="J205" i="85"/>
  <c r="M209" i="85"/>
  <c r="M34" i="116"/>
  <c r="M255" i="85"/>
  <c r="I309" i="85"/>
  <c r="Q257" i="85"/>
  <c r="X212" i="85"/>
  <c r="AA255" i="85"/>
  <c r="M115" i="85"/>
  <c r="F254" i="85"/>
  <c r="G155" i="85"/>
  <c r="Z158" i="85"/>
  <c r="H313" i="85"/>
  <c r="Y256" i="85"/>
  <c r="F155" i="85"/>
  <c r="H208" i="85"/>
  <c r="I308" i="85"/>
  <c r="T315" i="85"/>
  <c r="O157" i="85"/>
  <c r="S115" i="85"/>
  <c r="O156" i="85"/>
  <c r="H113" i="85"/>
  <c r="N116" i="85"/>
  <c r="J116" i="85"/>
  <c r="Q253" i="85"/>
  <c r="J310" i="85"/>
  <c r="M116" i="85"/>
  <c r="M155" i="85"/>
  <c r="K153" i="85"/>
  <c r="R109" i="85"/>
  <c r="K37" i="116"/>
  <c r="H210" i="85"/>
  <c r="R216" i="85"/>
  <c r="D113" i="85"/>
  <c r="U158" i="85"/>
  <c r="L37" i="116"/>
  <c r="H111" i="85"/>
  <c r="N211" i="85"/>
  <c r="Y309" i="85"/>
  <c r="J107" i="85"/>
  <c r="K253" i="85"/>
  <c r="J254" i="85"/>
  <c r="E310" i="85"/>
  <c r="O109" i="85"/>
  <c r="T306" i="85"/>
  <c r="W105" i="85"/>
  <c r="G254" i="85"/>
  <c r="D214" i="85"/>
  <c r="R205" i="85"/>
  <c r="J316" i="85"/>
  <c r="I314" i="85"/>
  <c r="H306" i="85"/>
  <c r="Y154" i="85"/>
  <c r="AB157" i="85"/>
  <c r="E208" i="85"/>
  <c r="P257" i="85"/>
  <c r="T113" i="85"/>
  <c r="M106" i="85"/>
  <c r="U154" i="85"/>
  <c r="L155" i="85"/>
  <c r="M307" i="85"/>
  <c r="U34" i="116"/>
  <c r="I115" i="85"/>
  <c r="P157" i="85"/>
  <c r="S307" i="85"/>
  <c r="T309" i="85"/>
  <c r="N34" i="116"/>
  <c r="N208" i="85"/>
  <c r="D311" i="85"/>
  <c r="W211" i="85"/>
  <c r="I210" i="85"/>
  <c r="J207" i="85"/>
  <c r="W209" i="85"/>
  <c r="W156" i="85"/>
  <c r="W311" i="85"/>
  <c r="W116" i="85"/>
  <c r="K155" i="85"/>
  <c r="O105" i="85"/>
  <c r="O108" i="85"/>
  <c r="D310" i="85"/>
  <c r="R110" i="85"/>
  <c r="E113" i="85"/>
  <c r="T109" i="85"/>
  <c r="J211" i="85"/>
  <c r="S309" i="85"/>
  <c r="M314" i="85"/>
  <c r="O215" i="85"/>
  <c r="AB214" i="85"/>
  <c r="O316" i="85"/>
  <c r="I116" i="85"/>
  <c r="AB153" i="85"/>
  <c r="J114" i="85"/>
  <c r="H215" i="85"/>
  <c r="H211" i="85"/>
  <c r="AB113" i="85"/>
  <c r="AB112" i="85"/>
  <c r="S213" i="85"/>
  <c r="P156" i="85"/>
  <c r="K254" i="85"/>
  <c r="AB209" i="85"/>
  <c r="D112" i="85"/>
  <c r="W111" i="85"/>
  <c r="E211" i="85"/>
  <c r="S111" i="85"/>
  <c r="E216" i="85"/>
  <c r="P253" i="85"/>
  <c r="S215" i="85"/>
  <c r="D206" i="85"/>
  <c r="X113" i="85"/>
  <c r="M158" i="85"/>
  <c r="E312" i="85"/>
  <c r="G157" i="85"/>
  <c r="U40" i="116"/>
  <c r="V153" i="85"/>
  <c r="N108" i="85"/>
  <c r="N113" i="85"/>
  <c r="H257" i="85"/>
  <c r="AB306" i="85"/>
  <c r="X310" i="85"/>
  <c r="AB156" i="85"/>
  <c r="AB254" i="85"/>
  <c r="R114" i="85"/>
  <c r="N312" i="85"/>
  <c r="X316" i="85"/>
  <c r="R156" i="85"/>
  <c r="AB114" i="85"/>
  <c r="M205" i="85"/>
  <c r="Y113" i="85"/>
  <c r="O308" i="85"/>
  <c r="Y216" i="85"/>
  <c r="V40" i="116"/>
  <c r="Y34" i="116"/>
  <c r="D312" i="85"/>
  <c r="I110" i="85"/>
  <c r="J315" i="85"/>
  <c r="W315" i="85"/>
  <c r="O113" i="85"/>
  <c r="H116" i="85"/>
  <c r="X208" i="85"/>
  <c r="N307" i="85"/>
  <c r="X34" i="116"/>
  <c r="AB105" i="85"/>
  <c r="E108" i="85"/>
  <c r="P40" i="116"/>
  <c r="X308" i="85"/>
  <c r="D314" i="85"/>
  <c r="F158" i="85"/>
  <c r="D215" i="85"/>
  <c r="D305" i="85"/>
  <c r="Y209" i="85"/>
  <c r="W308" i="85"/>
  <c r="H311" i="85"/>
  <c r="S314" i="85"/>
  <c r="S110" i="85"/>
  <c r="Z257" i="85"/>
  <c r="H212" i="85"/>
  <c r="N311" i="85"/>
  <c r="R313" i="85"/>
  <c r="M40" i="116"/>
  <c r="S107" i="85"/>
  <c r="W210" i="85"/>
  <c r="G256" i="85"/>
  <c r="W253" i="85"/>
  <c r="M107" i="85"/>
  <c r="L156" i="85"/>
  <c r="E257" i="85"/>
  <c r="Y106" i="85"/>
  <c r="O155" i="85"/>
  <c r="I311" i="85"/>
  <c r="W40" i="116"/>
  <c r="E206" i="85"/>
  <c r="N309" i="85"/>
  <c r="P158" i="85"/>
  <c r="E155" i="85"/>
  <c r="M154" i="85"/>
  <c r="R115" i="85"/>
  <c r="T153" i="85"/>
  <c r="H109" i="85"/>
  <c r="T205" i="85"/>
  <c r="O310" i="85"/>
  <c r="E253" i="85"/>
  <c r="D108" i="85"/>
  <c r="D209" i="85"/>
  <c r="AA256" i="85"/>
  <c r="Y208" i="85"/>
  <c r="K156" i="85"/>
  <c r="H253" i="85"/>
  <c r="K158" i="85"/>
  <c r="S214" i="85"/>
  <c r="R112" i="85"/>
  <c r="AB310" i="85"/>
  <c r="T37" i="116"/>
  <c r="E316" i="85"/>
  <c r="E256" i="85"/>
  <c r="M109" i="85"/>
  <c r="N206" i="85"/>
  <c r="D307" i="85"/>
  <c r="E215" i="85"/>
  <c r="O40" i="116"/>
  <c r="B31" i="85"/>
  <c r="T255" i="85"/>
  <c r="Y215" i="85"/>
  <c r="O37" i="116"/>
  <c r="R307" i="85"/>
  <c r="D207" i="85"/>
  <c r="AB115" i="85"/>
  <c r="AB307" i="85"/>
  <c r="E209" i="85"/>
  <c r="R158" i="85"/>
  <c r="H214" i="85"/>
  <c r="T206" i="85"/>
  <c r="D114" i="85"/>
  <c r="R256" i="85"/>
  <c r="S109" i="85"/>
  <c r="T211" i="85"/>
  <c r="Q255" i="85"/>
  <c r="Z154" i="85"/>
  <c r="I208" i="85"/>
  <c r="L153" i="85"/>
  <c r="AB212" i="85"/>
  <c r="D309" i="85"/>
  <c r="T216" i="85"/>
  <c r="AB207" i="85"/>
  <c r="AB316" i="85"/>
  <c r="J312" i="85"/>
  <c r="O305" i="85"/>
  <c r="T105" i="85"/>
  <c r="S40" i="116"/>
  <c r="O309" i="85"/>
  <c r="W257" i="85"/>
  <c r="L40" i="116"/>
  <c r="H309" i="85"/>
  <c r="R309" i="85"/>
  <c r="X314" i="85"/>
  <c r="H112" i="85"/>
  <c r="O210" i="85"/>
  <c r="O254" i="85"/>
  <c r="N112" i="85"/>
  <c r="N209" i="85"/>
  <c r="V37" i="116"/>
  <c r="AB257" i="85"/>
  <c r="H155" i="85"/>
  <c r="U257" i="85"/>
  <c r="Y213" i="85"/>
  <c r="K154" i="85"/>
  <c r="T112" i="85"/>
  <c r="AA158" i="85"/>
  <c r="X205" i="85"/>
  <c r="Y155" i="85"/>
  <c r="AB106" i="85"/>
  <c r="Y308" i="85"/>
  <c r="AB116" i="85"/>
  <c r="AA156" i="85"/>
  <c r="S114" i="85"/>
  <c r="W205" i="85"/>
  <c r="U256" i="85"/>
  <c r="V158" i="85"/>
  <c r="S209" i="85"/>
  <c r="T107" i="85"/>
  <c r="O306" i="85"/>
  <c r="U37" i="116"/>
  <c r="N213" i="85"/>
  <c r="W316" i="85"/>
  <c r="R305" i="85"/>
  <c r="U157" i="85"/>
  <c r="D211" i="85"/>
  <c r="Y254" i="85"/>
  <c r="P155" i="85"/>
  <c r="Q153" i="85"/>
  <c r="S308" i="85"/>
  <c r="M105" i="85"/>
  <c r="T314" i="85"/>
  <c r="Y212" i="85"/>
  <c r="M156" i="85"/>
  <c r="X109" i="85"/>
  <c r="I206" i="85"/>
  <c r="AB210" i="85"/>
  <c r="T116" i="85"/>
  <c r="S112" i="85"/>
  <c r="I215" i="85"/>
  <c r="S316" i="85"/>
  <c r="K40" i="116"/>
  <c r="D110" i="85"/>
  <c r="J209" i="85"/>
  <c r="R212" i="85"/>
  <c r="N111" i="85"/>
  <c r="T305" i="85"/>
  <c r="J314" i="85"/>
  <c r="M310" i="85"/>
  <c r="AB312" i="85"/>
  <c r="W216" i="85"/>
  <c r="G154" i="85"/>
  <c r="O307" i="85"/>
  <c r="S205" i="85"/>
  <c r="Z253" i="85"/>
  <c r="M153" i="85"/>
  <c r="M312" i="85"/>
  <c r="I114" i="85"/>
  <c r="N215" i="85"/>
  <c r="AA254" i="85"/>
  <c r="W109" i="85"/>
  <c r="Y112" i="85"/>
  <c r="J111" i="85"/>
  <c r="P34" i="116"/>
  <c r="S105" i="85"/>
  <c r="R116" i="85"/>
  <c r="X115" i="85"/>
  <c r="S106" i="85"/>
  <c r="W154" i="85"/>
  <c r="M207" i="85"/>
  <c r="T108" i="85"/>
  <c r="W214" i="85"/>
  <c r="H153" i="85"/>
  <c r="T256" i="85"/>
  <c r="D205" i="85"/>
  <c r="T207" i="85"/>
  <c r="J153" i="85"/>
  <c r="Y214" i="85"/>
  <c r="R315" i="85"/>
  <c r="M257" i="85"/>
  <c r="AA257" i="85"/>
  <c r="X37" i="116"/>
  <c r="R207" i="85"/>
  <c r="S212" i="85"/>
  <c r="T254" i="85"/>
  <c r="AB308" i="85"/>
  <c r="F253" i="85"/>
  <c r="H316" i="85"/>
  <c r="V157" i="85"/>
  <c r="M206" i="85"/>
  <c r="H156" i="85"/>
  <c r="T115" i="85"/>
  <c r="H157" i="85"/>
  <c r="X210" i="85"/>
  <c r="L158" i="85"/>
  <c r="J110" i="85"/>
  <c r="O110" i="85"/>
  <c r="M210" i="85"/>
  <c r="I307" i="85"/>
  <c r="T155" i="85"/>
  <c r="H254" i="85"/>
  <c r="K255" i="85"/>
  <c r="H110" i="85"/>
  <c r="R157" i="85"/>
  <c r="X311" i="85"/>
  <c r="S207" i="85"/>
  <c r="N106" i="85"/>
  <c r="I316" i="85"/>
  <c r="E156" i="85"/>
  <c r="W307" i="85"/>
  <c r="G153" i="85"/>
  <c r="X110" i="85"/>
  <c r="B5" i="105"/>
  <c r="J313" i="85"/>
  <c r="AB155" i="85"/>
  <c r="S116" i="85"/>
  <c r="X307" i="85"/>
  <c r="Y311" i="85"/>
  <c r="F153" i="85"/>
  <c r="T158" i="85"/>
  <c r="E106" i="85"/>
  <c r="F256" i="85"/>
  <c r="U254" i="85"/>
  <c r="E214" i="85"/>
  <c r="N37" i="116"/>
  <c r="J216" i="85"/>
  <c r="I211" i="85"/>
  <c r="W314" i="85"/>
  <c r="AB255" i="85"/>
  <c r="Y109" i="85"/>
  <c r="J105" i="85"/>
  <c r="I109" i="85"/>
  <c r="R214" i="85"/>
  <c r="N314" i="85"/>
  <c r="Y310" i="85"/>
  <c r="U155" i="85"/>
  <c r="W254" i="85"/>
  <c r="R211" i="85"/>
  <c r="W256" i="85"/>
  <c r="D208" i="85"/>
  <c r="T213" i="85"/>
  <c r="X111" i="85"/>
  <c r="I315" i="85"/>
  <c r="M112" i="85"/>
  <c r="O256" i="85"/>
  <c r="J256" i="85"/>
  <c r="X40" i="116"/>
  <c r="AB253" i="85"/>
  <c r="H154" i="85"/>
  <c r="W158" i="85"/>
  <c r="E116" i="85"/>
  <c r="E154" i="85"/>
  <c r="E254" i="85"/>
  <c r="W114" i="85"/>
  <c r="W212" i="85"/>
  <c r="D106" i="85"/>
  <c r="Y315" i="85"/>
  <c r="D109" i="85"/>
  <c r="H256" i="85"/>
  <c r="F156" i="85"/>
  <c r="O255" i="85"/>
  <c r="M157" i="85"/>
  <c r="J155" i="85"/>
  <c r="R155" i="85"/>
  <c r="O312" i="85"/>
  <c r="U253" i="85"/>
  <c r="X312" i="85"/>
  <c r="R314" i="85"/>
  <c r="M208" i="85"/>
  <c r="W112" i="85"/>
  <c r="I107" i="85"/>
  <c r="E153" i="85"/>
  <c r="Y257" i="85"/>
  <c r="H310" i="85"/>
  <c r="W110" i="85"/>
  <c r="I108" i="85"/>
  <c r="J156" i="85"/>
  <c r="R34" i="116"/>
  <c r="M108" i="85"/>
  <c r="R253" i="85"/>
  <c r="G255" i="85"/>
  <c r="J212" i="85"/>
  <c r="O213" i="85"/>
  <c r="D107" i="85"/>
  <c r="H213" i="85"/>
  <c r="H207" i="85"/>
  <c r="S34" i="116"/>
  <c r="D313" i="85"/>
  <c r="L157" i="85"/>
  <c r="D216" i="85"/>
  <c r="O115" i="85"/>
  <c r="D306" i="85"/>
  <c r="H108" i="85"/>
  <c r="R306" i="85"/>
  <c r="Y207" i="85"/>
  <c r="X213" i="85"/>
  <c r="H314" i="85"/>
  <c r="W37" i="116"/>
  <c r="O205" i="85"/>
  <c r="M253" i="85"/>
  <c r="J210" i="85"/>
  <c r="F157" i="85"/>
  <c r="H307" i="85"/>
  <c r="J154" i="85"/>
  <c r="K257" i="85"/>
  <c r="X206" i="85"/>
  <c r="W108" i="85"/>
  <c r="R105" i="85"/>
  <c r="E105" i="85"/>
  <c r="P153" i="85"/>
  <c r="Z155" i="85"/>
  <c r="J206" i="85"/>
  <c r="T157" i="85"/>
  <c r="J215" i="85"/>
  <c r="T156" i="85"/>
  <c r="T311" i="85"/>
  <c r="T307" i="85"/>
  <c r="Y206" i="85"/>
  <c r="Y111" i="85"/>
  <c r="J305" i="85"/>
  <c r="X209" i="85"/>
  <c r="R154" i="85"/>
  <c r="X215" i="85"/>
  <c r="Y316" i="85"/>
  <c r="Y314" i="85"/>
  <c r="H209" i="85"/>
  <c r="W208" i="85"/>
  <c r="AB313" i="85"/>
  <c r="N110" i="85"/>
  <c r="T316" i="85"/>
  <c r="I310" i="85"/>
  <c r="Z256" i="85"/>
  <c r="X309" i="85"/>
  <c r="N105" i="85"/>
  <c r="S208" i="85"/>
  <c r="H312" i="85"/>
  <c r="Y157" i="85"/>
  <c r="R254" i="85"/>
  <c r="M213" i="85"/>
  <c r="Y110" i="85"/>
  <c r="V253" i="85"/>
  <c r="R209" i="85"/>
  <c r="G257" i="85"/>
  <c r="W312" i="85"/>
  <c r="H315" i="85"/>
  <c r="O158" i="85"/>
  <c r="AB256" i="85"/>
  <c r="H205" i="85"/>
  <c r="D315" i="85"/>
  <c r="Y307" i="85"/>
  <c r="H216" i="85"/>
  <c r="M216" i="85"/>
  <c r="V155" i="85"/>
  <c r="F257" i="85"/>
  <c r="W113" i="85"/>
  <c r="O107" i="85"/>
  <c r="N316" i="85"/>
  <c r="L256" i="85"/>
  <c r="G253" i="85"/>
  <c r="X207" i="85"/>
  <c r="D213" i="85"/>
  <c r="M254" i="85"/>
  <c r="O154" i="85"/>
  <c r="F255" i="85"/>
  <c r="S113" i="85"/>
  <c r="AB110" i="85"/>
  <c r="G156" i="85"/>
  <c r="I212" i="85"/>
  <c r="J311" i="85"/>
  <c r="M256" i="85"/>
  <c r="N210" i="85"/>
  <c r="Y114" i="85"/>
  <c r="O206" i="85"/>
  <c r="R113" i="85"/>
  <c r="E114" i="85"/>
  <c r="H114" i="85"/>
  <c r="Y205" i="85"/>
  <c r="X107" i="85"/>
  <c r="R257" i="85"/>
  <c r="AA155" i="85"/>
  <c r="D115" i="85"/>
  <c r="J253" i="85"/>
  <c r="U255" i="85"/>
  <c r="I313" i="85"/>
  <c r="Y211" i="85"/>
  <c r="F154" i="85"/>
  <c r="O311" i="85"/>
  <c r="E307" i="85"/>
  <c r="X216" i="85"/>
  <c r="R311" i="85"/>
  <c r="M309" i="85"/>
  <c r="W153" i="85"/>
  <c r="H115" i="85"/>
  <c r="E111" i="85"/>
  <c r="J106" i="85"/>
  <c r="E313" i="85"/>
  <c r="Y40" i="116"/>
  <c r="T110" i="85"/>
  <c r="J306" i="85"/>
  <c r="T310" i="85"/>
  <c r="T40" i="116"/>
  <c r="E110" i="85"/>
  <c r="E308" i="85"/>
  <c r="Q256" i="85"/>
  <c r="Y253" i="85"/>
  <c r="M114" i="85"/>
  <c r="W155" i="85"/>
  <c r="Y255" i="85"/>
  <c r="J157" i="85"/>
  <c r="AB109" i="85"/>
  <c r="H201" i="85" l="1"/>
  <c r="H202" i="85"/>
  <c r="N102" i="85"/>
  <c r="N101" i="85"/>
  <c r="R101" i="85"/>
  <c r="R102" i="85"/>
  <c r="D202" i="85"/>
  <c r="D201" i="85"/>
  <c r="S101" i="85"/>
  <c r="S102" i="85"/>
  <c r="S202" i="85"/>
  <c r="S201" i="85"/>
  <c r="M101" i="85"/>
  <c r="M102" i="85"/>
  <c r="R301" i="85"/>
  <c r="R302" i="85"/>
  <c r="W202" i="85"/>
  <c r="W201" i="85"/>
  <c r="X201" i="85"/>
  <c r="X202" i="85"/>
  <c r="D302" i="85"/>
  <c r="D301" i="85"/>
  <c r="AB101" i="85"/>
  <c r="AB102" i="85"/>
  <c r="M202" i="85"/>
  <c r="M201" i="85"/>
  <c r="R202" i="85"/>
  <c r="R201" i="85"/>
  <c r="W102" i="85"/>
  <c r="W101" i="85"/>
  <c r="X301" i="85"/>
  <c r="X302" i="85"/>
  <c r="H102" i="85"/>
  <c r="H101" i="85"/>
  <c r="AB302" i="85"/>
  <c r="AB301" i="85"/>
  <c r="N302" i="85"/>
  <c r="N301" i="85"/>
  <c r="D102" i="85"/>
  <c r="D101" i="85"/>
  <c r="N201" i="85"/>
  <c r="N202" i="85"/>
  <c r="I102" i="85"/>
  <c r="I101" i="85"/>
  <c r="I99" i="85" s="1"/>
  <c r="K99" i="85" s="1"/>
  <c r="K33" i="85" s="1"/>
  <c r="AB202" i="85"/>
  <c r="AB201" i="85"/>
  <c r="H301" i="85"/>
  <c r="H302" i="85"/>
  <c r="D300" i="85" s="1"/>
  <c r="F300" i="85" s="1"/>
  <c r="G40" i="85" s="1"/>
  <c r="I301" i="85"/>
  <c r="I302" i="85"/>
  <c r="I202" i="85"/>
  <c r="I201" i="85"/>
  <c r="I199" i="85" s="1"/>
  <c r="J199" i="85" s="1"/>
  <c r="X101" i="85"/>
  <c r="X102" i="85"/>
  <c r="W302" i="85"/>
  <c r="W301" i="85"/>
  <c r="S299" i="85" s="1"/>
  <c r="T299" i="85" s="1"/>
  <c r="S301" i="85"/>
  <c r="S302" i="85"/>
  <c r="W300" i="85" s="1"/>
  <c r="U40" i="85" s="1"/>
  <c r="M302" i="85"/>
  <c r="M301" i="85"/>
  <c r="I299" i="85" s="1"/>
  <c r="J299" i="85" s="1"/>
  <c r="X99" i="85"/>
  <c r="Z99" i="85" s="1"/>
  <c r="W33" i="85" s="1"/>
  <c r="S200" i="85"/>
  <c r="U200" i="85" s="1"/>
  <c r="S37" i="85" s="1"/>
  <c r="D100" i="85"/>
  <c r="E100" i="85" s="1"/>
  <c r="X199" i="85"/>
  <c r="Z199" i="85" s="1"/>
  <c r="W36" i="85" s="1"/>
  <c r="H100" i="85"/>
  <c r="I34" i="85" s="1"/>
  <c r="N200" i="85"/>
  <c r="O200" i="85" s="1"/>
  <c r="W200" i="85"/>
  <c r="U37" i="85" s="1"/>
  <c r="D299" i="85"/>
  <c r="E299" i="85" s="1"/>
  <c r="D200" i="85"/>
  <c r="E200" i="85" s="1"/>
  <c r="H200" i="85"/>
  <c r="I37" i="85" s="1"/>
  <c r="R200" i="85"/>
  <c r="Q37" i="85" s="1"/>
  <c r="W100" i="85"/>
  <c r="U34" i="85" s="1"/>
  <c r="M100" i="85"/>
  <c r="M34" i="85" s="1"/>
  <c r="I200" i="85"/>
  <c r="K200" i="85" s="1"/>
  <c r="K37" i="85" s="1"/>
  <c r="M200" i="85"/>
  <c r="M37" i="85" s="1"/>
  <c r="AB99" i="85"/>
  <c r="Y33" i="85" s="1"/>
  <c r="I100" i="85"/>
  <c r="K100" i="85" s="1"/>
  <c r="K34" i="85" s="1"/>
  <c r="S99" i="85"/>
  <c r="T99" i="85" s="1"/>
  <c r="H299" i="85"/>
  <c r="I39" i="85" s="1"/>
  <c r="N299" i="85"/>
  <c r="P299" i="85" s="1"/>
  <c r="O39" i="85" s="1"/>
  <c r="R100" i="85"/>
  <c r="Q34" i="85" s="1"/>
  <c r="S100" i="85"/>
  <c r="T100" i="85" s="1"/>
  <c r="AB199" i="85"/>
  <c r="Y36" i="85" s="1"/>
  <c r="N100" i="85"/>
  <c r="O100" i="85" s="1"/>
  <c r="W99" i="85"/>
  <c r="U33" i="85" s="1"/>
  <c r="R299" i="85"/>
  <c r="Q39" i="85" s="1"/>
  <c r="U299" i="105"/>
  <c r="S39" i="105" s="1"/>
  <c r="T299" i="105"/>
  <c r="P300" i="105"/>
  <c r="O40" i="105" s="1"/>
  <c r="O300" i="105"/>
  <c r="Y100" i="105"/>
  <c r="Z100" i="105"/>
  <c r="W34" i="105" s="1"/>
  <c r="T99" i="105"/>
  <c r="U99" i="105"/>
  <c r="S33" i="105" s="1"/>
  <c r="P99" i="105"/>
  <c r="O33" i="105" s="1"/>
  <c r="O99" i="105"/>
  <c r="E199" i="105"/>
  <c r="F199" i="105"/>
  <c r="G36" i="105" s="1"/>
  <c r="O200" i="105"/>
  <c r="P200" i="105"/>
  <c r="O37" i="105" s="1"/>
  <c r="J300" i="105"/>
  <c r="K300" i="105"/>
  <c r="K40" i="105" s="1"/>
  <c r="Y300" i="105"/>
  <c r="Z300" i="105"/>
  <c r="W40" i="105" s="1"/>
  <c r="O299" i="105"/>
  <c r="P299" i="105"/>
  <c r="O39" i="105" s="1"/>
  <c r="Y200" i="105"/>
  <c r="Z200" i="105"/>
  <c r="W37" i="105" s="1"/>
  <c r="J200" i="105"/>
  <c r="K200" i="105"/>
  <c r="K37" i="105" s="1"/>
  <c r="U100" i="105"/>
  <c r="S34" i="105" s="1"/>
  <c r="T100" i="105"/>
  <c r="F299" i="105"/>
  <c r="G39" i="105" s="1"/>
  <c r="E299" i="105"/>
  <c r="F200" i="105"/>
  <c r="G37" i="105" s="1"/>
  <c r="E200" i="105"/>
  <c r="P199" i="105"/>
  <c r="O36" i="105" s="1"/>
  <c r="O199" i="105"/>
  <c r="K100" i="105"/>
  <c r="K34" i="105" s="1"/>
  <c r="J100" i="105"/>
  <c r="F99" i="105"/>
  <c r="G33" i="105" s="1"/>
  <c r="E99" i="105"/>
  <c r="Y299" i="105"/>
  <c r="Z299" i="105"/>
  <c r="W39" i="105" s="1"/>
  <c r="E100" i="105"/>
  <c r="F100" i="105"/>
  <c r="G34" i="105" s="1"/>
  <c r="K99" i="105"/>
  <c r="K33" i="105" s="1"/>
  <c r="J99" i="105"/>
  <c r="T200" i="105"/>
  <c r="U200" i="105"/>
  <c r="S37" i="105" s="1"/>
  <c r="Z199" i="105"/>
  <c r="W36" i="105" s="1"/>
  <c r="Y199" i="105"/>
  <c r="E300" i="105"/>
  <c r="F300" i="105"/>
  <c r="G40" i="105" s="1"/>
  <c r="U199" i="105"/>
  <c r="S36" i="105" s="1"/>
  <c r="T199" i="105"/>
  <c r="K299" i="105"/>
  <c r="K39" i="105" s="1"/>
  <c r="J299" i="105"/>
  <c r="O100" i="105"/>
  <c r="P100" i="105"/>
  <c r="O34" i="105" s="1"/>
  <c r="U300" i="105"/>
  <c r="S40" i="105" s="1"/>
  <c r="T300" i="105"/>
  <c r="Y99" i="105"/>
  <c r="Z99" i="105"/>
  <c r="W33" i="105" s="1"/>
  <c r="J199" i="105"/>
  <c r="K199" i="105"/>
  <c r="K36" i="105" s="1"/>
  <c r="X100" i="85" l="1"/>
  <c r="Z100" i="85" s="1"/>
  <c r="W34" i="85" s="1"/>
  <c r="H99" i="85"/>
  <c r="I33" i="85" s="1"/>
  <c r="D199" i="85"/>
  <c r="E199" i="85" s="1"/>
  <c r="AB300" i="85"/>
  <c r="Y40" i="85" s="1"/>
  <c r="AB100" i="85"/>
  <c r="Y34" i="85" s="1"/>
  <c r="X200" i="85"/>
  <c r="Z200" i="85" s="1"/>
  <c r="W37" i="85" s="1"/>
  <c r="R300" i="85"/>
  <c r="Q40" i="85" s="1"/>
  <c r="W199" i="85"/>
  <c r="U36" i="85" s="1"/>
  <c r="N99" i="85"/>
  <c r="O99" i="85" s="1"/>
  <c r="M300" i="85"/>
  <c r="M40" i="85" s="1"/>
  <c r="S199" i="85"/>
  <c r="T199" i="85" s="1"/>
  <c r="M99" i="85"/>
  <c r="M33" i="85" s="1"/>
  <c r="X300" i="85"/>
  <c r="Z300" i="85" s="1"/>
  <c r="W40" i="85" s="1"/>
  <c r="N300" i="85"/>
  <c r="P300" i="85" s="1"/>
  <c r="O40" i="85" s="1"/>
  <c r="R99" i="85"/>
  <c r="Q33" i="85" s="1"/>
  <c r="H199" i="85"/>
  <c r="I36" i="85" s="1"/>
  <c r="I300" i="85"/>
  <c r="J300" i="85" s="1"/>
  <c r="J40" i="85" s="1"/>
  <c r="S300" i="85"/>
  <c r="T300" i="85" s="1"/>
  <c r="R40" i="85" s="1"/>
  <c r="AB200" i="85"/>
  <c r="Y37" i="85" s="1"/>
  <c r="D99" i="85"/>
  <c r="F99" i="85" s="1"/>
  <c r="G33" i="85" s="1"/>
  <c r="X299" i="85"/>
  <c r="Y299" i="85" s="1"/>
  <c r="V39" i="85" s="1"/>
  <c r="R199" i="85"/>
  <c r="Q36" i="85" s="1"/>
  <c r="M299" i="85"/>
  <c r="M39" i="85" s="1"/>
  <c r="M199" i="85"/>
  <c r="M36" i="85" s="1"/>
  <c r="H300" i="85"/>
  <c r="I40" i="85" s="1"/>
  <c r="W299" i="85"/>
  <c r="U39" i="85" s="1"/>
  <c r="AB299" i="85"/>
  <c r="Y39" i="85" s="1"/>
  <c r="N199" i="85"/>
  <c r="O199" i="85" s="1"/>
  <c r="N36" i="85" s="1"/>
  <c r="T200" i="85"/>
  <c r="R37" i="85" s="1"/>
  <c r="F100" i="85"/>
  <c r="G34" i="85" s="1"/>
  <c r="Y99" i="85"/>
  <c r="V33" i="85" s="1"/>
  <c r="E300" i="85"/>
  <c r="Y100" i="85"/>
  <c r="AA100" i="85" s="1"/>
  <c r="X34" i="85" s="1"/>
  <c r="Y199" i="85"/>
  <c r="AA199" i="85" s="1"/>
  <c r="X36" i="85" s="1"/>
  <c r="F299" i="85"/>
  <c r="G39" i="85" s="1"/>
  <c r="K299" i="85"/>
  <c r="K39" i="85" s="1"/>
  <c r="F200" i="85"/>
  <c r="G37" i="85" s="1"/>
  <c r="F199" i="85"/>
  <c r="G36" i="85" s="1"/>
  <c r="U299" i="85"/>
  <c r="S39" i="85" s="1"/>
  <c r="P200" i="85"/>
  <c r="O37" i="85" s="1"/>
  <c r="Y200" i="85"/>
  <c r="AA200" i="85" s="1"/>
  <c r="X37" i="85" s="1"/>
  <c r="J200" i="85"/>
  <c r="L200" i="85" s="1"/>
  <c r="L37" i="85" s="1"/>
  <c r="J99" i="85"/>
  <c r="J33" i="85" s="1"/>
  <c r="Z299" i="85"/>
  <c r="W39" i="85" s="1"/>
  <c r="P100" i="85"/>
  <c r="O34" i="85" s="1"/>
  <c r="O299" i="85"/>
  <c r="N39" i="85" s="1"/>
  <c r="U199" i="85"/>
  <c r="S36" i="85" s="1"/>
  <c r="U99" i="85"/>
  <c r="S33" i="85" s="1"/>
  <c r="J100" i="85"/>
  <c r="J34" i="85" s="1"/>
  <c r="U100" i="85"/>
  <c r="S34" i="85" s="1"/>
  <c r="P99" i="85"/>
  <c r="O33" i="85" s="1"/>
  <c r="K199" i="85"/>
  <c r="K36" i="85" s="1"/>
  <c r="AA200" i="105"/>
  <c r="X37" i="105" s="1"/>
  <c r="V37" i="105"/>
  <c r="G99" i="105"/>
  <c r="H33" i="105" s="1"/>
  <c r="F33" i="105"/>
  <c r="Q100" i="105"/>
  <c r="P34" i="105" s="1"/>
  <c r="N34" i="105"/>
  <c r="L299" i="105"/>
  <c r="L39" i="105" s="1"/>
  <c r="J39" i="105"/>
  <c r="R39" i="105"/>
  <c r="V299" i="105"/>
  <c r="T39" i="105" s="1"/>
  <c r="R37" i="105"/>
  <c r="V200" i="105"/>
  <c r="T37" i="105" s="1"/>
  <c r="V34" i="105"/>
  <c r="AA100" i="105"/>
  <c r="X34" i="105" s="1"/>
  <c r="R36" i="85"/>
  <c r="J33" i="105"/>
  <c r="L99" i="105"/>
  <c r="L33" i="105" s="1"/>
  <c r="J34" i="105"/>
  <c r="L100" i="105"/>
  <c r="L34" i="105" s="1"/>
  <c r="N33" i="105"/>
  <c r="Q99" i="105"/>
  <c r="P33" i="105" s="1"/>
  <c r="Q299" i="105"/>
  <c r="P39" i="105" s="1"/>
  <c r="N39" i="105"/>
  <c r="V36" i="105"/>
  <c r="AA199" i="105"/>
  <c r="X36" i="105" s="1"/>
  <c r="L199" i="105"/>
  <c r="L36" i="105" s="1"/>
  <c r="J36" i="105"/>
  <c r="R34" i="85"/>
  <c r="V199" i="105"/>
  <c r="T36" i="105" s="1"/>
  <c r="R36" i="105"/>
  <c r="F37" i="85"/>
  <c r="V40" i="105"/>
  <c r="AA300" i="105"/>
  <c r="X40" i="105" s="1"/>
  <c r="F36" i="105"/>
  <c r="G199" i="105"/>
  <c r="H36" i="105" s="1"/>
  <c r="V100" i="105"/>
  <c r="T34" i="105" s="1"/>
  <c r="R34" i="105"/>
  <c r="F34" i="85"/>
  <c r="N36" i="105"/>
  <c r="Q199" i="105"/>
  <c r="P36" i="105" s="1"/>
  <c r="V33" i="105"/>
  <c r="AA99" i="105"/>
  <c r="X33" i="105" s="1"/>
  <c r="F34" i="105"/>
  <c r="G100" i="105"/>
  <c r="H34" i="105" s="1"/>
  <c r="L300" i="105"/>
  <c r="L40" i="105" s="1"/>
  <c r="J40" i="105"/>
  <c r="G200" i="105"/>
  <c r="H37" i="105" s="1"/>
  <c r="F37" i="105"/>
  <c r="R33" i="85"/>
  <c r="N40" i="105"/>
  <c r="Q300" i="105"/>
  <c r="P40" i="105" s="1"/>
  <c r="N37" i="85"/>
  <c r="F40" i="105"/>
  <c r="G300" i="105"/>
  <c r="H40" i="105" s="1"/>
  <c r="N37" i="105"/>
  <c r="Q200" i="105"/>
  <c r="P37" i="105" s="1"/>
  <c r="R39" i="85"/>
  <c r="J36" i="85"/>
  <c r="V300" i="105"/>
  <c r="T40" i="105" s="1"/>
  <c r="R40" i="105"/>
  <c r="F39" i="85"/>
  <c r="J39" i="85"/>
  <c r="F36" i="85"/>
  <c r="V39" i="105"/>
  <c r="AA299" i="105"/>
  <c r="X39" i="105" s="1"/>
  <c r="L200" i="105"/>
  <c r="L37" i="105" s="1"/>
  <c r="J37" i="105"/>
  <c r="N34" i="85"/>
  <c r="G299" i="105"/>
  <c r="H39" i="105" s="1"/>
  <c r="F39" i="105"/>
  <c r="N33" i="85"/>
  <c r="V99" i="105"/>
  <c r="T33" i="105" s="1"/>
  <c r="R33" i="105"/>
  <c r="U300" i="85" l="1"/>
  <c r="S40" i="85" s="1"/>
  <c r="Y300" i="85"/>
  <c r="V40" i="85" s="1"/>
  <c r="G300" i="85"/>
  <c r="H40" i="85" s="1"/>
  <c r="O300" i="85"/>
  <c r="N40" i="85" s="1"/>
  <c r="K300" i="85"/>
  <c r="K40" i="85" s="1"/>
  <c r="E99" i="85"/>
  <c r="G99" i="85" s="1"/>
  <c r="H33" i="85" s="1"/>
  <c r="P199" i="85"/>
  <c r="O36" i="85" s="1"/>
  <c r="V200" i="85"/>
  <c r="T37" i="85" s="1"/>
  <c r="G100" i="85"/>
  <c r="H34" i="85" s="1"/>
  <c r="AA99" i="85"/>
  <c r="X33" i="85" s="1"/>
  <c r="F40" i="85"/>
  <c r="V34" i="85"/>
  <c r="G299" i="85"/>
  <c r="H39" i="85" s="1"/>
  <c r="G199" i="85"/>
  <c r="H36" i="85" s="1"/>
  <c r="V36" i="85"/>
  <c r="L299" i="85"/>
  <c r="L39" i="85" s="1"/>
  <c r="V299" i="85"/>
  <c r="T39" i="85" s="1"/>
  <c r="G200" i="85"/>
  <c r="H37" i="85" s="1"/>
  <c r="Q200" i="85"/>
  <c r="P37" i="85" s="1"/>
  <c r="V37" i="85"/>
  <c r="J37" i="85"/>
  <c r="Q299" i="85"/>
  <c r="P39" i="85" s="1"/>
  <c r="Q100" i="85"/>
  <c r="P34" i="85" s="1"/>
  <c r="AA299" i="85"/>
  <c r="X39" i="85" s="1"/>
  <c r="L99" i="85"/>
  <c r="L33" i="85" s="1"/>
  <c r="V100" i="85"/>
  <c r="T34" i="85" s="1"/>
  <c r="L100" i="85"/>
  <c r="L34" i="85" s="1"/>
  <c r="V199" i="85"/>
  <c r="T36" i="85" s="1"/>
  <c r="V99" i="85"/>
  <c r="T33" i="85" s="1"/>
  <c r="Q99" i="85"/>
  <c r="P33" i="85" s="1"/>
  <c r="L199" i="85"/>
  <c r="L36" i="85" s="1"/>
  <c r="V300" i="85" l="1"/>
  <c r="T40" i="85" s="1"/>
  <c r="Q300" i="85"/>
  <c r="P40" i="85" s="1"/>
  <c r="AA300" i="85"/>
  <c r="X40" i="85" s="1"/>
  <c r="L300" i="85"/>
  <c r="L40" i="85" s="1"/>
  <c r="Q199" i="85"/>
  <c r="P36" i="85" s="1"/>
  <c r="F33" i="85"/>
</calcChain>
</file>

<file path=xl/sharedStrings.xml><?xml version="1.0" encoding="utf-8"?>
<sst xmlns="http://schemas.openxmlformats.org/spreadsheetml/2006/main" count="6210" uniqueCount="464">
  <si>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</si>
  <si>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</si>
  <si>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</si>
  <si>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</si>
  <si>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</si>
  <si>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</si>
  <si>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</si>
  <si>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</si>
  <si>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</si>
  <si>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</si>
  <si>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</si>
  <si>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</si>
  <si>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</si>
  <si>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</si>
  <si>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</si>
  <si>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</si>
  <si>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</si>
  <si>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</si>
  <si>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</si>
  <si>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</si>
  <si>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</si>
  <si>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</si>
  <si>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</si>
  <si>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</si>
  <si>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</si>
  <si>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Summary of trends in drinking water coverage by wealth quintile (%)</t>
  </si>
  <si>
    <t>Estimate</t>
  </si>
  <si>
    <t>Improved
&lt;=30 min</t>
  </si>
  <si>
    <t>Summary of trends in sanitation coverage by wealth quintile (%)</t>
  </si>
  <si>
    <t>Not shared</t>
  </si>
  <si>
    <t>Hygiene coverage by wealth quintile (%)</t>
  </si>
  <si>
    <t>Joint Monitoring Programme for Water Supply, Sanitation and Hygiene</t>
  </si>
  <si>
    <t>Estimates on household water, sanitation and hygiene 
by wealth quintile and sub-national region in</t>
  </si>
  <si>
    <t>Updated December 2019</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</si>
  <si>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</si>
  <si>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</si>
  <si>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</si>
  <si>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</si>
  <si>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</si>
  <si>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</si>
  <si>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Drinking water coverage by wealth quintile</t>
  </si>
  <si>
    <t>Notes</t>
  </si>
  <si>
    <t>WHO/UNICEF JMP customised wealth index excludes water,</t>
  </si>
  <si>
    <t xml:space="preserve"> sanitation and hygiene assets.</t>
  </si>
  <si>
    <t>Survey used for analyse :</t>
  </si>
  <si>
    <t>Time to source based on:</t>
  </si>
  <si>
    <t>DHS05</t>
  </si>
  <si>
    <t>Ethiopia
DHS00
Weighted percentage used in graphs</t>
  </si>
  <si>
    <t>COMPOSITE wealth index quintile</t>
  </si>
  <si>
    <t>URBAN wealth index quintile</t>
  </si>
  <si>
    <t>RURAL wealth index quintile</t>
  </si>
  <si>
    <t>REGIONS</t>
  </si>
  <si>
    <t>Addis</t>
  </si>
  <si>
    <t>Affar</t>
  </si>
  <si>
    <t>Amhara</t>
  </si>
  <si>
    <t>Ben-Gumz</t>
  </si>
  <si>
    <t>Dire Dawa</t>
  </si>
  <si>
    <t>Gambela</t>
  </si>
  <si>
    <t>Harari</t>
  </si>
  <si>
    <t>Oromiya</t>
  </si>
  <si>
    <t>SNNP</t>
  </si>
  <si>
    <t>Somali</t>
  </si>
  <si>
    <t>Tigray</t>
  </si>
  <si>
    <t>Not Improved</t>
  </si>
  <si>
    <t>Water ladder</t>
  </si>
  <si>
    <t>Other unimproved</t>
  </si>
  <si>
    <t>Improved water point at more than 30 minutes</t>
  </si>
  <si>
    <t>Yes</t>
  </si>
  <si>
    <t>N/A</t>
  </si>
  <si>
    <t>No</t>
  </si>
  <si>
    <t>Manually calculated ratios</t>
  </si>
  <si>
    <t>Improved wells</t>
  </si>
  <si>
    <t>Improved springs</t>
  </si>
  <si>
    <t>Other</t>
  </si>
  <si>
    <t>Ethiopia
DHS00
Percentage based on weighted population</t>
  </si>
  <si>
    <t>Household connection</t>
  </si>
  <si>
    <t>Piped water</t>
  </si>
  <si>
    <t>Water source on premises</t>
  </si>
  <si>
    <t>Improved Water source on premises</t>
  </si>
  <si>
    <t>Water point at more than 30 minutes</t>
  </si>
  <si>
    <t>Water source available when needed</t>
  </si>
  <si>
    <t>Improved water source available when needed</t>
  </si>
  <si>
    <t>Water source free from contamination</t>
  </si>
  <si>
    <t>Improved water source free from contamination</t>
  </si>
  <si>
    <t>Source of drinking water</t>
  </si>
  <si>
    <t>Piped into dwelling</t>
  </si>
  <si>
    <t>Piped into compound</t>
  </si>
  <si>
    <t>Piped outside compound</t>
  </si>
  <si>
    <t>Open well</t>
  </si>
  <si>
    <t>Open spring</t>
  </si>
  <si>
    <t>Covered well</t>
  </si>
  <si>
    <t>Covered spring</t>
  </si>
  <si>
    <t>River</t>
  </si>
  <si>
    <t>Pond/lake/dam</t>
  </si>
  <si>
    <t>Rainwater</t>
  </si>
  <si>
    <t>missing</t>
  </si>
  <si>
    <t>Sanitation coverage by wealth quintile</t>
  </si>
  <si>
    <t>Sanitation ladder</t>
  </si>
  <si>
    <t>Shared among Improved Sanitation</t>
  </si>
  <si>
    <t>Improved latrines</t>
  </si>
  <si>
    <t>Sanitation type</t>
  </si>
  <si>
    <t>Sewer connection</t>
  </si>
  <si>
    <t>Septic tank connection</t>
  </si>
  <si>
    <t>Unimproved facilities</t>
  </si>
  <si>
    <t>Type of toilet facility</t>
  </si>
  <si>
    <t>Flush toilet</t>
  </si>
  <si>
    <t>Traditional pit latrine</t>
  </si>
  <si>
    <t>Improved (ventilated) pit latrine</t>
  </si>
  <si>
    <t>No facility, bush, field</t>
  </si>
  <si>
    <t>Shared among Sanitation</t>
  </si>
  <si>
    <t>Ethiopia
DHS00
Weighted population</t>
  </si>
  <si>
    <t>Total</t>
  </si>
  <si>
    <t>Hygiene coverage by wealth quintile</t>
  </si>
  <si>
    <t>Hygiene ladder</t>
  </si>
  <si>
    <t>DHS00</t>
  </si>
  <si>
    <t>Ethiopia</t>
  </si>
  <si>
    <t>Count</t>
  </si>
  <si>
    <t>W_text_t</t>
  </si>
  <si>
    <t/>
  </si>
  <si>
    <t>W_text_i</t>
  </si>
  <si>
    <t>S_text_s</t>
  </si>
  <si>
    <t>Ratio of Shared improved based on:</t>
  </si>
  <si>
    <t>S_text_i</t>
  </si>
  <si>
    <t>Ratio of Improved latrines based on:</t>
  </si>
  <si>
    <t>Urban/Rural</t>
  </si>
  <si>
    <t>Urban</t>
  </si>
  <si>
    <t>Rural</t>
  </si>
  <si>
    <t>Missing</t>
  </si>
  <si>
    <t>2000</t>
  </si>
  <si>
    <t>INITIAL (National) Wealth Index Quintile</t>
  </si>
  <si>
    <t>URBAN Wealth Index Quintile</t>
  </si>
  <si>
    <t>RURAL Wealth Index Quintile</t>
  </si>
  <si>
    <t>Component Matrix</t>
  </si>
  <si>
    <t>Component</t>
  </si>
  <si>
    <r>
      <rPr>
        <b/>
        <sz val="10"/>
        <rFont val="Arial"/>
        <family val="2"/>
      </rPr>
      <t xml:space="preserve">Note:
</t>
    </r>
    <r>
      <rPr>
        <sz val="10"/>
        <rFont val="Arial"/>
        <family val="2"/>
      </rPr>
      <t xml:space="preserve">
</t>
    </r>
    <r>
      <rPr>
        <i/>
        <sz val="10"/>
        <rFont val="Arial"/>
        <family val="2"/>
      </rPr>
      <t>The INITIAL (national) Wealth Index Quintile is based on the first Principal Component Analysys (PCA) which has been runned at national level.
The final national-level (COMPOSITE) Wealth Index is based on the urban and rural specific wealth indexes . Regression procedures are used to establish the relationships between the two sets of scores (urban and rural) and the initial (national) wealth factors.
This allows best use of the available information for each area and a better precision of the final national (COMPOSITE) Wealth Index.
For dependancy reasons, all WASH variables (contained in the generic MICS and DHS scripts) have been excluded from from the sets of asset variables used in the PCAs.
See the methodology paper, the syntax files and the output files for more information on the used procedure.</t>
    </r>
  </si>
  <si>
    <t>1</t>
  </si>
  <si>
    <t>Has electricity</t>
  </si>
  <si>
    <t>roof31</t>
  </si>
  <si>
    <t>roof32</t>
  </si>
  <si>
    <t>if has dirt, sand, dung as principal floor in dwelling</t>
  </si>
  <si>
    <t>roof22</t>
  </si>
  <si>
    <t>if has cement principal floor</t>
  </si>
  <si>
    <t>if uses kerosene as cooking fuel</t>
  </si>
  <si>
    <t>if uses wood as cooking fuel</t>
  </si>
  <si>
    <t>Has radio</t>
  </si>
  <si>
    <t>Own house</t>
  </si>
  <si>
    <t>Household has an electric mitad</t>
  </si>
  <si>
    <t>Has television</t>
  </si>
  <si>
    <t>Household has a kerosene lamp/pressure lamp</t>
  </si>
  <si>
    <t>Crop land</t>
  </si>
  <si>
    <t>Has telephone</t>
  </si>
  <si>
    <t>Household has a bed/table</t>
  </si>
  <si>
    <t>if has vinyl or asphalt strips as flooring material</t>
  </si>
  <si>
    <t>Has bicycle</t>
  </si>
  <si>
    <t>roof21</t>
  </si>
  <si>
    <t>if uses charcoal for cooking</t>
  </si>
  <si>
    <t>Has car/truck</t>
  </si>
  <si>
    <t>Cattle/camels</t>
  </si>
  <si>
    <t>if has bamboo, reed as principal floor in dwelling</t>
  </si>
  <si>
    <t>if has parquet or polished wood floors</t>
  </si>
  <si>
    <t>if uses biogas as cooking fuel</t>
  </si>
  <si>
    <t>Number of members per sleeping room</t>
  </si>
  <si>
    <t>roof25</t>
  </si>
  <si>
    <t>Sheep/goats</t>
  </si>
  <si>
    <t>Horse/mule/donkey</t>
  </si>
  <si>
    <t>if has tiles for main flooring material</t>
  </si>
  <si>
    <t>Cash crops</t>
  </si>
  <si>
    <t>if has wood, plank principal floor in dwelling</t>
  </si>
  <si>
    <t>if uses gas as cooking fuel</t>
  </si>
  <si>
    <t>if has other type of flooring</t>
  </si>
  <si>
    <t>if has CARPET for principal floor</t>
  </si>
  <si>
    <t>if uses dung, manure as cooking fuel</t>
  </si>
  <si>
    <t>roof23</t>
  </si>
  <si>
    <t>if uses electricity as cooking fuel</t>
  </si>
  <si>
    <t>othroof</t>
  </si>
  <si>
    <t>Has motorcycle/scooter</t>
  </si>
  <si>
    <t>if uses other cooking fuel</t>
  </si>
  <si>
    <t>roof24</t>
  </si>
  <si>
    <t>Communalities</t>
  </si>
  <si>
    <t>Extraction</t>
  </si>
  <si>
    <t>Total Variance Explained</t>
  </si>
  <si>
    <t>Extraction Sums of Squared Loadings</t>
  </si>
  <si>
    <t>% of Variance</t>
  </si>
  <si>
    <t>Cumulative %</t>
  </si>
  <si>
    <t>Component Score Coefficient Matrix</t>
  </si>
  <si>
    <t>Component Score Covariance Matrix</t>
  </si>
  <si>
    <t>Ethiopia
DHS05
Weighted percentage used in graphs</t>
  </si>
  <si>
    <t>Addis Abeba</t>
  </si>
  <si>
    <t>Afar</t>
  </si>
  <si>
    <t>Ethiopia
DHS05
Percentage based on weighted population</t>
  </si>
  <si>
    <t>Piped in dwelling</t>
  </si>
  <si>
    <t>Unprotected well</t>
  </si>
  <si>
    <t>Unprotected spring</t>
  </si>
  <si>
    <t>Tube well or borehole</t>
  </si>
  <si>
    <t>Protected well</t>
  </si>
  <si>
    <t>Protected spring</t>
  </si>
  <si>
    <t>River/dam/lake/pond/stream/canal/irrigation channel</t>
  </si>
  <si>
    <t>Tanker truck</t>
  </si>
  <si>
    <t>Bottled water</t>
  </si>
  <si>
    <t>Flush to piped sewer system</t>
  </si>
  <si>
    <t>Flush to septic tank</t>
  </si>
  <si>
    <t>Flush to pit latrine</t>
  </si>
  <si>
    <t>Flush to somewhere else</t>
  </si>
  <si>
    <t>Flush, don't know where</t>
  </si>
  <si>
    <t>Ventilated improved pit latrine (VIP)</t>
  </si>
  <si>
    <t>Pit latrine with slab</t>
  </si>
  <si>
    <t>Pit latrine without slab / open pit</t>
  </si>
  <si>
    <t>Composting toilet</t>
  </si>
  <si>
    <t>Bucket toilet</t>
  </si>
  <si>
    <t>Hanging toilet / hanging latrine</t>
  </si>
  <si>
    <t>No facility / bush / field</t>
  </si>
  <si>
    <t>OTHER</t>
  </si>
  <si>
    <t>Ethiopia
DHS05
Weighted population</t>
  </si>
  <si>
    <t>2005</t>
  </si>
  <si>
    <t>if household has electric</t>
  </si>
  <si>
    <t>if household has tv</t>
  </si>
  <si>
    <t>if household has windows with glass in them</t>
  </si>
  <si>
    <t>if household has a mitad</t>
  </si>
  <si>
    <t>if uses wood, straw for cooking fuel</t>
  </si>
  <si>
    <t>if floor is earth/mud/sand</t>
  </si>
  <si>
    <t>if floor is of cement</t>
  </si>
  <si>
    <t>if roof made of corrugated iron</t>
  </si>
  <si>
    <t>if uses kerosene for cooking</t>
  </si>
  <si>
    <t>if household has radio</t>
  </si>
  <si>
    <t>if dwelling has brick/cemt block walls</t>
  </si>
  <si>
    <t>if hh has a cellular phone</t>
  </si>
  <si>
    <t>if household has fridge</t>
  </si>
  <si>
    <t>if household has a watch</t>
  </si>
  <si>
    <t>if household has a table</t>
  </si>
  <si>
    <t>if waste is collected regularly by the government</t>
  </si>
  <si>
    <t>if household has a bed</t>
  </si>
  <si>
    <t>if roof is made of other roofing materials</t>
  </si>
  <si>
    <t>if hh has a landline telephone</t>
  </si>
  <si>
    <t>if has linoleum flooring</t>
  </si>
  <si>
    <t>if household has a chair</t>
  </si>
  <si>
    <t>if has thatch/leaf roofing</t>
  </si>
  <si>
    <t>if household has a bank account</t>
  </si>
  <si>
    <t>goats</t>
  </si>
  <si>
    <t>if waste is dumped in the street or in an empty plot</t>
  </si>
  <si>
    <t>if dwelling has other walls</t>
  </si>
  <si>
    <t>if dwelling has bamboo walls</t>
  </si>
  <si>
    <t>if waste is collected by a private company</t>
  </si>
  <si>
    <t>if household has car or truck or motorcycle or scooter</t>
  </si>
  <si>
    <t>camels</t>
  </si>
  <si>
    <t>if floor is dung</t>
  </si>
  <si>
    <t>sheep</t>
  </si>
  <si>
    <t>if uses LPG, natural gas or biogas for cooking</t>
  </si>
  <si>
    <t>if dwelling has stone&amp;cemt walls</t>
  </si>
  <si>
    <t>if has parquet/polished wood flooring</t>
  </si>
  <si>
    <t>if household has bicycle</t>
  </si>
  <si>
    <t>bulls</t>
  </si>
  <si>
    <t>if dwelling has mystery walls</t>
  </si>
  <si>
    <t>if dwelling has cemt walls</t>
  </si>
  <si>
    <t>if dwelling has rudimentary walls</t>
  </si>
  <si>
    <t>if waste is burned</t>
  </si>
  <si>
    <t>if has carpeted flooring</t>
  </si>
  <si>
    <t>horses</t>
  </si>
  <si>
    <t>if uses electricity for cooking</t>
  </si>
  <si>
    <t>if has roof made of rustic mat</t>
  </si>
  <si>
    <t>if dwelling has cane walls</t>
  </si>
  <si>
    <t>fowl</t>
  </si>
  <si>
    <t>if dwelling has stone&amp;mud walls</t>
  </si>
  <si>
    <t>if waste is dumped in river</t>
  </si>
  <si>
    <t>if household has a kero/pressure lamp</t>
  </si>
  <si>
    <t>cattle</t>
  </si>
  <si>
    <t>if floor is of wood planks</t>
  </si>
  <si>
    <t>if household has an animal-drawn cart</t>
  </si>
  <si>
    <t>if roof is made of concrete/cemt fibre/shingle</t>
  </si>
  <si>
    <t>acres</t>
  </si>
  <si>
    <t>if has roof made of wood planks</t>
  </si>
  <si>
    <t>if uses mystery cooking fuel</t>
  </si>
  <si>
    <t>if has roof made of reed/bamboo</t>
  </si>
  <si>
    <t>if uses dung for cooking fuel</t>
  </si>
  <si>
    <t>if floor is of reed</t>
  </si>
  <si>
    <t>if waste is disposed of in some other fashion</t>
  </si>
  <si>
    <t>if dwelling has no walls</t>
  </si>
  <si>
    <t>if dwelling has wood/fin adobe walls</t>
  </si>
  <si>
    <t>if uses some other fuel for cooking</t>
  </si>
  <si>
    <t>if has roof made of wood</t>
  </si>
  <si>
    <t>Ethiopia
DHS11
Weighted percentage used in graphs</t>
  </si>
  <si>
    <t>Addis Ababa</t>
  </si>
  <si>
    <t>Benishangul-Gumuz</t>
  </si>
  <si>
    <t>Ethiopia
DHS11
Percentage based on weighted population</t>
  </si>
  <si>
    <t>Piped to yard/plot</t>
  </si>
  <si>
    <t>Public tap/standpipe</t>
  </si>
  <si>
    <t>River/dam/lake/ponds/stream/canal/irrigation channel</t>
  </si>
  <si>
    <t>Cart with small tank</t>
  </si>
  <si>
    <t>Ventilated Improved Pit latrine (VIP)</t>
  </si>
  <si>
    <t>Pit latrine without slab/open pit</t>
  </si>
  <si>
    <t>No facility/bush/field</t>
  </si>
  <si>
    <t>Hanging toilet/latrine</t>
  </si>
  <si>
    <t>Ethiopia
DHS11
Weighted population</t>
  </si>
  <si>
    <t>Place where household members wash their hands</t>
  </si>
  <si>
    <t>Observed</t>
  </si>
  <si>
    <t>Not observed: not in dwelling</t>
  </si>
  <si>
    <t>Not observed: no permission to see</t>
  </si>
  <si>
    <t>Not observed: other reason</t>
  </si>
  <si>
    <t>9</t>
  </si>
  <si>
    <t>DHS11</t>
  </si>
  <si>
    <t>2011</t>
  </si>
  <si>
    <t>floor11</t>
  </si>
  <si>
    <t>Has mobile telephone</t>
  </si>
  <si>
    <t>roof12</t>
  </si>
  <si>
    <t>Household cooks in other house</t>
  </si>
  <si>
    <t>fuel8</t>
  </si>
  <si>
    <t>Has refrigerator</t>
  </si>
  <si>
    <t>Has telephone (land-line)</t>
  </si>
  <si>
    <t>Household cooks in owm house</t>
  </si>
  <si>
    <t>Has bank account</t>
  </si>
  <si>
    <t>floor34</t>
  </si>
  <si>
    <t>fuel7</t>
  </si>
  <si>
    <t>Has watch/clock</t>
  </si>
  <si>
    <t>wall12</t>
  </si>
  <si>
    <t>floor32</t>
  </si>
  <si>
    <t>wall21</t>
  </si>
  <si>
    <t>wall34</t>
  </si>
  <si>
    <t>wall32</t>
  </si>
  <si>
    <t>fuel5</t>
  </si>
  <si>
    <t>Household owns: agricultural land</t>
  </si>
  <si>
    <t>anima2</t>
  </si>
  <si>
    <t>persroom</t>
  </si>
  <si>
    <t>wall31</t>
  </si>
  <si>
    <t>anima4</t>
  </si>
  <si>
    <t>floor35</t>
  </si>
  <si>
    <t>anima5</t>
  </si>
  <si>
    <t>floor12</t>
  </si>
  <si>
    <t>roof33</t>
  </si>
  <si>
    <t>roof34</t>
  </si>
  <si>
    <t>fuel1</t>
  </si>
  <si>
    <t>anima3</t>
  </si>
  <si>
    <t>floor33</t>
  </si>
  <si>
    <t>floor31</t>
  </si>
  <si>
    <t>fuel2</t>
  </si>
  <si>
    <t>anima7</t>
  </si>
  <si>
    <t>fuel95</t>
  </si>
  <si>
    <t>Household cooks outside house</t>
  </si>
  <si>
    <t>roof96</t>
  </si>
  <si>
    <t>fuel11</t>
  </si>
  <si>
    <t>fuel3</t>
  </si>
  <si>
    <t>wall22</t>
  </si>
  <si>
    <t>wall13</t>
  </si>
  <si>
    <t>wall35</t>
  </si>
  <si>
    <t>anima6</t>
  </si>
  <si>
    <t>floor22</t>
  </si>
  <si>
    <t>fuel4</t>
  </si>
  <si>
    <t>wall33</t>
  </si>
  <si>
    <t>anima8</t>
  </si>
  <si>
    <t>wall36</t>
  </si>
  <si>
    <t>Has animal-drawn cart</t>
  </si>
  <si>
    <t>wall26</t>
  </si>
  <si>
    <t>floor21</t>
  </si>
  <si>
    <t>fuel10</t>
  </si>
  <si>
    <t>roof11</t>
  </si>
  <si>
    <t>fuel9</t>
  </si>
  <si>
    <t>wall23</t>
  </si>
  <si>
    <t>wall96</t>
  </si>
  <si>
    <t>wall11</t>
  </si>
  <si>
    <t>wall25</t>
  </si>
  <si>
    <t>roof35</t>
  </si>
  <si>
    <t>floor96</t>
  </si>
  <si>
    <t>wall24</t>
  </si>
  <si>
    <t>Ethiopia
DHS16
Weighted percentage used in graphs</t>
  </si>
  <si>
    <t>Addis Adaba</t>
  </si>
  <si>
    <t>Benishangul</t>
  </si>
  <si>
    <t>Oromia</t>
  </si>
  <si>
    <t>SNNPR</t>
  </si>
  <si>
    <t>Ethiopia
DHS16
Percentage based on weighted population</t>
  </si>
  <si>
    <t>Piped to neighbor</t>
  </si>
  <si>
    <t>Ethiopia
DHS16
Weighted population</t>
  </si>
  <si>
    <t>Observed, fixed place</t>
  </si>
  <si>
    <t>Observed, mobile place</t>
  </si>
  <si>
    <t>DHS16</t>
  </si>
  <si>
    <t>2016</t>
  </si>
  <si>
    <t>Metal/ corrugated iron roof</t>
  </si>
  <si>
    <t>Electric mitad</t>
  </si>
  <si>
    <t>Earth, sand floor</t>
  </si>
  <si>
    <t>Wood for cooking</t>
  </si>
  <si>
    <t>Bed with cotton/spring mattress</t>
  </si>
  <si>
    <t>Electricity for cooking</t>
  </si>
  <si>
    <t>10+ more goats</t>
  </si>
  <si>
    <t>Rustic mat roof</t>
  </si>
  <si>
    <t>Table</t>
  </si>
  <si>
    <t>Has a computer</t>
  </si>
  <si>
    <t>Chair</t>
  </si>
  <si>
    <t>Cane/palm/trunks walls</t>
  </si>
  <si>
    <t>Has watch</t>
  </si>
  <si>
    <t>Bamboo with mud walls</t>
  </si>
  <si>
    <t>Sod roof</t>
  </si>
  <si>
    <t>Cement walls</t>
  </si>
  <si>
    <t>10+ more sheep</t>
  </si>
  <si>
    <t>Charcoal for cooking</t>
  </si>
  <si>
    <t>Vinyl, asphalt strips floor</t>
  </si>
  <si>
    <t>Dung floor</t>
  </si>
  <si>
    <t>Rug or mat floor</t>
  </si>
  <si>
    <t>4+ camels</t>
  </si>
  <si>
    <t>Concrete, cement floor</t>
  </si>
  <si>
    <t>Terrazo, ceramic tile floor</t>
  </si>
  <si>
    <t>1-2 cattle</t>
  </si>
  <si>
    <t>1-2 cmilk cows or bulls</t>
  </si>
  <si>
    <t>Dirt walls</t>
  </si>
  <si>
    <t>Stone walls with lime/cement</t>
  </si>
  <si>
    <t>Small land</t>
  </si>
  <si>
    <t>1 horse, donkey, mule</t>
  </si>
  <si>
    <t>Medium land</t>
  </si>
  <si>
    <t>1-4 goats</t>
  </si>
  <si>
    <t>No walls</t>
  </si>
  <si>
    <t>2-3 camels</t>
  </si>
  <si>
    <t>Thatch, palm leaf roof</t>
  </si>
  <si>
    <t>Household has separate room used as kitchen</t>
  </si>
  <si>
    <t>Cement block walls</t>
  </si>
  <si>
    <t>5-5 milk cows or bulls</t>
  </si>
  <si>
    <t>Other type of walls</t>
  </si>
  <si>
    <t>Dung for cooking</t>
  </si>
  <si>
    <t>Kerosene for cooking</t>
  </si>
  <si>
    <t>Bagag</t>
  </si>
  <si>
    <t>1-4 sheep</t>
  </si>
  <si>
    <t>1 camel</t>
  </si>
  <si>
    <t>1-3 chickens</t>
  </si>
  <si>
    <t>Parquet, wood tile floor</t>
  </si>
  <si>
    <t>4-9 chickens</t>
  </si>
  <si>
    <t>Brick walls</t>
  </si>
  <si>
    <t>Uncovered adobe walls</t>
  </si>
  <si>
    <t>6+ milk cows or bulls</t>
  </si>
  <si>
    <t>Other type of roof</t>
  </si>
  <si>
    <t>Wood planks roof</t>
  </si>
  <si>
    <t>3-5 cattle</t>
  </si>
  <si>
    <t>Does not cook</t>
  </si>
  <si>
    <t>Biogas for cooking</t>
  </si>
  <si>
    <t>Tile roof</t>
  </si>
  <si>
    <t>2-3 horses, donkeys, mules</t>
  </si>
  <si>
    <t>Palm/bamboo floor</t>
  </si>
  <si>
    <t>Reused wood walls</t>
  </si>
  <si>
    <t>LPG for cooking</t>
  </si>
  <si>
    <t>5-9 sheep</t>
  </si>
  <si>
    <t>Calamine, cement fiber roof</t>
  </si>
  <si>
    <t>Wood planks, shingles walls</t>
  </si>
  <si>
    <t>Has boat with a motor</t>
  </si>
  <si>
    <t>Palm/bamboo roof</t>
  </si>
  <si>
    <t>5-9 goats</t>
  </si>
  <si>
    <t>Big land</t>
  </si>
  <si>
    <t>Natural gas for cooking</t>
  </si>
  <si>
    <t>2-3  beehives</t>
  </si>
  <si>
    <t>Stone with mud walls</t>
  </si>
  <si>
    <t>1 beehive</t>
  </si>
  <si>
    <t>Rudimentary wood plank floor</t>
  </si>
  <si>
    <t>10+ chickens</t>
  </si>
  <si>
    <t>Agricultural crop for cooking</t>
  </si>
  <si>
    <t>Concrete roof</t>
  </si>
  <si>
    <t>Kerosene lamp/ preassure lamp</t>
  </si>
  <si>
    <t>Covered adobe walls</t>
  </si>
  <si>
    <t>No roof</t>
  </si>
  <si>
    <t>Straw/shrubs/grass for cooking</t>
  </si>
  <si>
    <t>Cardboard roof</t>
  </si>
  <si>
    <t>Plywood walls</t>
  </si>
  <si>
    <t>6+ cattle</t>
  </si>
  <si>
    <t>Other fuel for cooking</t>
  </si>
  <si>
    <t>Finished wood roof</t>
  </si>
  <si>
    <t>Carton walls</t>
  </si>
  <si>
    <t>Other type of flooring</t>
  </si>
  <si>
    <t>Roofing shingles roof</t>
  </si>
  <si>
    <t>Household cooks in other place</t>
  </si>
  <si>
    <t>4+  beehives</t>
  </si>
  <si>
    <t>4+ horses, donkeys, mules</t>
  </si>
  <si>
    <t>ETH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</si>
</sst>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
    <numFmt numFmtId="167" formatCode="####.0"/>
    <numFmt numFmtId="168" formatCode="###0"/>
    <numFmt numFmtId="169" formatCode="###0.000"/>
    <numFmt numFmtId="170" formatCode="0.000E+00"/>
  </numFmts>
  <fonts count="15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8"/>
      <color theme="1"/>
      <name val="Arial"/>
      <family val="2"/>
    </font>
    <font>
      <b/>
      <sz val="16"/>
      <color rgb="FF00B0F0"/>
      <name val="Arial"/>
      <family val="2"/>
    </font>
    <font>
      <sz val="10"/>
      <color theme="1" tint="0.34998626667073579"/>
      <name val="Arial"/>
      <family val="2"/>
    </font>
    <font>
      <b/>
      <sz val="20"/>
      <color theme="1" tint="0.34998626667073579"/>
      <name val="Arial"/>
      <family val="2"/>
    </font>
    <font>
      <i/>
      <sz val="11"/>
      <color rgb="FF000000"/>
      <name val="Arial"/>
      <family val="2"/>
    </font>
    <font>
      <i/>
      <sz val="9"/>
      <color rgb="FF00B0F0"/>
      <name val="Arial"/>
      <family val="2"/>
    </font>
    <font>
      <i/>
      <sz val="8"/>
      <color theme="1"/>
      <name val="Arial"/>
      <family val="2"/>
    </font>
    <font>
      <b/>
      <sz val="14"/>
      <color theme="1"/>
      <name val="Arial"/>
      <family val="2"/>
    </font>
    <font>
      <sz val="12"/>
      <color theme="0" tint="-0.49995422223578601"/>
      <name val="Arial"/>
      <family val="2"/>
    </font>
    <font>
      <u/>
      <sz val="12"/>
      <color theme="0" tint="-0.49995422223578601"/>
      <name val="Arial"/>
      <family val="2"/>
    </font>
    <font>
      <u/>
      <sz val="10"/>
      <name val="Arial"/>
      <family val="2"/>
    </font>
    <font>
      <sz val="12"/>
      <color rgb="FF0070C0"/>
      <name val="Arial"/>
      <family val="2"/>
    </font>
    <font>
      <u/>
      <sz val="10"/>
      <color theme="0" tint="-0.49995422223578601"/>
      <name val="Arial"/>
      <family val="2"/>
    </font>
    <font>
      <sz val="12"/>
      <color rgb="FF388E3C"/>
      <name val="Arial"/>
      <family val="2"/>
    </font>
    <font>
      <sz val="12"/>
      <color rgb="FF92D050"/>
      <name val="Arial"/>
      <family val="2"/>
    </font>
    <font>
      <sz val="12"/>
      <color rgb="FF7030A0"/>
      <name val="Arial"/>
      <family val="2"/>
    </font>
    <font>
      <b/>
      <sz val="18"/>
      <color theme="0" tint="-0.14999847407452621"/>
      <name val="Arial"/>
      <family val="2"/>
    </font>
    <font>
      <b/>
      <sz val="9"/>
      <name val="Arial"/>
      <family val="2"/>
    </font>
    <font>
      <sz val="18"/>
      <color theme="4" tint="-0.499984740745262"/>
      <name val="Arial"/>
      <family val="2"/>
    </font>
    <font>
      <sz val="16"/>
      <color theme="4" tint="-0.499984740745262"/>
      <name val="Calibri"/>
      <family val="2"/>
    </font>
    <font>
      <sz val="10"/>
      <color theme="4" tint="-0.499984740745262"/>
      <name val="Arial"/>
      <family val="2"/>
    </font>
    <font>
      <sz val="18"/>
      <color theme="4" tint="-0.499984740745262"/>
      <name val="Calibri"/>
      <family val="2"/>
    </font>
    <font>
      <sz val="12"/>
      <color theme="4" tint="-0.499984740745262"/>
      <name val="Arial"/>
      <family val="2"/>
    </font>
    <font>
      <b/>
      <sz val="11"/>
      <color theme="4" tint="-0.499984740745262"/>
      <name val="Calibri"/>
      <family val="2"/>
    </font>
    <font>
      <sz val="11"/>
      <color theme="4" tint="-0.499984740745262"/>
      <name val="Calibri"/>
      <family val="2"/>
    </font>
    <font>
      <sz val="9"/>
      <color rgb="FF264A60"/>
      <name val="Arial"/>
      <family val="2"/>
    </font>
    <font>
      <sz val="9"/>
      <color rgb="FF010205"/>
      <name val="Arial"/>
      <family val="2"/>
    </font>
    <font>
      <sz val="9"/>
      <color theme="3"/>
      <name val="Arial"/>
      <family val="2"/>
    </font>
    <font>
      <sz val="9"/>
      <color indexed="8"/>
      <name val="Arial"/>
      <family val="2"/>
    </font>
    <font>
      <sz val="10"/>
      <color theme="3"/>
      <name val="Arial"/>
      <family val="2"/>
    </font>
    <font>
      <sz val="14"/>
      <color theme="4" tint="-0.499984740745262"/>
      <name val="Calibri"/>
      <family val="2"/>
    </font>
    <font>
      <b/>
      <sz val="11"/>
      <color rgb="FF010205"/>
      <name val="Arial Bold"/>
    </font>
    <font>
      <i/>
      <sz val="10"/>
      <name val="Arial"/>
      <family val="2"/>
    </font>
    <font>
      <b/>
      <sz val="11"/>
      <color rgb="FF010205"/>
      <name val="Arial Bold"/>
      <family val="2"/>
    </font>
    <font>
      <sz val="9"/>
      <color rgb="FFFF0000"/>
      <name val="Arial"/>
      <family val="2"/>
    </font>
  </fonts>
  <fills count="29">
    <fill>
      <patternFill patternType="none"/>
    </fill>
    <fill>
      <patternFill patternType="gray125"/>
    </fill>
    <fill>
      <patternFill patternType="solid">
        <fgColor theme="0" tint="-0.14996795556505021"/>
        <bgColor indexed="64"/>
      </patternFill>
    </fill>
    <fill>
      <patternFill patternType="none">
        <bgColor rgb="FFFFFFFF"/>
      </patternFill>
    </fill>
    <fill>
      <patternFill patternType="solid">
        <fgColor theme="0" tint="-0.14999847407452621"/>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4.9745170445875425E-2"/>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FFFFFF"/>
      </patternFill>
    </fill>
    <fill>
      <patternFill patternType="solid">
        <fgColor indexed="9"/>
        <bgColor indexed="64"/>
      </patternFill>
    </fill>
    <fill>
      <patternFill patternType="solid">
        <fgColor rgb="FFE0E0E0"/>
      </patternFill>
    </fill>
  </fills>
  <borders count="81">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6795556505021"/>
      </left>
      <right style="thin">
        <color theme="0" tint="-0.14993743705557422"/>
      </right>
      <top/>
      <bottom style="thin">
        <color indexed="64"/>
      </bottom>
      <diagonal/>
    </border>
    <border>
      <left/>
      <right style="thin">
        <color theme="0" tint="-0.14996795556505021"/>
      </right>
      <top/>
      <bottom style="thin">
        <color auto="1"/>
      </bottom>
      <diagonal/>
    </border>
    <border>
      <left style="thin">
        <color theme="0" tint="-0.14996795556505021"/>
      </left>
      <right style="thin">
        <color theme="0" tint="-0.14996795556505021"/>
      </right>
      <top/>
      <bottom style="thin">
        <color auto="1"/>
      </bottom>
      <diagonal/>
    </border>
    <border>
      <left/>
      <right/>
      <top/>
      <bottom/>
      <diagonal/>
    </border>
    <border>
      <left/>
      <right/>
      <top style="thin">
        <color indexed="64"/>
      </top>
      <bottom/>
      <diagonal/>
    </border>
    <border>
      <left/>
      <right/>
      <top/>
      <bottom style="thin">
        <color indexed="64"/>
      </bottom>
      <diagonal/>
    </border>
    <border>
      <left/>
      <right style="thin">
        <color theme="0" tint="-0.14996795556505021"/>
      </right>
      <top style="thin">
        <color indexed="64"/>
      </top>
      <bottom style="thin">
        <color indexed="64"/>
      </bottom>
      <diagonal/>
    </border>
    <border>
      <left style="thin">
        <color theme="0" tint="-0.14996795556505021"/>
      </left>
      <right style="thin">
        <color theme="0" tint="-0.14996795556505021"/>
      </right>
      <top style="thin">
        <color indexed="64"/>
      </top>
      <bottom style="thin">
        <color indexed="64"/>
      </bottom>
      <diagonal/>
    </border>
    <border>
      <left style="thin">
        <color theme="0" tint="-0.14996795556505021"/>
      </left>
      <right style="thin">
        <color indexed="64"/>
      </right>
      <top style="thin">
        <color indexed="64"/>
      </top>
      <bottom style="thin">
        <color indexed="64"/>
      </bottom>
      <diagonal/>
    </border>
    <border>
      <left/>
      <right style="thin">
        <color theme="0" tint="-0.14996795556505021"/>
      </right>
      <top style="thin">
        <color indexed="64"/>
      </top>
      <bottom/>
      <diagonal/>
    </border>
    <border>
      <left style="thin">
        <color theme="0" tint="-0.14996795556505021"/>
      </left>
      <right style="thin">
        <color theme="0" tint="-0.14996795556505021"/>
      </right>
      <top style="thin">
        <color indexed="64"/>
      </top>
      <bottom/>
      <diagonal/>
    </border>
    <border>
      <left style="thin">
        <color indexed="64"/>
      </left>
      <right style="thin">
        <color theme="0" tint="-0.14996795556505021"/>
      </right>
      <top style="thin">
        <color indexed="64"/>
      </top>
      <bottom style="thin">
        <color indexed="64"/>
      </bottom>
      <diagonal/>
    </border>
    <border>
      <left style="thin">
        <color indexed="64"/>
      </left>
      <right style="thin">
        <color theme="0" tint="-0.14996795556505021"/>
      </right>
      <top style="thin">
        <color indexed="64"/>
      </top>
      <bottom/>
      <diagonal/>
    </border>
    <border>
      <left style="thin">
        <color theme="0" tint="-0.14996795556505021"/>
      </left>
      <right style="thin">
        <color indexed="64"/>
      </right>
      <top style="thin">
        <color indexed="64"/>
      </top>
      <bottom/>
      <diagonal/>
    </border>
    <border>
      <left style="thin">
        <color indexed="64"/>
      </left>
      <right style="thin">
        <color theme="0" tint="-0.14996795556505021"/>
      </right>
      <top/>
      <bottom style="thin">
        <color indexed="64"/>
      </bottom>
      <diagonal/>
    </border>
    <border>
      <left style="thin">
        <color theme="0" tint="-0.14996795556505021"/>
      </left>
      <right style="thin">
        <color indexed="64"/>
      </right>
      <top/>
      <bottom style="thin">
        <color indexed="64"/>
      </bottom>
      <diagonal/>
    </border>
    <border>
      <left style="thin">
        <color theme="0" tint="-0.14996795556505021"/>
      </left>
      <right style="thin">
        <color theme="0" tint="-0.14993743705557422"/>
      </right>
      <top style="thin">
        <color indexed="64"/>
      </top>
      <bottom/>
      <diagonal/>
    </border>
    <border>
      <left style="thin">
        <color theme="0" tint="-0.14996795556505021"/>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6795556505021"/>
      </right>
      <top style="thin">
        <color indexed="64"/>
      </top>
      <bottom style="thin">
        <color theme="0" tint="-0.14996795556505021"/>
      </bottom>
      <diagonal/>
    </border>
    <border>
      <left style="thin">
        <color indexed="64"/>
      </left>
      <right style="thin">
        <color indexed="64"/>
      </right>
      <top style="thin">
        <color indexed="64"/>
      </top>
      <bottom style="thin">
        <color theme="0" tint="-0.14996795556505021"/>
      </bottom>
      <diagonal/>
    </border>
    <border>
      <left style="thin">
        <color theme="0" tint="-0.14996795556505021"/>
      </left>
      <right style="thin">
        <color indexed="64"/>
      </right>
      <top style="thin">
        <color indexed="64"/>
      </top>
      <bottom style="thin">
        <color theme="0" tint="-0.14996795556505021"/>
      </bottom>
      <diagonal/>
    </border>
    <border>
      <left style="thin">
        <color indexed="64"/>
      </left>
      <right style="thin">
        <color theme="0" tint="-0.14996795556505021"/>
      </right>
      <top style="thin">
        <color theme="0" tint="-0.14996795556505021"/>
      </top>
      <bottom style="thin">
        <color theme="0" tint="-0.14996795556505021"/>
      </bottom>
      <diagonal/>
    </border>
    <border>
      <left style="thin">
        <color indexed="64"/>
      </left>
      <right style="thin">
        <color indexed="64"/>
      </right>
      <top style="thin">
        <color theme="0" tint="-0.14996795556505021"/>
      </top>
      <bottom style="thin">
        <color theme="0" tint="-0.14996795556505021"/>
      </bottom>
      <diagonal/>
    </border>
    <border>
      <left style="thin">
        <color theme="0" tint="-0.14996795556505021"/>
      </left>
      <right style="thin">
        <color indexed="64"/>
      </right>
      <top style="thin">
        <color theme="0" tint="-0.14996795556505021"/>
      </top>
      <bottom style="thin">
        <color theme="0" tint="-0.14996795556505021"/>
      </bottom>
      <diagonal/>
    </border>
    <border>
      <left style="thin">
        <color indexed="64"/>
      </left>
      <right style="thin">
        <color theme="0" tint="-0.14996795556505021"/>
      </right>
      <top style="thin">
        <color theme="0" tint="-0.14996795556505021"/>
      </top>
      <bottom style="thin">
        <color indexed="64"/>
      </bottom>
      <diagonal/>
    </border>
    <border>
      <left style="thin">
        <color indexed="64"/>
      </left>
      <right style="thin">
        <color indexed="64"/>
      </right>
      <top style="thin">
        <color theme="0" tint="-0.14996795556505021"/>
      </top>
      <bottom style="thin">
        <color indexed="64"/>
      </bottom>
      <diagonal/>
    </border>
    <border>
      <left style="thin">
        <color theme="0" tint="-0.14996795556505021"/>
      </left>
      <right style="thin">
        <color indexed="64"/>
      </right>
      <top style="thin">
        <color theme="0" tint="-0.14996795556505021"/>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style="thin">
        <color theme="0"/>
      </right>
      <top/>
      <bottom style="thin">
        <color theme="0"/>
      </bottom>
      <diagonal/>
    </border>
    <border>
      <left style="thin">
        <color auto="1"/>
      </left>
      <right style="thin">
        <color auto="1"/>
      </right>
      <top style="thin">
        <color theme="0"/>
      </top>
      <bottom style="thin">
        <color auto="1"/>
      </bottom>
      <diagonal/>
    </border>
    <border>
      <left style="thin">
        <color theme="3"/>
      </left>
      <right style="thin">
        <color theme="3"/>
      </right>
      <top style="thin">
        <color theme="3"/>
      </top>
      <bottom style="thin">
        <color theme="3"/>
      </bottom>
      <diagonal/>
    </border>
    <border>
      <left style="thin">
        <color theme="0" tint="-4.9745170445875425E-2"/>
      </left>
      <right style="thin">
        <color theme="0" tint="-4.9745170445875425E-2"/>
      </right>
      <top style="thin">
        <color theme="0" tint="-4.9745170445875425E-2"/>
      </top>
      <bottom/>
      <diagonal/>
    </border>
    <border>
      <left style="thin">
        <color rgb="FFE0E0E0"/>
      </left>
      <right style="thin">
        <color rgb="FFE0E0E0"/>
      </right>
      <top/>
      <bottom/>
      <diagonal/>
    </border>
    <border>
      <left style="thin">
        <color rgb="FFE0E0E0"/>
      </left>
      <right/>
      <top/>
      <bottom/>
      <diagonal/>
    </border>
    <border>
      <left/>
      <right/>
      <top/>
      <bottom style="thin">
        <color rgb="FF152935"/>
      </bottom>
      <diagonal/>
    </border>
    <border>
      <left/>
      <right style="thin">
        <color rgb="FFE0E0E0"/>
      </right>
      <top/>
      <bottom style="thin">
        <color rgb="FF152935"/>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right/>
      <top style="thin">
        <color rgb="FF152935"/>
      </top>
      <bottom style="thin">
        <color rgb="FFAEAEAE"/>
      </bottom>
      <diagonal/>
    </border>
    <border>
      <left/>
      <right style="thin">
        <color rgb="FFE0E0E0"/>
      </right>
      <top style="thin">
        <color rgb="FF152935"/>
      </top>
      <bottom style="thin">
        <color rgb="FFAEAEAE"/>
      </bottom>
      <diagonal/>
    </border>
    <border>
      <left/>
      <right/>
      <top style="thin">
        <color rgb="FFAEAEAE"/>
      </top>
      <bottom style="thin">
        <color rgb="FFAEAEAE"/>
      </bottom>
      <diagonal/>
    </border>
    <border>
      <left/>
      <right style="thin">
        <color rgb="FFE0E0E0"/>
      </right>
      <top style="thin">
        <color rgb="FFAEAEAE"/>
      </top>
      <bottom style="thin">
        <color rgb="FFAEAEAE"/>
      </bottom>
      <diagonal/>
    </border>
    <border>
      <left/>
      <right/>
      <top style="thin">
        <color rgb="FFAEAEAE"/>
      </top>
      <bottom style="thin">
        <color rgb="FF152935"/>
      </bottom>
      <diagonal/>
    </border>
    <border>
      <left/>
      <right style="thin">
        <color rgb="FFE0E0E0"/>
      </right>
      <top style="thin">
        <color rgb="FFAEAEAE"/>
      </top>
      <bottom style="thin">
        <color rgb="FF152935"/>
      </bottom>
      <diagonal/>
    </border>
    <border>
      <left/>
      <right style="thin">
        <color theme="0" tint="-0.14996795556505021"/>
      </right>
      <top style="thin">
        <color theme="1" tint="0.499984740745262"/>
      </top>
      <bottom/>
      <diagonal/>
    </border>
    <border>
      <left style="thin">
        <color theme="0" tint="-0.14996795556505021"/>
      </left>
      <right/>
      <top style="thin">
        <color theme="0" tint="-0.499984740745262"/>
      </top>
      <bottom style="thin">
        <color theme="0" tint="-0.24994659260841701"/>
      </bottom>
      <diagonal/>
    </border>
    <border>
      <left style="thin">
        <color theme="0" tint="-0.14996795556505021"/>
      </left>
      <right style="thin">
        <color theme="0" tint="-0.14996795556505021"/>
      </right>
      <top style="thin">
        <color theme="0" tint="-0.499984740745262"/>
      </top>
      <bottom style="thin">
        <color theme="0" tint="-0.14993743705557422"/>
      </bottom>
      <diagonal/>
    </border>
    <border>
      <left style="thin">
        <color theme="0" tint="-0.14996795556505021"/>
      </left>
      <right/>
      <top style="thin">
        <color theme="0" tint="-0.499984740745262"/>
      </top>
      <bottom style="thin">
        <color theme="0" tint="-0.14993743705557422"/>
      </bottom>
      <diagonal/>
    </border>
    <border>
      <left/>
      <right style="thin">
        <color theme="0" tint="-0.14996795556505021"/>
      </right>
      <top style="thin">
        <color theme="0" tint="-0.24994659260841701"/>
      </top>
      <bottom style="thin">
        <color theme="0" tint="-0.24994659260841701"/>
      </bottom>
      <diagonal/>
    </border>
    <border>
      <left style="thin">
        <color theme="0" tint="-0.14996795556505021"/>
      </left>
      <right style="thin">
        <color theme="0" tint="-0.14996795556505021"/>
      </right>
      <top style="thin">
        <color theme="0" tint="-0.14993743705557422"/>
      </top>
      <bottom style="thin">
        <color theme="0" tint="-0.14993743705557422"/>
      </bottom>
      <diagonal/>
    </border>
    <border>
      <left style="thin">
        <color theme="0" tint="-0.14996795556505021"/>
      </left>
      <right/>
      <top style="thin">
        <color theme="0" tint="-0.14993743705557422"/>
      </top>
      <bottom style="thin">
        <color theme="0" tint="-0.14993743705557422"/>
      </bottom>
      <diagonal/>
    </border>
    <border>
      <left style="thin">
        <color theme="0" tint="-0.14993743705557422"/>
      </left>
      <right style="thin">
        <color theme="0" tint="-0.14993743705557422"/>
      </right>
      <top/>
      <bottom style="thin">
        <color indexed="64"/>
      </bottom>
      <diagonal/>
    </border>
    <border>
      <left style="thin">
        <color theme="0" tint="-0.14993743705557422"/>
      </left>
      <right/>
      <top/>
      <bottom style="thin">
        <color auto="1"/>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style="thin">
        <color rgb="FFE0E0E0"/>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s>
  <cellStyleXfs count="36490">
    <xf numFmtId="0" fontId="0" fillId="0" borderId="0"/>
    <xf numFmtId="0" fontId="5"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165" fontId="6" fillId="3" borderId="10" applyFont="0" applyFill="0" applyBorder="0" applyAlignment="0" applyProtection="0"/>
    <xf numFmtId="0" fontId="109" fillId="3" borderId="10"/>
    <xf numFmtId="0" fontId="109" fillId="3" borderId="10"/>
    <xf numFmtId="0" fontId="109" fillId="3" borderId="10"/>
    <xf numFmtId="165" fontId="6" fillId="3" borderId="10" applyFont="0" applyFill="0" applyBorder="0" applyAlignment="0" applyProtection="0"/>
    <xf numFmtId="0" fontId="6" fillId="3" borderId="10"/>
    <xf numFmtId="0" fontId="110" fillId="18" borderId="10">
      <alignment horizontal="center" vertical="center"/>
    </xf>
    <xf numFmtId="0" fontId="110" fillId="20" borderId="10">
      <alignment horizontal="center" vertical="center"/>
    </xf>
    <xf numFmtId="0" fontId="112" fillId="3" borderId="10" applyNumberFormat="0" applyFill="0" applyBorder="0" applyAlignment="0" applyProtection="0"/>
    <xf numFmtId="0" fontId="113" fillId="15" borderId="10">
      <alignment horizontal="center"/>
    </xf>
    <xf numFmtId="0" fontId="107" fillId="15" borderId="10">
      <alignment horizontal="left"/>
    </xf>
    <xf numFmtId="0" fontId="111" fillId="21" borderId="46">
      <alignment horizontal="center"/>
    </xf>
    <xf numFmtId="0" fontId="111" fillId="19" borderId="46">
      <alignment horizontal="center" vertical="center" wrapText="1"/>
    </xf>
    <xf numFmtId="0" fontId="114" fillId="15" borderId="10">
      <alignment horizontal="center" vertical="center"/>
    </xf>
    <xf numFmtId="0" fontId="107" fillId="22" borderId="47">
      <alignment vertical="center" wrapText="1"/>
    </xf>
    <xf numFmtId="0" fontId="111" fillId="23" borderId="10">
      <alignment vertical="center"/>
    </xf>
    <xf numFmtId="0" fontId="95" fillId="24" borderId="44">
      <alignment vertical="center" wrapText="1"/>
    </xf>
    <xf numFmtId="0" fontId="106" fillId="25" borderId="45" applyBorder="0">
      <alignment vertical="center" wrapText="1"/>
    </xf>
    <xf numFmtId="164" fontId="107" fillId="17" borderId="48">
      <alignment vertical="center" wrapText="1"/>
    </xf>
    <xf numFmtId="1" fontId="108" fillId="24" borderId="49" applyFill="0" applyBorder="0">
      <alignment horizontal="center"/>
    </xf>
    <xf numFmtId="0" fontId="107" fillId="24" borderId="5">
      <alignment vertical="center" wrapText="1"/>
    </xf>
    <xf numFmtId="164" fontId="107" fillId="24" borderId="48">
      <alignment vertical="center" wrapText="1"/>
    </xf>
    <xf numFmtId="0" fontId="111" fillId="16" borderId="10">
      <alignment horizontal="left"/>
    </xf>
    <xf numFmtId="0" fontId="109" fillId="3" borderId="10"/>
    <xf numFmtId="0" fontId="6" fillId="3" borderId="10"/>
    <xf numFmtId="0" fontId="112" fillId="3" borderId="10" applyNumberFormat="0" applyFill="0" applyBorder="0" applyAlignment="0" applyProtection="0"/>
    <xf numFmtId="0" fontId="110" fillId="20" borderId="10">
      <alignment horizontal="center" vertical="center"/>
    </xf>
    <xf numFmtId="0" fontId="6"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6" fillId="3" borderId="10"/>
    <xf numFmtId="0" fontId="6"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cellStyleXfs>
  <cellXfs count="1540">
    <xf numFmtId="0" fontId="0" fillId="0" borderId="0" xfId="0"/>
    <xf numFmtId="164" fontId="97" fillId="3" borderId="27" xfId="19344" applyNumberFormat="1" applyFont="1" applyFill="1" applyBorder="1" applyAlignment="1" applyProtection="1">
      <alignment horizontal="center"/>
      <protection locked="0"/>
    </xf>
    <xf numFmtId="1" fontId="97" fillId="3" borderId="28" xfId="19344" applyNumberFormat="1" applyFont="1" applyFill="1" applyBorder="1" applyAlignment="1" applyProtection="1">
      <alignment horizontal="center"/>
      <protection locked="0"/>
    </xf>
    <xf numFmtId="164" fontId="97" fillId="3" borderId="30" xfId="19344" applyNumberFormat="1" applyFont="1" applyFill="1" applyBorder="1" applyAlignment="1" applyProtection="1">
      <alignment horizontal="center"/>
      <protection locked="0"/>
    </xf>
    <xf numFmtId="1" fontId="97" fillId="3" borderId="31" xfId="19344" applyNumberFormat="1" applyFont="1" applyFill="1" applyBorder="1" applyAlignment="1" applyProtection="1">
      <alignment horizontal="center"/>
      <protection locked="0"/>
    </xf>
    <xf numFmtId="164" fontId="97" fillId="3" borderId="33" xfId="19344" applyNumberFormat="1" applyFont="1" applyFill="1" applyBorder="1" applyAlignment="1" applyProtection="1">
      <alignment horizontal="center"/>
      <protection locked="0"/>
    </xf>
    <xf numFmtId="1" fontId="97" fillId="3" borderId="34" xfId="19344" applyNumberFormat="1" applyFont="1" applyFill="1" applyBorder="1" applyAlignment="1" applyProtection="1">
      <alignment horizontal="center"/>
      <protection locked="0"/>
    </xf>
    <xf numFmtId="1" fontId="53" fillId="4" borderId="39" xfId="19344" applyNumberFormat="1" applyFont="1" applyFill="1" applyBorder="1" applyAlignment="1" applyProtection="1">
      <alignment horizontal="center" vertical="center"/>
      <protection locked="0"/>
    </xf>
    <xf numFmtId="1" fontId="53" fillId="4" borderId="42" xfId="19344" applyNumberFormat="1" applyFont="1" applyFill="1" applyBorder="1" applyAlignment="1" applyProtection="1">
      <alignment horizontal="center" vertical="center"/>
      <protection locked="0"/>
    </xf>
    <xf numFmtId="0" fontId="104" fillId="3" borderId="10" xfId="19344" applyFont="1" applyProtection="1">
      <protection locked="0"/>
    </xf>
    <xf numFmtId="0" fontId="116" fillId="15" borderId="10" xfId="34385" applyFont="1" applyFill="1"/>
    <xf numFmtId="0" fontId="117" fillId="15" borderId="10" xfId="34385" applyFont="1" applyFill="1"/>
    <xf numFmtId="0" fontId="6" fillId="15" borderId="10" xfId="34389" applyFill="1"/>
    <xf numFmtId="0" fontId="6" fillId="3" borderId="10" xfId="34389"/>
    <xf numFmtId="0" fontId="118" fillId="15" borderId="10" xfId="34385" applyFont="1" applyFill="1" applyAlignment="1">
      <alignment horizontal="center"/>
    </xf>
    <xf numFmtId="0" fontId="119" fillId="15" borderId="10" xfId="34385" applyFont="1" applyFill="1" applyAlignment="1">
      <alignment horizontal="center" vertical="center" wrapText="1"/>
    </xf>
    <xf numFmtId="0" fontId="115" fillId="15" borderId="10" xfId="34385" applyFont="1" applyFill="1" applyAlignment="1">
      <alignment horizontal="left" indent="1"/>
    </xf>
    <xf numFmtId="0" fontId="120" fillId="15" borderId="10" xfId="34385" applyFont="1" applyFill="1" applyAlignment="1">
      <alignment horizontal="center" vertical="center" wrapText="1"/>
    </xf>
    <xf numFmtId="0" fontId="121" fillId="15" borderId="10" xfId="34385" applyFont="1" applyFill="1" applyAlignment="1">
      <alignment horizontal="center"/>
    </xf>
    <xf numFmtId="0" fontId="122" fillId="26" borderId="10" xfId="34385" applyFont="1" applyFill="1" applyAlignment="1">
      <alignment horizontal="center"/>
    </xf>
    <xf numFmtId="0" fontId="120" fillId="15" borderId="10" xfId="34385" applyFont="1" applyFill="1" applyAlignment="1">
      <alignment horizontal="center"/>
    </xf>
    <xf numFmtId="0" fontId="123" fillId="15" borderId="10" xfId="34385" applyFont="1" applyFill="1" applyAlignment="1">
      <alignment horizontal="center"/>
    </xf>
    <xf numFmtId="0" fontId="124" fillId="15" borderId="10" xfId="34385" applyFont="1" applyFill="1" applyAlignment="1">
      <alignment horizontal="center"/>
    </xf>
    <xf numFmtId="0" fontId="125" fillId="15" borderId="10" xfId="34385" applyFont="1" applyFill="1" applyAlignment="1">
      <alignment horizontal="center"/>
    </xf>
    <xf numFmtId="0" fontId="115" fillId="15" borderId="10" xfId="34385" applyFont="1" applyFill="1" applyAlignment="1">
      <alignment horizontal="center" wrapText="1"/>
    </xf>
    <xf numFmtId="0" fontId="126" fillId="15" borderId="10" xfId="34385" applyFont="1" applyFill="1"/>
    <xf numFmtId="0" fontId="127" fillId="15" borderId="10" xfId="34387" applyFont="1" applyFill="1" applyBorder="1" applyAlignment="1">
      <alignment horizontal="center"/>
    </xf>
    <xf numFmtId="0" fontId="128" fillId="15" borderId="10" xfId="34387" applyFont="1" applyFill="1" applyBorder="1" applyAlignment="1">
      <alignment horizontal="center"/>
    </xf>
    <xf numFmtId="0" fontId="98" fillId="15" borderId="10" xfId="34385" applyFont="1" applyFill="1" applyAlignment="1">
      <alignment horizontal="center"/>
    </xf>
    <xf numFmtId="0" fontId="129" fillId="15" borderId="10" xfId="34385" applyFont="1" applyFill="1"/>
    <xf numFmtId="0" fontId="52" fillId="15" borderId="10" xfId="34385" applyFont="1" applyFill="1" applyAlignment="1">
      <alignment horizontal="center"/>
    </xf>
    <xf numFmtId="0" fontId="115" fillId="15" borderId="10" xfId="34385" applyFont="1" applyFill="1"/>
    <xf numFmtId="0" fontId="130" fillId="15" borderId="10" xfId="34387" applyFont="1" applyFill="1" applyBorder="1" applyAlignment="1">
      <alignment horizontal="center"/>
    </xf>
    <xf numFmtId="0" fontId="131" fillId="15" borderId="10" xfId="34385" applyFont="1" applyFill="1"/>
    <xf numFmtId="0" fontId="132" fillId="15" borderId="10" xfId="34385" applyFont="1" applyFill="1"/>
    <xf numFmtId="0" fontId="133" fillId="15" borderId="10" xfId="34385" applyFont="1" applyFill="1"/>
    <xf numFmtId="0" fontId="110" fillId="15" borderId="10" xfId="34388" applyFill="1">
      <alignment horizontal="center" vertical="center"/>
    </xf>
    <xf numFmtId="0" fontId="134" fillId="4" borderId="10" xfId="34388" applyFont="1" applyFill="1">
      <alignment horizontal="center" vertical="center"/>
    </xf>
    <xf numFmtId="0" fontId="96" fillId="15" borderId="10" xfId="34385" applyFont="1" applyFill="1"/>
    <xf numFmtId="0" fontId="53" fillId="15" borderId="10" xfId="34385" applyFont="1" applyFill="1" applyAlignment="1">
      <alignment horizontal="left" indent="1"/>
    </xf>
    <xf numFmtId="0" fontId="128" fillId="15" borderId="10" xfId="34387" applyFont="1" applyFill="1" applyAlignment="1">
      <alignment horizontal="left" indent="1"/>
    </xf>
    <xf numFmtId="0" fontId="135" fillId="15" borderId="10" xfId="34385" applyFont="1" applyFill="1" applyAlignment="1">
      <alignment horizontal="left" indent="1"/>
    </xf>
    <xf numFmtId="0" fontId="128" fillId="15" borderId="10" xfId="34387" applyFont="1" applyFill="1" applyAlignment="1">
      <alignment horizontal="left" indent="2"/>
    </xf>
    <xf numFmtId="0" fontId="104" fillId="3" borderId="10" xfId="34389" applyFont="1"/>
    <xf numFmtId="1" fontId="6" fillId="4" borderId="2" xfId="19344" applyNumberFormat="1" applyFont="1" applyFill="1" applyBorder="1" applyAlignment="1" applyProtection="1">
      <alignment horizontal="center"/>
    </xf>
    <xf numFmtId="1" fontId="6" fillId="4" borderId="6" xfId="19344" applyNumberFormat="1" applyFont="1" applyFill="1" applyBorder="1" applyAlignment="1" applyProtection="1">
      <alignment horizontal="center"/>
    </xf>
    <xf numFmtId="164" fontId="102" fillId="3" borderId="10" xfId="19344" applyNumberFormat="1" applyFont="1" applyAlignment="1" applyProtection="1">
      <protection locked="0"/>
    </xf>
    <xf numFmtId="0" fontId="6" fillId="3" borderId="10" xfId="19344" applyFont="1" applyProtection="1">
      <protection locked="0"/>
    </xf>
    <xf numFmtId="0" fontId="6" fillId="3" borderId="10" xfId="19344" applyNumberFormat="1" applyFont="1" applyProtection="1">
      <protection locked="0"/>
    </xf>
    <xf numFmtId="0" fontId="6" fillId="3" borderId="10" xfId="19344" applyFont="1" applyAlignment="1" applyProtection="1">
      <alignment horizontal="center"/>
      <protection locked="0"/>
    </xf>
    <xf numFmtId="1" fontId="92" fillId="3" borderId="10" xfId="19344" applyNumberFormat="1" applyFont="1" applyAlignment="1" applyProtection="1">
      <alignment horizontal="center"/>
      <protection locked="0"/>
    </xf>
    <xf numFmtId="0" fontId="53" fillId="3" borderId="10" xfId="19344" applyFont="1" applyProtection="1">
      <protection locked="0"/>
    </xf>
    <xf numFmtId="0" fontId="95" fillId="4" borderId="13" xfId="19344" applyFont="1" applyFill="1" applyBorder="1" applyAlignment="1" applyProtection="1">
      <alignment horizontal="center" vertical="center" wrapText="1"/>
      <protection locked="0"/>
    </xf>
    <xf numFmtId="1" fontId="95" fillId="4" borderId="14" xfId="19344" applyNumberFormat="1" applyFont="1" applyFill="1" applyBorder="1" applyAlignment="1" applyProtection="1">
      <alignment horizontal="center" vertical="center" wrapText="1"/>
      <protection locked="0"/>
    </xf>
    <xf numFmtId="0" fontId="95" fillId="4" borderId="15" xfId="19344" applyFont="1" applyFill="1" applyBorder="1" applyAlignment="1" applyProtection="1">
      <alignment horizontal="center" vertical="center" wrapText="1"/>
      <protection locked="0"/>
    </xf>
    <xf numFmtId="0" fontId="95" fillId="3" borderId="10" xfId="19344" applyFont="1" applyProtection="1">
      <protection locked="0"/>
    </xf>
    <xf numFmtId="164" fontId="97" fillId="9" borderId="16" xfId="19344" applyNumberFormat="1" applyFont="1" applyFill="1" applyBorder="1" applyAlignment="1" applyProtection="1">
      <alignment horizontal="center"/>
      <protection locked="0"/>
    </xf>
    <xf numFmtId="164" fontId="97" fillId="6" borderId="17" xfId="19344" applyNumberFormat="1" applyFont="1" applyFill="1" applyBorder="1" applyAlignment="1" applyProtection="1">
      <alignment horizontal="center"/>
      <protection locked="0"/>
    </xf>
    <xf numFmtId="164" fontId="97" fillId="7" borderId="17" xfId="19344" applyNumberFormat="1" applyFont="1" applyFill="1" applyBorder="1" applyAlignment="1" applyProtection="1">
      <alignment horizontal="center"/>
      <protection locked="0"/>
    </xf>
    <xf numFmtId="164" fontId="97" fillId="8" borderId="20" xfId="19344" applyNumberFormat="1" applyFont="1" applyFill="1" applyBorder="1" applyAlignment="1" applyProtection="1">
      <alignment horizontal="center"/>
      <protection locked="0"/>
    </xf>
    <xf numFmtId="1" fontId="6" fillId="4" borderId="6" xfId="19344" applyNumberFormat="1" applyFont="1" applyFill="1" applyBorder="1" applyAlignment="1" applyProtection="1">
      <alignment horizontal="center"/>
      <protection locked="0"/>
    </xf>
    <xf numFmtId="164" fontId="97" fillId="9" borderId="8" xfId="19344" applyNumberFormat="1" applyFont="1" applyFill="1" applyBorder="1" applyAlignment="1" applyProtection="1">
      <alignment horizontal="center"/>
      <protection locked="0"/>
    </xf>
    <xf numFmtId="164" fontId="97" fillId="6" borderId="9" xfId="19344" applyNumberFormat="1" applyFont="1" applyFill="1" applyBorder="1" applyAlignment="1" applyProtection="1">
      <alignment horizontal="center"/>
      <protection locked="0"/>
    </xf>
    <xf numFmtId="164" fontId="97" fillId="7" borderId="9" xfId="19344" applyNumberFormat="1" applyFont="1" applyFill="1" applyBorder="1" applyAlignment="1" applyProtection="1">
      <alignment horizontal="center"/>
      <protection locked="0"/>
    </xf>
    <xf numFmtId="164" fontId="97" fillId="8" borderId="22" xfId="19344" applyNumberFormat="1" applyFont="1" applyFill="1" applyBorder="1" applyAlignment="1" applyProtection="1">
      <alignment horizontal="center"/>
      <protection locked="0"/>
    </xf>
    <xf numFmtId="0" fontId="95" fillId="4" borderId="18" xfId="19344" applyFont="1" applyFill="1" applyBorder="1" applyAlignment="1" applyProtection="1">
      <alignment horizontal="center" vertical="center" wrapText="1"/>
      <protection locked="0"/>
    </xf>
    <xf numFmtId="0" fontId="95" fillId="4" borderId="14" xfId="19344" applyFont="1" applyFill="1" applyBorder="1" applyAlignment="1" applyProtection="1">
      <alignment horizontal="center" vertical="center" wrapText="1"/>
      <protection locked="0"/>
    </xf>
    <xf numFmtId="164" fontId="97" fillId="4" borderId="16" xfId="19344" applyNumberFormat="1" applyFont="1" applyFill="1" applyBorder="1" applyAlignment="1" applyProtection="1">
      <alignment horizontal="center" vertical="center"/>
      <protection locked="0"/>
    </xf>
    <xf numFmtId="164" fontId="97" fillId="9" borderId="17" xfId="19344" applyNumberFormat="1" applyFont="1" applyFill="1" applyBorder="1" applyAlignment="1" applyProtection="1">
      <alignment horizontal="center" vertical="center"/>
      <protection locked="0"/>
    </xf>
    <xf numFmtId="164" fontId="97" fillId="10" borderId="17" xfId="19344" applyNumberFormat="1" applyFont="1" applyFill="1" applyBorder="1" applyAlignment="1" applyProtection="1">
      <alignment horizontal="center" vertical="center"/>
      <protection locked="0"/>
    </xf>
    <xf numFmtId="164" fontId="97" fillId="11" borderId="17" xfId="19344" applyNumberFormat="1" applyFont="1" applyFill="1" applyBorder="1" applyAlignment="1" applyProtection="1">
      <alignment horizontal="center" vertical="center"/>
      <protection locked="0"/>
    </xf>
    <xf numFmtId="164" fontId="97" fillId="12" borderId="20" xfId="19344" applyNumberFormat="1" applyFont="1" applyFill="1" applyBorder="1" applyAlignment="1" applyProtection="1">
      <alignment horizontal="center" vertical="center"/>
      <protection locked="0"/>
    </xf>
    <xf numFmtId="164" fontId="97" fillId="6" borderId="17" xfId="19344" applyNumberFormat="1" applyFont="1" applyFill="1" applyBorder="1" applyAlignment="1" applyProtection="1">
      <alignment horizontal="center" vertical="center"/>
      <protection locked="0"/>
    </xf>
    <xf numFmtId="164" fontId="97" fillId="7" borderId="17" xfId="19344" applyNumberFormat="1" applyFont="1" applyFill="1" applyBorder="1" applyAlignment="1" applyProtection="1">
      <alignment horizontal="center" vertical="center"/>
      <protection locked="0"/>
    </xf>
    <xf numFmtId="164" fontId="97" fillId="8" borderId="20" xfId="19344" applyNumberFormat="1" applyFont="1" applyFill="1" applyBorder="1" applyAlignment="1" applyProtection="1">
      <alignment horizontal="center" vertical="center"/>
      <protection locked="0"/>
    </xf>
    <xf numFmtId="0" fontId="6" fillId="3" borderId="10" xfId="19344" applyFont="1" applyAlignment="1" applyProtection="1">
      <alignment vertical="center"/>
      <protection locked="0"/>
    </xf>
    <xf numFmtId="164" fontId="97" fillId="4" borderId="8" xfId="19344" applyNumberFormat="1" applyFont="1" applyFill="1" applyBorder="1" applyAlignment="1" applyProtection="1">
      <alignment horizontal="center" vertical="center"/>
      <protection locked="0"/>
    </xf>
    <xf numFmtId="164" fontId="97" fillId="9" borderId="9" xfId="19344" applyNumberFormat="1" applyFont="1" applyFill="1" applyBorder="1" applyAlignment="1" applyProtection="1">
      <alignment horizontal="center" vertical="center"/>
      <protection locked="0"/>
    </xf>
    <xf numFmtId="164" fontId="97" fillId="6" borderId="9" xfId="19344" applyNumberFormat="1" applyFont="1" applyFill="1" applyBorder="1" applyAlignment="1" applyProtection="1">
      <alignment horizontal="center" vertical="center"/>
      <protection locked="0"/>
    </xf>
    <xf numFmtId="164" fontId="97" fillId="7" borderId="9" xfId="19344" applyNumberFormat="1" applyFont="1" applyFill="1" applyBorder="1" applyAlignment="1" applyProtection="1">
      <alignment horizontal="center" vertical="center"/>
      <protection locked="0"/>
    </xf>
    <xf numFmtId="164" fontId="97" fillId="8" borderId="22" xfId="19344" applyNumberFormat="1" applyFont="1" applyFill="1" applyBorder="1" applyAlignment="1" applyProtection="1">
      <alignment horizontal="center" vertical="center"/>
      <protection locked="0"/>
    </xf>
    <xf numFmtId="1" fontId="6" fillId="4" borderId="4" xfId="19344" applyNumberFormat="1" applyFont="1" applyFill="1" applyBorder="1" applyAlignment="1" applyProtection="1">
      <alignment horizontal="center"/>
      <protection locked="0"/>
    </xf>
    <xf numFmtId="164" fontId="97" fillId="3" borderId="19" xfId="19344" applyNumberFormat="1" applyFont="1" applyBorder="1" applyAlignment="1" applyProtection="1">
      <alignment horizontal="center"/>
      <protection locked="0"/>
    </xf>
    <xf numFmtId="164" fontId="97" fillId="3" borderId="23" xfId="19344" applyNumberFormat="1" applyFont="1" applyBorder="1" applyAlignment="1" applyProtection="1">
      <alignment horizontal="center"/>
      <protection locked="0"/>
    </xf>
    <xf numFmtId="164" fontId="97" fillId="3" borderId="11" xfId="19344" applyNumberFormat="1" applyFont="1" applyBorder="1" applyAlignment="1" applyProtection="1">
      <alignment horizontal="center"/>
      <protection locked="0"/>
    </xf>
    <xf numFmtId="164" fontId="97" fillId="3" borderId="20" xfId="19344" applyNumberFormat="1" applyFont="1" applyBorder="1" applyAlignment="1" applyProtection="1">
      <alignment horizontal="center"/>
      <protection locked="0"/>
    </xf>
    <xf numFmtId="164" fontId="97" fillId="3" borderId="21" xfId="19344" applyNumberFormat="1" applyFont="1" applyBorder="1" applyAlignment="1" applyProtection="1">
      <alignment horizontal="center"/>
      <protection locked="0"/>
    </xf>
    <xf numFmtId="164" fontId="97" fillId="3" borderId="7" xfId="19344" applyNumberFormat="1" applyFont="1" applyBorder="1" applyAlignment="1" applyProtection="1">
      <alignment horizontal="center"/>
      <protection locked="0"/>
    </xf>
    <xf numFmtId="164" fontId="97" fillId="3" borderId="12" xfId="19344" applyNumberFormat="1" applyFont="1" applyBorder="1" applyAlignment="1" applyProtection="1">
      <alignment horizontal="center"/>
      <protection locked="0"/>
    </xf>
    <xf numFmtId="164" fontId="97" fillId="3" borderId="22" xfId="19344" applyNumberFormat="1" applyFont="1" applyBorder="1" applyAlignment="1" applyProtection="1">
      <alignment horizontal="center"/>
      <protection locked="0"/>
    </xf>
    <xf numFmtId="0" fontId="6" fillId="3" borderId="24" xfId="19344" applyFont="1" applyBorder="1" applyProtection="1">
      <protection locked="0"/>
    </xf>
    <xf numFmtId="0" fontId="6" fillId="3" borderId="25" xfId="19344" applyFont="1" applyBorder="1" applyProtection="1">
      <protection locked="0"/>
    </xf>
    <xf numFmtId="0" fontId="53" fillId="4" borderId="26" xfId="19344" applyFont="1" applyFill="1" applyBorder="1" applyAlignment="1" applyProtection="1">
      <alignment horizontal="center" vertical="center"/>
      <protection locked="0"/>
    </xf>
    <xf numFmtId="0" fontId="95" fillId="4" borderId="25" xfId="19344" applyFont="1" applyFill="1" applyBorder="1" applyAlignment="1" applyProtection="1">
      <alignment horizontal="center" vertical="center"/>
      <protection locked="0"/>
    </xf>
    <xf numFmtId="0" fontId="95" fillId="4" borderId="18" xfId="19344" applyFont="1" applyFill="1" applyBorder="1" applyAlignment="1" applyProtection="1">
      <alignment horizontal="center" vertical="center"/>
      <protection locked="0"/>
    </xf>
    <xf numFmtId="0" fontId="95" fillId="4" borderId="15" xfId="19344" applyFont="1" applyFill="1" applyBorder="1" applyAlignment="1" applyProtection="1">
      <alignment horizontal="center" wrapText="1"/>
      <protection locked="0"/>
    </xf>
    <xf numFmtId="0" fontId="97" fillId="3" borderId="10" xfId="19344" applyFont="1" applyFill="1" applyBorder="1" applyProtection="1">
      <protection locked="0"/>
    </xf>
    <xf numFmtId="0" fontId="95" fillId="4" borderId="26" xfId="19344" applyFont="1" applyFill="1" applyBorder="1" applyAlignment="1" applyProtection="1">
      <alignment horizontal="center" vertical="center" wrapText="1"/>
      <protection locked="0"/>
    </xf>
    <xf numFmtId="164" fontId="6" fillId="3" borderId="10" xfId="19344" applyNumberFormat="1" applyFont="1" applyProtection="1">
      <protection locked="0"/>
    </xf>
    <xf numFmtId="0" fontId="99" fillId="3" borderId="4" xfId="19344" applyFont="1" applyBorder="1" applyAlignment="1" applyProtection="1">
      <alignment vertical="center" textRotation="90"/>
      <protection locked="0"/>
    </xf>
    <xf numFmtId="164" fontId="97" fillId="3" borderId="29" xfId="19344" applyNumberFormat="1" applyFont="1" applyFill="1" applyBorder="1" applyAlignment="1" applyProtection="1">
      <alignment horizontal="center"/>
      <protection locked="0"/>
    </xf>
    <xf numFmtId="164" fontId="97" fillId="3" borderId="10" xfId="19344" applyNumberFormat="1" applyFont="1" applyFill="1" applyBorder="1" applyAlignment="1" applyProtection="1">
      <alignment horizontal="center"/>
      <protection locked="0"/>
    </xf>
    <xf numFmtId="164" fontId="97" fillId="3" borderId="28" xfId="19344" applyNumberFormat="1" applyFont="1" applyFill="1" applyBorder="1" applyAlignment="1" applyProtection="1">
      <alignment horizontal="center"/>
      <protection locked="0"/>
    </xf>
    <xf numFmtId="164" fontId="97" fillId="3" borderId="32" xfId="19344" applyNumberFormat="1" applyFont="1" applyFill="1" applyBorder="1" applyAlignment="1" applyProtection="1">
      <alignment horizontal="center"/>
      <protection locked="0"/>
    </xf>
    <xf numFmtId="164" fontId="97" fillId="3" borderId="31" xfId="19344" applyNumberFormat="1" applyFont="1" applyFill="1" applyBorder="1" applyAlignment="1" applyProtection="1">
      <alignment horizontal="center"/>
      <protection locked="0"/>
    </xf>
    <xf numFmtId="1" fontId="6" fillId="3" borderId="10" xfId="19344" applyNumberFormat="1" applyFont="1" applyProtection="1">
      <protection locked="0"/>
    </xf>
    <xf numFmtId="164" fontId="97" fillId="3" borderId="35" xfId="19344" applyNumberFormat="1" applyFont="1" applyFill="1" applyBorder="1" applyAlignment="1" applyProtection="1">
      <alignment horizontal="center"/>
      <protection locked="0"/>
    </xf>
    <xf numFmtId="164" fontId="97" fillId="3" borderId="5" xfId="19344" applyNumberFormat="1" applyFont="1" applyFill="1" applyBorder="1" applyAlignment="1" applyProtection="1">
      <alignment horizontal="center"/>
      <protection locked="0"/>
    </xf>
    <xf numFmtId="164" fontId="97" fillId="3" borderId="6" xfId="19344" applyNumberFormat="1" applyFont="1" applyFill="1" applyBorder="1" applyAlignment="1" applyProtection="1">
      <alignment horizontal="center"/>
      <protection locked="0"/>
    </xf>
    <xf numFmtId="164" fontId="97" fillId="3" borderId="34" xfId="19344" applyNumberFormat="1" applyFont="1" applyFill="1" applyBorder="1" applyAlignment="1" applyProtection="1">
      <alignment horizontal="center"/>
      <protection locked="0"/>
    </xf>
    <xf numFmtId="0" fontId="6" fillId="3" borderId="12" xfId="19344" applyFont="1" applyBorder="1" applyProtection="1">
      <protection locked="0"/>
    </xf>
    <xf numFmtId="0" fontId="6" fillId="3" borderId="10" xfId="19344" applyFont="1" applyBorder="1" applyProtection="1">
      <protection locked="0"/>
    </xf>
    <xf numFmtId="164" fontId="6" fillId="3" borderId="10" xfId="19344" applyNumberFormat="1" applyFont="1" applyAlignment="1" applyProtection="1">
      <alignment horizontal="center"/>
      <protection locked="0"/>
    </xf>
    <xf numFmtId="164" fontId="97" fillId="3" borderId="10" xfId="19344" applyNumberFormat="1" applyFont="1" applyAlignment="1" applyProtection="1">
      <alignment horizontal="center"/>
      <protection locked="0"/>
    </xf>
    <xf numFmtId="0" fontId="6" fillId="4" borderId="26" xfId="19344" applyFont="1" applyFill="1" applyBorder="1" applyAlignment="1" applyProtection="1">
      <alignment horizontal="center" vertical="center"/>
      <protection locked="0"/>
    </xf>
    <xf numFmtId="164" fontId="97" fillId="5" borderId="16" xfId="19344" applyNumberFormat="1" applyFont="1" applyFill="1" applyBorder="1" applyAlignment="1" applyProtection="1">
      <alignment horizontal="center"/>
      <protection locked="0"/>
    </xf>
    <xf numFmtId="164" fontId="97" fillId="5" borderId="8" xfId="19344" applyNumberFormat="1" applyFont="1" applyFill="1" applyBorder="1" applyAlignment="1" applyProtection="1">
      <alignment horizontal="center"/>
      <protection locked="0"/>
    </xf>
    <xf numFmtId="164" fontId="97" fillId="5" borderId="17" xfId="19344" applyNumberFormat="1" applyFont="1" applyFill="1" applyBorder="1" applyAlignment="1" applyProtection="1">
      <alignment horizontal="center" vertical="center"/>
      <protection locked="0"/>
    </xf>
    <xf numFmtId="164" fontId="97" fillId="5" borderId="9" xfId="19344" applyNumberFormat="1" applyFont="1" applyFill="1" applyBorder="1" applyAlignment="1" applyProtection="1">
      <alignment horizontal="center" vertical="center"/>
      <protection locked="0"/>
    </xf>
    <xf numFmtId="0" fontId="52" fillId="0" borderId="10" xfId="0" applyFont="1" applyFill="1" applyBorder="1" applyAlignment="1" applyProtection="1">
      <alignment horizontal="center" vertical="center"/>
      <protection locked="0"/>
    </xf>
    <xf numFmtId="0" fontId="6" fillId="3" borderId="10" xfId="19344" applyFont="1" applyAlignment="1" applyProtection="1">
      <alignment horizontal="center" vertical="center"/>
      <protection locked="0"/>
    </xf>
    <xf numFmtId="0" fontId="6" fillId="0" borderId="10" xfId="19344" applyFont="1" applyFill="1" applyProtection="1">
      <protection locked="0"/>
    </xf>
    <xf numFmtId="1" fontId="92" fillId="3" borderId="10" xfId="19344" applyNumberFormat="1" applyFont="1" applyAlignment="1" applyProtection="1">
      <alignment horizontal="center" vertical="center"/>
      <protection locked="0"/>
    </xf>
    <xf numFmtId="0" fontId="6" fillId="27" borderId="10" xfId="19344" applyFill="1" applyAlignment="1">
      <alignment wrapText="1"/>
    </xf>
    <xf numFmtId="0" fontId="137" fillId="3" borderId="3" xfId="19344" applyFont="1" applyBorder="1"/>
    <xf numFmtId="0" fontId="138" fillId="27" borderId="4" xfId="19344" applyFont="1" applyFill="1" applyBorder="1" applyAlignment="1">
      <alignment wrapText="1"/>
    </xf>
    <xf numFmtId="0" fontId="139" fillId="15" borderId="3" xfId="19344" applyFont="1" applyFill="1" applyBorder="1"/>
    <xf numFmtId="0" fontId="140" fillId="3" borderId="4" xfId="19344" applyFont="1" applyBorder="1"/>
    <xf numFmtId="0" fontId="136" fillId="27" borderId="3" xfId="19344" applyFont="1" applyFill="1" applyBorder="1" applyAlignment="1">
      <alignment wrapText="1"/>
    </xf>
    <xf numFmtId="0" fontId="141" fillId="27" borderId="3" xfId="19344" applyFont="1" applyFill="1" applyBorder="1"/>
    <xf numFmtId="0" fontId="138" fillId="27" borderId="3" xfId="19344" applyFont="1" applyFill="1" applyBorder="1" applyAlignment="1">
      <alignment wrapText="1"/>
    </xf>
    <xf numFmtId="0" fontId="138" fillId="27" borderId="3" xfId="19344" applyFont="1" applyFill="1" applyBorder="1" applyAlignment="1">
      <alignment horizontal="left" wrapText="1"/>
    </xf>
    <xf numFmtId="0" fontId="138" fillId="3" borderId="4" xfId="19344" applyFont="1" applyBorder="1"/>
    <xf numFmtId="0" fontId="138" fillId="27" borderId="5" xfId="19344" applyFont="1" applyFill="1" applyBorder="1" applyAlignment="1">
      <alignment wrapText="1"/>
    </xf>
    <xf numFmtId="0" fontId="138" fillId="27" borderId="6" xfId="19344" applyFont="1" applyFill="1" applyBorder="1" applyAlignment="1">
      <alignment wrapText="1"/>
    </xf>
    <xf numFmtId="0" fontId="6" fillId="15" borderId="10" xfId="19344" applyFill="1"/>
    <xf numFmtId="0" fontId="143" fillId="3" borderId="53" xfId="35414" applyFont="1" applyBorder="1" applyAlignment="1">
      <alignment horizontal="center" vertical="center" wrapText="1"/>
    </xf>
    <xf numFmtId="0" fontId="143" fillId="3" borderId="54" xfId="35415" applyFont="1" applyBorder="1" applyAlignment="1">
      <alignment horizontal="center" vertical="center" wrapText="1"/>
    </xf>
    <xf numFmtId="0" fontId="143" fillId="3" borderId="55" xfId="35416" applyFont="1" applyBorder="1" applyAlignment="1">
      <alignment horizontal="center" vertical="center" wrapText="1"/>
    </xf>
    <xf numFmtId="0" fontId="143" fillId="3" borderId="55" xfId="35417" applyFont="1" applyBorder="1" applyAlignment="1">
      <alignment horizontal="center" vertical="center" wrapText="1"/>
    </xf>
    <xf numFmtId="0" fontId="6" fillId="15" borderId="10" xfId="19344" applyFill="1" applyAlignment="1">
      <alignment vertical="center"/>
    </xf>
    <xf numFmtId="0" fontId="143" fillId="28" borderId="56" xfId="35419" applyFont="1" applyFill="1" applyBorder="1" applyAlignment="1">
      <alignment horizontal="left" vertical="top" wrapText="1"/>
    </xf>
    <xf numFmtId="166" fontId="144" fillId="3" borderId="57" xfId="35420" applyNumberFormat="1" applyFont="1" applyBorder="1" applyAlignment="1">
      <alignment horizontal="right" vertical="top"/>
    </xf>
    <xf numFmtId="0" fontId="143" fillId="28" borderId="58" xfId="35422" applyFont="1" applyFill="1" applyBorder="1" applyAlignment="1">
      <alignment horizontal="left" vertical="top" wrapText="1"/>
    </xf>
    <xf numFmtId="166" fontId="144" fillId="3" borderId="59" xfId="35423" applyNumberFormat="1" applyFont="1" applyBorder="1" applyAlignment="1">
      <alignment horizontal="right" vertical="top"/>
    </xf>
    <xf numFmtId="0" fontId="143" fillId="28" borderId="60" xfId="35425" applyFont="1" applyFill="1" applyBorder="1" applyAlignment="1">
      <alignment horizontal="left" vertical="top" wrapText="1"/>
    </xf>
    <xf numFmtId="166" fontId="144" fillId="3" borderId="61" xfId="35426" applyNumberFormat="1" applyFont="1" applyBorder="1" applyAlignment="1">
      <alignment horizontal="right" vertical="top"/>
    </xf>
    <xf numFmtId="167" fontId="145" fillId="2" borderId="63" xfId="19344" applyNumberFormat="1" applyFont="1" applyFill="1" applyBorder="1" applyAlignment="1">
      <alignment vertical="top"/>
    </xf>
    <xf numFmtId="167" fontId="146" fillId="27" borderId="64" xfId="19344" applyNumberFormat="1" applyFont="1" applyFill="1" applyBorder="1" applyAlignment="1">
      <alignment horizontal="right" vertical="top"/>
    </xf>
    <xf numFmtId="167" fontId="146" fillId="27" borderId="65" xfId="19344" applyNumberFormat="1" applyFont="1" applyFill="1" applyBorder="1" applyAlignment="1">
      <alignment horizontal="right" vertical="top"/>
    </xf>
    <xf numFmtId="167" fontId="145" fillId="2" borderId="66" xfId="19344" applyNumberFormat="1" applyFont="1" applyFill="1" applyBorder="1" applyAlignment="1">
      <alignment vertical="top"/>
    </xf>
    <xf numFmtId="167" fontId="146" fillId="27" borderId="67" xfId="19344" applyNumberFormat="1" applyFont="1" applyFill="1" applyBorder="1" applyAlignment="1">
      <alignment horizontal="right" vertical="top"/>
    </xf>
    <xf numFmtId="167" fontId="146" fillId="27" borderId="68" xfId="19344" applyNumberFormat="1" applyFont="1" applyFill="1" applyBorder="1" applyAlignment="1">
      <alignment horizontal="right" vertical="top"/>
    </xf>
    <xf numFmtId="167" fontId="145" fillId="2" borderId="9" xfId="19344" applyNumberFormat="1" applyFont="1" applyFill="1" applyBorder="1" applyAlignment="1">
      <alignment vertical="top"/>
    </xf>
    <xf numFmtId="167" fontId="146" fillId="27" borderId="7" xfId="19344" applyNumberFormat="1" applyFont="1" applyFill="1" applyBorder="1" applyAlignment="1">
      <alignment horizontal="right" vertical="top"/>
    </xf>
    <xf numFmtId="167" fontId="146" fillId="27" borderId="69" xfId="19344" applyNumberFormat="1" applyFont="1" applyFill="1" applyBorder="1" applyAlignment="1">
      <alignment horizontal="right" vertical="top"/>
    </xf>
    <xf numFmtId="167" fontId="146" fillId="27" borderId="70" xfId="19344" applyNumberFormat="1" applyFont="1" applyFill="1" applyBorder="1" applyAlignment="1">
      <alignment horizontal="right" vertical="top"/>
    </xf>
    <xf numFmtId="0" fontId="6" fillId="15" borderId="10" xfId="19344" applyFill="1" applyAlignment="1">
      <alignment wrapText="1"/>
    </xf>
    <xf numFmtId="0" fontId="143" fillId="3" borderId="53" xfId="35435" applyFont="1" applyBorder="1" applyAlignment="1">
      <alignment horizontal="center" vertical="center" wrapText="1"/>
    </xf>
    <xf numFmtId="0" fontId="143" fillId="3" borderId="54" xfId="35436" applyFont="1" applyBorder="1" applyAlignment="1">
      <alignment horizontal="center" vertical="center" wrapText="1"/>
    </xf>
    <xf numFmtId="0" fontId="143" fillId="3" borderId="55" xfId="35437" applyFont="1" applyBorder="1" applyAlignment="1">
      <alignment horizontal="center" vertical="center" wrapText="1"/>
    </xf>
    <xf numFmtId="0" fontId="143" fillId="3" borderId="55" xfId="35438" applyFont="1" applyBorder="1" applyAlignment="1">
      <alignment horizontal="center" vertical="center" wrapText="1"/>
    </xf>
    <xf numFmtId="0" fontId="6" fillId="15" borderId="10" xfId="19344" applyFill="1" applyAlignment="1">
      <alignment vertical="center" wrapText="1"/>
    </xf>
    <xf numFmtId="0" fontId="143" fillId="28" borderId="56" xfId="35440" applyFont="1" applyFill="1" applyBorder="1" applyAlignment="1">
      <alignment horizontal="left" vertical="top" wrapText="1"/>
    </xf>
    <xf numFmtId="166" fontId="144" fillId="3" borderId="57" xfId="35441" applyNumberFormat="1" applyFont="1" applyBorder="1" applyAlignment="1">
      <alignment horizontal="right" vertical="top"/>
    </xf>
    <xf numFmtId="166" fontId="144" fillId="3" borderId="71" xfId="35442" applyNumberFormat="1" applyFont="1" applyBorder="1" applyAlignment="1">
      <alignment horizontal="right" vertical="top"/>
    </xf>
    <xf numFmtId="166" fontId="144" fillId="3" borderId="72" xfId="35443" applyNumberFormat="1" applyFont="1" applyBorder="1" applyAlignment="1">
      <alignment horizontal="right" vertical="top"/>
    </xf>
    <xf numFmtId="166" fontId="144" fillId="3" borderId="72" xfId="35444" applyNumberFormat="1" applyFont="1" applyBorder="1" applyAlignment="1">
      <alignment horizontal="right" vertical="top"/>
    </xf>
    <xf numFmtId="0" fontId="143" fillId="28" borderId="58" xfId="35446" applyFont="1" applyFill="1" applyBorder="1" applyAlignment="1">
      <alignment horizontal="left" vertical="top" wrapText="1"/>
    </xf>
    <xf numFmtId="166" fontId="144" fillId="3" borderId="59" xfId="35447" applyNumberFormat="1" applyFont="1" applyBorder="1" applyAlignment="1">
      <alignment horizontal="right" vertical="top"/>
    </xf>
    <xf numFmtId="166" fontId="144" fillId="3" borderId="73" xfId="35448" applyNumberFormat="1" applyFont="1" applyBorder="1" applyAlignment="1">
      <alignment horizontal="right" vertical="top"/>
    </xf>
    <xf numFmtId="166" fontId="144" fillId="3" borderId="74" xfId="35449" applyNumberFormat="1" applyFont="1" applyBorder="1" applyAlignment="1">
      <alignment horizontal="right" vertical="top"/>
    </xf>
    <xf numFmtId="166" fontId="144" fillId="3" borderId="74" xfId="35450" applyNumberFormat="1" applyFont="1" applyBorder="1" applyAlignment="1">
      <alignment horizontal="right" vertical="top"/>
    </xf>
    <xf numFmtId="166" fontId="144" fillId="3" borderId="59" xfId="33366" applyNumberFormat="1" applyFont="1" applyBorder="1" applyAlignment="1">
      <alignment horizontal="right" vertical="top"/>
    </xf>
    <xf numFmtId="0" fontId="143" fillId="28" borderId="60" xfId="35452" applyFont="1" applyFill="1" applyBorder="1" applyAlignment="1">
      <alignment horizontal="left" vertical="top" wrapText="1"/>
    </xf>
    <xf numFmtId="166" fontId="144" fillId="3" borderId="61" xfId="33369" applyNumberFormat="1" applyFont="1" applyBorder="1" applyAlignment="1">
      <alignment horizontal="right" vertical="top"/>
    </xf>
    <xf numFmtId="0" fontId="143" fillId="3" borderId="53" xfId="35461" applyFont="1" applyBorder="1" applyAlignment="1">
      <alignment horizontal="center" vertical="center" wrapText="1"/>
    </xf>
    <xf numFmtId="0" fontId="143" fillId="3" borderId="54" xfId="35462" applyFont="1" applyBorder="1" applyAlignment="1">
      <alignment horizontal="center" vertical="center" wrapText="1"/>
    </xf>
    <xf numFmtId="0" fontId="143" fillId="3" borderId="55" xfId="35463" applyFont="1" applyBorder="1" applyAlignment="1">
      <alignment horizontal="center" vertical="center" wrapText="1"/>
    </xf>
    <xf numFmtId="0" fontId="143" fillId="3" borderId="55" xfId="35464" applyFont="1" applyBorder="1" applyAlignment="1">
      <alignment horizontal="center" vertical="center" wrapText="1"/>
    </xf>
    <xf numFmtId="0" fontId="143" fillId="28" borderId="56" xfId="35466" applyFont="1" applyFill="1" applyBorder="1" applyAlignment="1">
      <alignment horizontal="left" vertical="top" wrapText="1"/>
    </xf>
    <xf numFmtId="166" fontId="144" fillId="3" borderId="57" xfId="35467" applyNumberFormat="1" applyFont="1" applyBorder="1" applyAlignment="1">
      <alignment horizontal="right" vertical="top"/>
    </xf>
    <xf numFmtId="166" fontId="144" fillId="3" borderId="71" xfId="35468" applyNumberFormat="1" applyFont="1" applyBorder="1" applyAlignment="1">
      <alignment horizontal="right" vertical="top"/>
    </xf>
    <xf numFmtId="166" fontId="144" fillId="3" borderId="72" xfId="35469" applyNumberFormat="1" applyFont="1" applyBorder="1" applyAlignment="1">
      <alignment horizontal="right" vertical="top"/>
    </xf>
    <xf numFmtId="166" fontId="144" fillId="3" borderId="72" xfId="35470" applyNumberFormat="1" applyFont="1" applyBorder="1" applyAlignment="1">
      <alignment horizontal="right" vertical="top"/>
    </xf>
    <xf numFmtId="0" fontId="143" fillId="28" borderId="58" xfId="35472" applyFont="1" applyFill="1" applyBorder="1" applyAlignment="1">
      <alignment horizontal="left" vertical="top" wrapText="1"/>
    </xf>
    <xf numFmtId="166" fontId="144" fillId="3" borderId="59" xfId="35473" applyNumberFormat="1" applyFont="1" applyBorder="1" applyAlignment="1">
      <alignment horizontal="right" vertical="top"/>
    </xf>
    <xf numFmtId="166" fontId="144" fillId="3" borderId="73" xfId="35474" applyNumberFormat="1" applyFont="1" applyBorder="1" applyAlignment="1">
      <alignment horizontal="right" vertical="top"/>
    </xf>
    <xf numFmtId="166" fontId="144" fillId="3" borderId="74" xfId="35475" applyNumberFormat="1" applyFont="1" applyBorder="1" applyAlignment="1">
      <alignment horizontal="right" vertical="top"/>
    </xf>
    <xf numFmtId="166" fontId="144" fillId="3" borderId="74" xfId="35476" applyNumberFormat="1" applyFont="1" applyBorder="1" applyAlignment="1">
      <alignment horizontal="right" vertical="top"/>
    </xf>
    <xf numFmtId="0" fontId="143" fillId="28" borderId="58" xfId="35471" applyFont="1" applyFill="1" applyBorder="1" applyAlignment="1">
      <alignment horizontal="left" vertical="top" wrapText="1"/>
    </xf>
    <xf numFmtId="0" fontId="143" fillId="28" borderId="60" xfId="35477" applyFont="1" applyFill="1" applyBorder="1" applyAlignment="1">
      <alignment horizontal="left" vertical="top" wrapText="1"/>
    </xf>
    <xf numFmtId="0" fontId="143" fillId="28" borderId="60" xfId="35478" applyFont="1" applyFill="1" applyBorder="1" applyAlignment="1">
      <alignment horizontal="left" vertical="top" wrapText="1"/>
    </xf>
    <xf numFmtId="166" fontId="144" fillId="3" borderId="61" xfId="35479" applyNumberFormat="1" applyFont="1" applyBorder="1" applyAlignment="1">
      <alignment horizontal="right" vertical="top"/>
    </xf>
    <xf numFmtId="166" fontId="144" fillId="3" borderId="75" xfId="35480" applyNumberFormat="1" applyFont="1" applyBorder="1" applyAlignment="1">
      <alignment horizontal="right" vertical="top"/>
    </xf>
    <xf numFmtId="166" fontId="144" fillId="3" borderId="76" xfId="35481" applyNumberFormat="1" applyFont="1" applyBorder="1" applyAlignment="1">
      <alignment horizontal="right" vertical="top"/>
    </xf>
    <xf numFmtId="166" fontId="144" fillId="3" borderId="76" xfId="35482" applyNumberFormat="1" applyFont="1" applyBorder="1" applyAlignment="1">
      <alignment horizontal="right" vertical="top"/>
    </xf>
    <xf numFmtId="0" fontId="143" fillId="15" borderId="10" xfId="19355" applyFont="1" applyFill="1" applyAlignment="1">
      <alignment horizontal="left" vertical="top" wrapText="1"/>
    </xf>
    <xf numFmtId="0" fontId="143" fillId="15" borderId="10" xfId="19356" applyFont="1" applyFill="1" applyAlignment="1">
      <alignment horizontal="left" vertical="top"/>
    </xf>
    <xf numFmtId="168" fontId="144" fillId="15" borderId="10" xfId="19366" applyNumberFormat="1" applyFont="1" applyFill="1" applyAlignment="1">
      <alignment horizontal="right" vertical="top"/>
    </xf>
    <xf numFmtId="168" fontId="144" fillId="15" borderId="10" xfId="19367" applyNumberFormat="1" applyFont="1" applyFill="1" applyAlignment="1">
      <alignment horizontal="right" vertical="top"/>
    </xf>
    <xf numFmtId="168" fontId="144" fillId="15" borderId="10" xfId="19368" applyNumberFormat="1" applyFont="1" applyFill="1" applyAlignment="1">
      <alignment horizontal="right" vertical="top"/>
    </xf>
    <xf numFmtId="168" fontId="144" fillId="15" borderId="10" xfId="19369" applyNumberFormat="1" applyFont="1" applyFill="1" applyAlignment="1">
      <alignment horizontal="right" vertical="top"/>
    </xf>
    <xf numFmtId="0" fontId="143" fillId="15" borderId="10" xfId="19357" applyFont="1" applyFill="1" applyAlignment="1">
      <alignment horizontal="left" vertical="top" wrapText="1"/>
    </xf>
    <xf numFmtId="0" fontId="143" fillId="15" borderId="10" xfId="19358" applyFont="1" applyFill="1" applyAlignment="1">
      <alignment horizontal="left" vertical="top"/>
    </xf>
    <xf numFmtId="168" fontId="144" fillId="15" borderId="10" xfId="19370" applyNumberFormat="1" applyFont="1" applyFill="1" applyAlignment="1">
      <alignment horizontal="right" vertical="top"/>
    </xf>
    <xf numFmtId="168" fontId="144" fillId="15" borderId="10" xfId="19371" applyNumberFormat="1" applyFont="1" applyFill="1" applyAlignment="1">
      <alignment horizontal="right" vertical="top"/>
    </xf>
    <xf numFmtId="168" fontId="144" fillId="15" borderId="10" xfId="19372" applyNumberFormat="1" applyFont="1" applyFill="1" applyAlignment="1">
      <alignment horizontal="right" vertical="top"/>
    </xf>
    <xf numFmtId="168" fontId="144" fillId="15" borderId="10" xfId="19373" applyNumberFormat="1" applyFont="1" applyFill="1" applyAlignment="1">
      <alignment horizontal="right" vertical="top"/>
    </xf>
    <xf numFmtId="0" fontId="146" fillId="15" borderId="10" xfId="19344" applyFont="1" applyFill="1" applyAlignment="1">
      <alignment horizontal="left" wrapText="1"/>
    </xf>
    <xf numFmtId="0" fontId="6" fillId="15" borderId="10" xfId="19344" applyFill="1" applyAlignment="1">
      <alignment horizontal="center" vertical="center"/>
    </xf>
    <xf numFmtId="0" fontId="146" fillId="15" borderId="10" xfId="19344" applyFont="1" applyFill="1" applyAlignment="1">
      <alignment horizontal="center" wrapText="1"/>
    </xf>
    <xf numFmtId="0" fontId="146" fillId="15" borderId="10" xfId="19344" applyFont="1" applyFill="1" applyAlignment="1">
      <alignment horizontal="left" vertical="top" wrapText="1"/>
    </xf>
    <xf numFmtId="0" fontId="146" fillId="15" borderId="10" xfId="19344" applyFont="1" applyFill="1" applyAlignment="1">
      <alignment horizontal="left" vertical="top"/>
    </xf>
    <xf numFmtId="167" fontId="146" fillId="15" borderId="10" xfId="19344" applyNumberFormat="1" applyFont="1" applyFill="1" applyAlignment="1">
      <alignment horizontal="right" vertical="top"/>
    </xf>
    <xf numFmtId="0" fontId="6" fillId="27" borderId="10" xfId="19344" applyFill="1" applyAlignment="1">
      <alignment horizontal="center" vertical="center"/>
    </xf>
    <xf numFmtId="0" fontId="146" fillId="27" borderId="10" xfId="19344" applyFont="1" applyFill="1" applyAlignment="1">
      <alignment horizontal="left" vertical="top"/>
    </xf>
    <xf numFmtId="167" fontId="146" fillId="27" borderId="10" xfId="19344" applyNumberFormat="1" applyFont="1" applyFill="1" applyAlignment="1">
      <alignment horizontal="right" vertical="top"/>
    </xf>
    <xf numFmtId="0" fontId="146" fillId="27" borderId="10" xfId="19344" applyFont="1" applyFill="1" applyAlignment="1">
      <alignment horizontal="left" vertical="top" wrapText="1"/>
    </xf>
    <xf numFmtId="0" fontId="146" fillId="27" borderId="10" xfId="19344" applyFont="1" applyFill="1" applyAlignment="1">
      <alignment horizontal="left" wrapText="1"/>
    </xf>
    <xf numFmtId="0" fontId="146" fillId="27" borderId="10" xfId="19344" applyFont="1" applyFill="1" applyAlignment="1">
      <alignment horizontal="center" wrapText="1"/>
    </xf>
    <xf numFmtId="0" fontId="6" fillId="27" borderId="10" xfId="19344" applyFill="1" applyAlignment="1">
      <alignment horizontal="center" vertical="center" wrapText="1"/>
    </xf>
    <xf numFmtId="167" fontId="146" fillId="27" borderId="10" xfId="19344" applyNumberFormat="1" applyFont="1" applyFill="1" applyAlignment="1">
      <alignment horizontal="right" vertical="top" wrapText="1"/>
    </xf>
    <xf numFmtId="0" fontId="148" fillId="3" borderId="3" xfId="19344" applyFont="1" applyBorder="1"/>
    <xf numFmtId="0" fontId="143" fillId="3" borderId="53" xfId="35491" applyFont="1" applyBorder="1" applyAlignment="1">
      <alignment horizontal="center" vertical="center" wrapText="1"/>
    </xf>
    <xf numFmtId="0" fontId="143" fillId="3" borderId="54" xfId="35492" applyFont="1" applyBorder="1" applyAlignment="1">
      <alignment horizontal="center" vertical="center" wrapText="1"/>
    </xf>
    <xf numFmtId="0" fontId="143" fillId="3" borderId="55" xfId="35493" applyFont="1" applyBorder="1" applyAlignment="1">
      <alignment horizontal="center" vertical="center" wrapText="1"/>
    </xf>
    <xf numFmtId="0" fontId="143" fillId="3" borderId="55" xfId="35494" applyFont="1" applyBorder="1" applyAlignment="1">
      <alignment horizontal="center" vertical="center" wrapText="1"/>
    </xf>
    <xf numFmtId="0" fontId="143" fillId="28" borderId="56" xfId="35496" applyFont="1" applyFill="1" applyBorder="1" applyAlignment="1">
      <alignment horizontal="left" vertical="top" wrapText="1"/>
    </xf>
    <xf numFmtId="166" fontId="144" fillId="3" borderId="57" xfId="35497" applyNumberFormat="1" applyFont="1" applyBorder="1" applyAlignment="1">
      <alignment horizontal="right" vertical="top"/>
    </xf>
    <xf numFmtId="0" fontId="143" fillId="28" borderId="58" xfId="35499" applyFont="1" applyFill="1" applyBorder="1" applyAlignment="1">
      <alignment horizontal="left" vertical="top" wrapText="1"/>
    </xf>
    <xf numFmtId="166" fontId="144" fillId="3" borderId="59" xfId="35500" applyNumberFormat="1" applyFont="1" applyBorder="1" applyAlignment="1">
      <alignment horizontal="right" vertical="top"/>
    </xf>
    <xf numFmtId="0" fontId="143" fillId="28" borderId="60" xfId="35502" applyFont="1" applyFill="1" applyBorder="1" applyAlignment="1">
      <alignment horizontal="left" vertical="top" wrapText="1"/>
    </xf>
    <xf numFmtId="166" fontId="144" fillId="3" borderId="61" xfId="35503" applyNumberFormat="1" applyFont="1" applyBorder="1" applyAlignment="1">
      <alignment horizontal="right" vertical="top"/>
    </xf>
    <xf numFmtId="0" fontId="143" fillId="3" borderId="53" xfId="35512" applyFont="1" applyBorder="1" applyAlignment="1">
      <alignment horizontal="center" vertical="center" wrapText="1"/>
    </xf>
    <xf numFmtId="0" fontId="143" fillId="3" borderId="54" xfId="35513" applyFont="1" applyBorder="1" applyAlignment="1">
      <alignment horizontal="center" vertical="center" wrapText="1"/>
    </xf>
    <xf numFmtId="0" fontId="143" fillId="3" borderId="55" xfId="35514" applyFont="1" applyBorder="1" applyAlignment="1">
      <alignment horizontal="center" vertical="center" wrapText="1"/>
    </xf>
    <xf numFmtId="0" fontId="143" fillId="3" borderId="55" xfId="35515" applyFont="1" applyBorder="1" applyAlignment="1">
      <alignment horizontal="center" vertical="center" wrapText="1"/>
    </xf>
    <xf numFmtId="0" fontId="143" fillId="28" borderId="56" xfId="35517" applyFont="1" applyFill="1" applyBorder="1" applyAlignment="1">
      <alignment horizontal="left" vertical="top" wrapText="1"/>
    </xf>
    <xf numFmtId="166" fontId="144" fillId="3" borderId="57" xfId="35518" applyNumberFormat="1" applyFont="1" applyBorder="1" applyAlignment="1">
      <alignment horizontal="right" vertical="top"/>
    </xf>
    <xf numFmtId="0" fontId="143" fillId="28" borderId="58" xfId="35520" applyFont="1" applyFill="1" applyBorder="1" applyAlignment="1">
      <alignment horizontal="left" vertical="top" wrapText="1"/>
    </xf>
    <xf numFmtId="166" fontId="144" fillId="3" borderId="59" xfId="35521" applyNumberFormat="1" applyFont="1" applyBorder="1" applyAlignment="1">
      <alignment horizontal="right" vertical="top"/>
    </xf>
    <xf numFmtId="166" fontId="144" fillId="3" borderId="73" xfId="35522" applyNumberFormat="1" applyFont="1" applyBorder="1" applyAlignment="1">
      <alignment horizontal="right" vertical="top"/>
    </xf>
    <xf numFmtId="166" fontId="144" fillId="3" borderId="74" xfId="35523" applyNumberFormat="1" applyFont="1" applyBorder="1" applyAlignment="1">
      <alignment horizontal="right" vertical="top"/>
    </xf>
    <xf numFmtId="166" fontId="144" fillId="3" borderId="74" xfId="35524" applyNumberFormat="1" applyFont="1" applyBorder="1" applyAlignment="1">
      <alignment horizontal="right" vertical="top"/>
    </xf>
    <xf numFmtId="0" fontId="143" fillId="28" borderId="58" xfId="35519" applyFont="1" applyFill="1" applyBorder="1" applyAlignment="1">
      <alignment horizontal="left" vertical="top" wrapText="1"/>
    </xf>
    <xf numFmtId="0" fontId="143" fillId="28" borderId="60" xfId="35526" applyFont="1" applyFill="1" applyBorder="1" applyAlignment="1">
      <alignment horizontal="left" vertical="top" wrapText="1"/>
    </xf>
    <xf numFmtId="166" fontId="144" fillId="3" borderId="61" xfId="35527" applyNumberFormat="1" applyFont="1" applyBorder="1" applyAlignment="1">
      <alignment horizontal="right" vertical="top"/>
    </xf>
    <xf numFmtId="166" fontId="144" fillId="3" borderId="75" xfId="35528" applyNumberFormat="1" applyFont="1" applyBorder="1" applyAlignment="1">
      <alignment horizontal="right" vertical="top"/>
    </xf>
    <xf numFmtId="166" fontId="144" fillId="3" borderId="76" xfId="35529" applyNumberFormat="1" applyFont="1" applyBorder="1" applyAlignment="1">
      <alignment horizontal="right" vertical="top"/>
    </xf>
    <xf numFmtId="166" fontId="144" fillId="3" borderId="76" xfId="35530" applyNumberFormat="1" applyFont="1" applyBorder="1" applyAlignment="1">
      <alignment horizontal="right" vertical="top"/>
    </xf>
    <xf numFmtId="0" fontId="143" fillId="15" borderId="10" xfId="19382" applyFont="1" applyFill="1" applyAlignment="1">
      <alignment horizontal="left" vertical="top" wrapText="1"/>
    </xf>
    <xf numFmtId="0" fontId="143" fillId="15" borderId="10" xfId="19384" applyFont="1" applyFill="1" applyAlignment="1">
      <alignment horizontal="left" vertical="top"/>
    </xf>
    <xf numFmtId="166" fontId="144" fillId="15" borderId="10" xfId="19388" applyNumberFormat="1" applyFont="1" applyFill="1" applyAlignment="1">
      <alignment horizontal="right" vertical="top" wrapText="1"/>
    </xf>
    <xf numFmtId="166" fontId="144" fillId="15" borderId="10" xfId="19389" applyNumberFormat="1" applyFont="1" applyFill="1" applyAlignment="1">
      <alignment horizontal="right" vertical="top" wrapText="1"/>
    </xf>
    <xf numFmtId="166" fontId="144" fillId="15" borderId="10" xfId="19390" applyNumberFormat="1" applyFont="1" applyFill="1" applyAlignment="1">
      <alignment horizontal="right" vertical="top" wrapText="1"/>
    </xf>
    <xf numFmtId="166" fontId="144" fillId="15" borderId="10" xfId="19391" applyNumberFormat="1" applyFont="1" applyFill="1" applyAlignment="1">
      <alignment horizontal="right" vertical="top" wrapText="1"/>
    </xf>
    <xf numFmtId="0" fontId="143" fillId="3" borderId="53" xfId="35512" applyFont="1" applyBorder="1" applyAlignment="1">
      <alignment horizontal="center" wrapText="1"/>
    </xf>
    <xf numFmtId="0" fontId="143" fillId="3" borderId="54" xfId="35513" applyFont="1" applyBorder="1" applyAlignment="1">
      <alignment horizontal="center" wrapText="1"/>
    </xf>
    <xf numFmtId="0" fontId="143" fillId="3" borderId="55" xfId="35514" applyFont="1" applyBorder="1" applyAlignment="1">
      <alignment horizontal="center" wrapText="1"/>
    </xf>
    <xf numFmtId="0" fontId="143" fillId="3" borderId="55" xfId="35515" applyFont="1" applyBorder="1" applyAlignment="1">
      <alignment horizontal="center" wrapText="1"/>
    </xf>
    <xf numFmtId="168" fontId="144" fillId="3" borderId="57" xfId="35531" applyNumberFormat="1" applyFont="1" applyBorder="1" applyAlignment="1">
      <alignment horizontal="right" vertical="top"/>
    </xf>
    <xf numFmtId="168" fontId="144" fillId="3" borderId="71" xfId="35532" applyNumberFormat="1" applyFont="1" applyBorder="1" applyAlignment="1">
      <alignment horizontal="right" vertical="top"/>
    </xf>
    <xf numFmtId="168" fontId="144" fillId="3" borderId="72" xfId="35533" applyNumberFormat="1" applyFont="1" applyBorder="1" applyAlignment="1">
      <alignment horizontal="right" vertical="top"/>
    </xf>
    <xf numFmtId="168" fontId="144" fillId="3" borderId="72" xfId="35534" applyNumberFormat="1" applyFont="1" applyBorder="1" applyAlignment="1">
      <alignment horizontal="right" vertical="top"/>
    </xf>
    <xf numFmtId="168" fontId="144" fillId="3" borderId="59" xfId="35535" applyNumberFormat="1" applyFont="1" applyBorder="1" applyAlignment="1">
      <alignment horizontal="right" vertical="top"/>
    </xf>
    <xf numFmtId="168" fontId="144" fillId="3" borderId="73" xfId="35536" applyNumberFormat="1" applyFont="1" applyBorder="1" applyAlignment="1">
      <alignment horizontal="right" vertical="top"/>
    </xf>
    <xf numFmtId="168" fontId="144" fillId="3" borderId="74" xfId="35537" applyNumberFormat="1" applyFont="1" applyBorder="1" applyAlignment="1">
      <alignment horizontal="right" vertical="top"/>
    </xf>
    <xf numFmtId="168" fontId="144" fillId="3" borderId="74" xfId="35538" applyNumberFormat="1" applyFont="1" applyBorder="1" applyAlignment="1">
      <alignment horizontal="right" vertical="top"/>
    </xf>
    <xf numFmtId="168" fontId="144" fillId="3" borderId="61" xfId="35539" applyNumberFormat="1" applyFont="1" applyBorder="1" applyAlignment="1">
      <alignment horizontal="right" vertical="top"/>
    </xf>
    <xf numFmtId="168" fontId="144" fillId="3" borderId="75" xfId="35540" applyNumberFormat="1" applyFont="1" applyBorder="1" applyAlignment="1">
      <alignment horizontal="right" vertical="top"/>
    </xf>
    <xf numFmtId="168" fontId="144" fillId="3" borderId="76" xfId="35541" applyNumberFormat="1" applyFont="1" applyBorder="1" applyAlignment="1">
      <alignment horizontal="right" vertical="top"/>
    </xf>
    <xf numFmtId="168" fontId="144" fillId="3" borderId="76" xfId="35542" applyNumberFormat="1" applyFont="1" applyBorder="1" applyAlignment="1">
      <alignment horizontal="right" vertical="top"/>
    </xf>
    <xf numFmtId="0" fontId="143" fillId="15" borderId="10" xfId="19385" applyFont="1" applyFill="1" applyAlignment="1">
      <alignment horizontal="left" vertical="top" wrapText="1"/>
    </xf>
    <xf numFmtId="0" fontId="143" fillId="15" borderId="10" xfId="19386" applyFont="1" applyFill="1" applyAlignment="1">
      <alignment horizontal="left" vertical="top"/>
    </xf>
    <xf numFmtId="166" fontId="144" fillId="15" borderId="10" xfId="22514" applyNumberFormat="1" applyFont="1" applyFill="1" applyAlignment="1">
      <alignment horizontal="right" vertical="top" wrapText="1"/>
    </xf>
    <xf numFmtId="166" fontId="144" fillId="15" borderId="10" xfId="22515" applyNumberFormat="1" applyFont="1" applyFill="1" applyAlignment="1">
      <alignment horizontal="right" vertical="top" wrapText="1"/>
    </xf>
    <xf numFmtId="166" fontId="144" fillId="15" borderId="10" xfId="22516" applyNumberFormat="1" applyFont="1" applyFill="1" applyAlignment="1">
      <alignment horizontal="right" vertical="top" wrapText="1"/>
    </xf>
    <xf numFmtId="166" fontId="144" fillId="15" borderId="10" xfId="19392" applyNumberFormat="1" applyFont="1" applyFill="1" applyAlignment="1">
      <alignment horizontal="right" vertical="top" wrapText="1"/>
    </xf>
    <xf numFmtId="168" fontId="146" fillId="15" borderId="10" xfId="19344" applyNumberFormat="1" applyFont="1" applyFill="1" applyAlignment="1">
      <alignment horizontal="right" vertical="top" wrapText="1"/>
    </xf>
    <xf numFmtId="0" fontId="143" fillId="15" borderId="10" xfId="25759" applyFont="1" applyFill="1" applyAlignment="1">
      <alignment horizontal="left" wrapText="1"/>
    </xf>
    <xf numFmtId="0" fontId="143" fillId="15" borderId="10" xfId="25758" applyFont="1" applyFill="1" applyAlignment="1">
      <alignment horizontal="left"/>
    </xf>
    <xf numFmtId="0" fontId="143" fillId="15" borderId="10" xfId="25757" applyFont="1" applyFill="1" applyAlignment="1">
      <alignment horizontal="center" wrapText="1"/>
    </xf>
    <xf numFmtId="0" fontId="143" fillId="15" borderId="10" xfId="25755" applyFont="1" applyFill="1" applyAlignment="1">
      <alignment horizontal="center" wrapText="1"/>
    </xf>
    <xf numFmtId="0" fontId="143" fillId="15" borderId="10" xfId="25756" applyFont="1" applyFill="1" applyAlignment="1">
      <alignment horizontal="center" wrapText="1"/>
    </xf>
    <xf numFmtId="0" fontId="143" fillId="15" borderId="10" xfId="19379" applyFont="1" applyFill="1" applyAlignment="1">
      <alignment horizontal="center" wrapText="1"/>
    </xf>
    <xf numFmtId="0" fontId="143" fillId="15" borderId="10" xfId="25754" applyFont="1" applyFill="1" applyAlignment="1">
      <alignment horizontal="left" wrapText="1"/>
    </xf>
    <xf numFmtId="0" fontId="143" fillId="15" borderId="10" xfId="25753" applyFont="1" applyFill="1" applyAlignment="1">
      <alignment horizontal="left"/>
    </xf>
    <xf numFmtId="0" fontId="143" fillId="15" borderId="10" xfId="25752" applyFont="1" applyFill="1" applyAlignment="1">
      <alignment horizontal="center" wrapText="1"/>
    </xf>
    <xf numFmtId="0" fontId="143" fillId="15" borderId="10" xfId="25750" applyFont="1" applyFill="1" applyAlignment="1">
      <alignment horizontal="center" wrapText="1"/>
    </xf>
    <xf numFmtId="0" fontId="143" fillId="15" borderId="10" xfId="25751" applyFont="1" applyFill="1" applyAlignment="1">
      <alignment horizontal="center" wrapText="1"/>
    </xf>
    <xf numFmtId="0" fontId="143" fillId="15" borderId="10" xfId="19380" applyFont="1" applyFill="1" applyAlignment="1">
      <alignment horizontal="center" wrapText="1"/>
    </xf>
    <xf numFmtId="0" fontId="143" fillId="15" borderId="10" xfId="19381" applyFont="1" applyFill="1" applyAlignment="1">
      <alignment horizontal="left" vertical="top" wrapText="1"/>
    </xf>
    <xf numFmtId="0" fontId="143" fillId="15" borderId="10" xfId="19383" applyFont="1" applyFill="1" applyAlignment="1">
      <alignment horizontal="left" vertical="top"/>
    </xf>
    <xf numFmtId="168" fontId="144" fillId="15" borderId="10" xfId="19393" applyNumberFormat="1" applyFont="1" applyFill="1" applyAlignment="1">
      <alignment horizontal="right" vertical="top" wrapText="1"/>
    </xf>
    <xf numFmtId="168" fontId="144" fillId="15" borderId="10" xfId="19394" applyNumberFormat="1" applyFont="1" applyFill="1" applyAlignment="1">
      <alignment horizontal="right" vertical="top" wrapText="1"/>
    </xf>
    <xf numFmtId="168" fontId="144" fillId="15" borderId="10" xfId="19395" applyNumberFormat="1" applyFont="1" applyFill="1" applyAlignment="1">
      <alignment horizontal="right" vertical="top" wrapText="1"/>
    </xf>
    <xf numFmtId="168" fontId="144" fillId="15" borderId="10" xfId="19396" applyNumberFormat="1" applyFont="1" applyFill="1" applyAlignment="1">
      <alignment horizontal="right" vertical="top" wrapText="1"/>
    </xf>
    <xf numFmtId="0" fontId="143" fillId="15" borderId="10" xfId="19382" applyFont="1" applyFill="1" applyAlignment="1">
      <alignment horizontal="left" vertical="center" wrapText="1"/>
    </xf>
    <xf numFmtId="0" fontId="143" fillId="15" borderId="10" xfId="19384" applyFont="1" applyFill="1" applyAlignment="1">
      <alignment horizontal="left" vertical="center"/>
    </xf>
    <xf numFmtId="168" fontId="144" fillId="15" borderId="10" xfId="19397" applyNumberFormat="1" applyFont="1" applyFill="1" applyAlignment="1">
      <alignment horizontal="right" vertical="center" wrapText="1"/>
    </xf>
    <xf numFmtId="168" fontId="144" fillId="15" borderId="10" xfId="19398" applyNumberFormat="1" applyFont="1" applyFill="1" applyAlignment="1">
      <alignment horizontal="right" vertical="center" wrapText="1"/>
    </xf>
    <xf numFmtId="168" fontId="144" fillId="15" borderId="10" xfId="19399" applyNumberFormat="1" applyFont="1" applyFill="1" applyAlignment="1">
      <alignment horizontal="right" vertical="center" wrapText="1"/>
    </xf>
    <xf numFmtId="168" fontId="144" fillId="15" borderId="10" xfId="19400" applyNumberFormat="1" applyFont="1" applyFill="1" applyAlignment="1">
      <alignment horizontal="right" vertical="center" wrapText="1"/>
    </xf>
    <xf numFmtId="168" fontId="144" fillId="15" borderId="10" xfId="19397" applyNumberFormat="1" applyFont="1" applyFill="1" applyAlignment="1">
      <alignment horizontal="right" vertical="top" wrapText="1"/>
    </xf>
    <xf numFmtId="168" fontId="144" fillId="15" borderId="10" xfId="19398" applyNumberFormat="1" applyFont="1" applyFill="1" applyAlignment="1">
      <alignment horizontal="right" vertical="top" wrapText="1"/>
    </xf>
    <xf numFmtId="168" fontId="144" fillId="15" borderId="10" xfId="19399" applyNumberFormat="1" applyFont="1" applyFill="1" applyAlignment="1">
      <alignment horizontal="right" vertical="top" wrapText="1"/>
    </xf>
    <xf numFmtId="168" fontId="144" fillId="15" borderId="10" xfId="19400" applyNumberFormat="1" applyFont="1" applyFill="1" applyAlignment="1">
      <alignment horizontal="right" vertical="top" wrapText="1"/>
    </xf>
    <xf numFmtId="168" fontId="144" fillId="15" borderId="10" xfId="19401" applyNumberFormat="1" applyFont="1" applyFill="1" applyAlignment="1">
      <alignment horizontal="right" vertical="top" wrapText="1"/>
    </xf>
    <xf numFmtId="168" fontId="144" fillId="15" borderId="10" xfId="19402" applyNumberFormat="1" applyFont="1" applyFill="1" applyAlignment="1">
      <alignment horizontal="right" vertical="top" wrapText="1"/>
    </xf>
    <xf numFmtId="168" fontId="144" fillId="15" borderId="10" xfId="19403" applyNumberFormat="1" applyFont="1" applyFill="1" applyAlignment="1">
      <alignment horizontal="right" vertical="top" wrapText="1"/>
    </xf>
    <xf numFmtId="168" fontId="144" fillId="15" borderId="10" xfId="19404" applyNumberFormat="1" applyFont="1" applyFill="1" applyAlignment="1">
      <alignment horizontal="right" vertical="top" wrapText="1"/>
    </xf>
    <xf numFmtId="0" fontId="6" fillId="27" borderId="10" xfId="19344" applyFill="1"/>
    <xf numFmtId="168" fontId="146" fillId="27" borderId="10" xfId="19344" applyNumberFormat="1" applyFont="1" applyFill="1" applyAlignment="1">
      <alignment horizontal="right" vertical="top"/>
    </xf>
    <xf numFmtId="168" fontId="146" fillId="27" borderId="10" xfId="19344" applyNumberFormat="1" applyFont="1" applyFill="1" applyAlignment="1">
      <alignment horizontal="right" vertical="top" wrapText="1"/>
    </xf>
    <xf numFmtId="0" fontId="143" fillId="3" borderId="53" xfId="35551" applyFont="1" applyBorder="1" applyAlignment="1">
      <alignment horizontal="center" vertical="center" wrapText="1"/>
    </xf>
    <xf numFmtId="0" fontId="143" fillId="3" borderId="54" xfId="35552" applyFont="1" applyBorder="1" applyAlignment="1">
      <alignment horizontal="center" vertical="center" wrapText="1"/>
    </xf>
    <xf numFmtId="0" fontId="143" fillId="3" borderId="55" xfId="35553" applyFont="1" applyBorder="1" applyAlignment="1">
      <alignment horizontal="center" vertical="center" wrapText="1"/>
    </xf>
    <xf numFmtId="0" fontId="143" fillId="3" borderId="55" xfId="35554" applyFont="1" applyBorder="1" applyAlignment="1">
      <alignment horizontal="center" vertical="center" wrapText="1"/>
    </xf>
    <xf numFmtId="0" fontId="143" fillId="28" borderId="56" xfId="35556" applyFont="1" applyFill="1" applyBorder="1" applyAlignment="1">
      <alignment horizontal="left" vertical="top" wrapText="1"/>
    </xf>
    <xf numFmtId="166" fontId="144" fillId="3" borderId="57" xfId="33480" applyNumberFormat="1" applyFont="1" applyBorder="1" applyAlignment="1">
      <alignment horizontal="right" vertical="top"/>
    </xf>
    <xf numFmtId="0" fontId="143" fillId="28" borderId="58" xfId="35558" applyFont="1" applyFill="1" applyBorder="1" applyAlignment="1">
      <alignment horizontal="left" vertical="top" wrapText="1"/>
    </xf>
    <xf numFmtId="166" fontId="144" fillId="3" borderId="59" xfId="33483" applyNumberFormat="1" applyFont="1" applyBorder="1" applyAlignment="1">
      <alignment horizontal="right" vertical="top"/>
    </xf>
    <xf numFmtId="0" fontId="143" fillId="28" borderId="60" xfId="35560" applyFont="1" applyFill="1" applyBorder="1" applyAlignment="1">
      <alignment horizontal="left" vertical="top" wrapText="1"/>
    </xf>
    <xf numFmtId="166" fontId="144" fillId="3" borderId="61" xfId="33486" applyNumberFormat="1" applyFont="1" applyBorder="1" applyAlignment="1">
      <alignment horizontal="right" vertical="top"/>
    </xf>
    <xf numFmtId="0" fontId="143" fillId="15" borderId="10" xfId="19418" applyFont="1" applyFill="1" applyAlignment="1">
      <alignment horizontal="left" vertical="top" wrapText="1"/>
    </xf>
    <xf numFmtId="0" fontId="143" fillId="15" borderId="10" xfId="19420" applyFont="1" applyFill="1" applyAlignment="1">
      <alignment horizontal="left" vertical="top"/>
    </xf>
    <xf numFmtId="166" fontId="144" fillId="15" borderId="10" xfId="19424" applyNumberFormat="1" applyFont="1" applyFill="1" applyAlignment="1">
      <alignment horizontal="right" vertical="top" wrapText="1"/>
    </xf>
    <xf numFmtId="166" fontId="144" fillId="15" borderId="10" xfId="19425" applyNumberFormat="1" applyFont="1" applyFill="1" applyAlignment="1">
      <alignment horizontal="right" vertical="top" wrapText="1"/>
    </xf>
    <xf numFmtId="166" fontId="144" fillId="15" borderId="10" xfId="19426" applyNumberFormat="1" applyFont="1" applyFill="1" applyAlignment="1">
      <alignment horizontal="right" vertical="top" wrapText="1"/>
    </xf>
    <xf numFmtId="166" fontId="144" fillId="15" borderId="10" xfId="19427" applyNumberFormat="1" applyFont="1" applyFill="1" applyAlignment="1">
      <alignment horizontal="right" vertical="top" wrapText="1"/>
    </xf>
    <xf numFmtId="0" fontId="143" fillId="3" borderId="53" xfId="35551" applyFont="1" applyBorder="1" applyAlignment="1">
      <alignment horizontal="center" wrapText="1"/>
    </xf>
    <xf numFmtId="0" fontId="143" fillId="3" borderId="54" xfId="35552" applyFont="1" applyBorder="1" applyAlignment="1">
      <alignment horizontal="center" wrapText="1"/>
    </xf>
    <xf numFmtId="0" fontId="143" fillId="3" borderId="55" xfId="35553" applyFont="1" applyBorder="1" applyAlignment="1">
      <alignment horizontal="center" wrapText="1"/>
    </xf>
    <xf numFmtId="0" fontId="143" fillId="3" borderId="55" xfId="35554" applyFont="1" applyBorder="1" applyAlignment="1">
      <alignment horizontal="center" wrapText="1"/>
    </xf>
    <xf numFmtId="0" fontId="143" fillId="15" borderId="10" xfId="19405" applyFont="1" applyFill="1" applyAlignment="1">
      <alignment horizontal="left" vertical="center" wrapText="1"/>
    </xf>
    <xf numFmtId="0" fontId="143" fillId="15" borderId="10" xfId="19406" applyFont="1" applyFill="1" applyAlignment="1">
      <alignment horizontal="left" vertical="center"/>
    </xf>
    <xf numFmtId="0" fontId="143" fillId="15" borderId="10" xfId="19411" applyFont="1" applyFill="1" applyAlignment="1">
      <alignment horizontal="center" vertical="center" wrapText="1"/>
    </xf>
    <xf numFmtId="0" fontId="143" fillId="15" borderId="10" xfId="19409" applyFont="1" applyFill="1" applyAlignment="1">
      <alignment horizontal="center" vertical="center" wrapText="1"/>
    </xf>
    <xf numFmtId="0" fontId="143" fillId="15" borderId="10" xfId="19410" applyFont="1" applyFill="1" applyAlignment="1">
      <alignment horizontal="center" vertical="center" wrapText="1"/>
    </xf>
    <xf numFmtId="0" fontId="143" fillId="15" borderId="10" xfId="19412" applyFont="1" applyFill="1" applyAlignment="1">
      <alignment horizontal="center" vertical="center" wrapText="1"/>
    </xf>
    <xf numFmtId="0" fontId="143" fillId="15" borderId="10" xfId="19407" applyFont="1" applyFill="1" applyAlignment="1">
      <alignment horizontal="left" wrapText="1"/>
    </xf>
    <xf numFmtId="0" fontId="143" fillId="15" borderId="10" xfId="19408" applyFont="1" applyFill="1" applyAlignment="1">
      <alignment horizontal="left"/>
    </xf>
    <xf numFmtId="0" fontId="143" fillId="15" borderId="10" xfId="19413" applyFont="1" applyFill="1" applyAlignment="1">
      <alignment horizontal="center" wrapText="1"/>
    </xf>
    <xf numFmtId="0" fontId="143" fillId="15" borderId="10" xfId="19414" applyFont="1" applyFill="1" applyAlignment="1">
      <alignment horizontal="center" wrapText="1"/>
    </xf>
    <xf numFmtId="0" fontId="143" fillId="15" borderId="10" xfId="19415" applyFont="1" applyFill="1" applyAlignment="1">
      <alignment horizontal="center" wrapText="1"/>
    </xf>
    <xf numFmtId="0" fontId="143" fillId="15" borderId="10" xfId="19416" applyFont="1" applyFill="1" applyAlignment="1">
      <alignment horizontal="center" wrapText="1"/>
    </xf>
    <xf numFmtId="0" fontId="143" fillId="15" borderId="10" xfId="19417" applyFont="1" applyFill="1" applyAlignment="1">
      <alignment horizontal="left" vertical="top" wrapText="1"/>
    </xf>
    <xf numFmtId="0" fontId="143" fillId="15" borderId="10" xfId="19419" applyFont="1" applyFill="1" applyAlignment="1">
      <alignment horizontal="left" vertical="top"/>
    </xf>
    <xf numFmtId="168" fontId="144" fillId="15" borderId="10" xfId="19430" applyNumberFormat="1" applyFont="1" applyFill="1" applyAlignment="1">
      <alignment horizontal="right" vertical="top" wrapText="1"/>
    </xf>
    <xf numFmtId="168" fontId="144" fillId="15" borderId="10" xfId="19431" applyNumberFormat="1" applyFont="1" applyFill="1" applyAlignment="1">
      <alignment horizontal="right" vertical="top" wrapText="1"/>
    </xf>
    <xf numFmtId="168" fontId="144" fillId="15" borderId="10" xfId="19432" applyNumberFormat="1" applyFont="1" applyFill="1" applyAlignment="1">
      <alignment horizontal="right" vertical="top" wrapText="1"/>
    </xf>
    <xf numFmtId="168" fontId="144" fillId="15" borderId="10" xfId="19433" applyNumberFormat="1" applyFont="1" applyFill="1" applyAlignment="1">
      <alignment horizontal="right" vertical="top" wrapText="1"/>
    </xf>
    <xf numFmtId="168" fontId="144" fillId="15" borderId="10" xfId="19434" applyNumberFormat="1" applyFont="1" applyFill="1" applyAlignment="1">
      <alignment horizontal="right" vertical="top" wrapText="1"/>
    </xf>
    <xf numFmtId="168" fontId="144" fillId="15" borderId="10" xfId="19435" applyNumberFormat="1" applyFont="1" applyFill="1" applyAlignment="1">
      <alignment horizontal="right" vertical="top" wrapText="1"/>
    </xf>
    <xf numFmtId="168" fontId="144" fillId="15" borderId="10" xfId="19436" applyNumberFormat="1" applyFont="1" applyFill="1" applyAlignment="1">
      <alignment horizontal="right" vertical="top" wrapText="1"/>
    </xf>
    <xf numFmtId="168" fontId="144" fillId="15" borderId="10" xfId="19437" applyNumberFormat="1" applyFont="1" applyFill="1" applyAlignment="1">
      <alignment horizontal="right" vertical="top" wrapText="1"/>
    </xf>
    <xf numFmtId="0" fontId="143" fillId="15" borderId="10" xfId="19429" applyFont="1" applyFill="1" applyAlignment="1">
      <alignment horizontal="left" vertical="top"/>
    </xf>
    <xf numFmtId="0" fontId="143" fillId="15" borderId="10" xfId="19421" applyFont="1" applyFill="1" applyAlignment="1">
      <alignment horizontal="left" vertical="top" wrapText="1"/>
    </xf>
    <xf numFmtId="0" fontId="143" fillId="15" borderId="10" xfId="19422" applyFont="1" applyFill="1" applyAlignment="1">
      <alignment horizontal="left" vertical="top"/>
    </xf>
    <xf numFmtId="168" fontId="144" fillId="15" borderId="10" xfId="19438" applyNumberFormat="1" applyFont="1" applyFill="1" applyAlignment="1">
      <alignment horizontal="right" vertical="top" wrapText="1"/>
    </xf>
    <xf numFmtId="168" fontId="144" fillId="15" borderId="10" xfId="19439" applyNumberFormat="1" applyFont="1" applyFill="1" applyAlignment="1">
      <alignment horizontal="right" vertical="top" wrapText="1"/>
    </xf>
    <xf numFmtId="168" fontId="144" fillId="15" borderId="10" xfId="19440" applyNumberFormat="1" applyFont="1" applyFill="1" applyAlignment="1">
      <alignment horizontal="right" vertical="top" wrapText="1"/>
    </xf>
    <xf numFmtId="168" fontId="144" fillId="15" borderId="10" xfId="19441" applyNumberFormat="1" applyFont="1" applyFill="1" applyAlignment="1">
      <alignment horizontal="right" vertical="top" wrapText="1"/>
    </xf>
    <xf numFmtId="0" fontId="143" fillId="3" borderId="52" xfId="35566" applyFont="1" applyBorder="1" applyAlignment="1">
      <alignment horizontal="center" wrapText="1"/>
    </xf>
    <xf numFmtId="0" fontId="143" fillId="28" borderId="56" xfId="35567" applyFont="1" applyFill="1" applyBorder="1" applyAlignment="1">
      <alignment horizontal="left" vertical="top" wrapText="1"/>
    </xf>
    <xf numFmtId="0" fontId="143" fillId="28" borderId="56" xfId="35568" applyFont="1" applyFill="1" applyBorder="1" applyAlignment="1">
      <alignment horizontal="left" vertical="top" wrapText="1"/>
    </xf>
    <xf numFmtId="168" fontId="144" fillId="3" borderId="56" xfId="35569" applyNumberFormat="1" applyFont="1" applyBorder="1" applyAlignment="1">
      <alignment horizontal="right" vertical="top"/>
    </xf>
    <xf numFmtId="0" fontId="143" fillId="28" borderId="58" xfId="35570" applyFont="1" applyFill="1" applyBorder="1" applyAlignment="1">
      <alignment horizontal="left" vertical="top" wrapText="1"/>
    </xf>
    <xf numFmtId="0" fontId="143" fillId="28" borderId="58" xfId="35571" applyFont="1" applyFill="1" applyBorder="1" applyAlignment="1">
      <alignment horizontal="left" vertical="top" wrapText="1"/>
    </xf>
    <xf numFmtId="168" fontId="144" fillId="3" borderId="58" xfId="35572" applyNumberFormat="1" applyFont="1" applyBorder="1" applyAlignment="1">
      <alignment horizontal="right" vertical="top"/>
    </xf>
    <xf numFmtId="0" fontId="143" fillId="28" borderId="60" xfId="35574" applyFont="1" applyFill="1" applyBorder="1" applyAlignment="1">
      <alignment horizontal="left" vertical="top" wrapText="1"/>
    </xf>
    <xf numFmtId="168" fontId="144" fillId="3" borderId="60" xfId="35575" applyNumberFormat="1" applyFont="1" applyBorder="1" applyAlignment="1">
      <alignment horizontal="right" vertical="top"/>
    </xf>
    <xf numFmtId="0" fontId="149" fillId="15" borderId="10" xfId="19444" applyFont="1" applyFill="1" applyAlignment="1">
      <alignment horizontal="center" vertical="center" wrapText="1"/>
    </xf>
    <xf numFmtId="0" fontId="149" fillId="15" borderId="10" xfId="19442" applyFont="1" applyFill="1" applyAlignment="1">
      <alignment horizontal="center" vertical="center"/>
    </xf>
    <xf numFmtId="0" fontId="149" fillId="15" borderId="10" xfId="19443" applyFont="1" applyFill="1" applyAlignment="1">
      <alignment horizontal="center" vertical="center" wrapText="1"/>
    </xf>
    <xf numFmtId="0" fontId="143" fillId="15" borderId="10" xfId="19445" applyFont="1" applyFill="1" applyAlignment="1">
      <alignment horizontal="left" wrapText="1"/>
    </xf>
    <xf numFmtId="0" fontId="143" fillId="15" borderId="10" xfId="19446" applyFont="1" applyFill="1" applyAlignment="1">
      <alignment horizontal="left"/>
    </xf>
    <xf numFmtId="0" fontId="143" fillId="15" borderId="10" xfId="19451" applyFont="1" applyFill="1" applyAlignment="1">
      <alignment horizontal="center" wrapText="1"/>
    </xf>
    <xf numFmtId="0" fontId="143" fillId="15" borderId="10" xfId="19447" applyFont="1" applyFill="1" applyAlignment="1">
      <alignment horizontal="left" wrapText="1"/>
    </xf>
    <xf numFmtId="0" fontId="143" fillId="15" borderId="10" xfId="19448" applyFont="1" applyFill="1" applyAlignment="1">
      <alignment horizontal="left"/>
    </xf>
    <xf numFmtId="0" fontId="143" fillId="15" borderId="10" xfId="19452" applyFont="1" applyFill="1" applyAlignment="1">
      <alignment horizontal="center" wrapText="1"/>
    </xf>
    <xf numFmtId="0" fontId="143" fillId="15" borderId="10" xfId="19449" applyFont="1" applyFill="1" applyAlignment="1">
      <alignment horizontal="left" wrapText="1"/>
    </xf>
    <xf numFmtId="0" fontId="143" fillId="15" borderId="10" xfId="19450" applyFont="1" applyFill="1" applyAlignment="1">
      <alignment horizontal="left"/>
    </xf>
    <xf numFmtId="0" fontId="143" fillId="15" borderId="10" xfId="19453" applyFont="1" applyFill="1" applyAlignment="1">
      <alignment horizontal="center" wrapText="1"/>
    </xf>
    <xf numFmtId="0" fontId="143" fillId="15" borderId="10" xfId="19454" applyFont="1" applyFill="1" applyAlignment="1">
      <alignment horizontal="left" vertical="top" wrapText="1"/>
    </xf>
    <xf numFmtId="0" fontId="143" fillId="15" borderId="10" xfId="19457" applyFont="1" applyFill="1" applyAlignment="1">
      <alignment horizontal="left" vertical="top"/>
    </xf>
    <xf numFmtId="168" fontId="144" fillId="15" borderId="10" xfId="19461" applyNumberFormat="1" applyFont="1" applyFill="1" applyAlignment="1">
      <alignment horizontal="right" vertical="top" wrapText="1"/>
    </xf>
    <xf numFmtId="0" fontId="143" fillId="15" borderId="10" xfId="19455" applyFont="1" applyFill="1" applyAlignment="1">
      <alignment horizontal="left" vertical="top" wrapText="1"/>
    </xf>
    <xf numFmtId="0" fontId="143" fillId="15" borderId="10" xfId="19458" applyFont="1" applyFill="1" applyAlignment="1">
      <alignment horizontal="left" vertical="top"/>
    </xf>
    <xf numFmtId="168" fontId="144" fillId="15" borderId="10" xfId="19462" applyNumberFormat="1" applyFont="1" applyFill="1" applyAlignment="1">
      <alignment horizontal="right" vertical="top" wrapText="1"/>
    </xf>
    <xf numFmtId="0" fontId="143" fillId="15" borderId="10" xfId="19459" applyFont="1" applyFill="1" applyAlignment="1">
      <alignment horizontal="left" vertical="top"/>
    </xf>
    <xf numFmtId="0" fontId="143" fillId="15" borderId="10" xfId="19456" applyFont="1" applyFill="1" applyAlignment="1">
      <alignment horizontal="left" vertical="top" wrapText="1"/>
    </xf>
    <xf numFmtId="0" fontId="143" fillId="15" borderId="10" xfId="19460" applyFont="1" applyFill="1" applyAlignment="1">
      <alignment horizontal="left" vertical="top"/>
    </xf>
    <xf numFmtId="168" fontId="144" fillId="15" borderId="10" xfId="19463" applyNumberFormat="1" applyFont="1" applyFill="1" applyAlignment="1">
      <alignment horizontal="right" vertical="top" wrapText="1"/>
    </xf>
    <xf numFmtId="0" fontId="149" fillId="15" borderId="10" xfId="19466" applyFont="1" applyFill="1" applyAlignment="1">
      <alignment horizontal="center" vertical="center" wrapText="1"/>
    </xf>
    <xf numFmtId="0" fontId="149" fillId="15" borderId="10" xfId="19464" applyFont="1" applyFill="1" applyAlignment="1">
      <alignment horizontal="center" vertical="center"/>
    </xf>
    <xf numFmtId="0" fontId="149" fillId="15" borderId="10" xfId="19464" applyFont="1" applyFill="1" applyAlignment="1">
      <alignment horizontal="center" vertical="center" wrapText="1"/>
    </xf>
    <xf numFmtId="0" fontId="149" fillId="15" borderId="10" xfId="19465" applyFont="1" applyFill="1" applyAlignment="1">
      <alignment horizontal="center" vertical="center" wrapText="1"/>
    </xf>
    <xf numFmtId="0" fontId="143" fillId="15" borderId="10" xfId="19467" applyFont="1" applyFill="1" applyAlignment="1">
      <alignment horizontal="left" wrapText="1"/>
    </xf>
    <xf numFmtId="0" fontId="143" fillId="15" borderId="10" xfId="19468" applyFont="1" applyFill="1" applyAlignment="1">
      <alignment horizontal="left"/>
    </xf>
    <xf numFmtId="0" fontId="143" fillId="15" borderId="10" xfId="19473" applyFont="1" applyFill="1" applyAlignment="1">
      <alignment horizontal="center" wrapText="1"/>
    </xf>
    <xf numFmtId="0" fontId="143" fillId="15" borderId="10" xfId="19474" applyFont="1" applyFill="1" applyAlignment="1">
      <alignment horizontal="center" wrapText="1"/>
    </xf>
    <xf numFmtId="0" fontId="143" fillId="15" borderId="10" xfId="19469" applyFont="1" applyFill="1" applyAlignment="1">
      <alignment horizontal="left" wrapText="1"/>
    </xf>
    <xf numFmtId="0" fontId="143" fillId="15" borderId="10" xfId="19470" applyFont="1" applyFill="1" applyAlignment="1">
      <alignment horizontal="left"/>
    </xf>
    <xf numFmtId="0" fontId="143" fillId="15" borderId="10" xfId="19475" applyFont="1" applyFill="1" applyAlignment="1">
      <alignment horizontal="center" wrapText="1"/>
    </xf>
    <xf numFmtId="0" fontId="143" fillId="15" borderId="10" xfId="19476" applyFont="1" applyFill="1" applyAlignment="1">
      <alignment horizontal="center" wrapText="1"/>
    </xf>
    <xf numFmtId="0" fontId="143" fillId="15" borderId="10" xfId="19471" applyFont="1" applyFill="1" applyAlignment="1">
      <alignment horizontal="left" wrapText="1"/>
    </xf>
    <xf numFmtId="0" fontId="143" fillId="15" borderId="10" xfId="19472" applyFont="1" applyFill="1" applyAlignment="1">
      <alignment horizontal="left"/>
    </xf>
    <xf numFmtId="0" fontId="143" fillId="15" borderId="10" xfId="19477" applyFont="1" applyFill="1" applyAlignment="1">
      <alignment horizontal="center" wrapText="1"/>
    </xf>
    <xf numFmtId="0" fontId="143" fillId="15" borderId="10" xfId="19478" applyFont="1" applyFill="1" applyAlignment="1">
      <alignment horizontal="center" wrapText="1"/>
    </xf>
    <xf numFmtId="0" fontId="143" fillId="15" borderId="10" xfId="19479" applyFont="1" applyFill="1" applyAlignment="1">
      <alignment horizontal="left" vertical="top" wrapText="1"/>
    </xf>
    <xf numFmtId="0" fontId="143" fillId="15" borderId="10" xfId="19482" applyFont="1" applyFill="1" applyAlignment="1">
      <alignment horizontal="left" vertical="top"/>
    </xf>
    <xf numFmtId="168" fontId="144" fillId="15" borderId="10" xfId="19485" applyNumberFormat="1" applyFont="1" applyFill="1" applyAlignment="1">
      <alignment horizontal="right" vertical="top" wrapText="1"/>
    </xf>
    <xf numFmtId="168" fontId="144" fillId="15" borderId="10" xfId="19486" applyNumberFormat="1" applyFont="1" applyFill="1" applyAlignment="1">
      <alignment horizontal="right" vertical="top" wrapText="1"/>
    </xf>
    <xf numFmtId="0" fontId="143" fillId="15" borderId="10" xfId="19480" applyFont="1" applyFill="1" applyAlignment="1">
      <alignment horizontal="left" vertical="top" wrapText="1"/>
    </xf>
    <xf numFmtId="0" fontId="143" fillId="15" borderId="10" xfId="19483" applyFont="1" applyFill="1" applyAlignment="1">
      <alignment horizontal="left" vertical="top"/>
    </xf>
    <xf numFmtId="168" fontId="144" fillId="15" borderId="10" xfId="19487" applyNumberFormat="1" applyFont="1" applyFill="1" applyAlignment="1">
      <alignment horizontal="right" vertical="top" wrapText="1"/>
    </xf>
    <xf numFmtId="168" fontId="144" fillId="15" borderId="10" xfId="19488" applyNumberFormat="1" applyFont="1" applyFill="1" applyAlignment="1">
      <alignment horizontal="right" vertical="top" wrapText="1"/>
    </xf>
    <xf numFmtId="0" fontId="143" fillId="15" borderId="10" xfId="19481" applyFont="1" applyFill="1" applyAlignment="1">
      <alignment horizontal="left" vertical="top" wrapText="1"/>
    </xf>
    <xf numFmtId="0" fontId="143" fillId="15" borderId="10" xfId="19484" applyFont="1" applyFill="1" applyAlignment="1">
      <alignment horizontal="left" vertical="top"/>
    </xf>
    <xf numFmtId="168" fontId="144" fillId="15" borderId="10" xfId="19489" applyNumberFormat="1" applyFont="1" applyFill="1" applyAlignment="1">
      <alignment horizontal="right" vertical="top" wrapText="1"/>
    </xf>
    <xf numFmtId="168" fontId="144" fillId="15" borderId="10" xfId="19490" applyNumberFormat="1" applyFont="1" applyFill="1" applyAlignment="1">
      <alignment horizontal="right" vertical="top" wrapText="1"/>
    </xf>
    <xf numFmtId="0" fontId="143" fillId="3" borderId="10" xfId="35582" applyFont="1" applyAlignment="1">
      <alignment horizontal="center" wrapText="1"/>
    </xf>
    <xf numFmtId="0" fontId="143" fillId="3" borderId="10" xfId="35583" applyFont="1" applyAlignment="1">
      <alignment horizontal="center" wrapText="1"/>
    </xf>
    <xf numFmtId="0" fontId="143" fillId="3" borderId="10" xfId="35584" applyFont="1" applyAlignment="1">
      <alignment horizontal="center" wrapText="1"/>
    </xf>
    <xf numFmtId="0" fontId="143" fillId="3" borderId="52" xfId="35585" applyFont="1" applyBorder="1" applyAlignment="1">
      <alignment horizontal="center"/>
    </xf>
    <xf numFmtId="0" fontId="143" fillId="3" borderId="52" xfId="35586" applyFont="1" applyBorder="1" applyAlignment="1">
      <alignment horizontal="center"/>
    </xf>
    <xf numFmtId="0" fontId="143" fillId="3" borderId="52" xfId="35587" applyFont="1" applyBorder="1" applyAlignment="1">
      <alignment horizontal="center"/>
    </xf>
    <xf numFmtId="169" fontId="144" fillId="3" borderId="56" xfId="35589" applyNumberFormat="1" applyFont="1" applyBorder="1" applyAlignment="1">
      <alignment horizontal="right" vertical="top"/>
    </xf>
    <xf numFmtId="169" fontId="144" fillId="3" borderId="56" xfId="35591" applyNumberFormat="1" applyFont="1" applyBorder="1" applyAlignment="1">
      <alignment horizontal="right" vertical="top"/>
    </xf>
    <xf numFmtId="169" fontId="144" fillId="3" borderId="56" xfId="35593" applyNumberFormat="1" applyFont="1" applyBorder="1" applyAlignment="1">
      <alignment horizontal="right" vertical="top"/>
    </xf>
    <xf numFmtId="169" fontId="144" fillId="3" borderId="58" xfId="35595" applyNumberFormat="1" applyFont="1" applyBorder="1" applyAlignment="1">
      <alignment horizontal="right" vertical="top"/>
    </xf>
    <xf numFmtId="169" fontId="144" fillId="3" borderId="58" xfId="35597" applyNumberFormat="1" applyFont="1" applyBorder="1" applyAlignment="1">
      <alignment horizontal="right" vertical="top"/>
    </xf>
    <xf numFmtId="169" fontId="144" fillId="3" borderId="58" xfId="35599" applyNumberFormat="1" applyFont="1" applyBorder="1" applyAlignment="1">
      <alignment horizontal="right" vertical="top"/>
    </xf>
    <xf numFmtId="169" fontId="144" fillId="3" borderId="60" xfId="35601" applyNumberFormat="1" applyFont="1" applyBorder="1" applyAlignment="1">
      <alignment horizontal="right" vertical="top"/>
    </xf>
    <xf numFmtId="0" fontId="6" fillId="3" borderId="10" xfId="19344"/>
    <xf numFmtId="169" fontId="144" fillId="3" borderId="60" xfId="35603" applyNumberFormat="1" applyFont="1" applyBorder="1" applyAlignment="1">
      <alignment horizontal="right" vertical="top"/>
    </xf>
    <xf numFmtId="0" fontId="143" fillId="3" borderId="52" xfId="35604" applyFont="1" applyBorder="1" applyAlignment="1">
      <alignment horizontal="center" wrapText="1"/>
    </xf>
    <xf numFmtId="169" fontId="144" fillId="3" borderId="60" xfId="35606" applyNumberFormat="1" applyFont="1" applyBorder="1" applyAlignment="1">
      <alignment horizontal="right" vertical="top"/>
    </xf>
    <xf numFmtId="0" fontId="143" fillId="3" borderId="52" xfId="35607" applyFont="1" applyBorder="1" applyAlignment="1">
      <alignment horizontal="center" wrapText="1"/>
    </xf>
    <xf numFmtId="0" fontId="143" fillId="3" borderId="52" xfId="35608" applyFont="1" applyBorder="1" applyAlignment="1">
      <alignment horizontal="center" wrapText="1"/>
    </xf>
    <xf numFmtId="170" fontId="144" fillId="3" borderId="58" xfId="35609" applyNumberFormat="1" applyFont="1" applyBorder="1" applyAlignment="1">
      <alignment horizontal="right" vertical="top"/>
    </xf>
    <xf numFmtId="170" fontId="144" fillId="3" borderId="58" xfId="35610" applyNumberFormat="1" applyFont="1" applyBorder="1" applyAlignment="1">
      <alignment horizontal="right" vertical="top"/>
    </xf>
    <xf numFmtId="170" fontId="144" fillId="3" borderId="58" xfId="35611" applyNumberFormat="1" applyFont="1" applyBorder="1" applyAlignment="1">
      <alignment horizontal="right" vertical="top"/>
    </xf>
    <xf numFmtId="170" fontId="144" fillId="3" borderId="60" xfId="35612" applyNumberFormat="1" applyFont="1" applyBorder="1" applyAlignment="1">
      <alignment horizontal="right" vertical="top"/>
    </xf>
    <xf numFmtId="0" fontId="143" fillId="3" borderId="53" xfId="35617" applyFont="1" applyBorder="1" applyAlignment="1">
      <alignment horizontal="center" wrapText="1"/>
    </xf>
    <xf numFmtId="0" fontId="143" fillId="3" borderId="54" xfId="35618" applyFont="1" applyBorder="1" applyAlignment="1">
      <alignment horizontal="center" wrapText="1"/>
    </xf>
    <xf numFmtId="0" fontId="143" fillId="3" borderId="55" xfId="35619" applyFont="1" applyBorder="1" applyAlignment="1">
      <alignment horizontal="center" wrapText="1"/>
    </xf>
    <xf numFmtId="169" fontId="144" fillId="3" borderId="77" xfId="35621" applyNumberFormat="1" applyFont="1" applyBorder="1" applyAlignment="1">
      <alignment horizontal="right" vertical="top"/>
    </xf>
    <xf numFmtId="169" fontId="144" fillId="3" borderId="78" xfId="35622" applyNumberFormat="1" applyFont="1" applyBorder="1" applyAlignment="1">
      <alignment horizontal="right" vertical="top"/>
    </xf>
    <xf numFmtId="169" fontId="144" fillId="3" borderId="79" xfId="35623" applyNumberFormat="1" applyFont="1" applyBorder="1" applyAlignment="1">
      <alignment horizontal="right" vertical="top"/>
    </xf>
    <xf numFmtId="170" fontId="144" fillId="3" borderId="60" xfId="35624" applyNumberFormat="1" applyFont="1" applyBorder="1" applyAlignment="1">
      <alignment horizontal="right" vertical="top"/>
    </xf>
    <xf numFmtId="0" fontId="143" fillId="3" borderId="53" xfId="35629" applyFont="1" applyBorder="1" applyAlignment="1">
      <alignment horizontal="center" wrapText="1"/>
    </xf>
    <xf numFmtId="0" fontId="143" fillId="3" borderId="54" xfId="35630" applyFont="1" applyBorder="1" applyAlignment="1">
      <alignment horizontal="center" wrapText="1"/>
    </xf>
    <xf numFmtId="0" fontId="143" fillId="3" borderId="55" xfId="35631" applyFont="1" applyBorder="1" applyAlignment="1">
      <alignment horizontal="center" wrapText="1"/>
    </xf>
    <xf numFmtId="169" fontId="144" fillId="3" borderId="77" xfId="35633" applyNumberFormat="1" applyFont="1" applyBorder="1" applyAlignment="1">
      <alignment horizontal="right" vertical="top"/>
    </xf>
    <xf numFmtId="169" fontId="144" fillId="3" borderId="78" xfId="35634" applyNumberFormat="1" applyFont="1" applyBorder="1" applyAlignment="1">
      <alignment horizontal="right" vertical="top"/>
    </xf>
    <xf numFmtId="169" fontId="144" fillId="3" borderId="79" xfId="35635" applyNumberFormat="1" applyFont="1" applyBorder="1" applyAlignment="1">
      <alignment horizontal="right" vertical="top"/>
    </xf>
    <xf numFmtId="0" fontId="143" fillId="3" borderId="53" xfId="35640" applyFont="1" applyBorder="1" applyAlignment="1">
      <alignment horizontal="center" wrapText="1"/>
    </xf>
    <xf numFmtId="0" fontId="143" fillId="3" borderId="54" xfId="35641" applyFont="1" applyBorder="1" applyAlignment="1">
      <alignment horizontal="center" wrapText="1"/>
    </xf>
    <xf numFmtId="0" fontId="143" fillId="3" borderId="55" xfId="35642" applyFont="1" applyBorder="1" applyAlignment="1">
      <alignment horizontal="center" wrapText="1"/>
    </xf>
    <xf numFmtId="169" fontId="144" fillId="3" borderId="77" xfId="35644" applyNumberFormat="1" applyFont="1" applyBorder="1" applyAlignment="1">
      <alignment horizontal="right" vertical="top"/>
    </xf>
    <xf numFmtId="169" fontId="144" fillId="3" borderId="78" xfId="35645" applyNumberFormat="1" applyFont="1" applyBorder="1" applyAlignment="1">
      <alignment horizontal="right" vertical="top"/>
    </xf>
    <xf numFmtId="169" fontId="144" fillId="3" borderId="79" xfId="35646" applyNumberFormat="1" applyFont="1" applyBorder="1" applyAlignment="1">
      <alignment horizontal="right" vertical="top"/>
    </xf>
    <xf numFmtId="0" fontId="143" fillId="3" borderId="52" xfId="35648" applyFont="1" applyBorder="1" applyAlignment="1">
      <alignment horizontal="center"/>
    </xf>
    <xf numFmtId="169" fontId="144" fillId="3" borderId="80" xfId="35649" applyNumberFormat="1" applyFont="1" applyBorder="1" applyAlignment="1">
      <alignment horizontal="right" vertical="top"/>
    </xf>
    <xf numFmtId="0" fontId="143" fillId="3" borderId="52" xfId="35651" applyFont="1" applyBorder="1" applyAlignment="1">
      <alignment horizontal="center"/>
    </xf>
    <xf numFmtId="169" fontId="144" fillId="3" borderId="80" xfId="35652" applyNumberFormat="1" applyFont="1" applyBorder="1" applyAlignment="1">
      <alignment horizontal="right" vertical="top"/>
    </xf>
    <xf numFmtId="0" fontId="143" fillId="3" borderId="52" xfId="35654" applyFont="1" applyBorder="1" applyAlignment="1">
      <alignment horizontal="center"/>
    </xf>
    <xf numFmtId="169" fontId="144" fillId="3" borderId="80" xfId="35655" applyNumberFormat="1" applyFont="1" applyBorder="1" applyAlignment="1">
      <alignment horizontal="right" vertical="top"/>
    </xf>
    <xf numFmtId="0" fontId="6" fillId="3" borderId="10" xfId="19344" applyAlignment="1">
      <alignment wrapText="1"/>
    </xf>
    <xf numFmtId="0" fontId="143" fillId="3" borderId="53" xfId="35664" applyFont="1" applyBorder="1" applyAlignment="1">
      <alignment horizontal="center" vertical="center" wrapText="1"/>
    </xf>
    <xf numFmtId="0" fontId="143" fillId="3" borderId="54" xfId="35665" applyFont="1" applyBorder="1" applyAlignment="1">
      <alignment horizontal="center" vertical="center" wrapText="1"/>
    </xf>
    <xf numFmtId="0" fontId="143" fillId="3" borderId="55" xfId="35666" applyFont="1" applyBorder="1" applyAlignment="1">
      <alignment horizontal="center" vertical="center" wrapText="1"/>
    </xf>
    <xf numFmtId="0" fontId="143" fillId="3" borderId="55" xfId="35667" applyFont="1" applyBorder="1" applyAlignment="1">
      <alignment horizontal="center" vertical="center" wrapText="1"/>
    </xf>
    <xf numFmtId="0" fontId="143" fillId="28" borderId="56" xfId="35669" applyFont="1" applyFill="1" applyBorder="1" applyAlignment="1">
      <alignment horizontal="left" vertical="top" wrapText="1"/>
    </xf>
    <xf numFmtId="166" fontId="144" fillId="3" borderId="57" xfId="35670" applyNumberFormat="1" applyFont="1" applyBorder="1" applyAlignment="1">
      <alignment horizontal="right" vertical="top"/>
    </xf>
    <xf numFmtId="166" fontId="144" fillId="3" borderId="71" xfId="35671" applyNumberFormat="1" applyFont="1" applyBorder="1" applyAlignment="1">
      <alignment horizontal="right" vertical="top"/>
    </xf>
    <xf numFmtId="166" fontId="144" fillId="3" borderId="72" xfId="35672" applyNumberFormat="1" applyFont="1" applyBorder="1" applyAlignment="1">
      <alignment horizontal="right" vertical="top"/>
    </xf>
    <xf numFmtId="166" fontId="144" fillId="3" borderId="72" xfId="35673" applyNumberFormat="1" applyFont="1" applyBorder="1" applyAlignment="1">
      <alignment horizontal="right" vertical="top"/>
    </xf>
    <xf numFmtId="0" fontId="143" fillId="28" borderId="58" xfId="35675" applyFont="1" applyFill="1" applyBorder="1" applyAlignment="1">
      <alignment horizontal="left" vertical="top" wrapText="1"/>
    </xf>
    <xf numFmtId="166" fontId="144" fillId="3" borderId="59" xfId="35676" applyNumberFormat="1" applyFont="1" applyBorder="1" applyAlignment="1">
      <alignment horizontal="right" vertical="top"/>
    </xf>
    <xf numFmtId="166" fontId="144" fillId="3" borderId="73" xfId="35677" applyNumberFormat="1" applyFont="1" applyBorder="1" applyAlignment="1">
      <alignment horizontal="right" vertical="top"/>
    </xf>
    <xf numFmtId="166" fontId="144" fillId="3" borderId="74" xfId="35678" applyNumberFormat="1" applyFont="1" applyBorder="1" applyAlignment="1">
      <alignment horizontal="right" vertical="top"/>
    </xf>
    <xf numFmtId="166" fontId="144" fillId="3" borderId="74" xfId="35679" applyNumberFormat="1" applyFont="1" applyBorder="1" applyAlignment="1">
      <alignment horizontal="right" vertical="top"/>
    </xf>
    <xf numFmtId="166" fontId="144" fillId="3" borderId="73" xfId="20220" applyNumberFormat="1" applyFont="1" applyBorder="1" applyAlignment="1">
      <alignment horizontal="right" vertical="top"/>
    </xf>
    <xf numFmtId="0" fontId="143" fillId="28" borderId="60" xfId="35681" applyFont="1" applyFill="1" applyBorder="1" applyAlignment="1">
      <alignment horizontal="left" vertical="top" wrapText="1"/>
    </xf>
    <xf numFmtId="166" fontId="144" fillId="3" borderId="61" xfId="35682" applyNumberFormat="1" applyFont="1" applyBorder="1" applyAlignment="1">
      <alignment horizontal="right" vertical="top"/>
    </xf>
    <xf numFmtId="166" fontId="144" fillId="3" borderId="75" xfId="35683" applyNumberFormat="1" applyFont="1" applyBorder="1" applyAlignment="1">
      <alignment horizontal="right" vertical="top"/>
    </xf>
    <xf numFmtId="166" fontId="144" fillId="3" borderId="76" xfId="35684" applyNumberFormat="1" applyFont="1" applyBorder="1" applyAlignment="1">
      <alignment horizontal="right" vertical="top"/>
    </xf>
    <xf numFmtId="166" fontId="144" fillId="3" borderId="76" xfId="35685" applyNumberFormat="1" applyFont="1" applyBorder="1" applyAlignment="1">
      <alignment horizontal="right" vertical="top"/>
    </xf>
    <xf numFmtId="0" fontId="143" fillId="3" borderId="53" xfId="35694" applyFont="1" applyBorder="1" applyAlignment="1">
      <alignment horizontal="center" vertical="center" wrapText="1"/>
    </xf>
    <xf numFmtId="0" fontId="143" fillId="3" borderId="54" xfId="35695" applyFont="1" applyBorder="1" applyAlignment="1">
      <alignment horizontal="center" vertical="center" wrapText="1"/>
    </xf>
    <xf numFmtId="0" fontId="143" fillId="3" borderId="55" xfId="35696" applyFont="1" applyBorder="1" applyAlignment="1">
      <alignment horizontal="center" vertical="center" wrapText="1"/>
    </xf>
    <xf numFmtId="0" fontId="143" fillId="3" borderId="55" xfId="35697" applyFont="1" applyBorder="1" applyAlignment="1">
      <alignment horizontal="center" vertical="center" wrapText="1"/>
    </xf>
    <xf numFmtId="0" fontId="143" fillId="28" borderId="56" xfId="35699" applyFont="1" applyFill="1" applyBorder="1" applyAlignment="1">
      <alignment horizontal="left" vertical="top" wrapText="1"/>
    </xf>
    <xf numFmtId="166" fontId="144" fillId="3" borderId="57" xfId="35700" applyNumberFormat="1" applyFont="1" applyBorder="1" applyAlignment="1">
      <alignment horizontal="right" vertical="top"/>
    </xf>
    <xf numFmtId="166" fontId="144" fillId="3" borderId="71" xfId="35701" applyNumberFormat="1" applyFont="1" applyBorder="1" applyAlignment="1">
      <alignment horizontal="right" vertical="top"/>
    </xf>
    <xf numFmtId="166" fontId="144" fillId="3" borderId="72" xfId="35702" applyNumberFormat="1" applyFont="1" applyBorder="1" applyAlignment="1">
      <alignment horizontal="right" vertical="top"/>
    </xf>
    <xf numFmtId="166" fontId="144" fillId="3" borderId="72" xfId="35703" applyNumberFormat="1" applyFont="1" applyBorder="1" applyAlignment="1">
      <alignment horizontal="right" vertical="top"/>
    </xf>
    <xf numFmtId="0" fontId="143" fillId="28" borderId="58" xfId="35705" applyFont="1" applyFill="1" applyBorder="1" applyAlignment="1">
      <alignment horizontal="left" vertical="top" wrapText="1"/>
    </xf>
    <xf numFmtId="166" fontId="144" fillId="3" borderId="59" xfId="35706" applyNumberFormat="1" applyFont="1" applyBorder="1" applyAlignment="1">
      <alignment horizontal="right" vertical="top"/>
    </xf>
    <xf numFmtId="166" fontId="144" fillId="3" borderId="73" xfId="35707" applyNumberFormat="1" applyFont="1" applyBorder="1" applyAlignment="1">
      <alignment horizontal="right" vertical="top"/>
    </xf>
    <xf numFmtId="166" fontId="144" fillId="3" borderId="74" xfId="35708" applyNumberFormat="1" applyFont="1" applyBorder="1" applyAlignment="1">
      <alignment horizontal="right" vertical="top"/>
    </xf>
    <xf numFmtId="166" fontId="144" fillId="3" borderId="74" xfId="35709" applyNumberFormat="1" applyFont="1" applyBorder="1" applyAlignment="1">
      <alignment horizontal="right" vertical="top"/>
    </xf>
    <xf numFmtId="0" fontId="143" fillId="28" borderId="60" xfId="35711" applyFont="1" applyFill="1" applyBorder="1" applyAlignment="1">
      <alignment horizontal="left" vertical="top" wrapText="1"/>
    </xf>
    <xf numFmtId="0" fontId="143" fillId="3" borderId="53" xfId="35720" applyFont="1" applyBorder="1" applyAlignment="1">
      <alignment horizontal="center" vertical="center" wrapText="1"/>
    </xf>
    <xf numFmtId="0" fontId="143" fillId="3" borderId="54" xfId="35721" applyFont="1" applyBorder="1" applyAlignment="1">
      <alignment horizontal="center" vertical="center" wrapText="1"/>
    </xf>
    <xf numFmtId="0" fontId="143" fillId="3" borderId="55" xfId="35722" applyFont="1" applyBorder="1" applyAlignment="1">
      <alignment horizontal="center" vertical="center" wrapText="1"/>
    </xf>
    <xf numFmtId="0" fontId="143" fillId="3" borderId="55" xfId="35723" applyFont="1" applyBorder="1" applyAlignment="1">
      <alignment horizontal="center" vertical="center" wrapText="1"/>
    </xf>
    <xf numFmtId="0" fontId="143" fillId="28" borderId="56" xfId="35725" applyFont="1" applyFill="1" applyBorder="1" applyAlignment="1">
      <alignment horizontal="left" vertical="top" wrapText="1"/>
    </xf>
    <xf numFmtId="166" fontId="144" fillId="3" borderId="57" xfId="35726" applyNumberFormat="1" applyFont="1" applyBorder="1" applyAlignment="1">
      <alignment horizontal="right" vertical="top"/>
    </xf>
    <xf numFmtId="166" fontId="144" fillId="3" borderId="71" xfId="35727" applyNumberFormat="1" applyFont="1" applyBorder="1" applyAlignment="1">
      <alignment horizontal="right" vertical="top"/>
    </xf>
    <xf numFmtId="166" fontId="144" fillId="3" borderId="72" xfId="35728" applyNumberFormat="1" applyFont="1" applyBorder="1" applyAlignment="1">
      <alignment horizontal="right" vertical="top"/>
    </xf>
    <xf numFmtId="166" fontId="144" fillId="3" borderId="72" xfId="35729" applyNumberFormat="1" applyFont="1" applyBorder="1" applyAlignment="1">
      <alignment horizontal="right" vertical="top"/>
    </xf>
    <xf numFmtId="0" fontId="143" fillId="28" borderId="58" xfId="35731" applyFont="1" applyFill="1" applyBorder="1" applyAlignment="1">
      <alignment horizontal="left" vertical="top" wrapText="1"/>
    </xf>
    <xf numFmtId="166" fontId="144" fillId="3" borderId="59" xfId="35732" applyNumberFormat="1" applyFont="1" applyBorder="1" applyAlignment="1">
      <alignment horizontal="right" vertical="top"/>
    </xf>
    <xf numFmtId="166" fontId="144" fillId="3" borderId="73" xfId="35733" applyNumberFormat="1" applyFont="1" applyBorder="1" applyAlignment="1">
      <alignment horizontal="right" vertical="top"/>
    </xf>
    <xf numFmtId="166" fontId="144" fillId="3" borderId="74" xfId="35734" applyNumberFormat="1" applyFont="1" applyBorder="1" applyAlignment="1">
      <alignment horizontal="right" vertical="top"/>
    </xf>
    <xf numFmtId="166" fontId="144" fillId="3" borderId="74" xfId="35735" applyNumberFormat="1" applyFont="1" applyBorder="1" applyAlignment="1">
      <alignment horizontal="right" vertical="top"/>
    </xf>
    <xf numFmtId="0" fontId="143" fillId="28" borderId="58" xfId="35730" applyFont="1" applyFill="1" applyBorder="1" applyAlignment="1">
      <alignment horizontal="left" vertical="top" wrapText="1"/>
    </xf>
    <xf numFmtId="0" fontId="143" fillId="28" borderId="60" xfId="35736" applyFont="1" applyFill="1" applyBorder="1" applyAlignment="1">
      <alignment horizontal="left" vertical="top" wrapText="1"/>
    </xf>
    <xf numFmtId="0" fontId="143" fillId="28" borderId="60" xfId="35737" applyFont="1" applyFill="1" applyBorder="1" applyAlignment="1">
      <alignment horizontal="left" vertical="top" wrapText="1"/>
    </xf>
    <xf numFmtId="166" fontId="144" fillId="3" borderId="61" xfId="35738" applyNumberFormat="1" applyFont="1" applyBorder="1" applyAlignment="1">
      <alignment horizontal="right" vertical="top"/>
    </xf>
    <xf numFmtId="166" fontId="144" fillId="3" borderId="75" xfId="35739" applyNumberFormat="1" applyFont="1" applyBorder="1" applyAlignment="1">
      <alignment horizontal="right" vertical="top"/>
    </xf>
    <xf numFmtId="166" fontId="144" fillId="3" borderId="76" xfId="35740" applyNumberFormat="1" applyFont="1" applyBorder="1" applyAlignment="1">
      <alignment horizontal="right" vertical="top"/>
    </xf>
    <xf numFmtId="166" fontId="144" fillId="3" borderId="76" xfId="35741" applyNumberFormat="1" applyFont="1" applyBorder="1" applyAlignment="1">
      <alignment horizontal="right" vertical="top"/>
    </xf>
    <xf numFmtId="0" fontId="143" fillId="3" borderId="53" xfId="35750" applyFont="1" applyBorder="1" applyAlignment="1">
      <alignment horizontal="center" vertical="center" wrapText="1"/>
    </xf>
    <xf numFmtId="0" fontId="143" fillId="3" borderId="54" xfId="35751" applyFont="1" applyBorder="1" applyAlignment="1">
      <alignment horizontal="center" vertical="center" wrapText="1"/>
    </xf>
    <xf numFmtId="0" fontId="143" fillId="3" borderId="55" xfId="35752" applyFont="1" applyBorder="1" applyAlignment="1">
      <alignment horizontal="center" vertical="center" wrapText="1"/>
    </xf>
    <xf numFmtId="0" fontId="143" fillId="3" borderId="55" xfId="35753" applyFont="1" applyBorder="1" applyAlignment="1">
      <alignment horizontal="center" vertical="center" wrapText="1"/>
    </xf>
    <xf numFmtId="0" fontId="143" fillId="28" borderId="56" xfId="35755" applyFont="1" applyFill="1" applyBorder="1" applyAlignment="1">
      <alignment horizontal="left" vertical="top" wrapText="1"/>
    </xf>
    <xf numFmtId="166" fontId="144" fillId="3" borderId="57" xfId="35756" applyNumberFormat="1" applyFont="1" applyBorder="1" applyAlignment="1">
      <alignment horizontal="right" vertical="top"/>
    </xf>
    <xf numFmtId="166" fontId="144" fillId="3" borderId="71" xfId="35757" applyNumberFormat="1" applyFont="1" applyBorder="1" applyAlignment="1">
      <alignment horizontal="right" vertical="top"/>
    </xf>
    <xf numFmtId="166" fontId="144" fillId="3" borderId="72" xfId="35758" applyNumberFormat="1" applyFont="1" applyBorder="1" applyAlignment="1">
      <alignment horizontal="right" vertical="top"/>
    </xf>
    <xf numFmtId="166" fontId="144" fillId="3" borderId="72" xfId="35759" applyNumberFormat="1" applyFont="1" applyBorder="1" applyAlignment="1">
      <alignment horizontal="right" vertical="top"/>
    </xf>
    <xf numFmtId="0" fontId="143" fillId="28" borderId="58" xfId="35761" applyFont="1" applyFill="1" applyBorder="1" applyAlignment="1">
      <alignment horizontal="left" vertical="top" wrapText="1"/>
    </xf>
    <xf numFmtId="166" fontId="144" fillId="3" borderId="59" xfId="35762" applyNumberFormat="1" applyFont="1" applyBorder="1" applyAlignment="1">
      <alignment horizontal="right" vertical="top"/>
    </xf>
    <xf numFmtId="166" fontId="144" fillId="3" borderId="73" xfId="35763" applyNumberFormat="1" applyFont="1" applyBorder="1" applyAlignment="1">
      <alignment horizontal="right" vertical="top"/>
    </xf>
    <xf numFmtId="166" fontId="144" fillId="3" borderId="74" xfId="35764" applyNumberFormat="1" applyFont="1" applyBorder="1" applyAlignment="1">
      <alignment horizontal="right" vertical="top"/>
    </xf>
    <xf numFmtId="166" fontId="144" fillId="3" borderId="74" xfId="35765" applyNumberFormat="1" applyFont="1" applyBorder="1" applyAlignment="1">
      <alignment horizontal="right" vertical="top"/>
    </xf>
    <xf numFmtId="166" fontId="144" fillId="3" borderId="73" xfId="20296" applyNumberFormat="1" applyFont="1" applyBorder="1" applyAlignment="1">
      <alignment horizontal="right" vertical="top"/>
    </xf>
    <xf numFmtId="0" fontId="143" fillId="28" borderId="60" xfId="35767" applyFont="1" applyFill="1" applyBorder="1" applyAlignment="1">
      <alignment horizontal="left" vertical="top" wrapText="1"/>
    </xf>
    <xf numFmtId="166" fontId="144" fillId="3" borderId="61" xfId="35768" applyNumberFormat="1" applyFont="1" applyBorder="1" applyAlignment="1">
      <alignment horizontal="right" vertical="top"/>
    </xf>
    <xf numFmtId="166" fontId="144" fillId="3" borderId="75" xfId="35769" applyNumberFormat="1" applyFont="1" applyBorder="1" applyAlignment="1">
      <alignment horizontal="right" vertical="top"/>
    </xf>
    <xf numFmtId="166" fontId="144" fillId="3" borderId="76" xfId="35770" applyNumberFormat="1" applyFont="1" applyBorder="1" applyAlignment="1">
      <alignment horizontal="right" vertical="top"/>
    </xf>
    <xf numFmtId="166" fontId="144" fillId="3" borderId="76" xfId="35771" applyNumberFormat="1" applyFont="1" applyBorder="1" applyAlignment="1">
      <alignment horizontal="right" vertical="top"/>
    </xf>
    <xf numFmtId="0" fontId="143" fillId="3" borderId="53" xfId="35780" applyFont="1" applyBorder="1" applyAlignment="1">
      <alignment horizontal="center" vertical="center" wrapText="1"/>
    </xf>
    <xf numFmtId="0" fontId="143" fillId="3" borderId="54" xfId="35781" applyFont="1" applyBorder="1" applyAlignment="1">
      <alignment horizontal="center" vertical="center" wrapText="1"/>
    </xf>
    <xf numFmtId="0" fontId="143" fillId="3" borderId="55" xfId="35782" applyFont="1" applyBorder="1" applyAlignment="1">
      <alignment horizontal="center" vertical="center" wrapText="1"/>
    </xf>
    <xf numFmtId="0" fontId="143" fillId="3" borderId="55" xfId="35783" applyFont="1" applyBorder="1" applyAlignment="1">
      <alignment horizontal="center" vertical="center" wrapText="1"/>
    </xf>
    <xf numFmtId="0" fontId="143" fillId="28" borderId="56" xfId="35785" applyFont="1" applyFill="1" applyBorder="1" applyAlignment="1">
      <alignment horizontal="left" vertical="top" wrapText="1"/>
    </xf>
    <xf numFmtId="166" fontId="144" fillId="3" borderId="57" xfId="35786" applyNumberFormat="1" applyFont="1" applyBorder="1" applyAlignment="1">
      <alignment horizontal="right" vertical="top"/>
    </xf>
    <xf numFmtId="166" fontId="144" fillId="3" borderId="71" xfId="35787" applyNumberFormat="1" applyFont="1" applyBorder="1" applyAlignment="1">
      <alignment horizontal="right" vertical="top"/>
    </xf>
    <xf numFmtId="166" fontId="144" fillId="3" borderId="72" xfId="35788" applyNumberFormat="1" applyFont="1" applyBorder="1" applyAlignment="1">
      <alignment horizontal="right" vertical="top"/>
    </xf>
    <xf numFmtId="166" fontId="144" fillId="3" borderId="72" xfId="35789" applyNumberFormat="1" applyFont="1" applyBorder="1" applyAlignment="1">
      <alignment horizontal="right" vertical="top"/>
    </xf>
    <xf numFmtId="0" fontId="143" fillId="28" borderId="58" xfId="35791" applyFont="1" applyFill="1" applyBorder="1" applyAlignment="1">
      <alignment horizontal="left" vertical="top" wrapText="1"/>
    </xf>
    <xf numFmtId="166" fontId="144" fillId="3" borderId="59" xfId="35792" applyNumberFormat="1" applyFont="1" applyBorder="1" applyAlignment="1">
      <alignment horizontal="right" vertical="top"/>
    </xf>
    <xf numFmtId="166" fontId="144" fillId="3" borderId="73" xfId="35793" applyNumberFormat="1" applyFont="1" applyBorder="1" applyAlignment="1">
      <alignment horizontal="right" vertical="top"/>
    </xf>
    <xf numFmtId="166" fontId="144" fillId="3" borderId="74" xfId="35794" applyNumberFormat="1" applyFont="1" applyBorder="1" applyAlignment="1">
      <alignment horizontal="right" vertical="top"/>
    </xf>
    <xf numFmtId="166" fontId="144" fillId="3" borderId="74" xfId="35795" applyNumberFormat="1" applyFont="1" applyBorder="1" applyAlignment="1">
      <alignment horizontal="right" vertical="top"/>
    </xf>
    <xf numFmtId="0" fontId="143" fillId="28" borderId="60" xfId="35797" applyFont="1" applyFill="1" applyBorder="1" applyAlignment="1">
      <alignment horizontal="left" vertical="top" wrapText="1"/>
    </xf>
    <xf numFmtId="166" fontId="144" fillId="3" borderId="61" xfId="35798" applyNumberFormat="1" applyFont="1" applyBorder="1" applyAlignment="1">
      <alignment horizontal="right" vertical="top"/>
    </xf>
    <xf numFmtId="166" fontId="144" fillId="3" borderId="75" xfId="35799" applyNumberFormat="1" applyFont="1" applyBorder="1" applyAlignment="1">
      <alignment horizontal="right" vertical="top"/>
    </xf>
    <xf numFmtId="166" fontId="144" fillId="3" borderId="76" xfId="35800" applyNumberFormat="1" applyFont="1" applyBorder="1" applyAlignment="1">
      <alignment horizontal="right" vertical="top"/>
    </xf>
    <xf numFmtId="166" fontId="144" fillId="3" borderId="76" xfId="35801" applyNumberFormat="1" applyFont="1" applyBorder="1" applyAlignment="1">
      <alignment horizontal="right" vertical="top"/>
    </xf>
    <xf numFmtId="0" fontId="143" fillId="3" borderId="53" xfId="35780" applyFont="1" applyBorder="1" applyAlignment="1">
      <alignment horizontal="center" wrapText="1"/>
    </xf>
    <xf numFmtId="0" fontId="143" fillId="3" borderId="54" xfId="35781" applyFont="1" applyBorder="1" applyAlignment="1">
      <alignment horizontal="center" wrapText="1"/>
    </xf>
    <xf numFmtId="0" fontId="143" fillId="3" borderId="55" xfId="35782" applyFont="1" applyBorder="1" applyAlignment="1">
      <alignment horizontal="center" wrapText="1"/>
    </xf>
    <xf numFmtId="0" fontId="143" fillId="3" borderId="55" xfId="35783" applyFont="1" applyBorder="1" applyAlignment="1">
      <alignment horizontal="center" wrapText="1"/>
    </xf>
    <xf numFmtId="168" fontId="144" fillId="3" borderId="57" xfId="35802" applyNumberFormat="1" applyFont="1" applyBorder="1" applyAlignment="1">
      <alignment horizontal="right" vertical="top"/>
    </xf>
    <xf numFmtId="168" fontId="144" fillId="3" borderId="71" xfId="35803" applyNumberFormat="1" applyFont="1" applyBorder="1" applyAlignment="1">
      <alignment horizontal="right" vertical="top"/>
    </xf>
    <xf numFmtId="168" fontId="144" fillId="3" borderId="72" xfId="35804" applyNumberFormat="1" applyFont="1" applyBorder="1" applyAlignment="1">
      <alignment horizontal="right" vertical="top"/>
    </xf>
    <xf numFmtId="168" fontId="144" fillId="3" borderId="72" xfId="35805" applyNumberFormat="1" applyFont="1" applyBorder="1" applyAlignment="1">
      <alignment horizontal="right" vertical="top"/>
    </xf>
    <xf numFmtId="168" fontId="144" fillId="3" borderId="59" xfId="35806" applyNumberFormat="1" applyFont="1" applyBorder="1" applyAlignment="1">
      <alignment horizontal="right" vertical="top"/>
    </xf>
    <xf numFmtId="168" fontId="144" fillId="3" borderId="73" xfId="35807" applyNumberFormat="1" applyFont="1" applyBorder="1" applyAlignment="1">
      <alignment horizontal="right" vertical="top"/>
    </xf>
    <xf numFmtId="168" fontId="144" fillId="3" borderId="74" xfId="35808" applyNumberFormat="1" applyFont="1" applyBorder="1" applyAlignment="1">
      <alignment horizontal="right" vertical="top"/>
    </xf>
    <xf numFmtId="168" fontId="144" fillId="3" borderId="74" xfId="35809" applyNumberFormat="1" applyFont="1" applyBorder="1" applyAlignment="1">
      <alignment horizontal="right" vertical="top"/>
    </xf>
    <xf numFmtId="168" fontId="144" fillId="3" borderId="61" xfId="35810" applyNumberFormat="1" applyFont="1" applyBorder="1" applyAlignment="1">
      <alignment horizontal="right" vertical="top"/>
    </xf>
    <xf numFmtId="168" fontId="144" fillId="3" borderId="75" xfId="35811" applyNumberFormat="1" applyFont="1" applyBorder="1" applyAlignment="1">
      <alignment horizontal="right" vertical="top"/>
    </xf>
    <xf numFmtId="168" fontId="144" fillId="3" borderId="76" xfId="35812" applyNumberFormat="1" applyFont="1" applyBorder="1" applyAlignment="1">
      <alignment horizontal="right" vertical="top"/>
    </xf>
    <xf numFmtId="168" fontId="144" fillId="3" borderId="76" xfId="35813" applyNumberFormat="1" applyFont="1" applyBorder="1" applyAlignment="1">
      <alignment horizontal="right" vertical="top"/>
    </xf>
    <xf numFmtId="0" fontId="143" fillId="3" borderId="53" xfId="35822" applyFont="1" applyBorder="1" applyAlignment="1">
      <alignment horizontal="center" vertical="center" wrapText="1"/>
    </xf>
    <xf numFmtId="0" fontId="143" fillId="3" borderId="54" xfId="35823" applyFont="1" applyBorder="1" applyAlignment="1">
      <alignment horizontal="center" vertical="center" wrapText="1"/>
    </xf>
    <xf numFmtId="0" fontId="143" fillId="3" borderId="55" xfId="35824" applyFont="1" applyBorder="1" applyAlignment="1">
      <alignment horizontal="center" vertical="center" wrapText="1"/>
    </xf>
    <xf numFmtId="0" fontId="143" fillId="3" borderId="55" xfId="35825" applyFont="1" applyBorder="1" applyAlignment="1">
      <alignment horizontal="center" vertical="center" wrapText="1"/>
    </xf>
    <xf numFmtId="0" fontId="143" fillId="28" borderId="56" xfId="35827" applyFont="1" applyFill="1" applyBorder="1" applyAlignment="1">
      <alignment horizontal="left" vertical="top" wrapText="1"/>
    </xf>
    <xf numFmtId="0" fontId="143" fillId="28" borderId="58" xfId="35829" applyFont="1" applyFill="1" applyBorder="1" applyAlignment="1">
      <alignment horizontal="left" vertical="top" wrapText="1"/>
    </xf>
    <xf numFmtId="0" fontId="143" fillId="28" borderId="60" xfId="35831" applyFont="1" applyFill="1" applyBorder="1" applyAlignment="1">
      <alignment horizontal="left" vertical="top" wrapText="1"/>
    </xf>
    <xf numFmtId="0" fontId="143" fillId="3" borderId="53" xfId="35822" applyFont="1" applyBorder="1" applyAlignment="1">
      <alignment horizontal="center" wrapText="1"/>
    </xf>
    <xf numFmtId="0" fontId="143" fillId="3" borderId="54" xfId="35823" applyFont="1" applyBorder="1" applyAlignment="1">
      <alignment horizontal="center" wrapText="1"/>
    </xf>
    <xf numFmtId="0" fontId="143" fillId="3" borderId="55" xfId="35824" applyFont="1" applyBorder="1" applyAlignment="1">
      <alignment horizontal="center" wrapText="1"/>
    </xf>
    <xf numFmtId="0" fontId="143" fillId="3" borderId="55" xfId="35825" applyFont="1" applyBorder="1" applyAlignment="1">
      <alignment horizontal="center" wrapText="1"/>
    </xf>
    <xf numFmtId="0" fontId="143" fillId="3" borderId="52" xfId="35837" applyFont="1" applyBorder="1" applyAlignment="1">
      <alignment horizontal="center" wrapText="1"/>
    </xf>
    <xf numFmtId="0" fontId="143" fillId="28" borderId="56" xfId="35838" applyFont="1" applyFill="1" applyBorder="1" applyAlignment="1">
      <alignment horizontal="left" vertical="top" wrapText="1"/>
    </xf>
    <xf numFmtId="0" fontId="143" fillId="28" borderId="56" xfId="35839" applyFont="1" applyFill="1" applyBorder="1" applyAlignment="1">
      <alignment horizontal="left" vertical="top" wrapText="1"/>
    </xf>
    <xf numFmtId="168" fontId="144" fillId="3" borderId="56" xfId="35840" applyNumberFormat="1" applyFont="1" applyBorder="1" applyAlignment="1">
      <alignment horizontal="right" vertical="top"/>
    </xf>
    <xf numFmtId="0" fontId="143" fillId="28" borderId="58" xfId="35841" applyFont="1" applyFill="1" applyBorder="1" applyAlignment="1">
      <alignment horizontal="left" vertical="top" wrapText="1"/>
    </xf>
    <xf numFmtId="0" fontId="143" fillId="28" borderId="58" xfId="35842" applyFont="1" applyFill="1" applyBorder="1" applyAlignment="1">
      <alignment horizontal="left" vertical="top" wrapText="1"/>
    </xf>
    <xf numFmtId="168" fontId="144" fillId="3" borderId="58" xfId="35843" applyNumberFormat="1" applyFont="1" applyBorder="1" applyAlignment="1">
      <alignment horizontal="right" vertical="top"/>
    </xf>
    <xf numFmtId="0" fontId="143" fillId="28" borderId="60" xfId="35845" applyFont="1" applyFill="1" applyBorder="1" applyAlignment="1">
      <alignment horizontal="left" vertical="top" wrapText="1"/>
    </xf>
    <xf numFmtId="168" fontId="144" fillId="3" borderId="60" xfId="35846" applyNumberFormat="1" applyFont="1" applyBorder="1" applyAlignment="1">
      <alignment horizontal="right" vertical="top"/>
    </xf>
    <xf numFmtId="0" fontId="143" fillId="3" borderId="10" xfId="35853" applyFont="1" applyAlignment="1">
      <alignment horizontal="center" wrapText="1"/>
    </xf>
    <xf numFmtId="0" fontId="143" fillId="3" borderId="10" xfId="35854" applyFont="1" applyAlignment="1">
      <alignment horizontal="center" wrapText="1"/>
    </xf>
    <xf numFmtId="0" fontId="143" fillId="3" borderId="10" xfId="35855" applyFont="1" applyAlignment="1">
      <alignment horizontal="center" wrapText="1"/>
    </xf>
    <xf numFmtId="0" fontId="143" fillId="3" borderId="52" xfId="35856" applyFont="1" applyBorder="1" applyAlignment="1">
      <alignment horizontal="center"/>
    </xf>
    <xf numFmtId="0" fontId="143" fillId="3" borderId="52" xfId="35857" applyFont="1" applyBorder="1" applyAlignment="1">
      <alignment horizontal="center"/>
    </xf>
    <xf numFmtId="0" fontId="143" fillId="3" borderId="52" xfId="35858" applyFont="1" applyBorder="1" applyAlignment="1">
      <alignment horizontal="center"/>
    </xf>
    <xf numFmtId="169" fontId="144" fillId="3" borderId="56" xfId="35860" applyNumberFormat="1" applyFont="1" applyBorder="1" applyAlignment="1">
      <alignment horizontal="right" vertical="top"/>
    </xf>
    <xf numFmtId="169" fontId="144" fillId="3" borderId="56" xfId="35862" applyNumberFormat="1" applyFont="1" applyBorder="1" applyAlignment="1">
      <alignment horizontal="right" vertical="top"/>
    </xf>
    <xf numFmtId="169" fontId="144" fillId="3" borderId="56" xfId="35864" applyNumberFormat="1" applyFont="1" applyBorder="1" applyAlignment="1">
      <alignment horizontal="right" vertical="top"/>
    </xf>
    <xf numFmtId="169" fontId="144" fillId="3" borderId="58" xfId="35866" applyNumberFormat="1" applyFont="1" applyBorder="1" applyAlignment="1">
      <alignment horizontal="right" vertical="top"/>
    </xf>
    <xf numFmtId="169" fontId="144" fillId="3" borderId="58" xfId="35868" applyNumberFormat="1" applyFont="1" applyBorder="1" applyAlignment="1">
      <alignment horizontal="right" vertical="top"/>
    </xf>
    <xf numFmtId="169" fontId="144" fillId="3" borderId="58" xfId="35870" applyNumberFormat="1" applyFont="1" applyBorder="1" applyAlignment="1">
      <alignment horizontal="right" vertical="top"/>
    </xf>
    <xf numFmtId="169" fontId="144" fillId="3" borderId="60" xfId="35872" applyNumberFormat="1" applyFont="1" applyBorder="1" applyAlignment="1">
      <alignment horizontal="right" vertical="top"/>
    </xf>
    <xf numFmtId="0" fontId="143" fillId="3" borderId="52" xfId="35873" applyFont="1" applyBorder="1" applyAlignment="1">
      <alignment horizontal="center" wrapText="1"/>
    </xf>
    <xf numFmtId="169" fontId="144" fillId="3" borderId="60" xfId="35875" applyNumberFormat="1" applyFont="1" applyBorder="1" applyAlignment="1">
      <alignment horizontal="right" vertical="top"/>
    </xf>
    <xf numFmtId="169" fontId="144" fillId="3" borderId="60" xfId="35877" applyNumberFormat="1" applyFont="1" applyBorder="1" applyAlignment="1">
      <alignment horizontal="right" vertical="top"/>
    </xf>
    <xf numFmtId="0" fontId="143" fillId="3" borderId="52" xfId="35878" applyFont="1" applyBorder="1" applyAlignment="1">
      <alignment horizontal="center" wrapText="1"/>
    </xf>
    <xf numFmtId="0" fontId="143" fillId="3" borderId="52" xfId="35879" applyFont="1" applyBorder="1" applyAlignment="1">
      <alignment horizontal="center" wrapText="1"/>
    </xf>
    <xf numFmtId="170" fontId="144" fillId="3" borderId="58" xfId="35880" applyNumberFormat="1" applyFont="1" applyBorder="1" applyAlignment="1">
      <alignment horizontal="right" vertical="top"/>
    </xf>
    <xf numFmtId="170" fontId="144" fillId="3" borderId="58" xfId="35881" applyNumberFormat="1" applyFont="1" applyBorder="1" applyAlignment="1">
      <alignment horizontal="right" vertical="top"/>
    </xf>
    <xf numFmtId="170" fontId="144" fillId="3" borderId="58" xfId="35882" applyNumberFormat="1" applyFont="1" applyBorder="1" applyAlignment="1">
      <alignment horizontal="right" vertical="top"/>
    </xf>
    <xf numFmtId="0" fontId="143" fillId="3" borderId="53" xfId="35887" applyFont="1" applyBorder="1" applyAlignment="1">
      <alignment horizontal="center" wrapText="1"/>
    </xf>
    <xf numFmtId="0" fontId="143" fillId="3" borderId="54" xfId="35888" applyFont="1" applyBorder="1" applyAlignment="1">
      <alignment horizontal="center" wrapText="1"/>
    </xf>
    <xf numFmtId="0" fontId="143" fillId="3" borderId="55" xfId="35889" applyFont="1" applyBorder="1" applyAlignment="1">
      <alignment horizontal="center" wrapText="1"/>
    </xf>
    <xf numFmtId="169" fontId="144" fillId="3" borderId="77" xfId="35891" applyNumberFormat="1" applyFont="1" applyBorder="1" applyAlignment="1">
      <alignment horizontal="right" vertical="top"/>
    </xf>
    <xf numFmtId="169" fontId="144" fillId="3" borderId="78" xfId="35892" applyNumberFormat="1" applyFont="1" applyBorder="1" applyAlignment="1">
      <alignment horizontal="right" vertical="top"/>
    </xf>
    <xf numFmtId="169" fontId="144" fillId="3" borderId="79" xfId="35893" applyNumberFormat="1" applyFont="1" applyBorder="1" applyAlignment="1">
      <alignment horizontal="right" vertical="top"/>
    </xf>
    <xf numFmtId="0" fontId="143" fillId="3" borderId="53" xfId="35902" applyFont="1" applyBorder="1" applyAlignment="1">
      <alignment horizontal="center" wrapText="1"/>
    </xf>
    <xf numFmtId="0" fontId="143" fillId="3" borderId="54" xfId="35903" applyFont="1" applyBorder="1" applyAlignment="1">
      <alignment horizontal="center" wrapText="1"/>
    </xf>
    <xf numFmtId="0" fontId="143" fillId="3" borderId="55" xfId="35904" applyFont="1" applyBorder="1" applyAlignment="1">
      <alignment horizontal="center" wrapText="1"/>
    </xf>
    <xf numFmtId="0" fontId="143" fillId="3" borderId="53" xfId="35905" applyFont="1" applyBorder="1" applyAlignment="1">
      <alignment horizontal="center" wrapText="1"/>
    </xf>
    <xf numFmtId="0" fontId="143" fillId="3" borderId="54" xfId="35906" applyFont="1" applyBorder="1" applyAlignment="1">
      <alignment horizontal="center" wrapText="1"/>
    </xf>
    <xf numFmtId="0" fontId="143" fillId="3" borderId="55" xfId="35907" applyFont="1" applyBorder="1" applyAlignment="1">
      <alignment horizontal="center" wrapText="1"/>
    </xf>
    <xf numFmtId="169" fontId="144" fillId="3" borderId="77" xfId="35909" applyNumberFormat="1" applyFont="1" applyBorder="1" applyAlignment="1">
      <alignment horizontal="right" vertical="top"/>
    </xf>
    <xf numFmtId="169" fontId="144" fillId="3" borderId="78" xfId="35910" applyNumberFormat="1" applyFont="1" applyBorder="1" applyAlignment="1">
      <alignment horizontal="right" vertical="top"/>
    </xf>
    <xf numFmtId="169" fontId="144" fillId="3" borderId="79" xfId="35911" applyNumberFormat="1" applyFont="1" applyBorder="1" applyAlignment="1">
      <alignment horizontal="right" vertical="top"/>
    </xf>
    <xf numFmtId="169" fontId="144" fillId="3" borderId="77" xfId="35913" applyNumberFormat="1" applyFont="1" applyBorder="1" applyAlignment="1">
      <alignment horizontal="right" vertical="top"/>
    </xf>
    <xf numFmtId="169" fontId="144" fillId="3" borderId="78" xfId="35914" applyNumberFormat="1" applyFont="1" applyBorder="1" applyAlignment="1">
      <alignment horizontal="right" vertical="top"/>
    </xf>
    <xf numFmtId="169" fontId="144" fillId="3" borderId="79" xfId="35915" applyNumberFormat="1" applyFont="1" applyBorder="1" applyAlignment="1">
      <alignment horizontal="right" vertical="top"/>
    </xf>
    <xf numFmtId="0" fontId="143" fillId="3" borderId="52" xfId="35917" applyFont="1" applyBorder="1" applyAlignment="1">
      <alignment horizontal="center"/>
    </xf>
    <xf numFmtId="169" fontId="144" fillId="3" borderId="80" xfId="35918" applyNumberFormat="1" applyFont="1" applyBorder="1" applyAlignment="1">
      <alignment horizontal="right" vertical="top"/>
    </xf>
    <xf numFmtId="0" fontId="143" fillId="3" borderId="52" xfId="35920" applyFont="1" applyBorder="1" applyAlignment="1">
      <alignment horizontal="center"/>
    </xf>
    <xf numFmtId="0" fontId="143" fillId="3" borderId="52" xfId="35922" applyFont="1" applyBorder="1" applyAlignment="1">
      <alignment horizontal="center"/>
    </xf>
    <xf numFmtId="169" fontId="144" fillId="3" borderId="80" xfId="35923" applyNumberFormat="1" applyFont="1" applyBorder="1" applyAlignment="1">
      <alignment horizontal="right" vertical="top"/>
    </xf>
    <xf numFmtId="169" fontId="144" fillId="3" borderId="80" xfId="35924" applyNumberFormat="1" applyFont="1" applyBorder="1" applyAlignment="1">
      <alignment horizontal="right" vertical="top"/>
    </xf>
    <xf numFmtId="0" fontId="143" fillId="3" borderId="53" xfId="35933" applyFont="1" applyBorder="1" applyAlignment="1">
      <alignment horizontal="center" vertical="center" wrapText="1"/>
    </xf>
    <xf numFmtId="0" fontId="143" fillId="3" borderId="54" xfId="35934" applyFont="1" applyBorder="1" applyAlignment="1">
      <alignment horizontal="center" vertical="center" wrapText="1"/>
    </xf>
    <xf numFmtId="0" fontId="143" fillId="3" borderId="55" xfId="35935" applyFont="1" applyBorder="1" applyAlignment="1">
      <alignment horizontal="center" vertical="center" wrapText="1"/>
    </xf>
    <xf numFmtId="0" fontId="143" fillId="3" borderId="55" xfId="35936" applyFont="1" applyBorder="1" applyAlignment="1">
      <alignment horizontal="center" vertical="center" wrapText="1"/>
    </xf>
    <xf numFmtId="0" fontId="143" fillId="28" borderId="56" xfId="35938" applyFont="1" applyFill="1" applyBorder="1" applyAlignment="1">
      <alignment horizontal="left" vertical="top" wrapText="1"/>
    </xf>
    <xf numFmtId="166" fontId="144" fillId="3" borderId="57" xfId="35939" applyNumberFormat="1" applyFont="1" applyBorder="1" applyAlignment="1">
      <alignment horizontal="right" vertical="top"/>
    </xf>
    <xf numFmtId="166" fontId="144" fillId="3" borderId="71" xfId="35940" applyNumberFormat="1" applyFont="1" applyBorder="1" applyAlignment="1">
      <alignment horizontal="right" vertical="top"/>
    </xf>
    <xf numFmtId="166" fontId="144" fillId="3" borderId="72" xfId="35941" applyNumberFormat="1" applyFont="1" applyBorder="1" applyAlignment="1">
      <alignment horizontal="right" vertical="top"/>
    </xf>
    <xf numFmtId="166" fontId="144" fillId="3" borderId="72" xfId="35942" applyNumberFormat="1" applyFont="1" applyBorder="1" applyAlignment="1">
      <alignment horizontal="right" vertical="top"/>
    </xf>
    <xf numFmtId="0" fontId="143" fillId="28" borderId="58" xfId="35944" applyFont="1" applyFill="1" applyBorder="1" applyAlignment="1">
      <alignment horizontal="left" vertical="top" wrapText="1"/>
    </xf>
    <xf numFmtId="166" fontId="144" fillId="3" borderId="59" xfId="35945" applyNumberFormat="1" applyFont="1" applyBorder="1" applyAlignment="1">
      <alignment horizontal="right" vertical="top"/>
    </xf>
    <xf numFmtId="166" fontId="144" fillId="3" borderId="73" xfId="35946" applyNumberFormat="1" applyFont="1" applyBorder="1" applyAlignment="1">
      <alignment horizontal="right" vertical="top"/>
    </xf>
    <xf numFmtId="166" fontId="144" fillId="3" borderId="74" xfId="35947" applyNumberFormat="1" applyFont="1" applyBorder="1" applyAlignment="1">
      <alignment horizontal="right" vertical="top"/>
    </xf>
    <xf numFmtId="166" fontId="144" fillId="3" borderId="74" xfId="35948" applyNumberFormat="1" applyFont="1" applyBorder="1" applyAlignment="1">
      <alignment horizontal="right" vertical="top"/>
    </xf>
    <xf numFmtId="0" fontId="143" fillId="28" borderId="60" xfId="35950" applyFont="1" applyFill="1" applyBorder="1" applyAlignment="1">
      <alignment horizontal="left" vertical="top" wrapText="1"/>
    </xf>
    <xf numFmtId="166" fontId="144" fillId="3" borderId="61" xfId="35951" applyNumberFormat="1" applyFont="1" applyBorder="1" applyAlignment="1">
      <alignment horizontal="right" vertical="top"/>
    </xf>
    <xf numFmtId="166" fontId="144" fillId="3" borderId="75" xfId="35952" applyNumberFormat="1" applyFont="1" applyBorder="1" applyAlignment="1">
      <alignment horizontal="right" vertical="top"/>
    </xf>
    <xf numFmtId="166" fontId="144" fillId="3" borderId="76" xfId="35953" applyNumberFormat="1" applyFont="1" applyBorder="1" applyAlignment="1">
      <alignment horizontal="right" vertical="top"/>
    </xf>
    <xf numFmtId="166" fontId="144" fillId="3" borderId="76" xfId="35954" applyNumberFormat="1" applyFont="1" applyBorder="1" applyAlignment="1">
      <alignment horizontal="right" vertical="top"/>
    </xf>
    <xf numFmtId="0" fontId="143" fillId="3" borderId="53" xfId="35963" applyFont="1" applyBorder="1" applyAlignment="1">
      <alignment horizontal="center" vertical="center" wrapText="1"/>
    </xf>
    <xf numFmtId="0" fontId="143" fillId="3" borderId="54" xfId="35964" applyFont="1" applyBorder="1" applyAlignment="1">
      <alignment horizontal="center" vertical="center" wrapText="1"/>
    </xf>
    <xf numFmtId="0" fontId="143" fillId="3" borderId="55" xfId="35965" applyFont="1" applyBorder="1" applyAlignment="1">
      <alignment horizontal="center" vertical="center" wrapText="1"/>
    </xf>
    <xf numFmtId="0" fontId="143" fillId="3" borderId="55" xfId="35966" applyFont="1" applyBorder="1" applyAlignment="1">
      <alignment horizontal="center" vertical="center" wrapText="1"/>
    </xf>
    <xf numFmtId="0" fontId="143" fillId="28" borderId="56" xfId="35968" applyFont="1" applyFill="1" applyBorder="1" applyAlignment="1">
      <alignment horizontal="left" vertical="top" wrapText="1"/>
    </xf>
    <xf numFmtId="166" fontId="144" fillId="3" borderId="57" xfId="35969" applyNumberFormat="1" applyFont="1" applyBorder="1" applyAlignment="1">
      <alignment horizontal="right" vertical="top"/>
    </xf>
    <xf numFmtId="166" fontId="144" fillId="3" borderId="71" xfId="35970" applyNumberFormat="1" applyFont="1" applyBorder="1" applyAlignment="1">
      <alignment horizontal="right" vertical="top"/>
    </xf>
    <xf numFmtId="166" fontId="144" fillId="3" borderId="72" xfId="35971" applyNumberFormat="1" applyFont="1" applyBorder="1" applyAlignment="1">
      <alignment horizontal="right" vertical="top"/>
    </xf>
    <xf numFmtId="166" fontId="144" fillId="3" borderId="72" xfId="35972" applyNumberFormat="1" applyFont="1" applyBorder="1" applyAlignment="1">
      <alignment horizontal="right" vertical="top"/>
    </xf>
    <xf numFmtId="0" fontId="143" fillId="28" borderId="58" xfId="35974" applyFont="1" applyFill="1" applyBorder="1" applyAlignment="1">
      <alignment horizontal="left" vertical="top" wrapText="1"/>
    </xf>
    <xf numFmtId="166" fontId="144" fillId="3" borderId="59" xfId="35975" applyNumberFormat="1" applyFont="1" applyBorder="1" applyAlignment="1">
      <alignment horizontal="right" vertical="top"/>
    </xf>
    <xf numFmtId="166" fontId="144" fillId="3" borderId="73" xfId="35976" applyNumberFormat="1" applyFont="1" applyBorder="1" applyAlignment="1">
      <alignment horizontal="right" vertical="top"/>
    </xf>
    <xf numFmtId="166" fontId="144" fillId="3" borderId="74" xfId="35977" applyNumberFormat="1" applyFont="1" applyBorder="1" applyAlignment="1">
      <alignment horizontal="right" vertical="top"/>
    </xf>
    <xf numFmtId="166" fontId="144" fillId="3" borderId="74" xfId="35978" applyNumberFormat="1" applyFont="1" applyBorder="1" applyAlignment="1">
      <alignment horizontal="right" vertical="top"/>
    </xf>
    <xf numFmtId="0" fontId="143" fillId="28" borderId="60" xfId="35980" applyFont="1" applyFill="1" applyBorder="1" applyAlignment="1">
      <alignment horizontal="left" vertical="top" wrapText="1"/>
    </xf>
    <xf numFmtId="0" fontId="143" fillId="3" borderId="53" xfId="35989" applyFont="1" applyBorder="1" applyAlignment="1">
      <alignment horizontal="center" vertical="center" wrapText="1"/>
    </xf>
    <xf numFmtId="0" fontId="143" fillId="3" borderId="54" xfId="35990" applyFont="1" applyBorder="1" applyAlignment="1">
      <alignment horizontal="center" vertical="center" wrapText="1"/>
    </xf>
    <xf numFmtId="0" fontId="143" fillId="3" borderId="55" xfId="35991" applyFont="1" applyBorder="1" applyAlignment="1">
      <alignment horizontal="center" vertical="center" wrapText="1"/>
    </xf>
    <xf numFmtId="0" fontId="143" fillId="3" borderId="55" xfId="35992" applyFont="1" applyBorder="1" applyAlignment="1">
      <alignment horizontal="center" vertical="center" wrapText="1"/>
    </xf>
    <xf numFmtId="0" fontId="143" fillId="28" borderId="56" xfId="35994" applyFont="1" applyFill="1" applyBorder="1" applyAlignment="1">
      <alignment horizontal="left" vertical="top" wrapText="1"/>
    </xf>
    <xf numFmtId="166" fontId="144" fillId="3" borderId="57" xfId="35995" applyNumberFormat="1" applyFont="1" applyBorder="1" applyAlignment="1">
      <alignment horizontal="right" vertical="top"/>
    </xf>
    <xf numFmtId="166" fontId="144" fillId="3" borderId="71" xfId="35996" applyNumberFormat="1" applyFont="1" applyBorder="1" applyAlignment="1">
      <alignment horizontal="right" vertical="top"/>
    </xf>
    <xf numFmtId="166" fontId="144" fillId="3" borderId="72" xfId="35997" applyNumberFormat="1" applyFont="1" applyBorder="1" applyAlignment="1">
      <alignment horizontal="right" vertical="top"/>
    </xf>
    <xf numFmtId="166" fontId="144" fillId="3" borderId="72" xfId="35998" applyNumberFormat="1" applyFont="1" applyBorder="1" applyAlignment="1">
      <alignment horizontal="right" vertical="top"/>
    </xf>
    <xf numFmtId="0" fontId="143" fillId="28" borderId="58" xfId="36000" applyFont="1" applyFill="1" applyBorder="1" applyAlignment="1">
      <alignment horizontal="left" vertical="top" wrapText="1"/>
    </xf>
    <xf numFmtId="166" fontId="144" fillId="3" borderId="59" xfId="36001" applyNumberFormat="1" applyFont="1" applyBorder="1" applyAlignment="1">
      <alignment horizontal="right" vertical="top"/>
    </xf>
    <xf numFmtId="166" fontId="144" fillId="3" borderId="73" xfId="36002" applyNumberFormat="1" applyFont="1" applyBorder="1" applyAlignment="1">
      <alignment horizontal="right" vertical="top"/>
    </xf>
    <xf numFmtId="166" fontId="144" fillId="3" borderId="74" xfId="36003" applyNumberFormat="1" applyFont="1" applyBorder="1" applyAlignment="1">
      <alignment horizontal="right" vertical="top"/>
    </xf>
    <xf numFmtId="166" fontId="144" fillId="3" borderId="74" xfId="36004" applyNumberFormat="1" applyFont="1" applyBorder="1" applyAlignment="1">
      <alignment horizontal="right" vertical="top"/>
    </xf>
    <xf numFmtId="0" fontId="143" fillId="28" borderId="58" xfId="35999" applyFont="1" applyFill="1" applyBorder="1" applyAlignment="1">
      <alignment horizontal="left" vertical="top" wrapText="1"/>
    </xf>
    <xf numFmtId="0" fontId="143" fillId="28" borderId="60" xfId="36005" applyFont="1" applyFill="1" applyBorder="1" applyAlignment="1">
      <alignment horizontal="left" vertical="top" wrapText="1"/>
    </xf>
    <xf numFmtId="0" fontId="143" fillId="28" borderId="60" xfId="36006" applyFont="1" applyFill="1" applyBorder="1" applyAlignment="1">
      <alignment horizontal="left" vertical="top" wrapText="1"/>
    </xf>
    <xf numFmtId="166" fontId="144" fillId="3" borderId="61" xfId="36007" applyNumberFormat="1" applyFont="1" applyBorder="1" applyAlignment="1">
      <alignment horizontal="right" vertical="top"/>
    </xf>
    <xf numFmtId="166" fontId="144" fillId="3" borderId="75" xfId="36008" applyNumberFormat="1" applyFont="1" applyBorder="1" applyAlignment="1">
      <alignment horizontal="right" vertical="top"/>
    </xf>
    <xf numFmtId="166" fontId="144" fillId="3" borderId="76" xfId="36009" applyNumberFormat="1" applyFont="1" applyBorder="1" applyAlignment="1">
      <alignment horizontal="right" vertical="top"/>
    </xf>
    <xf numFmtId="166" fontId="144" fillId="3" borderId="76" xfId="36010" applyNumberFormat="1" applyFont="1" applyBorder="1" applyAlignment="1">
      <alignment horizontal="right" vertical="top"/>
    </xf>
    <xf numFmtId="0" fontId="143" fillId="3" borderId="53" xfId="36019" applyFont="1" applyBorder="1" applyAlignment="1">
      <alignment horizontal="center" vertical="center" wrapText="1"/>
    </xf>
    <xf numFmtId="0" fontId="143" fillId="3" borderId="54" xfId="36020" applyFont="1" applyBorder="1" applyAlignment="1">
      <alignment horizontal="center" vertical="center" wrapText="1"/>
    </xf>
    <xf numFmtId="0" fontId="143" fillId="3" borderId="55" xfId="36021" applyFont="1" applyBorder="1" applyAlignment="1">
      <alignment horizontal="center" vertical="center" wrapText="1"/>
    </xf>
    <xf numFmtId="0" fontId="143" fillId="3" borderId="55" xfId="36022" applyFont="1" applyBorder="1" applyAlignment="1">
      <alignment horizontal="center" vertical="center" wrapText="1"/>
    </xf>
    <xf numFmtId="0" fontId="143" fillId="28" borderId="56" xfId="36024" applyFont="1" applyFill="1" applyBorder="1" applyAlignment="1">
      <alignment horizontal="left" vertical="top" wrapText="1"/>
    </xf>
    <xf numFmtId="166" fontId="144" fillId="3" borderId="57" xfId="36025" applyNumberFormat="1" applyFont="1" applyBorder="1" applyAlignment="1">
      <alignment horizontal="right" vertical="top"/>
    </xf>
    <xf numFmtId="166" fontId="144" fillId="3" borderId="71" xfId="36026" applyNumberFormat="1" applyFont="1" applyBorder="1" applyAlignment="1">
      <alignment horizontal="right" vertical="top"/>
    </xf>
    <xf numFmtId="166" fontId="144" fillId="3" borderId="72" xfId="36027" applyNumberFormat="1" applyFont="1" applyBorder="1" applyAlignment="1">
      <alignment horizontal="right" vertical="top"/>
    </xf>
    <xf numFmtId="166" fontId="144" fillId="3" borderId="72" xfId="36028" applyNumberFormat="1" applyFont="1" applyBorder="1" applyAlignment="1">
      <alignment horizontal="right" vertical="top"/>
    </xf>
    <xf numFmtId="0" fontId="143" fillId="28" borderId="58" xfId="36030" applyFont="1" applyFill="1" applyBorder="1" applyAlignment="1">
      <alignment horizontal="left" vertical="top" wrapText="1"/>
    </xf>
    <xf numFmtId="166" fontId="144" fillId="3" borderId="59" xfId="36031" applyNumberFormat="1" applyFont="1" applyBorder="1" applyAlignment="1">
      <alignment horizontal="right" vertical="top"/>
    </xf>
    <xf numFmtId="166" fontId="144" fillId="3" borderId="73" xfId="36032" applyNumberFormat="1" applyFont="1" applyBorder="1" applyAlignment="1">
      <alignment horizontal="right" vertical="top"/>
    </xf>
    <xf numFmtId="166" fontId="144" fillId="3" borderId="74" xfId="36033" applyNumberFormat="1" applyFont="1" applyBorder="1" applyAlignment="1">
      <alignment horizontal="right" vertical="top"/>
    </xf>
    <xf numFmtId="166" fontId="144" fillId="3" borderId="74" xfId="36034" applyNumberFormat="1" applyFont="1" applyBorder="1" applyAlignment="1">
      <alignment horizontal="right" vertical="top"/>
    </xf>
    <xf numFmtId="0" fontId="143" fillId="28" borderId="60" xfId="36036" applyFont="1" applyFill="1" applyBorder="1" applyAlignment="1">
      <alignment horizontal="left" vertical="top" wrapText="1"/>
    </xf>
    <xf numFmtId="166" fontId="144" fillId="3" borderId="61" xfId="36037" applyNumberFormat="1" applyFont="1" applyBorder="1" applyAlignment="1">
      <alignment horizontal="right" vertical="top"/>
    </xf>
    <xf numFmtId="166" fontId="144" fillId="3" borderId="75" xfId="36038" applyNumberFormat="1" applyFont="1" applyBorder="1" applyAlignment="1">
      <alignment horizontal="right" vertical="top"/>
    </xf>
    <xf numFmtId="166" fontId="144" fillId="3" borderId="76" xfId="36039" applyNumberFormat="1" applyFont="1" applyBorder="1" applyAlignment="1">
      <alignment horizontal="right" vertical="top"/>
    </xf>
    <xf numFmtId="166" fontId="144" fillId="3" borderId="76" xfId="36040" applyNumberFormat="1" applyFont="1" applyBorder="1" applyAlignment="1">
      <alignment horizontal="right" vertical="top"/>
    </xf>
    <xf numFmtId="0" fontId="143" fillId="3" borderId="53" xfId="36049" applyFont="1" applyBorder="1" applyAlignment="1">
      <alignment horizontal="center" vertical="center" wrapText="1"/>
    </xf>
    <xf numFmtId="0" fontId="143" fillId="3" borderId="54" xfId="36050" applyFont="1" applyBorder="1" applyAlignment="1">
      <alignment horizontal="center" vertical="center" wrapText="1"/>
    </xf>
    <xf numFmtId="0" fontId="143" fillId="3" borderId="55" xfId="36051" applyFont="1" applyBorder="1" applyAlignment="1">
      <alignment horizontal="center" vertical="center" wrapText="1"/>
    </xf>
    <xf numFmtId="0" fontId="143" fillId="3" borderId="55" xfId="36052" applyFont="1" applyBorder="1" applyAlignment="1">
      <alignment horizontal="center" vertical="center" wrapText="1"/>
    </xf>
    <xf numFmtId="0" fontId="143" fillId="28" borderId="56" xfId="36054" applyFont="1" applyFill="1" applyBorder="1" applyAlignment="1">
      <alignment horizontal="left" vertical="top" wrapText="1"/>
    </xf>
    <xf numFmtId="166" fontId="144" fillId="3" borderId="57" xfId="36055" applyNumberFormat="1" applyFont="1" applyBorder="1" applyAlignment="1">
      <alignment horizontal="right" vertical="top"/>
    </xf>
    <xf numFmtId="166" fontId="144" fillId="3" borderId="71" xfId="36056" applyNumberFormat="1" applyFont="1" applyBorder="1" applyAlignment="1">
      <alignment horizontal="right" vertical="top"/>
    </xf>
    <xf numFmtId="166" fontId="144" fillId="3" borderId="72" xfId="36057" applyNumberFormat="1" applyFont="1" applyBorder="1" applyAlignment="1">
      <alignment horizontal="right" vertical="top"/>
    </xf>
    <xf numFmtId="166" fontId="144" fillId="3" borderId="72" xfId="36058" applyNumberFormat="1" applyFont="1" applyBorder="1" applyAlignment="1">
      <alignment horizontal="right" vertical="top"/>
    </xf>
    <xf numFmtId="0" fontId="143" fillId="28" borderId="58" xfId="36060" applyFont="1" applyFill="1" applyBorder="1" applyAlignment="1">
      <alignment horizontal="left" vertical="top" wrapText="1"/>
    </xf>
    <xf numFmtId="166" fontId="144" fillId="3" borderId="59" xfId="36061" applyNumberFormat="1" applyFont="1" applyBorder="1" applyAlignment="1">
      <alignment horizontal="right" vertical="top"/>
    </xf>
    <xf numFmtId="166" fontId="144" fillId="3" borderId="73" xfId="36062" applyNumberFormat="1" applyFont="1" applyBorder="1" applyAlignment="1">
      <alignment horizontal="right" vertical="top"/>
    </xf>
    <xf numFmtId="166" fontId="144" fillId="3" borderId="74" xfId="36063" applyNumberFormat="1" applyFont="1" applyBorder="1" applyAlignment="1">
      <alignment horizontal="right" vertical="top"/>
    </xf>
    <xf numFmtId="166" fontId="144" fillId="3" borderId="74" xfId="36064" applyNumberFormat="1" applyFont="1" applyBorder="1" applyAlignment="1">
      <alignment horizontal="right" vertical="top"/>
    </xf>
    <xf numFmtId="0" fontId="143" fillId="28" borderId="60" xfId="36066" applyFont="1" applyFill="1" applyBorder="1" applyAlignment="1">
      <alignment horizontal="left" vertical="top" wrapText="1"/>
    </xf>
    <xf numFmtId="166" fontId="144" fillId="3" borderId="61" xfId="36067" applyNumberFormat="1" applyFont="1" applyBorder="1" applyAlignment="1">
      <alignment horizontal="right" vertical="top"/>
    </xf>
    <xf numFmtId="166" fontId="144" fillId="3" borderId="75" xfId="36068" applyNumberFormat="1" applyFont="1" applyBorder="1" applyAlignment="1">
      <alignment horizontal="right" vertical="top"/>
    </xf>
    <xf numFmtId="166" fontId="144" fillId="3" borderId="76" xfId="36069" applyNumberFormat="1" applyFont="1" applyBorder="1" applyAlignment="1">
      <alignment horizontal="right" vertical="top"/>
    </xf>
    <xf numFmtId="166" fontId="144" fillId="3" borderId="76" xfId="36070" applyNumberFormat="1" applyFont="1" applyBorder="1" applyAlignment="1">
      <alignment horizontal="right" vertical="top"/>
    </xf>
    <xf numFmtId="0" fontId="143" fillId="3" borderId="53" xfId="36049" applyFont="1" applyBorder="1" applyAlignment="1">
      <alignment horizontal="center" wrapText="1"/>
    </xf>
    <xf numFmtId="0" fontId="143" fillId="3" borderId="54" xfId="36050" applyFont="1" applyBorder="1" applyAlignment="1">
      <alignment horizontal="center" wrapText="1"/>
    </xf>
    <xf numFmtId="0" fontId="143" fillId="3" borderId="55" xfId="36051" applyFont="1" applyBorder="1" applyAlignment="1">
      <alignment horizontal="center" wrapText="1"/>
    </xf>
    <xf numFmtId="0" fontId="143" fillId="3" borderId="55" xfId="36052" applyFont="1" applyBorder="1" applyAlignment="1">
      <alignment horizontal="center" wrapText="1"/>
    </xf>
    <xf numFmtId="168" fontId="144" fillId="3" borderId="57" xfId="36071" applyNumberFormat="1" applyFont="1" applyBorder="1" applyAlignment="1">
      <alignment horizontal="right" vertical="top"/>
    </xf>
    <xf numFmtId="168" fontId="144" fillId="3" borderId="71" xfId="36072" applyNumberFormat="1" applyFont="1" applyBorder="1" applyAlignment="1">
      <alignment horizontal="right" vertical="top"/>
    </xf>
    <xf numFmtId="168" fontId="144" fillId="3" borderId="72" xfId="36073" applyNumberFormat="1" applyFont="1" applyBorder="1" applyAlignment="1">
      <alignment horizontal="right" vertical="top"/>
    </xf>
    <xf numFmtId="168" fontId="144" fillId="3" borderId="72" xfId="36074" applyNumberFormat="1" applyFont="1" applyBorder="1" applyAlignment="1">
      <alignment horizontal="right" vertical="top"/>
    </xf>
    <xf numFmtId="168" fontId="144" fillId="3" borderId="59" xfId="36075" applyNumberFormat="1" applyFont="1" applyBorder="1" applyAlignment="1">
      <alignment horizontal="right" vertical="top"/>
    </xf>
    <xf numFmtId="168" fontId="144" fillId="3" borderId="73" xfId="36076" applyNumberFormat="1" applyFont="1" applyBorder="1" applyAlignment="1">
      <alignment horizontal="right" vertical="top"/>
    </xf>
    <xf numFmtId="168" fontId="144" fillId="3" borderId="74" xfId="36077" applyNumberFormat="1" applyFont="1" applyBorder="1" applyAlignment="1">
      <alignment horizontal="right" vertical="top"/>
    </xf>
    <xf numFmtId="168" fontId="144" fillId="3" borderId="74" xfId="36078" applyNumberFormat="1" applyFont="1" applyBorder="1" applyAlignment="1">
      <alignment horizontal="right" vertical="top"/>
    </xf>
    <xf numFmtId="168" fontId="144" fillId="3" borderId="61" xfId="36079" applyNumberFormat="1" applyFont="1" applyBorder="1" applyAlignment="1">
      <alignment horizontal="right" vertical="top"/>
    </xf>
    <xf numFmtId="168" fontId="144" fillId="3" borderId="75" xfId="36080" applyNumberFormat="1" applyFont="1" applyBorder="1" applyAlignment="1">
      <alignment horizontal="right" vertical="top"/>
    </xf>
    <xf numFmtId="168" fontId="144" fillId="3" borderId="76" xfId="36081" applyNumberFormat="1" applyFont="1" applyBorder="1" applyAlignment="1">
      <alignment horizontal="right" vertical="top"/>
    </xf>
    <xf numFmtId="168" fontId="144" fillId="3" borderId="76" xfId="36082" applyNumberFormat="1" applyFont="1" applyBorder="1" applyAlignment="1">
      <alignment horizontal="right" vertical="top"/>
    </xf>
    <xf numFmtId="0" fontId="143" fillId="3" borderId="53" xfId="36091" applyFont="1" applyBorder="1" applyAlignment="1">
      <alignment horizontal="center" vertical="center" wrapText="1"/>
    </xf>
    <xf numFmtId="0" fontId="143" fillId="3" borderId="54" xfId="36092" applyFont="1" applyBorder="1" applyAlignment="1">
      <alignment horizontal="center" vertical="center" wrapText="1"/>
    </xf>
    <xf numFmtId="0" fontId="143" fillId="3" borderId="55" xfId="36093" applyFont="1" applyBorder="1" applyAlignment="1">
      <alignment horizontal="center" vertical="center" wrapText="1"/>
    </xf>
    <xf numFmtId="0" fontId="143" fillId="3" borderId="55" xfId="36094" applyFont="1" applyBorder="1" applyAlignment="1">
      <alignment horizontal="center" vertical="center" wrapText="1"/>
    </xf>
    <xf numFmtId="0" fontId="143" fillId="28" borderId="56" xfId="36096" applyFont="1" applyFill="1" applyBorder="1" applyAlignment="1">
      <alignment horizontal="left" vertical="top" wrapText="1"/>
    </xf>
    <xf numFmtId="166" fontId="144" fillId="3" borderId="57" xfId="36097" applyNumberFormat="1" applyFont="1" applyBorder="1" applyAlignment="1">
      <alignment horizontal="right" vertical="top"/>
    </xf>
    <xf numFmtId="166" fontId="144" fillId="3" borderId="71" xfId="36098" applyNumberFormat="1" applyFont="1" applyBorder="1" applyAlignment="1">
      <alignment horizontal="right" vertical="top"/>
    </xf>
    <xf numFmtId="166" fontId="144" fillId="3" borderId="72" xfId="36099" applyNumberFormat="1" applyFont="1" applyBorder="1" applyAlignment="1">
      <alignment horizontal="right" vertical="top"/>
    </xf>
    <xf numFmtId="166" fontId="144" fillId="3" borderId="72" xfId="36100" applyNumberFormat="1" applyFont="1" applyBorder="1" applyAlignment="1">
      <alignment horizontal="right" vertical="top"/>
    </xf>
    <xf numFmtId="0" fontId="143" fillId="28" borderId="58" xfId="36102" applyFont="1" applyFill="1" applyBorder="1" applyAlignment="1">
      <alignment horizontal="left" vertical="top" wrapText="1"/>
    </xf>
    <xf numFmtId="166" fontId="144" fillId="3" borderId="59" xfId="36103" applyNumberFormat="1" applyFont="1" applyBorder="1" applyAlignment="1">
      <alignment horizontal="right" vertical="top"/>
    </xf>
    <xf numFmtId="166" fontId="144" fillId="3" borderId="73" xfId="36104" applyNumberFormat="1" applyFont="1" applyBorder="1" applyAlignment="1">
      <alignment horizontal="right" vertical="top"/>
    </xf>
    <xf numFmtId="166" fontId="144" fillId="3" borderId="74" xfId="36105" applyNumberFormat="1" applyFont="1" applyBorder="1" applyAlignment="1">
      <alignment horizontal="right" vertical="top"/>
    </xf>
    <xf numFmtId="166" fontId="144" fillId="3" borderId="74" xfId="36106" applyNumberFormat="1" applyFont="1" applyBorder="1" applyAlignment="1">
      <alignment horizontal="right" vertical="top"/>
    </xf>
    <xf numFmtId="0" fontId="143" fillId="28" borderId="60" xfId="36108" applyFont="1" applyFill="1" applyBorder="1" applyAlignment="1">
      <alignment horizontal="left" vertical="top"/>
    </xf>
    <xf numFmtId="166" fontId="144" fillId="3" borderId="61" xfId="36109" applyNumberFormat="1" applyFont="1" applyBorder="1" applyAlignment="1">
      <alignment horizontal="right" vertical="top"/>
    </xf>
    <xf numFmtId="166" fontId="144" fillId="3" borderId="75" xfId="36110" applyNumberFormat="1" applyFont="1" applyBorder="1" applyAlignment="1">
      <alignment horizontal="right" vertical="top"/>
    </xf>
    <xf numFmtId="166" fontId="144" fillId="3" borderId="76" xfId="36111" applyNumberFormat="1" applyFont="1" applyBorder="1" applyAlignment="1">
      <alignment horizontal="right" vertical="top"/>
    </xf>
    <xf numFmtId="166" fontId="144" fillId="3" borderId="76" xfId="36112" applyNumberFormat="1" applyFont="1" applyBorder="1" applyAlignment="1">
      <alignment horizontal="right" vertical="top"/>
    </xf>
    <xf numFmtId="0" fontId="143" fillId="3" borderId="53" xfId="36091" applyFont="1" applyBorder="1" applyAlignment="1">
      <alignment horizontal="center" wrapText="1"/>
    </xf>
    <xf numFmtId="0" fontId="143" fillId="3" borderId="54" xfId="36092" applyFont="1" applyBorder="1" applyAlignment="1">
      <alignment horizontal="center" wrapText="1"/>
    </xf>
    <xf numFmtId="0" fontId="143" fillId="3" borderId="55" xfId="36093" applyFont="1" applyBorder="1" applyAlignment="1">
      <alignment horizontal="center" wrapText="1"/>
    </xf>
    <xf numFmtId="0" fontId="143" fillId="3" borderId="55" xfId="36094" applyFont="1" applyBorder="1" applyAlignment="1">
      <alignment horizontal="center" wrapText="1"/>
    </xf>
    <xf numFmtId="168" fontId="144" fillId="3" borderId="57" xfId="36113" applyNumberFormat="1" applyFont="1" applyBorder="1" applyAlignment="1">
      <alignment horizontal="right" vertical="top"/>
    </xf>
    <xf numFmtId="168" fontId="144" fillId="3" borderId="71" xfId="36114" applyNumberFormat="1" applyFont="1" applyBorder="1" applyAlignment="1">
      <alignment horizontal="right" vertical="top"/>
    </xf>
    <xf numFmtId="168" fontId="144" fillId="3" borderId="72" xfId="36115" applyNumberFormat="1" applyFont="1" applyBorder="1" applyAlignment="1">
      <alignment horizontal="right" vertical="top"/>
    </xf>
    <xf numFmtId="168" fontId="144" fillId="3" borderId="72" xfId="36116" applyNumberFormat="1" applyFont="1" applyBorder="1" applyAlignment="1">
      <alignment horizontal="right" vertical="top"/>
    </xf>
    <xf numFmtId="168" fontId="144" fillId="3" borderId="59" xfId="36117" applyNumberFormat="1" applyFont="1" applyBorder="1" applyAlignment="1">
      <alignment horizontal="right" vertical="top"/>
    </xf>
    <xf numFmtId="168" fontId="144" fillId="3" borderId="73" xfId="36118" applyNumberFormat="1" applyFont="1" applyBorder="1" applyAlignment="1">
      <alignment horizontal="right" vertical="top"/>
    </xf>
    <xf numFmtId="168" fontId="144" fillId="3" borderId="74" xfId="36119" applyNumberFormat="1" applyFont="1" applyBorder="1" applyAlignment="1">
      <alignment horizontal="right" vertical="top"/>
    </xf>
    <xf numFmtId="168" fontId="144" fillId="3" borderId="74" xfId="36120" applyNumberFormat="1" applyFont="1" applyBorder="1" applyAlignment="1">
      <alignment horizontal="right" vertical="top"/>
    </xf>
    <xf numFmtId="0" fontId="143" fillId="28" borderId="58" xfId="36121" applyFont="1" applyFill="1" applyBorder="1" applyAlignment="1">
      <alignment horizontal="left" vertical="top"/>
    </xf>
    <xf numFmtId="0" fontId="143" fillId="28" borderId="60" xfId="36122" applyFont="1" applyFill="1" applyBorder="1" applyAlignment="1">
      <alignment horizontal="left" vertical="top" wrapText="1"/>
    </xf>
    <xf numFmtId="168" fontId="144" fillId="3" borderId="61" xfId="36123" applyNumberFormat="1" applyFont="1" applyBorder="1" applyAlignment="1">
      <alignment horizontal="right" vertical="top"/>
    </xf>
    <xf numFmtId="168" fontId="144" fillId="3" borderId="75" xfId="36124" applyNumberFormat="1" applyFont="1" applyBorder="1" applyAlignment="1">
      <alignment horizontal="right" vertical="top"/>
    </xf>
    <xf numFmtId="168" fontId="144" fillId="3" borderId="76" xfId="36125" applyNumberFormat="1" applyFont="1" applyBorder="1" applyAlignment="1">
      <alignment horizontal="right" vertical="top"/>
    </xf>
    <xf numFmtId="168" fontId="144" fillId="3" borderId="76" xfId="36126" applyNumberFormat="1" applyFont="1" applyBorder="1" applyAlignment="1">
      <alignment horizontal="right" vertical="top"/>
    </xf>
    <xf numFmtId="0" fontId="143" fillId="3" borderId="52" xfId="36132" applyFont="1" applyBorder="1" applyAlignment="1">
      <alignment horizontal="center" wrapText="1"/>
    </xf>
    <xf numFmtId="0" fontId="143" fillId="28" borderId="56" xfId="36133" applyFont="1" applyFill="1" applyBorder="1" applyAlignment="1">
      <alignment horizontal="left" vertical="top" wrapText="1"/>
    </xf>
    <xf numFmtId="0" fontId="143" fillId="28" borderId="56" xfId="36134" applyFont="1" applyFill="1" applyBorder="1" applyAlignment="1">
      <alignment horizontal="left" vertical="top" wrapText="1"/>
    </xf>
    <xf numFmtId="168" fontId="144" fillId="3" borderId="56" xfId="36135" applyNumberFormat="1" applyFont="1" applyBorder="1" applyAlignment="1">
      <alignment horizontal="right" vertical="top"/>
    </xf>
    <xf numFmtId="0" fontId="143" fillId="28" borderId="58" xfId="36136" applyFont="1" applyFill="1" applyBorder="1" applyAlignment="1">
      <alignment horizontal="left" vertical="top" wrapText="1"/>
    </xf>
    <xf numFmtId="0" fontId="143" fillId="28" borderId="58" xfId="36137" applyFont="1" applyFill="1" applyBorder="1" applyAlignment="1">
      <alignment horizontal="left" vertical="top" wrapText="1"/>
    </xf>
    <xf numFmtId="168" fontId="144" fillId="3" borderId="58" xfId="36138" applyNumberFormat="1" applyFont="1" applyBorder="1" applyAlignment="1">
      <alignment horizontal="right" vertical="top"/>
    </xf>
    <xf numFmtId="0" fontId="143" fillId="28" borderId="60" xfId="36140" applyFont="1" applyFill="1" applyBorder="1" applyAlignment="1">
      <alignment horizontal="left" vertical="top" wrapText="1"/>
    </xf>
    <xf numFmtId="168" fontId="144" fillId="3" borderId="60" xfId="36141" applyNumberFormat="1" applyFont="1" applyBorder="1" applyAlignment="1">
      <alignment horizontal="right" vertical="top"/>
    </xf>
    <xf numFmtId="0" fontId="143" fillId="3" borderId="10" xfId="36148" applyFont="1" applyAlignment="1">
      <alignment horizontal="center" wrapText="1"/>
    </xf>
    <xf numFmtId="0" fontId="143" fillId="3" borderId="10" xfId="36149" applyFont="1" applyAlignment="1">
      <alignment horizontal="center" wrapText="1"/>
    </xf>
    <xf numFmtId="0" fontId="143" fillId="3" borderId="10" xfId="36150" applyFont="1" applyAlignment="1">
      <alignment horizontal="center" wrapText="1"/>
    </xf>
    <xf numFmtId="0" fontId="143" fillId="3" borderId="52" xfId="36151" applyFont="1" applyBorder="1" applyAlignment="1">
      <alignment horizontal="center"/>
    </xf>
    <xf numFmtId="0" fontId="143" fillId="3" borderId="52" xfId="36152" applyFont="1" applyBorder="1" applyAlignment="1">
      <alignment horizontal="center"/>
    </xf>
    <xf numFmtId="0" fontId="143" fillId="3" borderId="52" xfId="36153" applyFont="1" applyBorder="1" applyAlignment="1">
      <alignment horizontal="center"/>
    </xf>
    <xf numFmtId="169" fontId="144" fillId="3" borderId="56" xfId="36155" applyNumberFormat="1" applyFont="1" applyBorder="1" applyAlignment="1">
      <alignment horizontal="right" vertical="top"/>
    </xf>
    <xf numFmtId="169" fontId="144" fillId="3" borderId="56" xfId="36157" applyNumberFormat="1" applyFont="1" applyBorder="1" applyAlignment="1">
      <alignment horizontal="right" vertical="top"/>
    </xf>
    <xf numFmtId="169" fontId="144" fillId="3" borderId="56" xfId="36159" applyNumberFormat="1" applyFont="1" applyBorder="1" applyAlignment="1">
      <alignment horizontal="right" vertical="top"/>
    </xf>
    <xf numFmtId="169" fontId="144" fillId="3" borderId="58" xfId="36161" applyNumberFormat="1" applyFont="1" applyBorder="1" applyAlignment="1">
      <alignment horizontal="right" vertical="top"/>
    </xf>
    <xf numFmtId="169" fontId="144" fillId="3" borderId="58" xfId="36163" applyNumberFormat="1" applyFont="1" applyBorder="1" applyAlignment="1">
      <alignment horizontal="right" vertical="top"/>
    </xf>
    <xf numFmtId="169" fontId="144" fillId="3" borderId="58" xfId="36165" applyNumberFormat="1" applyFont="1" applyBorder="1" applyAlignment="1">
      <alignment horizontal="right" vertical="top"/>
    </xf>
    <xf numFmtId="169" fontId="144" fillId="3" borderId="60" xfId="36167" applyNumberFormat="1" applyFont="1" applyBorder="1" applyAlignment="1">
      <alignment horizontal="right" vertical="top"/>
    </xf>
    <xf numFmtId="0" fontId="143" fillId="3" borderId="52" xfId="36168" applyFont="1" applyBorder="1" applyAlignment="1">
      <alignment horizontal="center" wrapText="1"/>
    </xf>
    <xf numFmtId="169" fontId="144" fillId="3" borderId="60" xfId="36170" applyNumberFormat="1" applyFont="1" applyBorder="1" applyAlignment="1">
      <alignment horizontal="right" vertical="top"/>
    </xf>
    <xf numFmtId="169" fontId="144" fillId="3" borderId="60" xfId="36172" applyNumberFormat="1" applyFont="1" applyBorder="1" applyAlignment="1">
      <alignment horizontal="right" vertical="top"/>
    </xf>
    <xf numFmtId="170" fontId="144" fillId="3" borderId="58" xfId="36173" applyNumberFormat="1" applyFont="1" applyBorder="1" applyAlignment="1">
      <alignment horizontal="right" vertical="top"/>
    </xf>
    <xf numFmtId="0" fontId="143" fillId="3" borderId="52" xfId="36174" applyFont="1" applyBorder="1" applyAlignment="1">
      <alignment horizontal="center" wrapText="1"/>
    </xf>
    <xf numFmtId="0" fontId="143" fillId="3" borderId="52" xfId="36175" applyFont="1" applyBorder="1" applyAlignment="1">
      <alignment horizontal="center" wrapText="1"/>
    </xf>
    <xf numFmtId="170" fontId="144" fillId="3" borderId="58" xfId="36176" applyNumberFormat="1" applyFont="1" applyBorder="1" applyAlignment="1">
      <alignment horizontal="right" vertical="top"/>
    </xf>
    <xf numFmtId="170" fontId="144" fillId="3" borderId="58" xfId="36177" applyNumberFormat="1" applyFont="1" applyBorder="1" applyAlignment="1">
      <alignment horizontal="right" vertical="top"/>
    </xf>
    <xf numFmtId="0" fontId="143" fillId="3" borderId="53" xfId="36182" applyFont="1" applyBorder="1" applyAlignment="1">
      <alignment horizontal="center" wrapText="1"/>
    </xf>
    <xf numFmtId="0" fontId="143" fillId="3" borderId="54" xfId="36183" applyFont="1" applyBorder="1" applyAlignment="1">
      <alignment horizontal="center" wrapText="1"/>
    </xf>
    <xf numFmtId="0" fontId="143" fillId="3" borderId="55" xfId="36184" applyFont="1" applyBorder="1" applyAlignment="1">
      <alignment horizontal="center" wrapText="1"/>
    </xf>
    <xf numFmtId="169" fontId="144" fillId="3" borderId="77" xfId="36186" applyNumberFormat="1" applyFont="1" applyBorder="1" applyAlignment="1">
      <alignment horizontal="right" vertical="top"/>
    </xf>
    <xf numFmtId="169" fontId="144" fillId="3" borderId="78" xfId="36187" applyNumberFormat="1" applyFont="1" applyBorder="1" applyAlignment="1">
      <alignment horizontal="right" vertical="top"/>
    </xf>
    <xf numFmtId="169" fontId="144" fillId="3" borderId="79" xfId="36188" applyNumberFormat="1" applyFont="1" applyBorder="1" applyAlignment="1">
      <alignment horizontal="right" vertical="top"/>
    </xf>
    <xf numFmtId="0" fontId="143" fillId="3" borderId="53" xfId="36193" applyFont="1" applyBorder="1" applyAlignment="1">
      <alignment horizontal="center" wrapText="1"/>
    </xf>
    <xf numFmtId="0" fontId="143" fillId="3" borderId="54" xfId="36194" applyFont="1" applyBorder="1" applyAlignment="1">
      <alignment horizontal="center" wrapText="1"/>
    </xf>
    <xf numFmtId="0" fontId="143" fillId="3" borderId="55" xfId="36195" applyFont="1" applyBorder="1" applyAlignment="1">
      <alignment horizontal="center" wrapText="1"/>
    </xf>
    <xf numFmtId="169" fontId="144" fillId="3" borderId="77" xfId="36197" applyNumberFormat="1" applyFont="1" applyBorder="1" applyAlignment="1">
      <alignment horizontal="right" vertical="top"/>
    </xf>
    <xf numFmtId="169" fontId="144" fillId="3" borderId="78" xfId="36198" applyNumberFormat="1" applyFont="1" applyBorder="1" applyAlignment="1">
      <alignment horizontal="right" vertical="top"/>
    </xf>
    <xf numFmtId="169" fontId="144" fillId="3" borderId="79" xfId="36199" applyNumberFormat="1" applyFont="1" applyBorder="1" applyAlignment="1">
      <alignment horizontal="right" vertical="top"/>
    </xf>
    <xf numFmtId="0" fontId="143" fillId="3" borderId="53" xfId="36204" applyFont="1" applyBorder="1" applyAlignment="1">
      <alignment horizontal="center" wrapText="1"/>
    </xf>
    <xf numFmtId="0" fontId="143" fillId="3" borderId="54" xfId="36205" applyFont="1" applyBorder="1" applyAlignment="1">
      <alignment horizontal="center" wrapText="1"/>
    </xf>
    <xf numFmtId="0" fontId="143" fillId="3" borderId="55" xfId="36206" applyFont="1" applyBorder="1" applyAlignment="1">
      <alignment horizontal="center" wrapText="1"/>
    </xf>
    <xf numFmtId="169" fontId="144" fillId="3" borderId="77" xfId="36208" applyNumberFormat="1" applyFont="1" applyBorder="1" applyAlignment="1">
      <alignment horizontal="right" vertical="top"/>
    </xf>
    <xf numFmtId="169" fontId="144" fillId="3" borderId="78" xfId="36209" applyNumberFormat="1" applyFont="1" applyBorder="1" applyAlignment="1">
      <alignment horizontal="right" vertical="top"/>
    </xf>
    <xf numFmtId="169" fontId="144" fillId="3" borderId="79" xfId="36210" applyNumberFormat="1" applyFont="1" applyBorder="1" applyAlignment="1">
      <alignment horizontal="right" vertical="top"/>
    </xf>
    <xf numFmtId="0" fontId="143" fillId="3" borderId="52" xfId="36212" applyFont="1" applyBorder="1" applyAlignment="1">
      <alignment horizontal="center"/>
    </xf>
    <xf numFmtId="169" fontId="144" fillId="3" borderId="80" xfId="36213" applyNumberFormat="1" applyFont="1" applyBorder="1" applyAlignment="1">
      <alignment horizontal="right" vertical="top"/>
    </xf>
    <xf numFmtId="0" fontId="143" fillId="3" borderId="52" xfId="36215" applyFont="1" applyBorder="1" applyAlignment="1">
      <alignment horizontal="center"/>
    </xf>
    <xf numFmtId="169" fontId="144" fillId="3" borderId="80" xfId="36216" applyNumberFormat="1" applyFont="1" applyBorder="1" applyAlignment="1">
      <alignment horizontal="right" vertical="top"/>
    </xf>
    <xf numFmtId="0" fontId="143" fillId="3" borderId="52" xfId="36218" applyFont="1" applyBorder="1" applyAlignment="1">
      <alignment horizontal="center"/>
    </xf>
    <xf numFmtId="169" fontId="144" fillId="3" borderId="80" xfId="36219" applyNumberFormat="1" applyFont="1" applyBorder="1" applyAlignment="1">
      <alignment horizontal="right" vertical="top"/>
    </xf>
    <xf numFmtId="0" fontId="143" fillId="3" borderId="53" xfId="36228" applyFont="1" applyBorder="1" applyAlignment="1">
      <alignment horizontal="center" vertical="center" wrapText="1"/>
    </xf>
    <xf numFmtId="0" fontId="143" fillId="3" borderId="54" xfId="36229" applyFont="1" applyBorder="1" applyAlignment="1">
      <alignment horizontal="center" vertical="center" wrapText="1"/>
    </xf>
    <xf numFmtId="0" fontId="143" fillId="3" borderId="55" xfId="36230" applyFont="1" applyBorder="1" applyAlignment="1">
      <alignment horizontal="center" vertical="center" wrapText="1"/>
    </xf>
    <xf numFmtId="0" fontId="143" fillId="3" borderId="55" xfId="36231" applyFont="1" applyBorder="1" applyAlignment="1">
      <alignment horizontal="center" vertical="center" wrapText="1"/>
    </xf>
    <xf numFmtId="0" fontId="6" fillId="3" borderId="10" xfId="19344" applyAlignment="1">
      <alignment vertical="center"/>
    </xf>
    <xf numFmtId="0" fontId="143" fillId="28" borderId="56" xfId="36233" applyFont="1" applyFill="1" applyBorder="1" applyAlignment="1">
      <alignment horizontal="left" vertical="top" wrapText="1"/>
    </xf>
    <xf numFmtId="166" fontId="144" fillId="3" borderId="57" xfId="36234" applyNumberFormat="1" applyFont="1" applyBorder="1" applyAlignment="1">
      <alignment horizontal="right" vertical="top"/>
    </xf>
    <xf numFmtId="166" fontId="144" fillId="3" borderId="71" xfId="36235" applyNumberFormat="1" applyFont="1" applyBorder="1" applyAlignment="1">
      <alignment horizontal="right" vertical="top"/>
    </xf>
    <xf numFmtId="166" fontId="144" fillId="3" borderId="72" xfId="36236" applyNumberFormat="1" applyFont="1" applyBorder="1" applyAlignment="1">
      <alignment horizontal="right" vertical="top"/>
    </xf>
    <xf numFmtId="166" fontId="144" fillId="3" borderId="72" xfId="36237" applyNumberFormat="1" applyFont="1" applyBorder="1" applyAlignment="1">
      <alignment horizontal="right" vertical="top"/>
    </xf>
    <xf numFmtId="0" fontId="143" fillId="28" borderId="58" xfId="36239" applyFont="1" applyFill="1" applyBorder="1" applyAlignment="1">
      <alignment horizontal="left" vertical="top" wrapText="1"/>
    </xf>
    <xf numFmtId="166" fontId="144" fillId="3" borderId="59" xfId="36240" applyNumberFormat="1" applyFont="1" applyBorder="1" applyAlignment="1">
      <alignment horizontal="right" vertical="top"/>
    </xf>
    <xf numFmtId="166" fontId="144" fillId="3" borderId="73" xfId="36241" applyNumberFormat="1" applyFont="1" applyBorder="1" applyAlignment="1">
      <alignment horizontal="right" vertical="top"/>
    </xf>
    <xf numFmtId="166" fontId="144" fillId="3" borderId="74" xfId="36242" applyNumberFormat="1" applyFont="1" applyBorder="1" applyAlignment="1">
      <alignment horizontal="right" vertical="top"/>
    </xf>
    <xf numFmtId="166" fontId="144" fillId="3" borderId="74" xfId="36243" applyNumberFormat="1" applyFont="1" applyBorder="1" applyAlignment="1">
      <alignment horizontal="right" vertical="top"/>
    </xf>
    <xf numFmtId="0" fontId="143" fillId="28" borderId="60" xfId="36245" applyFont="1" applyFill="1" applyBorder="1" applyAlignment="1">
      <alignment horizontal="left" vertical="top" wrapText="1"/>
    </xf>
    <xf numFmtId="166" fontId="144" fillId="3" borderId="61" xfId="36246" applyNumberFormat="1" applyFont="1" applyBorder="1" applyAlignment="1">
      <alignment horizontal="right" vertical="top"/>
    </xf>
    <xf numFmtId="166" fontId="144" fillId="3" borderId="75" xfId="36247" applyNumberFormat="1" applyFont="1" applyBorder="1" applyAlignment="1">
      <alignment horizontal="right" vertical="top"/>
    </xf>
    <xf numFmtId="166" fontId="144" fillId="3" borderId="76" xfId="36248" applyNumberFormat="1" applyFont="1" applyBorder="1" applyAlignment="1">
      <alignment horizontal="right" vertical="top"/>
    </xf>
    <xf numFmtId="166" fontId="144" fillId="3" borderId="76" xfId="36249" applyNumberFormat="1" applyFont="1" applyBorder="1" applyAlignment="1">
      <alignment horizontal="right" vertical="top"/>
    </xf>
    <xf numFmtId="0" fontId="143" fillId="3" borderId="53" xfId="36258" applyFont="1" applyBorder="1" applyAlignment="1">
      <alignment horizontal="center" vertical="center" wrapText="1"/>
    </xf>
    <xf numFmtId="0" fontId="143" fillId="3" borderId="54" xfId="36259" applyFont="1" applyBorder="1" applyAlignment="1">
      <alignment horizontal="center" vertical="center" wrapText="1"/>
    </xf>
    <xf numFmtId="0" fontId="143" fillId="3" borderId="55" xfId="36260" applyFont="1" applyBorder="1" applyAlignment="1">
      <alignment horizontal="center" vertical="center" wrapText="1"/>
    </xf>
    <xf numFmtId="0" fontId="143" fillId="3" borderId="55" xfId="36261" applyFont="1" applyBorder="1" applyAlignment="1">
      <alignment horizontal="center" vertical="center" wrapText="1"/>
    </xf>
    <xf numFmtId="0" fontId="143" fillId="28" borderId="56" xfId="36263" applyFont="1" applyFill="1" applyBorder="1" applyAlignment="1">
      <alignment horizontal="left" vertical="top" wrapText="1"/>
    </xf>
    <xf numFmtId="166" fontId="144" fillId="3" borderId="57" xfId="36264" applyNumberFormat="1" applyFont="1" applyBorder="1" applyAlignment="1">
      <alignment horizontal="right" vertical="top"/>
    </xf>
    <xf numFmtId="166" fontId="144" fillId="3" borderId="71" xfId="36265" applyNumberFormat="1" applyFont="1" applyBorder="1" applyAlignment="1">
      <alignment horizontal="right" vertical="top"/>
    </xf>
    <xf numFmtId="166" fontId="144" fillId="3" borderId="72" xfId="36266" applyNumberFormat="1" applyFont="1" applyBorder="1" applyAlignment="1">
      <alignment horizontal="right" vertical="top"/>
    </xf>
    <xf numFmtId="166" fontId="144" fillId="3" borderId="72" xfId="36267" applyNumberFormat="1" applyFont="1" applyBorder="1" applyAlignment="1">
      <alignment horizontal="right" vertical="top"/>
    </xf>
    <xf numFmtId="0" fontId="143" fillId="28" borderId="58" xfId="36269" applyFont="1" applyFill="1" applyBorder="1" applyAlignment="1">
      <alignment horizontal="left" vertical="top" wrapText="1"/>
    </xf>
    <xf numFmtId="166" fontId="144" fillId="3" borderId="59" xfId="36270" applyNumberFormat="1" applyFont="1" applyBorder="1" applyAlignment="1">
      <alignment horizontal="right" vertical="top"/>
    </xf>
    <xf numFmtId="166" fontId="144" fillId="3" borderId="73" xfId="36271" applyNumberFormat="1" applyFont="1" applyBorder="1" applyAlignment="1">
      <alignment horizontal="right" vertical="top"/>
    </xf>
    <xf numFmtId="166" fontId="144" fillId="3" borderId="74" xfId="36272" applyNumberFormat="1" applyFont="1" applyBorder="1" applyAlignment="1">
      <alignment horizontal="right" vertical="top"/>
    </xf>
    <xf numFmtId="166" fontId="144" fillId="3" borderId="74" xfId="36273" applyNumberFormat="1" applyFont="1" applyBorder="1" applyAlignment="1">
      <alignment horizontal="right" vertical="top"/>
    </xf>
    <xf numFmtId="0" fontId="143" fillId="28" borderId="60" xfId="36275" applyFont="1" applyFill="1" applyBorder="1" applyAlignment="1">
      <alignment horizontal="left" vertical="top" wrapText="1"/>
    </xf>
    <xf numFmtId="166" fontId="144" fillId="3" borderId="61" xfId="36276" applyNumberFormat="1" applyFont="1" applyBorder="1" applyAlignment="1">
      <alignment horizontal="right" vertical="top"/>
    </xf>
    <xf numFmtId="0" fontId="143" fillId="3" borderId="53" xfId="36285" applyFont="1" applyBorder="1" applyAlignment="1">
      <alignment horizontal="center" vertical="center" wrapText="1"/>
    </xf>
    <xf numFmtId="0" fontId="143" fillId="3" borderId="54" xfId="36286" applyFont="1" applyBorder="1" applyAlignment="1">
      <alignment horizontal="center" vertical="center" wrapText="1"/>
    </xf>
    <xf numFmtId="0" fontId="143" fillId="3" borderId="55" xfId="36287" applyFont="1" applyBorder="1" applyAlignment="1">
      <alignment horizontal="center" vertical="center" wrapText="1"/>
    </xf>
    <xf numFmtId="0" fontId="143" fillId="3" borderId="55" xfId="36288" applyFont="1" applyBorder="1" applyAlignment="1">
      <alignment horizontal="center" vertical="center" wrapText="1"/>
    </xf>
    <xf numFmtId="0" fontId="143" fillId="28" borderId="56" xfId="36290" applyFont="1" applyFill="1" applyBorder="1" applyAlignment="1">
      <alignment horizontal="left" vertical="top" wrapText="1"/>
    </xf>
    <xf numFmtId="166" fontId="144" fillId="3" borderId="57" xfId="36291" applyNumberFormat="1" applyFont="1" applyBorder="1" applyAlignment="1">
      <alignment horizontal="right" vertical="top"/>
    </xf>
    <xf numFmtId="166" fontId="144" fillId="3" borderId="71" xfId="36292" applyNumberFormat="1" applyFont="1" applyBorder="1" applyAlignment="1">
      <alignment horizontal="right" vertical="top"/>
    </xf>
    <xf numFmtId="166" fontId="144" fillId="3" borderId="72" xfId="36293" applyNumberFormat="1" applyFont="1" applyBorder="1" applyAlignment="1">
      <alignment horizontal="right" vertical="top"/>
    </xf>
    <xf numFmtId="166" fontId="144" fillId="3" borderId="72" xfId="36294" applyNumberFormat="1" applyFont="1" applyBorder="1" applyAlignment="1">
      <alignment horizontal="right" vertical="top"/>
    </xf>
    <xf numFmtId="0" fontId="143" fillId="28" borderId="58" xfId="36296" applyFont="1" applyFill="1" applyBorder="1" applyAlignment="1">
      <alignment horizontal="left" vertical="top" wrapText="1"/>
    </xf>
    <xf numFmtId="166" fontId="144" fillId="3" borderId="59" xfId="36297" applyNumberFormat="1" applyFont="1" applyBorder="1" applyAlignment="1">
      <alignment horizontal="right" vertical="top"/>
    </xf>
    <xf numFmtId="166" fontId="144" fillId="3" borderId="73" xfId="36298" applyNumberFormat="1" applyFont="1" applyBorder="1" applyAlignment="1">
      <alignment horizontal="right" vertical="top"/>
    </xf>
    <xf numFmtId="166" fontId="144" fillId="3" borderId="74" xfId="36299" applyNumberFormat="1" applyFont="1" applyBorder="1" applyAlignment="1">
      <alignment horizontal="right" vertical="top"/>
    </xf>
    <xf numFmtId="166" fontId="144" fillId="3" borderId="74" xfId="36300" applyNumberFormat="1" applyFont="1" applyBorder="1" applyAlignment="1">
      <alignment horizontal="right" vertical="top"/>
    </xf>
    <xf numFmtId="0" fontId="143" fillId="28" borderId="58" xfId="36295" applyFont="1" applyFill="1" applyBorder="1" applyAlignment="1">
      <alignment horizontal="left" vertical="top" wrapText="1"/>
    </xf>
    <xf numFmtId="0" fontId="143" fillId="28" borderId="60" xfId="36301" applyFont="1" applyFill="1" applyBorder="1" applyAlignment="1">
      <alignment horizontal="left" vertical="top" wrapText="1"/>
    </xf>
    <xf numFmtId="0" fontId="143" fillId="28" borderId="60" xfId="36302" applyFont="1" applyFill="1" applyBorder="1" applyAlignment="1">
      <alignment horizontal="left" vertical="top" wrapText="1"/>
    </xf>
    <xf numFmtId="166" fontId="144" fillId="3" borderId="61" xfId="36303" applyNumberFormat="1" applyFont="1" applyBorder="1" applyAlignment="1">
      <alignment horizontal="right" vertical="top"/>
    </xf>
    <xf numFmtId="166" fontId="144" fillId="3" borderId="75" xfId="36304" applyNumberFormat="1" applyFont="1" applyBorder="1" applyAlignment="1">
      <alignment horizontal="right" vertical="top"/>
    </xf>
    <xf numFmtId="166" fontId="144" fillId="3" borderId="76" xfId="36305" applyNumberFormat="1" applyFont="1" applyBorder="1" applyAlignment="1">
      <alignment horizontal="right" vertical="top"/>
    </xf>
    <xf numFmtId="166" fontId="144" fillId="3" borderId="76" xfId="36306" applyNumberFormat="1" applyFont="1" applyBorder="1" applyAlignment="1">
      <alignment horizontal="right" vertical="top"/>
    </xf>
    <xf numFmtId="0" fontId="143" fillId="3" borderId="53" xfId="36315" applyFont="1" applyBorder="1" applyAlignment="1">
      <alignment horizontal="center" vertical="center" wrapText="1"/>
    </xf>
    <xf numFmtId="0" fontId="143" fillId="3" borderId="54" xfId="36316" applyFont="1" applyBorder="1" applyAlignment="1">
      <alignment horizontal="center" vertical="center" wrapText="1"/>
    </xf>
    <xf numFmtId="0" fontId="143" fillId="3" borderId="55" xfId="36317" applyFont="1" applyBorder="1" applyAlignment="1">
      <alignment horizontal="center" vertical="center" wrapText="1"/>
    </xf>
    <xf numFmtId="0" fontId="143" fillId="3" borderId="55" xfId="36318" applyFont="1" applyBorder="1" applyAlignment="1">
      <alignment horizontal="center" vertical="center" wrapText="1"/>
    </xf>
    <xf numFmtId="0" fontId="143" fillId="28" borderId="56" xfId="36320" applyFont="1" applyFill="1" applyBorder="1" applyAlignment="1">
      <alignment horizontal="left" vertical="top" wrapText="1"/>
    </xf>
    <xf numFmtId="166" fontId="144" fillId="3" borderId="57" xfId="36321" applyNumberFormat="1" applyFont="1" applyBorder="1" applyAlignment="1">
      <alignment horizontal="right" vertical="top"/>
    </xf>
    <xf numFmtId="166" fontId="144" fillId="3" borderId="71" xfId="36322" applyNumberFormat="1" applyFont="1" applyBorder="1" applyAlignment="1">
      <alignment horizontal="right" vertical="top"/>
    </xf>
    <xf numFmtId="166" fontId="144" fillId="3" borderId="72" xfId="36323" applyNumberFormat="1" applyFont="1" applyBorder="1" applyAlignment="1">
      <alignment horizontal="right" vertical="top"/>
    </xf>
    <xf numFmtId="166" fontId="144" fillId="3" borderId="72" xfId="36324" applyNumberFormat="1" applyFont="1" applyBorder="1" applyAlignment="1">
      <alignment horizontal="right" vertical="top"/>
    </xf>
    <xf numFmtId="0" fontId="143" fillId="28" borderId="58" xfId="36326" applyFont="1" applyFill="1" applyBorder="1" applyAlignment="1">
      <alignment horizontal="left" vertical="top" wrapText="1"/>
    </xf>
    <xf numFmtId="166" fontId="144" fillId="3" borderId="59" xfId="36327" applyNumberFormat="1" applyFont="1" applyBorder="1" applyAlignment="1">
      <alignment horizontal="right" vertical="top"/>
    </xf>
    <xf numFmtId="166" fontId="144" fillId="3" borderId="73" xfId="36328" applyNumberFormat="1" applyFont="1" applyBorder="1" applyAlignment="1">
      <alignment horizontal="right" vertical="top"/>
    </xf>
    <xf numFmtId="166" fontId="144" fillId="3" borderId="74" xfId="36329" applyNumberFormat="1" applyFont="1" applyBorder="1" applyAlignment="1">
      <alignment horizontal="right" vertical="top"/>
    </xf>
    <xf numFmtId="166" fontId="144" fillId="3" borderId="74" xfId="36330" applyNumberFormat="1" applyFont="1" applyBorder="1" applyAlignment="1">
      <alignment horizontal="right" vertical="top"/>
    </xf>
    <xf numFmtId="0" fontId="143" fillId="28" borderId="60" xfId="36332" applyFont="1" applyFill="1" applyBorder="1" applyAlignment="1">
      <alignment horizontal="left" vertical="top" wrapText="1"/>
    </xf>
    <xf numFmtId="166" fontId="144" fillId="3" borderId="61" xfId="36333" applyNumberFormat="1" applyFont="1" applyBorder="1" applyAlignment="1">
      <alignment horizontal="right" vertical="top"/>
    </xf>
    <xf numFmtId="166" fontId="144" fillId="3" borderId="75" xfId="36334" applyNumberFormat="1" applyFont="1" applyBorder="1" applyAlignment="1">
      <alignment horizontal="right" vertical="top"/>
    </xf>
    <xf numFmtId="166" fontId="144" fillId="3" borderId="76" xfId="36335" applyNumberFormat="1" applyFont="1" applyBorder="1" applyAlignment="1">
      <alignment horizontal="right" vertical="top"/>
    </xf>
    <xf numFmtId="166" fontId="144" fillId="3" borderId="76" xfId="36336" applyNumberFormat="1" applyFont="1" applyBorder="1" applyAlignment="1">
      <alignment horizontal="right" vertical="top"/>
    </xf>
    <xf numFmtId="0" fontId="143" fillId="3" borderId="53" xfId="36345" applyFont="1" applyBorder="1" applyAlignment="1">
      <alignment horizontal="center" vertical="center" wrapText="1"/>
    </xf>
    <xf numFmtId="0" fontId="143" fillId="3" borderId="54" xfId="36346" applyFont="1" applyBorder="1" applyAlignment="1">
      <alignment horizontal="center" vertical="center" wrapText="1"/>
    </xf>
    <xf numFmtId="0" fontId="143" fillId="3" borderId="55" xfId="36347" applyFont="1" applyBorder="1" applyAlignment="1">
      <alignment horizontal="center" vertical="center" wrapText="1"/>
    </xf>
    <xf numFmtId="0" fontId="143" fillId="3" borderId="55" xfId="36348" applyFont="1" applyBorder="1" applyAlignment="1">
      <alignment horizontal="center" vertical="center" wrapText="1"/>
    </xf>
    <xf numFmtId="0" fontId="143" fillId="28" borderId="56" xfId="36350" applyFont="1" applyFill="1" applyBorder="1" applyAlignment="1">
      <alignment horizontal="left" vertical="top" wrapText="1"/>
    </xf>
    <xf numFmtId="166" fontId="144" fillId="3" borderId="57" xfId="36351" applyNumberFormat="1" applyFont="1" applyBorder="1" applyAlignment="1">
      <alignment horizontal="right" vertical="top"/>
    </xf>
    <xf numFmtId="166" fontId="144" fillId="3" borderId="71" xfId="36352" applyNumberFormat="1" applyFont="1" applyBorder="1" applyAlignment="1">
      <alignment horizontal="right" vertical="top"/>
    </xf>
    <xf numFmtId="166" fontId="144" fillId="3" borderId="72" xfId="36353" applyNumberFormat="1" applyFont="1" applyBorder="1" applyAlignment="1">
      <alignment horizontal="right" vertical="top"/>
    </xf>
    <xf numFmtId="166" fontId="144" fillId="3" borderId="72" xfId="36354" applyNumberFormat="1" applyFont="1" applyBorder="1" applyAlignment="1">
      <alignment horizontal="right" vertical="top"/>
    </xf>
    <xf numFmtId="0" fontId="143" fillId="28" borderId="58" xfId="36356" applyFont="1" applyFill="1" applyBorder="1" applyAlignment="1">
      <alignment horizontal="left" vertical="top" wrapText="1"/>
    </xf>
    <xf numFmtId="166" fontId="144" fillId="3" borderId="59" xfId="36357" applyNumberFormat="1" applyFont="1" applyBorder="1" applyAlignment="1">
      <alignment horizontal="right" vertical="top"/>
    </xf>
    <xf numFmtId="166" fontId="144" fillId="3" borderId="73" xfId="36358" applyNumberFormat="1" applyFont="1" applyBorder="1" applyAlignment="1">
      <alignment horizontal="right" vertical="top"/>
    </xf>
    <xf numFmtId="166" fontId="144" fillId="3" borderId="74" xfId="36359" applyNumberFormat="1" applyFont="1" applyBorder="1" applyAlignment="1">
      <alignment horizontal="right" vertical="top"/>
    </xf>
    <xf numFmtId="166" fontId="144" fillId="3" borderId="74" xfId="36360" applyNumberFormat="1" applyFont="1" applyBorder="1" applyAlignment="1">
      <alignment horizontal="right" vertical="top"/>
    </xf>
    <xf numFmtId="0" fontId="143" fillId="28" borderId="60" xfId="36362" applyFont="1" applyFill="1" applyBorder="1" applyAlignment="1">
      <alignment horizontal="left" vertical="top" wrapText="1"/>
    </xf>
    <xf numFmtId="166" fontId="144" fillId="3" borderId="61" xfId="36363" applyNumberFormat="1" applyFont="1" applyBorder="1" applyAlignment="1">
      <alignment horizontal="right" vertical="top"/>
    </xf>
    <xf numFmtId="166" fontId="144" fillId="3" borderId="75" xfId="36364" applyNumberFormat="1" applyFont="1" applyBorder="1" applyAlignment="1">
      <alignment horizontal="right" vertical="top"/>
    </xf>
    <xf numFmtId="166" fontId="144" fillId="3" borderId="76" xfId="36365" applyNumberFormat="1" applyFont="1" applyBorder="1" applyAlignment="1">
      <alignment horizontal="right" vertical="top"/>
    </xf>
    <xf numFmtId="166" fontId="144" fillId="3" borderId="76" xfId="36366" applyNumberFormat="1" applyFont="1" applyBorder="1" applyAlignment="1">
      <alignment horizontal="right" vertical="top"/>
    </xf>
    <xf numFmtId="168" fontId="144" fillId="3" borderId="57" xfId="36367" applyNumberFormat="1" applyFont="1" applyBorder="1" applyAlignment="1">
      <alignment horizontal="right" vertical="top"/>
    </xf>
    <xf numFmtId="168" fontId="144" fillId="3" borderId="71" xfId="36368" applyNumberFormat="1" applyFont="1" applyBorder="1" applyAlignment="1">
      <alignment horizontal="right" vertical="top"/>
    </xf>
    <xf numFmtId="168" fontId="144" fillId="3" borderId="72" xfId="36369" applyNumberFormat="1" applyFont="1" applyBorder="1" applyAlignment="1">
      <alignment horizontal="right" vertical="top"/>
    </xf>
    <xf numFmtId="168" fontId="144" fillId="3" borderId="72" xfId="36370" applyNumberFormat="1" applyFont="1" applyBorder="1" applyAlignment="1">
      <alignment horizontal="right" vertical="top"/>
    </xf>
    <xf numFmtId="168" fontId="144" fillId="3" borderId="59" xfId="36371" applyNumberFormat="1" applyFont="1" applyBorder="1" applyAlignment="1">
      <alignment horizontal="right" vertical="top"/>
    </xf>
    <xf numFmtId="168" fontId="144" fillId="3" borderId="73" xfId="36372" applyNumberFormat="1" applyFont="1" applyBorder="1" applyAlignment="1">
      <alignment horizontal="right" vertical="top"/>
    </xf>
    <xf numFmtId="168" fontId="144" fillId="3" borderId="74" xfId="36373" applyNumberFormat="1" applyFont="1" applyBorder="1" applyAlignment="1">
      <alignment horizontal="right" vertical="top"/>
    </xf>
    <xf numFmtId="168" fontId="144" fillId="3" borderId="74" xfId="36374" applyNumberFormat="1" applyFont="1" applyBorder="1" applyAlignment="1">
      <alignment horizontal="right" vertical="top"/>
    </xf>
    <xf numFmtId="168" fontId="144" fillId="3" borderId="61" xfId="36375" applyNumberFormat="1" applyFont="1" applyBorder="1" applyAlignment="1">
      <alignment horizontal="right" vertical="top"/>
    </xf>
    <xf numFmtId="168" fontId="144" fillId="3" borderId="75" xfId="36376" applyNumberFormat="1" applyFont="1" applyBorder="1" applyAlignment="1">
      <alignment horizontal="right" vertical="top"/>
    </xf>
    <xf numFmtId="168" fontId="144" fillId="3" borderId="76" xfId="36377" applyNumberFormat="1" applyFont="1" applyBorder="1" applyAlignment="1">
      <alignment horizontal="right" vertical="top"/>
    </xf>
    <xf numFmtId="168" fontId="144" fillId="3" borderId="76" xfId="36378" applyNumberFormat="1" applyFont="1" applyBorder="1" applyAlignment="1">
      <alignment horizontal="right" vertical="top"/>
    </xf>
    <xf numFmtId="0" fontId="143" fillId="3" borderId="53" xfId="36387" applyFont="1" applyBorder="1" applyAlignment="1">
      <alignment horizontal="center" vertical="center" wrapText="1"/>
    </xf>
    <xf numFmtId="0" fontId="143" fillId="3" borderId="54" xfId="36388" applyFont="1" applyBorder="1" applyAlignment="1">
      <alignment horizontal="center" vertical="center" wrapText="1"/>
    </xf>
    <xf numFmtId="0" fontId="143" fillId="3" borderId="55" xfId="36389" applyFont="1" applyBorder="1" applyAlignment="1">
      <alignment horizontal="center" vertical="center" wrapText="1"/>
    </xf>
    <xf numFmtId="0" fontId="143" fillId="3" borderId="55" xfId="36390" applyFont="1" applyBorder="1" applyAlignment="1">
      <alignment horizontal="center" vertical="center" wrapText="1"/>
    </xf>
    <xf numFmtId="0" fontId="143" fillId="28" borderId="56" xfId="36392" applyFont="1" applyFill="1" applyBorder="1" applyAlignment="1">
      <alignment horizontal="left" vertical="top" wrapText="1"/>
    </xf>
    <xf numFmtId="166" fontId="144" fillId="3" borderId="57" xfId="36393" applyNumberFormat="1" applyFont="1" applyBorder="1" applyAlignment="1">
      <alignment horizontal="right" vertical="top"/>
    </xf>
    <xf numFmtId="166" fontId="144" fillId="3" borderId="71" xfId="36394" applyNumberFormat="1" applyFont="1" applyBorder="1" applyAlignment="1">
      <alignment horizontal="right" vertical="top"/>
    </xf>
    <xf numFmtId="166" fontId="144" fillId="3" borderId="72" xfId="36395" applyNumberFormat="1" applyFont="1" applyBorder="1" applyAlignment="1">
      <alignment horizontal="right" vertical="top"/>
    </xf>
    <xf numFmtId="166" fontId="144" fillId="3" borderId="72" xfId="36396" applyNumberFormat="1" applyFont="1" applyBorder="1" applyAlignment="1">
      <alignment horizontal="right" vertical="top"/>
    </xf>
    <xf numFmtId="0" fontId="143" fillId="28" borderId="58" xfId="36398" applyFont="1" applyFill="1" applyBorder="1" applyAlignment="1">
      <alignment horizontal="left" vertical="top" wrapText="1"/>
    </xf>
    <xf numFmtId="166" fontId="144" fillId="3" borderId="59" xfId="36399" applyNumberFormat="1" applyFont="1" applyBorder="1" applyAlignment="1">
      <alignment horizontal="right" vertical="top"/>
    </xf>
    <xf numFmtId="166" fontId="144" fillId="3" borderId="73" xfId="36400" applyNumberFormat="1" applyFont="1" applyBorder="1" applyAlignment="1">
      <alignment horizontal="right" vertical="top"/>
    </xf>
    <xf numFmtId="166" fontId="144" fillId="3" borderId="74" xfId="36401" applyNumberFormat="1" applyFont="1" applyBorder="1" applyAlignment="1">
      <alignment horizontal="right" vertical="top"/>
    </xf>
    <xf numFmtId="166" fontId="144" fillId="3" borderId="74" xfId="36402" applyNumberFormat="1" applyFont="1" applyBorder="1" applyAlignment="1">
      <alignment horizontal="right" vertical="top"/>
    </xf>
    <xf numFmtId="0" fontId="143" fillId="28" borderId="60" xfId="36404" applyFont="1" applyFill="1" applyBorder="1" applyAlignment="1">
      <alignment horizontal="left" vertical="top" wrapText="1"/>
    </xf>
    <xf numFmtId="166" fontId="144" fillId="3" borderId="61" xfId="36405" applyNumberFormat="1" applyFont="1" applyBorder="1" applyAlignment="1">
      <alignment horizontal="right" vertical="top"/>
    </xf>
    <xf numFmtId="166" fontId="144" fillId="3" borderId="75" xfId="36406" applyNumberFormat="1" applyFont="1" applyBorder="1" applyAlignment="1">
      <alignment horizontal="right" vertical="top"/>
    </xf>
    <xf numFmtId="166" fontId="144" fillId="3" borderId="76" xfId="36407" applyNumberFormat="1" applyFont="1" applyBorder="1" applyAlignment="1">
      <alignment horizontal="right" vertical="top"/>
    </xf>
    <xf numFmtId="166" fontId="144" fillId="3" borderId="76" xfId="36408" applyNumberFormat="1" applyFont="1" applyBorder="1" applyAlignment="1">
      <alignment horizontal="right" vertical="top"/>
    </xf>
    <xf numFmtId="0" fontId="143" fillId="3" borderId="53" xfId="36387" applyFont="1" applyBorder="1" applyAlignment="1">
      <alignment horizontal="center" wrapText="1"/>
    </xf>
    <xf numFmtId="0" fontId="143" fillId="3" borderId="54" xfId="36388" applyFont="1" applyBorder="1" applyAlignment="1">
      <alignment horizontal="center" wrapText="1"/>
    </xf>
    <xf numFmtId="0" fontId="143" fillId="3" borderId="55" xfId="36389" applyFont="1" applyBorder="1" applyAlignment="1">
      <alignment horizontal="center" wrapText="1"/>
    </xf>
    <xf numFmtId="0" fontId="143" fillId="3" borderId="55" xfId="36390" applyFont="1" applyBorder="1" applyAlignment="1">
      <alignment horizontal="center" wrapText="1"/>
    </xf>
    <xf numFmtId="168" fontId="144" fillId="3" borderId="57" xfId="36409" applyNumberFormat="1" applyFont="1" applyBorder="1" applyAlignment="1">
      <alignment horizontal="right" vertical="top"/>
    </xf>
    <xf numFmtId="168" fontId="144" fillId="3" borderId="71" xfId="36410" applyNumberFormat="1" applyFont="1" applyBorder="1" applyAlignment="1">
      <alignment horizontal="right" vertical="top"/>
    </xf>
    <xf numFmtId="168" fontId="144" fillId="3" borderId="72" xfId="36411" applyNumberFormat="1" applyFont="1" applyBorder="1" applyAlignment="1">
      <alignment horizontal="right" vertical="top"/>
    </xf>
    <xf numFmtId="168" fontId="144" fillId="3" borderId="72" xfId="36412" applyNumberFormat="1" applyFont="1" applyBorder="1" applyAlignment="1">
      <alignment horizontal="right" vertical="top"/>
    </xf>
    <xf numFmtId="168" fontId="144" fillId="3" borderId="59" xfId="36413" applyNumberFormat="1" applyFont="1" applyBorder="1" applyAlignment="1">
      <alignment horizontal="right" vertical="top"/>
    </xf>
    <xf numFmtId="168" fontId="144" fillId="3" borderId="73" xfId="36414" applyNumberFormat="1" applyFont="1" applyBorder="1" applyAlignment="1">
      <alignment horizontal="right" vertical="top"/>
    </xf>
    <xf numFmtId="168" fontId="144" fillId="3" borderId="74" xfId="36415" applyNumberFormat="1" applyFont="1" applyBorder="1" applyAlignment="1">
      <alignment horizontal="right" vertical="top"/>
    </xf>
    <xf numFmtId="168" fontId="144" fillId="3" borderId="74" xfId="36416" applyNumberFormat="1" applyFont="1" applyBorder="1" applyAlignment="1">
      <alignment horizontal="right" vertical="top"/>
    </xf>
    <xf numFmtId="168" fontId="144" fillId="3" borderId="61" xfId="36417" applyNumberFormat="1" applyFont="1" applyBorder="1" applyAlignment="1">
      <alignment horizontal="right" vertical="top"/>
    </xf>
    <xf numFmtId="168" fontId="144" fillId="3" borderId="75" xfId="36418" applyNumberFormat="1" applyFont="1" applyBorder="1" applyAlignment="1">
      <alignment horizontal="right" vertical="top"/>
    </xf>
    <xf numFmtId="168" fontId="144" fillId="3" borderId="76" xfId="36419" applyNumberFormat="1" applyFont="1" applyBorder="1" applyAlignment="1">
      <alignment horizontal="right" vertical="top"/>
    </xf>
    <xf numFmtId="168" fontId="144" fillId="3" borderId="76" xfId="36420" applyNumberFormat="1" applyFont="1" applyBorder="1" applyAlignment="1">
      <alignment horizontal="right" vertical="top"/>
    </xf>
    <xf numFmtId="0" fontId="143" fillId="3" borderId="52" xfId="36426" applyFont="1" applyBorder="1" applyAlignment="1">
      <alignment horizontal="center" wrapText="1"/>
    </xf>
    <xf numFmtId="0" fontId="143" fillId="28" borderId="56" xfId="36427" applyFont="1" applyFill="1" applyBorder="1" applyAlignment="1">
      <alignment horizontal="left" vertical="top" wrapText="1"/>
    </xf>
    <xf numFmtId="0" fontId="143" fillId="28" borderId="56" xfId="36428" applyFont="1" applyFill="1" applyBorder="1" applyAlignment="1">
      <alignment horizontal="left" vertical="top" wrapText="1"/>
    </xf>
    <xf numFmtId="168" fontId="144" fillId="3" borderId="56" xfId="36429" applyNumberFormat="1" applyFont="1" applyBorder="1" applyAlignment="1">
      <alignment horizontal="right" vertical="top"/>
    </xf>
    <xf numFmtId="0" fontId="143" fillId="28" borderId="58" xfId="36430" applyFont="1" applyFill="1" applyBorder="1" applyAlignment="1">
      <alignment horizontal="left" vertical="top" wrapText="1"/>
    </xf>
    <xf numFmtId="0" fontId="143" fillId="28" borderId="58" xfId="36431" applyFont="1" applyFill="1" applyBorder="1" applyAlignment="1">
      <alignment horizontal="left" vertical="top" wrapText="1"/>
    </xf>
    <xf numFmtId="168" fontId="144" fillId="3" borderId="58" xfId="36432" applyNumberFormat="1" applyFont="1" applyBorder="1" applyAlignment="1">
      <alignment horizontal="right" vertical="top"/>
    </xf>
    <xf numFmtId="0" fontId="143" fillId="28" borderId="60" xfId="36434" applyFont="1" applyFill="1" applyBorder="1" applyAlignment="1">
      <alignment horizontal="left" vertical="top" wrapText="1"/>
    </xf>
    <xf numFmtId="168" fontId="144" fillId="3" borderId="60" xfId="36435" applyNumberFormat="1" applyFont="1" applyBorder="1" applyAlignment="1">
      <alignment horizontal="right" vertical="top"/>
    </xf>
    <xf numFmtId="0" fontId="143" fillId="3" borderId="10" xfId="36439" applyFont="1" applyAlignment="1">
      <alignment horizontal="center" wrapText="1"/>
    </xf>
    <xf numFmtId="0" fontId="143" fillId="3" borderId="10" xfId="36440" applyFont="1" applyAlignment="1">
      <alignment horizontal="center" wrapText="1"/>
    </xf>
    <xf numFmtId="0" fontId="143" fillId="3" borderId="10" xfId="36441" applyFont="1" applyAlignment="1">
      <alignment horizontal="center" wrapText="1"/>
    </xf>
    <xf numFmtId="0" fontId="143" fillId="3" borderId="52" xfId="36442" applyFont="1" applyBorder="1" applyAlignment="1">
      <alignment horizontal="center"/>
    </xf>
    <xf numFmtId="0" fontId="143" fillId="3" borderId="52" xfId="36443" applyFont="1" applyBorder="1" applyAlignment="1">
      <alignment horizontal="center"/>
    </xf>
    <xf numFmtId="0" fontId="143" fillId="3" borderId="52" xfId="36444" applyFont="1" applyBorder="1" applyAlignment="1">
      <alignment horizontal="center"/>
    </xf>
    <xf numFmtId="169" fontId="144" fillId="3" borderId="56" xfId="36445" applyNumberFormat="1" applyFont="1" applyBorder="1" applyAlignment="1">
      <alignment horizontal="right" vertical="top"/>
    </xf>
    <xf numFmtId="169" fontId="144" fillId="3" borderId="56" xfId="36446" applyNumberFormat="1" applyFont="1" applyBorder="1" applyAlignment="1">
      <alignment horizontal="right" vertical="top"/>
    </xf>
    <xf numFmtId="169" fontId="144" fillId="3" borderId="56" xfId="36447" applyNumberFormat="1" applyFont="1" applyBorder="1" applyAlignment="1">
      <alignment horizontal="right" vertical="top"/>
    </xf>
    <xf numFmtId="169" fontId="144" fillId="3" borderId="58" xfId="36448" applyNumberFormat="1" applyFont="1" applyBorder="1" applyAlignment="1">
      <alignment horizontal="right" vertical="top"/>
    </xf>
    <xf numFmtId="169" fontId="144" fillId="3" borderId="58" xfId="36449" applyNumberFormat="1" applyFont="1" applyBorder="1" applyAlignment="1">
      <alignment horizontal="right" vertical="top"/>
    </xf>
    <xf numFmtId="169" fontId="144" fillId="3" borderId="58" xfId="36450" applyNumberFormat="1" applyFont="1" applyBorder="1" applyAlignment="1">
      <alignment horizontal="right" vertical="top"/>
    </xf>
    <xf numFmtId="169" fontId="144" fillId="3" borderId="60" xfId="36451" applyNumberFormat="1" applyFont="1" applyBorder="1" applyAlignment="1">
      <alignment horizontal="right" vertical="top"/>
    </xf>
    <xf numFmtId="0" fontId="143" fillId="3" borderId="52" xfId="36452" applyFont="1" applyBorder="1" applyAlignment="1">
      <alignment horizontal="center" wrapText="1"/>
    </xf>
    <xf numFmtId="169" fontId="144" fillId="3" borderId="60" xfId="36453" applyNumberFormat="1" applyFont="1" applyBorder="1" applyAlignment="1">
      <alignment horizontal="right" vertical="top"/>
    </xf>
    <xf numFmtId="169" fontId="144" fillId="3" borderId="60" xfId="36454" applyNumberFormat="1" applyFont="1" applyBorder="1" applyAlignment="1">
      <alignment horizontal="right" vertical="top"/>
    </xf>
    <xf numFmtId="0" fontId="143" fillId="3" borderId="52" xfId="36455" applyFont="1" applyBorder="1" applyAlignment="1">
      <alignment horizontal="center" wrapText="1"/>
    </xf>
    <xf numFmtId="0" fontId="143" fillId="3" borderId="52" xfId="36456" applyFont="1" applyBorder="1" applyAlignment="1">
      <alignment horizontal="center" wrapText="1"/>
    </xf>
    <xf numFmtId="0" fontId="143" fillId="3" borderId="53" xfId="36460" applyFont="1" applyBorder="1" applyAlignment="1">
      <alignment horizontal="center" wrapText="1"/>
    </xf>
    <xf numFmtId="0" fontId="143" fillId="3" borderId="54" xfId="36461" applyFont="1" applyBorder="1" applyAlignment="1">
      <alignment horizontal="center" wrapText="1"/>
    </xf>
    <xf numFmtId="0" fontId="143" fillId="3" borderId="55" xfId="36462" applyFont="1" applyBorder="1" applyAlignment="1">
      <alignment horizontal="center" wrapText="1"/>
    </xf>
    <xf numFmtId="169" fontId="144" fillId="3" borderId="77" xfId="36463" applyNumberFormat="1" applyFont="1" applyBorder="1" applyAlignment="1">
      <alignment horizontal="right" vertical="top"/>
    </xf>
    <xf numFmtId="169" fontId="144" fillId="3" borderId="78" xfId="36464" applyNumberFormat="1" applyFont="1" applyBorder="1" applyAlignment="1">
      <alignment horizontal="right" vertical="top"/>
    </xf>
    <xf numFmtId="169" fontId="144" fillId="3" borderId="79" xfId="36465" applyNumberFormat="1" applyFont="1" applyBorder="1" applyAlignment="1">
      <alignment horizontal="right" vertical="top"/>
    </xf>
    <xf numFmtId="0" fontId="143" fillId="3" borderId="53" xfId="36469" applyFont="1" applyBorder="1" applyAlignment="1">
      <alignment horizontal="center" wrapText="1"/>
    </xf>
    <xf numFmtId="0" fontId="143" fillId="3" borderId="54" xfId="36470" applyFont="1" applyBorder="1" applyAlignment="1">
      <alignment horizontal="center" wrapText="1"/>
    </xf>
    <xf numFmtId="0" fontId="143" fillId="3" borderId="55" xfId="36471" applyFont="1" applyBorder="1" applyAlignment="1">
      <alignment horizontal="center" wrapText="1"/>
    </xf>
    <xf numFmtId="169" fontId="144" fillId="3" borderId="77" xfId="36475" applyNumberFormat="1" applyFont="1" applyBorder="1" applyAlignment="1">
      <alignment horizontal="right" vertical="top"/>
    </xf>
    <xf numFmtId="169" fontId="144" fillId="3" borderId="78" xfId="36476" applyNumberFormat="1" applyFont="1" applyBorder="1" applyAlignment="1">
      <alignment horizontal="right" vertical="top"/>
    </xf>
    <xf numFmtId="169" fontId="144" fillId="3" borderId="79" xfId="36477" applyNumberFormat="1" applyFont="1" applyBorder="1" applyAlignment="1">
      <alignment horizontal="right" vertical="top"/>
    </xf>
    <xf numFmtId="0" fontId="143" fillId="3" borderId="53" xfId="36478" applyFont="1" applyBorder="1" applyAlignment="1">
      <alignment horizontal="center" wrapText="1"/>
    </xf>
    <xf numFmtId="0" fontId="143" fillId="3" borderId="54" xfId="36479" applyFont="1" applyBorder="1" applyAlignment="1">
      <alignment horizontal="center" wrapText="1"/>
    </xf>
    <xf numFmtId="0" fontId="143" fillId="3" borderId="55" xfId="36480" applyFont="1" applyBorder="1" applyAlignment="1">
      <alignment horizontal="center" wrapText="1"/>
    </xf>
    <xf numFmtId="169" fontId="144" fillId="3" borderId="77" xfId="36481" applyNumberFormat="1" applyFont="1" applyBorder="1" applyAlignment="1">
      <alignment horizontal="right" vertical="top"/>
    </xf>
    <xf numFmtId="169" fontId="144" fillId="3" borderId="78" xfId="36482" applyNumberFormat="1" applyFont="1" applyBorder="1" applyAlignment="1">
      <alignment horizontal="right" vertical="top"/>
    </xf>
    <xf numFmtId="169" fontId="144" fillId="3" borderId="79" xfId="36483" applyNumberFormat="1" applyFont="1" applyBorder="1" applyAlignment="1">
      <alignment horizontal="right" vertical="top"/>
    </xf>
    <xf numFmtId="0" fontId="143" fillId="3" borderId="52" xfId="36484" applyFont="1" applyBorder="1" applyAlignment="1">
      <alignment horizontal="center"/>
    </xf>
    <xf numFmtId="169" fontId="144" fillId="3" borderId="80" xfId="36485" applyNumberFormat="1" applyFont="1" applyBorder="1" applyAlignment="1">
      <alignment horizontal="right" vertical="top"/>
    </xf>
    <xf numFmtId="0" fontId="143" fillId="3" borderId="52" xfId="36486" applyFont="1" applyBorder="1" applyAlignment="1">
      <alignment horizontal="center"/>
    </xf>
    <xf numFmtId="169" fontId="144" fillId="3" borderId="80" xfId="36487" applyNumberFormat="1" applyFont="1" applyBorder="1" applyAlignment="1">
      <alignment horizontal="right" vertical="top"/>
    </xf>
    <xf numFmtId="0" fontId="143" fillId="3" borderId="52" xfId="36488" applyFont="1" applyBorder="1" applyAlignment="1">
      <alignment horizontal="center"/>
    </xf>
    <xf numFmtId="169" fontId="144" fillId="3" borderId="80" xfId="36489" applyNumberFormat="1" applyFont="1" applyBorder="1" applyAlignment="1">
      <alignment horizontal="right" vertical="top"/>
    </xf>
    <xf numFmtId="1" fontId="100" fillId="3" borderId="10" xfId="19344" applyNumberFormat="1" applyFont="1" applyAlignment="1" applyProtection="1">
      <alignment horizontal="center"/>
      <protection locked="0"/>
    </xf>
    <xf numFmtId="0" fontId="0" fillId="0" borderId="0" xfId="0" applyAlignment="1" applyProtection="1">
      <alignment horizontal="center"/>
      <protection locked="0"/>
    </xf>
    <xf numFmtId="0" fontId="0" fillId="0" borderId="0" xfId="0" applyAlignment="1" applyProtection="1">
      <protection locked="0"/>
    </xf>
    <xf numFmtId="164" fontId="102" fillId="3" borderId="10" xfId="19344" applyNumberFormat="1" applyFont="1" applyAlignment="1" applyProtection="1">
      <alignment horizontal="center" vertical="center"/>
      <protection locked="0"/>
    </xf>
    <xf numFmtId="0" fontId="53" fillId="4" borderId="1" xfId="19344" applyFont="1" applyFill="1" applyBorder="1" applyAlignment="1" applyProtection="1">
      <alignment horizontal="center"/>
      <protection locked="0"/>
    </xf>
    <xf numFmtId="0" fontId="53" fillId="4" borderId="11" xfId="19344" applyFont="1" applyFill="1" applyBorder="1" applyAlignment="1" applyProtection="1">
      <alignment horizontal="center"/>
      <protection locked="0"/>
    </xf>
    <xf numFmtId="0" fontId="53" fillId="4" borderId="2" xfId="19344" applyFont="1" applyFill="1" applyBorder="1" applyAlignment="1" applyProtection="1">
      <alignment horizontal="center"/>
      <protection locked="0"/>
    </xf>
    <xf numFmtId="0" fontId="96" fillId="4" borderId="1" xfId="19344" applyFont="1" applyFill="1" applyBorder="1" applyAlignment="1" applyProtection="1">
      <alignment horizontal="center" vertical="center"/>
      <protection locked="0"/>
    </xf>
    <xf numFmtId="0" fontId="6" fillId="3" borderId="11" xfId="19344" applyFont="1" applyBorder="1" applyAlignment="1" applyProtection="1">
      <alignment horizontal="center" vertical="center"/>
      <protection locked="0"/>
    </xf>
    <xf numFmtId="0" fontId="6" fillId="3" borderId="5" xfId="19344" applyFont="1" applyBorder="1" applyAlignment="1" applyProtection="1">
      <alignment horizontal="center" vertical="center"/>
      <protection locked="0"/>
    </xf>
    <xf numFmtId="0" fontId="6" fillId="3" borderId="12" xfId="19344" applyFont="1" applyBorder="1" applyAlignment="1" applyProtection="1">
      <alignment horizontal="center" vertical="center"/>
      <protection locked="0"/>
    </xf>
    <xf numFmtId="0" fontId="6" fillId="4" borderId="11" xfId="19344" applyFont="1" applyFill="1" applyBorder="1" applyAlignment="1" applyProtection="1">
      <alignment horizontal="center" vertical="center"/>
      <protection locked="0"/>
    </xf>
    <xf numFmtId="0" fontId="6" fillId="4" borderId="12" xfId="19344" applyFont="1" applyFill="1" applyBorder="1" applyAlignment="1" applyProtection="1">
      <alignment horizontal="center" vertical="center"/>
      <protection locked="0"/>
    </xf>
    <xf numFmtId="0" fontId="93" fillId="2" borderId="1" xfId="19344" applyFont="1" applyFill="1" applyBorder="1" applyAlignment="1" applyProtection="1">
      <alignment horizontal="center" vertical="center" wrapText="1"/>
      <protection locked="0"/>
    </xf>
    <xf numFmtId="0" fontId="94" fillId="2" borderId="11" xfId="19344" applyFont="1" applyFill="1" applyBorder="1" applyAlignment="1" applyProtection="1">
      <alignment horizontal="center" vertical="center" wrapText="1"/>
      <protection locked="0"/>
    </xf>
    <xf numFmtId="0" fontId="94" fillId="2" borderId="2" xfId="19344" applyFont="1" applyFill="1" applyBorder="1" applyAlignment="1" applyProtection="1">
      <alignment horizontal="center" vertical="center" wrapText="1"/>
      <protection locked="0"/>
    </xf>
    <xf numFmtId="0" fontId="94" fillId="2" borderId="5" xfId="19344" applyFont="1" applyFill="1" applyBorder="1" applyAlignment="1" applyProtection="1">
      <alignment horizontal="center" vertical="center" wrapText="1"/>
      <protection locked="0"/>
    </xf>
    <xf numFmtId="0" fontId="94" fillId="2" borderId="12" xfId="19344" applyFont="1" applyFill="1" applyBorder="1" applyAlignment="1" applyProtection="1">
      <alignment horizontal="center" vertical="center" wrapText="1"/>
      <protection locked="0"/>
    </xf>
    <xf numFmtId="0" fontId="94" fillId="2" borderId="6" xfId="19344" applyFont="1" applyFill="1" applyBorder="1" applyAlignment="1" applyProtection="1">
      <alignment horizontal="center" vertical="center" wrapText="1"/>
      <protection locked="0"/>
    </xf>
    <xf numFmtId="0" fontId="53" fillId="4" borderId="1" xfId="19344" applyFont="1" applyFill="1" applyBorder="1" applyAlignment="1" applyProtection="1">
      <alignment horizontal="center" vertical="center"/>
      <protection locked="0"/>
    </xf>
    <xf numFmtId="0" fontId="6" fillId="3" borderId="11" xfId="19344" applyBorder="1" applyAlignment="1" applyProtection="1">
      <alignment horizontal="center" vertical="center"/>
      <protection locked="0"/>
    </xf>
    <xf numFmtId="0" fontId="6" fillId="3" borderId="2" xfId="19344" applyBorder="1" applyAlignment="1" applyProtection="1">
      <alignment horizontal="center" vertical="center"/>
      <protection locked="0"/>
    </xf>
    <xf numFmtId="0" fontId="98" fillId="4" borderId="11" xfId="19344" applyFont="1" applyFill="1" applyBorder="1" applyAlignment="1" applyProtection="1">
      <alignment horizontal="center" vertical="center"/>
      <protection locked="0"/>
    </xf>
    <xf numFmtId="0" fontId="98" fillId="4" borderId="10" xfId="19344" applyFont="1" applyFill="1" applyBorder="1" applyAlignment="1" applyProtection="1">
      <alignment horizontal="center" vertical="center"/>
      <protection locked="0"/>
    </xf>
    <xf numFmtId="0" fontId="101" fillId="3" borderId="12" xfId="19344" applyFont="1"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12" xfId="0" applyBorder="1" applyAlignment="1" applyProtection="1">
      <alignment vertical="center"/>
      <protection locked="0"/>
    </xf>
    <xf numFmtId="0" fontId="53" fillId="4" borderId="37" xfId="19344" applyFont="1" applyFill="1" applyBorder="1" applyAlignment="1" applyProtection="1">
      <alignment horizontal="right" vertical="center" wrapText="1"/>
      <protection locked="0"/>
    </xf>
    <xf numFmtId="0" fontId="6" fillId="4" borderId="38" xfId="19344" applyFill="1" applyBorder="1" applyAlignment="1" applyProtection="1">
      <alignment horizontal="right" vertical="center" wrapText="1"/>
      <protection locked="0"/>
    </xf>
    <xf numFmtId="0" fontId="6" fillId="4" borderId="40" xfId="19344" applyFill="1" applyBorder="1" applyAlignment="1" applyProtection="1">
      <alignment horizontal="right" vertical="center" wrapText="1"/>
      <protection locked="0"/>
    </xf>
    <xf numFmtId="0" fontId="6" fillId="4" borderId="41" xfId="19344" applyFill="1" applyBorder="1" applyAlignment="1" applyProtection="1">
      <alignment horizontal="right" vertical="center" wrapText="1"/>
      <protection locked="0"/>
    </xf>
    <xf numFmtId="0" fontId="6" fillId="4" borderId="3" xfId="19344" applyFont="1" applyFill="1" applyBorder="1" applyAlignment="1" applyProtection="1">
      <alignment horizontal="right" vertical="center"/>
      <protection locked="0"/>
    </xf>
    <xf numFmtId="0" fontId="6" fillId="3" borderId="10" xfId="19344" applyFont="1" applyBorder="1" applyAlignment="1" applyProtection="1">
      <alignment horizontal="right"/>
      <protection locked="0"/>
    </xf>
    <xf numFmtId="0" fontId="6" fillId="3" borderId="5" xfId="19344" applyFont="1" applyBorder="1" applyAlignment="1" applyProtection="1">
      <alignment horizontal="right"/>
      <protection locked="0"/>
    </xf>
    <xf numFmtId="0" fontId="6" fillId="3" borderId="12" xfId="19344" applyFont="1" applyBorder="1" applyAlignment="1" applyProtection="1">
      <alignment horizontal="right"/>
      <protection locked="0"/>
    </xf>
    <xf numFmtId="0" fontId="98" fillId="4" borderId="12" xfId="19344" applyFont="1" applyFill="1" applyBorder="1" applyAlignment="1" applyProtection="1">
      <alignment horizontal="center" vertical="center"/>
      <protection locked="0"/>
    </xf>
    <xf numFmtId="164" fontId="102" fillId="3" borderId="10" xfId="19344" applyNumberFormat="1" applyFont="1" applyAlignment="1" applyProtection="1">
      <alignment horizontal="center"/>
      <protection locked="0"/>
    </xf>
    <xf numFmtId="0" fontId="103" fillId="3" borderId="10" xfId="19344" applyFont="1" applyAlignment="1" applyProtection="1">
      <alignment horizontal="center" vertical="center"/>
      <protection locked="0"/>
    </xf>
    <xf numFmtId="0" fontId="0" fillId="0" borderId="0" xfId="0" applyAlignment="1" applyProtection="1">
      <alignment horizontal="center" vertical="center"/>
      <protection locked="0"/>
    </xf>
    <xf numFmtId="0" fontId="102" fillId="3" borderId="10" xfId="19344" applyFont="1" applyAlignment="1" applyProtection="1">
      <alignment horizontal="center" vertical="center"/>
      <protection locked="0"/>
    </xf>
    <xf numFmtId="0" fontId="102" fillId="0" borderId="0" xfId="0" applyFont="1" applyAlignment="1" applyProtection="1">
      <alignment horizontal="center" vertical="center"/>
      <protection locked="0"/>
    </xf>
    <xf numFmtId="0" fontId="100" fillId="0" borderId="0" xfId="0" applyFont="1" applyAlignment="1" applyProtection="1">
      <alignment horizontal="center"/>
      <protection locked="0"/>
    </xf>
    <xf numFmtId="1" fontId="102" fillId="3" borderId="10" xfId="19344" applyNumberFormat="1" applyFont="1" applyAlignment="1" applyProtection="1">
      <alignment horizontal="center"/>
      <protection locked="0"/>
    </xf>
    <xf numFmtId="0" fontId="102" fillId="0" borderId="0" xfId="0" applyFont="1" applyAlignment="1" applyProtection="1">
      <alignment horizontal="center"/>
      <protection locked="0"/>
    </xf>
    <xf numFmtId="0" fontId="102" fillId="3" borderId="10" xfId="19344" applyFont="1" applyAlignment="1" applyProtection="1">
      <alignment horizontal="center"/>
      <protection locked="0"/>
    </xf>
    <xf numFmtId="0" fontId="96" fillId="4" borderId="1" xfId="19344" applyFont="1" applyFill="1" applyBorder="1" applyAlignment="1" applyProtection="1">
      <alignment horizontal="right" vertical="center"/>
      <protection locked="0"/>
    </xf>
    <xf numFmtId="0" fontId="96" fillId="0" borderId="11" xfId="0" applyFont="1" applyBorder="1" applyAlignment="1" applyProtection="1">
      <alignment horizontal="right"/>
      <protection locked="0"/>
    </xf>
    <xf numFmtId="0" fontId="96" fillId="0" borderId="5" xfId="0" applyFont="1" applyBorder="1" applyAlignment="1" applyProtection="1">
      <alignment horizontal="right"/>
      <protection locked="0"/>
    </xf>
    <xf numFmtId="0" fontId="96" fillId="0" borderId="12" xfId="0" applyFont="1" applyBorder="1" applyAlignment="1" applyProtection="1">
      <alignment horizontal="right"/>
      <protection locked="0"/>
    </xf>
    <xf numFmtId="0" fontId="53" fillId="4" borderId="43" xfId="19344" applyFont="1" applyFill="1" applyBorder="1" applyAlignment="1" applyProtection="1">
      <alignment horizontal="center"/>
      <protection locked="0"/>
    </xf>
    <xf numFmtId="0" fontId="0" fillId="0" borderId="36" xfId="0" applyBorder="1" applyAlignment="1" applyProtection="1">
      <alignment horizontal="center"/>
      <protection locked="0"/>
    </xf>
    <xf numFmtId="0" fontId="0" fillId="0" borderId="25" xfId="0" applyBorder="1" applyAlignment="1" applyProtection="1">
      <alignment horizontal="center"/>
      <protection locked="0"/>
    </xf>
    <xf numFmtId="0" fontId="100" fillId="3" borderId="12" xfId="19344" applyFont="1" applyBorder="1" applyAlignment="1" applyProtection="1">
      <alignment horizontal="center" vertical="center"/>
      <protection locked="0"/>
    </xf>
    <xf numFmtId="0" fontId="101" fillId="0" borderId="12" xfId="0" applyFont="1" applyBorder="1" applyAlignment="1" applyProtection="1">
      <alignment horizontal="center" vertical="center"/>
      <protection locked="0"/>
    </xf>
    <xf numFmtId="0" fontId="100" fillId="3" borderId="10" xfId="19344" applyFont="1" applyBorder="1" applyAlignment="1" applyProtection="1">
      <alignment horizontal="center" vertical="center"/>
      <protection locked="0"/>
    </xf>
    <xf numFmtId="0" fontId="0" fillId="0" borderId="10" xfId="0" applyBorder="1" applyAlignment="1" applyProtection="1">
      <alignment horizontal="center"/>
      <protection locked="0"/>
    </xf>
    <xf numFmtId="164" fontId="97" fillId="13" borderId="19" xfId="19344" applyNumberFormat="1" applyFont="1" applyFill="1" applyBorder="1" applyAlignment="1" applyProtection="1">
      <alignment horizontal="center" vertical="center"/>
      <protection locked="0"/>
    </xf>
    <xf numFmtId="164" fontId="97" fillId="13" borderId="21" xfId="19344" applyNumberFormat="1" applyFont="1" applyFill="1" applyBorder="1" applyAlignment="1" applyProtection="1">
      <alignment horizontal="center" vertical="center"/>
      <protection locked="0"/>
    </xf>
    <xf numFmtId="1" fontId="6" fillId="4" borderId="2" xfId="19344" applyNumberFormat="1" applyFont="1" applyFill="1" applyBorder="1" applyAlignment="1" applyProtection="1">
      <alignment horizontal="center" vertical="center"/>
      <protection locked="0"/>
    </xf>
    <xf numFmtId="1" fontId="6" fillId="4" borderId="6" xfId="19344" applyNumberFormat="1" applyFont="1" applyFill="1" applyBorder="1" applyAlignment="1" applyProtection="1">
      <alignment horizontal="center" vertical="center"/>
      <protection locked="0"/>
    </xf>
    <xf numFmtId="164" fontId="97" fillId="14" borderId="20" xfId="19344" applyNumberFormat="1" applyFont="1" applyFill="1" applyBorder="1" applyAlignment="1" applyProtection="1">
      <alignment horizontal="center" vertical="center"/>
      <protection locked="0"/>
    </xf>
    <xf numFmtId="164" fontId="97" fillId="14" borderId="22" xfId="19344" applyNumberFormat="1" applyFont="1" applyFill="1" applyBorder="1" applyAlignment="1" applyProtection="1">
      <alignment horizontal="center" vertical="center"/>
      <protection locked="0"/>
    </xf>
    <xf numFmtId="164" fontId="97" fillId="10" borderId="17" xfId="19344" applyNumberFormat="1" applyFont="1" applyFill="1" applyBorder="1" applyAlignment="1" applyProtection="1">
      <alignment horizontal="center" vertical="center"/>
      <protection locked="0"/>
    </xf>
    <xf numFmtId="164" fontId="97" fillId="10" borderId="9" xfId="19344" applyNumberFormat="1" applyFont="1" applyFill="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98" fillId="4" borderId="1" xfId="19344" applyFont="1" applyFill="1" applyBorder="1" applyAlignment="1" applyProtection="1">
      <alignment horizontal="center" vertical="center"/>
    </xf>
    <xf numFmtId="0" fontId="98" fillId="4" borderId="2" xfId="0" applyFont="1" applyFill="1" applyBorder="1" applyAlignment="1" applyProtection="1">
      <alignment horizontal="center" vertical="center"/>
    </xf>
    <xf numFmtId="0" fontId="98" fillId="4" borderId="5" xfId="0" applyFont="1" applyFill="1" applyBorder="1" applyAlignment="1" applyProtection="1">
      <alignment horizontal="center" vertical="center"/>
    </xf>
    <xf numFmtId="0" fontId="98" fillId="4" borderId="6" xfId="0" applyFont="1" applyFill="1" applyBorder="1" applyAlignment="1" applyProtection="1">
      <alignment horizontal="center" vertical="center"/>
    </xf>
    <xf numFmtId="0" fontId="136" fillId="27" borderId="1" xfId="19344" applyFont="1" applyFill="1" applyBorder="1" applyAlignment="1">
      <alignment wrapText="1"/>
    </xf>
    <xf numFmtId="0" fontId="6" fillId="3" borderId="2" xfId="19344" applyBorder="1" applyAlignment="1">
      <alignment wrapText="1"/>
    </xf>
    <xf numFmtId="0" fontId="142" fillId="3" borderId="3" xfId="19344" applyFont="1" applyBorder="1"/>
    <xf numFmtId="0" fontId="138" fillId="3" borderId="4" xfId="19344" applyFont="1" applyBorder="1"/>
    <xf numFmtId="0" fontId="138" fillId="27" borderId="3" xfId="19344" applyFont="1" applyFill="1" applyBorder="1" applyAlignment="1">
      <alignment wrapText="1"/>
    </xf>
    <xf numFmtId="0" fontId="138" fillId="3" borderId="4" xfId="19344" applyFont="1" applyBorder="1" applyAlignment="1">
      <alignment wrapText="1"/>
    </xf>
    <xf numFmtId="0" fontId="143" fillId="3" borderId="10" xfId="35406" applyFont="1" applyAlignment="1">
      <alignment horizontal="left" wrapText="1"/>
    </xf>
    <xf numFmtId="0" fontId="143" fillId="3" borderId="10" xfId="35407" applyFont="1" applyAlignment="1">
      <alignment horizontal="left" wrapText="1"/>
    </xf>
    <xf numFmtId="0" fontId="143" fillId="3" borderId="52" xfId="35412" applyFont="1" applyBorder="1" applyAlignment="1">
      <alignment horizontal="left" wrapText="1"/>
    </xf>
    <xf numFmtId="0" fontId="143" fillId="3" borderId="52" xfId="35413" applyFont="1" applyBorder="1" applyAlignment="1">
      <alignment horizontal="left" wrapText="1"/>
    </xf>
    <xf numFmtId="0" fontId="143" fillId="3" borderId="10" xfId="35408" applyFont="1" applyAlignment="1">
      <alignment horizontal="center" wrapText="1"/>
    </xf>
    <xf numFmtId="0" fontId="143" fillId="3" borderId="50" xfId="35409" applyFont="1" applyBorder="1" applyAlignment="1">
      <alignment horizontal="center" wrapText="1"/>
    </xf>
    <xf numFmtId="0" fontId="143" fillId="3" borderId="51" xfId="35410" applyFont="1" applyBorder="1" applyAlignment="1">
      <alignment horizontal="center" wrapText="1"/>
    </xf>
    <xf numFmtId="0" fontId="143" fillId="3" borderId="10" xfId="35427" applyFont="1" applyAlignment="1">
      <alignment horizontal="left" wrapText="1"/>
    </xf>
    <xf numFmtId="0" fontId="143" fillId="3" borderId="10" xfId="35428" applyFont="1" applyAlignment="1">
      <alignment horizontal="left" wrapText="1"/>
    </xf>
    <xf numFmtId="0" fontId="143" fillId="3" borderId="52" xfId="35433" applyFont="1" applyBorder="1" applyAlignment="1">
      <alignment horizontal="left" wrapText="1"/>
    </xf>
    <xf numFmtId="0" fontId="143" fillId="3" borderId="52" xfId="35434" applyFont="1" applyBorder="1" applyAlignment="1">
      <alignment horizontal="left" wrapText="1"/>
    </xf>
    <xf numFmtId="0" fontId="143" fillId="3" borderId="10" xfId="35429" applyFont="1" applyAlignment="1">
      <alignment horizontal="center" wrapText="1"/>
    </xf>
    <xf numFmtId="0" fontId="143" fillId="3" borderId="50" xfId="35430" applyFont="1" applyBorder="1" applyAlignment="1">
      <alignment horizontal="center" wrapText="1"/>
    </xf>
    <xf numFmtId="0" fontId="143" fillId="3" borderId="51" xfId="35431" applyFont="1" applyBorder="1" applyAlignment="1">
      <alignment horizontal="center" wrapText="1"/>
    </xf>
    <xf numFmtId="0" fontId="143" fillId="3" borderId="51" xfId="35432" applyFont="1" applyBorder="1" applyAlignment="1">
      <alignment horizontal="center" wrapText="1"/>
    </xf>
    <xf numFmtId="0" fontId="143" fillId="28" borderId="56" xfId="35439" applyFont="1" applyFill="1" applyBorder="1" applyAlignment="1">
      <alignment horizontal="left" vertical="top" wrapText="1"/>
    </xf>
    <xf numFmtId="0" fontId="143" fillId="28" borderId="58" xfId="35445" applyFont="1" applyFill="1" applyBorder="1" applyAlignment="1">
      <alignment horizontal="left" vertical="top" wrapText="1"/>
    </xf>
    <xf numFmtId="0" fontId="143" fillId="3" borderId="51" xfId="35411" applyFont="1" applyBorder="1" applyAlignment="1">
      <alignment horizontal="center" wrapText="1"/>
    </xf>
    <xf numFmtId="0" fontId="143" fillId="28" borderId="56" xfId="35418" applyFont="1" applyFill="1" applyBorder="1" applyAlignment="1">
      <alignment horizontal="left" vertical="top" wrapText="1"/>
    </xf>
    <xf numFmtId="0" fontId="143" fillId="28" borderId="58" xfId="35421" applyFont="1" applyFill="1" applyBorder="1" applyAlignment="1">
      <alignment horizontal="left" vertical="top" wrapText="1"/>
    </xf>
    <xf numFmtId="0" fontId="143" fillId="28" borderId="60" xfId="35424" applyFont="1" applyFill="1" applyBorder="1" applyAlignment="1">
      <alignment horizontal="left" vertical="top" wrapText="1"/>
    </xf>
    <xf numFmtId="167" fontId="145" fillId="2" borderId="62" xfId="19344" applyNumberFormat="1" applyFont="1" applyFill="1" applyBorder="1" applyAlignment="1">
      <alignment vertical="top" wrapText="1"/>
    </xf>
    <xf numFmtId="0" fontId="147" fillId="2" borderId="10" xfId="19344" applyFont="1" applyFill="1" applyAlignment="1">
      <alignment vertical="top" wrapText="1"/>
    </xf>
    <xf numFmtId="0" fontId="147" fillId="2" borderId="8" xfId="19344" applyFont="1" applyFill="1" applyBorder="1" applyAlignment="1">
      <alignment vertical="top" wrapText="1"/>
    </xf>
    <xf numFmtId="0" fontId="143" fillId="28" borderId="60" xfId="35451" applyFont="1" applyFill="1" applyBorder="1" applyAlignment="1">
      <alignment horizontal="left" vertical="top" wrapText="1"/>
    </xf>
    <xf numFmtId="0" fontId="143" fillId="3" borderId="10" xfId="35453" applyFont="1" applyAlignment="1">
      <alignment horizontal="left" wrapText="1"/>
    </xf>
    <xf numFmtId="0" fontId="143" fillId="3" borderId="10" xfId="35454" applyFont="1" applyAlignment="1">
      <alignment horizontal="left" wrapText="1"/>
    </xf>
    <xf numFmtId="0" fontId="143" fillId="3" borderId="52" xfId="35459" applyFont="1" applyBorder="1" applyAlignment="1">
      <alignment horizontal="left" wrapText="1"/>
    </xf>
    <xf numFmtId="0" fontId="143" fillId="3" borderId="52" xfId="35460" applyFont="1" applyBorder="1" applyAlignment="1">
      <alignment horizontal="left" wrapText="1"/>
    </xf>
    <xf numFmtId="0" fontId="143" fillId="3" borderId="10" xfId="35455" applyFont="1" applyAlignment="1">
      <alignment horizontal="center" wrapText="1"/>
    </xf>
    <xf numFmtId="0" fontId="143" fillId="3" borderId="50" xfId="35456" applyFont="1" applyBorder="1" applyAlignment="1">
      <alignment horizontal="center" wrapText="1"/>
    </xf>
    <xf numFmtId="0" fontId="143" fillId="3" borderId="51" xfId="35457" applyFont="1" applyBorder="1" applyAlignment="1">
      <alignment horizontal="center" wrapText="1"/>
    </xf>
    <xf numFmtId="0" fontId="143" fillId="3" borderId="51" xfId="35487" applyFont="1" applyBorder="1" applyAlignment="1">
      <alignment horizontal="center" wrapText="1"/>
    </xf>
    <xf numFmtId="0" fontId="143" fillId="3" borderId="50" xfId="35486" applyFont="1" applyBorder="1" applyAlignment="1">
      <alignment horizontal="center" wrapText="1"/>
    </xf>
    <xf numFmtId="0" fontId="143" fillId="3" borderId="51" xfId="35488" applyFont="1" applyBorder="1" applyAlignment="1">
      <alignment horizontal="center" wrapText="1"/>
    </xf>
    <xf numFmtId="0" fontId="143" fillId="3" borderId="51" xfId="35458" applyFont="1" applyBorder="1" applyAlignment="1">
      <alignment horizontal="center" wrapText="1"/>
    </xf>
    <xf numFmtId="0" fontId="143" fillId="28" borderId="56" xfId="35465" applyFont="1" applyFill="1" applyBorder="1" applyAlignment="1">
      <alignment horizontal="left" vertical="top" wrapText="1"/>
    </xf>
    <xf numFmtId="0" fontId="143" fillId="28" borderId="58" xfId="35471" applyFont="1" applyFill="1" applyBorder="1" applyAlignment="1">
      <alignment horizontal="left" vertical="top" wrapText="1"/>
    </xf>
    <xf numFmtId="0" fontId="143" fillId="28" borderId="56" xfId="35495" applyFont="1" applyFill="1" applyBorder="1" applyAlignment="1">
      <alignment horizontal="left" vertical="top" wrapText="1"/>
    </xf>
    <xf numFmtId="0" fontId="143" fillId="28" borderId="58" xfId="35498" applyFont="1" applyFill="1" applyBorder="1" applyAlignment="1">
      <alignment horizontal="left" vertical="top" wrapText="1"/>
    </xf>
    <xf numFmtId="0" fontId="143" fillId="28" borderId="60" xfId="35501" applyFont="1" applyFill="1" applyBorder="1" applyAlignment="1">
      <alignment horizontal="left" vertical="top" wrapText="1"/>
    </xf>
    <xf numFmtId="0" fontId="143" fillId="3" borderId="10" xfId="35504" applyFont="1" applyAlignment="1">
      <alignment horizontal="left" wrapText="1"/>
    </xf>
    <xf numFmtId="0" fontId="143" fillId="3" borderId="10" xfId="35505" applyFont="1" applyAlignment="1">
      <alignment horizontal="left" wrapText="1"/>
    </xf>
    <xf numFmtId="0" fontId="143" fillId="3" borderId="52" xfId="35510" applyFont="1" applyBorder="1" applyAlignment="1">
      <alignment horizontal="left" wrapText="1"/>
    </xf>
    <xf numFmtId="0" fontId="143" fillId="3" borderId="52" xfId="35511" applyFont="1" applyBorder="1" applyAlignment="1">
      <alignment horizontal="left" wrapText="1"/>
    </xf>
    <xf numFmtId="0" fontId="143" fillId="3" borderId="10" xfId="35506" applyFont="1" applyAlignment="1">
      <alignment horizontal="center" wrapText="1"/>
    </xf>
    <xf numFmtId="0" fontId="143" fillId="3" borderId="50" xfId="35507" applyFont="1" applyBorder="1" applyAlignment="1">
      <alignment horizontal="center" wrapText="1"/>
    </xf>
    <xf numFmtId="0" fontId="143" fillId="3" borderId="51" xfId="35508" applyFont="1" applyBorder="1" applyAlignment="1">
      <alignment horizontal="center" wrapText="1"/>
    </xf>
    <xf numFmtId="0" fontId="143" fillId="3" borderId="10" xfId="35483" applyFont="1" applyAlignment="1">
      <alignment horizontal="left" wrapText="1"/>
    </xf>
    <xf numFmtId="0" fontId="143" fillId="3" borderId="10" xfId="35484" applyFont="1" applyAlignment="1">
      <alignment horizontal="left" wrapText="1"/>
    </xf>
    <xf numFmtId="0" fontId="143" fillId="3" borderId="52" xfId="35489" applyFont="1" applyBorder="1" applyAlignment="1">
      <alignment horizontal="left" wrapText="1"/>
    </xf>
    <xf numFmtId="0" fontId="143" fillId="3" borderId="52" xfId="35490" applyFont="1" applyBorder="1" applyAlignment="1">
      <alignment horizontal="left" wrapText="1"/>
    </xf>
    <xf numFmtId="0" fontId="143" fillId="3" borderId="10" xfId="35485" applyFont="1" applyAlignment="1">
      <alignment horizontal="center" wrapText="1"/>
    </xf>
    <xf numFmtId="0" fontId="143" fillId="3" borderId="51" xfId="35509" applyFont="1" applyBorder="1" applyAlignment="1">
      <alignment horizontal="center" wrapText="1"/>
    </xf>
    <xf numFmtId="0" fontId="143" fillId="28" borderId="56" xfId="35516" applyFont="1" applyFill="1" applyBorder="1" applyAlignment="1">
      <alignment horizontal="left" vertical="top" wrapText="1"/>
    </xf>
    <xf numFmtId="0" fontId="143" fillId="28" borderId="58" xfId="35519" applyFont="1" applyFill="1" applyBorder="1" applyAlignment="1">
      <alignment horizontal="left" vertical="top" wrapText="1"/>
    </xf>
    <xf numFmtId="0" fontId="143" fillId="28" borderId="60" xfId="35525" applyFont="1" applyFill="1" applyBorder="1" applyAlignment="1">
      <alignment horizontal="left" vertical="top" wrapText="1"/>
    </xf>
    <xf numFmtId="0" fontId="143" fillId="3" borderId="51" xfId="35547" applyFont="1" applyBorder="1" applyAlignment="1">
      <alignment horizontal="center" wrapText="1"/>
    </xf>
    <xf numFmtId="0" fontId="143" fillId="3" borderId="50" xfId="35546" applyFont="1" applyBorder="1" applyAlignment="1">
      <alignment horizontal="center" wrapText="1"/>
    </xf>
    <xf numFmtId="0" fontId="143" fillId="3" borderId="51" xfId="35548" applyFont="1" applyBorder="1" applyAlignment="1">
      <alignment horizontal="center" wrapText="1"/>
    </xf>
    <xf numFmtId="0" fontId="143" fillId="28" borderId="56" xfId="35555" applyFont="1" applyFill="1" applyBorder="1" applyAlignment="1">
      <alignment horizontal="left" vertical="top" wrapText="1"/>
    </xf>
    <xf numFmtId="0" fontId="143" fillId="28" borderId="58" xfId="35557" applyFont="1" applyFill="1" applyBorder="1" applyAlignment="1">
      <alignment horizontal="left" vertical="top" wrapText="1"/>
    </xf>
    <xf numFmtId="0" fontId="143" fillId="28" borderId="60" xfId="35559" applyFont="1" applyFill="1" applyBorder="1" applyAlignment="1">
      <alignment horizontal="left" vertical="top" wrapText="1"/>
    </xf>
    <xf numFmtId="0" fontId="143" fillId="3" borderId="10" xfId="35543" applyFont="1" applyAlignment="1">
      <alignment horizontal="left" wrapText="1"/>
    </xf>
    <xf numFmtId="0" fontId="143" fillId="3" borderId="10" xfId="35544" applyFont="1" applyAlignment="1">
      <alignment horizontal="left" wrapText="1"/>
    </xf>
    <xf numFmtId="0" fontId="143" fillId="3" borderId="52" xfId="35549" applyFont="1" applyBorder="1" applyAlignment="1">
      <alignment horizontal="left" wrapText="1"/>
    </xf>
    <xf numFmtId="0" fontId="143" fillId="3" borderId="52" xfId="35550" applyFont="1" applyBorder="1" applyAlignment="1">
      <alignment horizontal="left" wrapText="1"/>
    </xf>
    <xf numFmtId="0" fontId="143" fillId="3" borderId="10" xfId="35545" applyFont="1" applyAlignment="1">
      <alignment horizontal="center" wrapText="1"/>
    </xf>
    <xf numFmtId="0" fontId="52" fillId="15" borderId="10" xfId="19344" applyFont="1" applyFill="1"/>
    <xf numFmtId="0" fontId="52" fillId="3" borderId="10" xfId="19344" applyFont="1"/>
    <xf numFmtId="0" fontId="149" fillId="3" borderId="10" xfId="35579" applyFont="1" applyAlignment="1">
      <alignment horizontal="center" vertical="center" wrapText="1"/>
    </xf>
    <xf numFmtId="0" fontId="6" fillId="3" borderId="10" xfId="19344" applyAlignment="1">
      <alignment wrapText="1"/>
    </xf>
    <xf numFmtId="0" fontId="149" fillId="3" borderId="10" xfId="35580" applyFont="1" applyAlignment="1">
      <alignment horizontal="center" vertical="center" wrapText="1"/>
    </xf>
    <xf numFmtId="0" fontId="149" fillId="3" borderId="10" xfId="35581" applyFont="1" applyAlignment="1">
      <alignment horizontal="center" vertical="center" wrapText="1"/>
    </xf>
    <xf numFmtId="0" fontId="6" fillId="15" borderId="10" xfId="19344" applyFill="1" applyAlignment="1">
      <alignment wrapText="1"/>
    </xf>
    <xf numFmtId="0" fontId="149" fillId="3" borderId="10" xfId="35561" applyFont="1" applyAlignment="1">
      <alignment horizontal="center" vertical="center" wrapText="1"/>
    </xf>
    <xf numFmtId="0" fontId="149" fillId="3" borderId="10" xfId="35562" applyFont="1" applyAlignment="1">
      <alignment horizontal="center" vertical="center" wrapText="1"/>
    </xf>
    <xf numFmtId="0" fontId="149" fillId="3" borderId="10" xfId="35563" applyFont="1" applyAlignment="1">
      <alignment horizontal="center" vertical="center" wrapText="1"/>
    </xf>
    <xf numFmtId="0" fontId="143" fillId="28" borderId="58" xfId="35570" applyFont="1" applyFill="1" applyBorder="1" applyAlignment="1">
      <alignment horizontal="left" vertical="top" wrapText="1"/>
    </xf>
    <xf numFmtId="0" fontId="143" fillId="28" borderId="60" xfId="35573" applyFont="1" applyFill="1" applyBorder="1" applyAlignment="1">
      <alignment horizontal="left" vertical="top" wrapText="1"/>
    </xf>
    <xf numFmtId="0" fontId="144" fillId="3" borderId="10" xfId="35576" applyFont="1" applyAlignment="1">
      <alignment horizontal="left" vertical="top" wrapText="1"/>
    </xf>
    <xf numFmtId="0" fontId="144" fillId="3" borderId="10" xfId="35577" applyFont="1" applyAlignment="1">
      <alignment horizontal="left" vertical="top" wrapText="1"/>
    </xf>
    <xf numFmtId="0" fontId="144" fillId="3" borderId="10" xfId="35578" applyFont="1" applyAlignment="1">
      <alignment horizontal="left" vertical="top" wrapText="1"/>
    </xf>
    <xf numFmtId="0" fontId="6" fillId="15" borderId="10" xfId="19344" applyFill="1" applyAlignment="1">
      <alignment vertical="top" wrapText="1"/>
    </xf>
    <xf numFmtId="0" fontId="143" fillId="28" borderId="10" xfId="35588" applyFont="1" applyFill="1" applyAlignment="1">
      <alignment horizontal="left" vertical="top" wrapText="1"/>
    </xf>
    <xf numFmtId="0" fontId="143" fillId="28" borderId="10" xfId="35590" applyFont="1" applyFill="1" applyAlignment="1">
      <alignment horizontal="left" vertical="top" wrapText="1"/>
    </xf>
    <xf numFmtId="0" fontId="143" fillId="28" borderId="10" xfId="35592" applyFont="1" applyFill="1" applyAlignment="1">
      <alignment horizontal="left" vertical="top" wrapText="1"/>
    </xf>
    <xf numFmtId="0" fontId="143" fillId="28" borderId="10" xfId="35594" applyFont="1" applyFill="1" applyAlignment="1">
      <alignment horizontal="left" vertical="top" wrapText="1"/>
    </xf>
    <xf numFmtId="0" fontId="143" fillId="28" borderId="10" xfId="35596" applyFont="1" applyFill="1" applyAlignment="1">
      <alignment horizontal="left" vertical="top" wrapText="1"/>
    </xf>
    <xf numFmtId="0" fontId="143" fillId="28" borderId="10" xfId="35598" applyFont="1" applyFill="1" applyAlignment="1">
      <alignment horizontal="left" vertical="top" wrapText="1"/>
    </xf>
    <xf numFmtId="0" fontId="6" fillId="3" borderId="10" xfId="19344"/>
    <xf numFmtId="0" fontId="143" fillId="28" borderId="10" xfId="35600" applyFont="1" applyFill="1" applyAlignment="1">
      <alignment horizontal="left" vertical="top" wrapText="1"/>
    </xf>
    <xf numFmtId="0" fontId="143" fillId="28" borderId="10" xfId="35605" applyFont="1" applyFill="1" applyAlignment="1">
      <alignment horizontal="left" vertical="top" wrapText="1"/>
    </xf>
    <xf numFmtId="0" fontId="143" fillId="28" borderId="10" xfId="35602" applyFont="1" applyFill="1" applyAlignment="1">
      <alignment horizontal="left" vertical="top" wrapText="1"/>
    </xf>
    <xf numFmtId="0" fontId="143" fillId="3" borderId="10" xfId="35613" applyFont="1" applyAlignment="1">
      <alignment horizontal="left" wrapText="1"/>
    </xf>
    <xf numFmtId="0" fontId="143" fillId="3" borderId="10" xfId="35614" applyFont="1" applyAlignment="1">
      <alignment horizontal="center" wrapText="1"/>
    </xf>
    <xf numFmtId="0" fontId="143" fillId="3" borderId="50" xfId="35615" applyFont="1" applyBorder="1" applyAlignment="1">
      <alignment horizontal="center" wrapText="1"/>
    </xf>
    <xf numFmtId="0" fontId="143" fillId="3" borderId="51" xfId="35616" applyFont="1" applyBorder="1" applyAlignment="1">
      <alignment horizontal="center" wrapText="1"/>
    </xf>
    <xf numFmtId="0" fontId="143" fillId="28" borderId="10" xfId="35620" applyFont="1" applyFill="1" applyAlignment="1">
      <alignment horizontal="left" vertical="top"/>
    </xf>
    <xf numFmtId="0" fontId="143" fillId="28" borderId="10" xfId="35632" applyFont="1" applyFill="1" applyAlignment="1">
      <alignment horizontal="left" vertical="top"/>
    </xf>
    <xf numFmtId="0" fontId="143" fillId="3" borderId="10" xfId="35625" applyFont="1" applyAlignment="1">
      <alignment horizontal="left" wrapText="1"/>
    </xf>
    <xf numFmtId="0" fontId="143" fillId="3" borderId="10" xfId="35626" applyFont="1" applyAlignment="1">
      <alignment horizontal="center" wrapText="1"/>
    </xf>
    <xf numFmtId="0" fontId="143" fillId="3" borderId="50" xfId="35627" applyFont="1" applyBorder="1" applyAlignment="1">
      <alignment horizontal="center" wrapText="1"/>
    </xf>
    <xf numFmtId="0" fontId="143" fillId="3" borderId="51" xfId="35628" applyFont="1" applyBorder="1" applyAlignment="1">
      <alignment horizontal="center" wrapText="1"/>
    </xf>
    <xf numFmtId="0" fontId="143" fillId="28" borderId="10" xfId="35643" applyFont="1" applyFill="1" applyAlignment="1">
      <alignment horizontal="left" vertical="top"/>
    </xf>
    <xf numFmtId="0" fontId="143" fillId="3" borderId="10" xfId="35636" applyFont="1" applyAlignment="1">
      <alignment horizontal="left" wrapText="1"/>
    </xf>
    <xf numFmtId="0" fontId="143" fillId="3" borderId="10" xfId="35637" applyFont="1" applyAlignment="1">
      <alignment horizontal="center" wrapText="1"/>
    </xf>
    <xf numFmtId="0" fontId="143" fillId="3" borderId="50" xfId="35638" applyFont="1" applyBorder="1" applyAlignment="1">
      <alignment horizontal="center" wrapText="1"/>
    </xf>
    <xf numFmtId="0" fontId="143" fillId="3" borderId="51" xfId="35639" applyFont="1" applyBorder="1" applyAlignment="1">
      <alignment horizontal="center" wrapText="1"/>
    </xf>
    <xf numFmtId="0" fontId="143" fillId="3" borderId="10" xfId="35647" applyFont="1" applyAlignment="1">
      <alignment horizontal="left" wrapText="1"/>
    </xf>
    <xf numFmtId="0" fontId="143" fillId="3" borderId="10" xfId="35650" applyFont="1" applyAlignment="1">
      <alignment horizontal="left" wrapText="1"/>
    </xf>
    <xf numFmtId="0" fontId="143" fillId="3" borderId="10" xfId="35653" applyFont="1" applyAlignment="1">
      <alignment horizontal="left" wrapText="1"/>
    </xf>
    <xf numFmtId="0" fontId="143" fillId="3" borderId="10" xfId="35656" applyFont="1" applyAlignment="1">
      <alignment horizontal="left" wrapText="1"/>
    </xf>
    <xf numFmtId="0" fontId="143" fillId="3" borderId="10" xfId="35657" applyFont="1" applyAlignment="1">
      <alignment horizontal="left" wrapText="1"/>
    </xf>
    <xf numFmtId="0" fontId="143" fillId="3" borderId="52" xfId="35662" applyFont="1" applyBorder="1" applyAlignment="1">
      <alignment horizontal="left" wrapText="1"/>
    </xf>
    <xf numFmtId="0" fontId="143" fillId="3" borderId="52" xfId="35663" applyFont="1" applyBorder="1" applyAlignment="1">
      <alignment horizontal="left" wrapText="1"/>
    </xf>
    <xf numFmtId="0" fontId="143" fillId="3" borderId="10" xfId="35658" applyFont="1" applyAlignment="1">
      <alignment horizontal="center" wrapText="1"/>
    </xf>
    <xf numFmtId="0" fontId="143" fillId="3" borderId="50" xfId="35659" applyFont="1" applyBorder="1" applyAlignment="1">
      <alignment horizontal="center" wrapText="1"/>
    </xf>
    <xf numFmtId="0" fontId="143" fillId="3" borderId="51" xfId="35660" applyFont="1" applyBorder="1" applyAlignment="1">
      <alignment horizontal="center" wrapText="1"/>
    </xf>
    <xf numFmtId="0" fontId="143" fillId="3" borderId="10" xfId="35686" applyFont="1" applyAlignment="1">
      <alignment horizontal="left" wrapText="1"/>
    </xf>
    <xf numFmtId="0" fontId="143" fillId="3" borderId="10" xfId="35687" applyFont="1" applyAlignment="1">
      <alignment horizontal="left" wrapText="1"/>
    </xf>
    <xf numFmtId="0" fontId="143" fillId="3" borderId="52" xfId="35692" applyFont="1" applyBorder="1" applyAlignment="1">
      <alignment horizontal="left" wrapText="1"/>
    </xf>
    <xf numFmtId="0" fontId="143" fillId="3" borderId="52" xfId="35693" applyFont="1" applyBorder="1" applyAlignment="1">
      <alignment horizontal="left" wrapText="1"/>
    </xf>
    <xf numFmtId="0" fontId="143" fillId="3" borderId="10" xfId="35688" applyFont="1" applyAlignment="1">
      <alignment horizontal="center" wrapText="1"/>
    </xf>
    <xf numFmtId="0" fontId="143" fillId="3" borderId="50" xfId="35689" applyFont="1" applyBorder="1" applyAlignment="1">
      <alignment horizontal="center" wrapText="1"/>
    </xf>
    <xf numFmtId="0" fontId="143" fillId="3" borderId="51" xfId="35690" applyFont="1" applyBorder="1" applyAlignment="1">
      <alignment horizontal="center" wrapText="1"/>
    </xf>
    <xf numFmtId="0" fontId="143" fillId="3" borderId="51" xfId="35691" applyFont="1" applyBorder="1" applyAlignment="1">
      <alignment horizontal="center" wrapText="1"/>
    </xf>
    <xf numFmtId="0" fontId="143" fillId="28" borderId="56" xfId="35698" applyFont="1" applyFill="1" applyBorder="1" applyAlignment="1">
      <alignment horizontal="left" vertical="top" wrapText="1"/>
    </xf>
    <xf numFmtId="0" fontId="143" fillId="28" borderId="58" xfId="35704" applyFont="1" applyFill="1" applyBorder="1" applyAlignment="1">
      <alignment horizontal="left" vertical="top" wrapText="1"/>
    </xf>
    <xf numFmtId="0" fontId="143" fillId="3" borderId="51" xfId="35661" applyFont="1" applyBorder="1" applyAlignment="1">
      <alignment horizontal="center" wrapText="1"/>
    </xf>
    <xf numFmtId="0" fontId="143" fillId="28" borderId="56" xfId="35668" applyFont="1" applyFill="1" applyBorder="1" applyAlignment="1">
      <alignment horizontal="left" vertical="top" wrapText="1"/>
    </xf>
    <xf numFmtId="0" fontId="143" fillId="28" borderId="58" xfId="35674" applyFont="1" applyFill="1" applyBorder="1" applyAlignment="1">
      <alignment horizontal="left" vertical="top" wrapText="1"/>
    </xf>
    <xf numFmtId="0" fontId="143" fillId="28" borderId="60" xfId="35680" applyFont="1" applyFill="1" applyBorder="1" applyAlignment="1">
      <alignment horizontal="left" vertical="top" wrapText="1"/>
    </xf>
    <xf numFmtId="0" fontId="143" fillId="28" borderId="60" xfId="35710" applyFont="1" applyFill="1" applyBorder="1" applyAlignment="1">
      <alignment horizontal="left" vertical="top" wrapText="1"/>
    </xf>
    <xf numFmtId="0" fontId="143" fillId="3" borderId="10" xfId="35712" applyFont="1" applyAlignment="1">
      <alignment horizontal="left" wrapText="1"/>
    </xf>
    <xf numFmtId="0" fontId="143" fillId="3" borderId="10" xfId="35713" applyFont="1" applyAlignment="1">
      <alignment horizontal="left" wrapText="1"/>
    </xf>
    <xf numFmtId="0" fontId="143" fillId="3" borderId="52" xfId="35718" applyFont="1" applyBorder="1" applyAlignment="1">
      <alignment horizontal="left" wrapText="1"/>
    </xf>
    <xf numFmtId="0" fontId="143" fillId="3" borderId="52" xfId="35719" applyFont="1" applyBorder="1" applyAlignment="1">
      <alignment horizontal="left" wrapText="1"/>
    </xf>
    <xf numFmtId="0" fontId="143" fillId="3" borderId="10" xfId="35714" applyFont="1" applyAlignment="1">
      <alignment horizontal="center" wrapText="1"/>
    </xf>
    <xf numFmtId="0" fontId="143" fillId="3" borderId="50" xfId="35715" applyFont="1" applyBorder="1" applyAlignment="1">
      <alignment horizontal="center" wrapText="1"/>
    </xf>
    <xf numFmtId="0" fontId="143" fillId="3" borderId="51" xfId="35716" applyFont="1" applyBorder="1" applyAlignment="1">
      <alignment horizontal="center" wrapText="1"/>
    </xf>
    <xf numFmtId="0" fontId="143" fillId="3" borderId="10" xfId="35742" applyFont="1" applyAlignment="1">
      <alignment horizontal="left" wrapText="1"/>
    </xf>
    <xf numFmtId="0" fontId="143" fillId="3" borderId="10" xfId="35743" applyFont="1" applyAlignment="1">
      <alignment horizontal="left" wrapText="1"/>
    </xf>
    <xf numFmtId="0" fontId="143" fillId="3" borderId="52" xfId="35748" applyFont="1" applyBorder="1" applyAlignment="1">
      <alignment horizontal="left" wrapText="1"/>
    </xf>
    <xf numFmtId="0" fontId="143" fillId="3" borderId="52" xfId="35749" applyFont="1" applyBorder="1" applyAlignment="1">
      <alignment horizontal="left" wrapText="1"/>
    </xf>
    <xf numFmtId="0" fontId="143" fillId="3" borderId="10" xfId="35744" applyFont="1" applyAlignment="1">
      <alignment horizontal="center" wrapText="1"/>
    </xf>
    <xf numFmtId="0" fontId="143" fillId="3" borderId="50" xfId="35745" applyFont="1" applyBorder="1" applyAlignment="1">
      <alignment horizontal="center" wrapText="1"/>
    </xf>
    <xf numFmtId="0" fontId="143" fillId="3" borderId="51" xfId="35746" applyFont="1" applyBorder="1" applyAlignment="1">
      <alignment horizontal="center" wrapText="1"/>
    </xf>
    <xf numFmtId="0" fontId="143" fillId="3" borderId="51" xfId="35717" applyFont="1" applyBorder="1" applyAlignment="1">
      <alignment horizontal="center" wrapText="1"/>
    </xf>
    <xf numFmtId="0" fontId="143" fillId="28" borderId="56" xfId="35724" applyFont="1" applyFill="1" applyBorder="1" applyAlignment="1">
      <alignment horizontal="left" vertical="top" wrapText="1"/>
    </xf>
    <xf numFmtId="0" fontId="143" fillId="28" borderId="58" xfId="35730" applyFont="1" applyFill="1" applyBorder="1" applyAlignment="1">
      <alignment horizontal="left" vertical="top" wrapText="1"/>
    </xf>
    <xf numFmtId="0" fontId="143" fillId="3" borderId="10" xfId="35772" applyFont="1" applyAlignment="1">
      <alignment horizontal="left" wrapText="1"/>
    </xf>
    <xf numFmtId="0" fontId="143" fillId="3" borderId="10" xfId="35773" applyFont="1" applyAlignment="1">
      <alignment horizontal="left" wrapText="1"/>
    </xf>
    <xf numFmtId="0" fontId="143" fillId="3" borderId="52" xfId="35778" applyFont="1" applyBorder="1" applyAlignment="1">
      <alignment horizontal="left" wrapText="1"/>
    </xf>
    <xf numFmtId="0" fontId="143" fillId="3" borderId="52" xfId="35779" applyFont="1" applyBorder="1" applyAlignment="1">
      <alignment horizontal="left" wrapText="1"/>
    </xf>
    <xf numFmtId="0" fontId="143" fillId="3" borderId="10" xfId="35774" applyFont="1" applyAlignment="1">
      <alignment horizontal="center" wrapText="1"/>
    </xf>
    <xf numFmtId="0" fontId="143" fillId="3" borderId="50" xfId="35775" applyFont="1" applyBorder="1" applyAlignment="1">
      <alignment horizontal="center" wrapText="1"/>
    </xf>
    <xf numFmtId="0" fontId="143" fillId="3" borderId="51" xfId="35776" applyFont="1" applyBorder="1" applyAlignment="1">
      <alignment horizontal="center" wrapText="1"/>
    </xf>
    <xf numFmtId="0" fontId="143" fillId="3" borderId="51" xfId="35777" applyFont="1" applyBorder="1" applyAlignment="1">
      <alignment horizontal="center" wrapText="1"/>
    </xf>
    <xf numFmtId="0" fontId="143" fillId="28" borderId="56" xfId="35784" applyFont="1" applyFill="1" applyBorder="1" applyAlignment="1">
      <alignment horizontal="left" vertical="top" wrapText="1"/>
    </xf>
    <xf numFmtId="0" fontId="143" fillId="28" borderId="58" xfId="35790" applyFont="1" applyFill="1" applyBorder="1" applyAlignment="1">
      <alignment horizontal="left" vertical="top" wrapText="1"/>
    </xf>
    <xf numFmtId="0" fontId="143" fillId="3" borderId="51" xfId="35747" applyFont="1" applyBorder="1" applyAlignment="1">
      <alignment horizontal="center" wrapText="1"/>
    </xf>
    <xf numFmtId="0" fontId="143" fillId="28" borderId="56" xfId="35754" applyFont="1" applyFill="1" applyBorder="1" applyAlignment="1">
      <alignment horizontal="left" vertical="top" wrapText="1"/>
    </xf>
    <xf numFmtId="0" fontId="143" fillId="28" borderId="58" xfId="35760" applyFont="1" applyFill="1" applyBorder="1" applyAlignment="1">
      <alignment horizontal="left" vertical="top" wrapText="1"/>
    </xf>
    <xf numFmtId="0" fontId="143" fillId="28" borderId="60" xfId="35766" applyFont="1" applyFill="1" applyBorder="1" applyAlignment="1">
      <alignment horizontal="left" vertical="top" wrapText="1"/>
    </xf>
    <xf numFmtId="0" fontId="143" fillId="3" borderId="51" xfId="35776" applyFont="1" applyBorder="1" applyAlignment="1">
      <alignment horizontal="center" vertical="center" wrapText="1"/>
    </xf>
    <xf numFmtId="0" fontId="143" fillId="3" borderId="50" xfId="35775" applyFont="1" applyBorder="1" applyAlignment="1">
      <alignment horizontal="center" vertical="center" wrapText="1"/>
    </xf>
    <xf numFmtId="0" fontId="143" fillId="3" borderId="51" xfId="35777" applyFont="1" applyBorder="1" applyAlignment="1">
      <alignment horizontal="center" vertical="center" wrapText="1"/>
    </xf>
    <xf numFmtId="0" fontId="143" fillId="28" borderId="60" xfId="35796" applyFont="1" applyFill="1" applyBorder="1" applyAlignment="1">
      <alignment horizontal="left" vertical="top" wrapText="1"/>
    </xf>
    <xf numFmtId="0" fontId="143" fillId="3" borderId="10" xfId="35774" applyFont="1" applyAlignment="1">
      <alignment horizontal="center" vertical="center" wrapText="1"/>
    </xf>
    <xf numFmtId="0" fontId="143" fillId="3" borderId="51" xfId="35818" applyFont="1" applyBorder="1" applyAlignment="1">
      <alignment horizontal="center" wrapText="1"/>
    </xf>
    <xf numFmtId="0" fontId="143" fillId="3" borderId="50" xfId="35817" applyFont="1" applyBorder="1" applyAlignment="1">
      <alignment horizontal="center" wrapText="1"/>
    </xf>
    <xf numFmtId="0" fontId="143" fillId="3" borderId="51" xfId="35819" applyFont="1" applyBorder="1" applyAlignment="1">
      <alignment horizontal="center" wrapText="1"/>
    </xf>
    <xf numFmtId="0" fontId="143" fillId="28" borderId="56" xfId="35826" applyFont="1" applyFill="1" applyBorder="1" applyAlignment="1">
      <alignment horizontal="left" vertical="top" wrapText="1"/>
    </xf>
    <xf numFmtId="0" fontId="143" fillId="28" borderId="58" xfId="35828" applyFont="1" applyFill="1" applyBorder="1" applyAlignment="1">
      <alignment horizontal="left" vertical="top" wrapText="1"/>
    </xf>
    <xf numFmtId="0" fontId="143" fillId="28" borderId="60" xfId="35830" applyFont="1" applyFill="1" applyBorder="1" applyAlignment="1">
      <alignment horizontal="left" vertical="top" wrapText="1"/>
    </xf>
    <xf numFmtId="0" fontId="143" fillId="3" borderId="10" xfId="35814" applyFont="1" applyAlignment="1">
      <alignment horizontal="left" wrapText="1"/>
    </xf>
    <xf numFmtId="0" fontId="143" fillId="3" borderId="10" xfId="35815" applyFont="1" applyAlignment="1">
      <alignment horizontal="left" wrapText="1"/>
    </xf>
    <xf numFmtId="0" fontId="143" fillId="3" borderId="52" xfId="35820" applyFont="1" applyBorder="1" applyAlignment="1">
      <alignment horizontal="left" wrapText="1"/>
    </xf>
    <xf numFmtId="0" fontId="143" fillId="3" borderId="52" xfId="35821" applyFont="1" applyBorder="1" applyAlignment="1">
      <alignment horizontal="left" wrapText="1"/>
    </xf>
    <xf numFmtId="0" fontId="143" fillId="3" borderId="10" xfId="35816" applyFont="1" applyAlignment="1">
      <alignment horizontal="center" wrapText="1"/>
    </xf>
    <xf numFmtId="0" fontId="149" fillId="3" borderId="10" xfId="35850" applyFont="1" applyAlignment="1">
      <alignment horizontal="center" vertical="center" wrapText="1"/>
    </xf>
    <xf numFmtId="0" fontId="149" fillId="3" borderId="10" xfId="35851" applyFont="1" applyAlignment="1">
      <alignment horizontal="center" vertical="center" wrapText="1"/>
    </xf>
    <xf numFmtId="0" fontId="149" fillId="3" borderId="10" xfId="35852" applyFont="1" applyAlignment="1">
      <alignment horizontal="center" vertical="center" wrapText="1"/>
    </xf>
    <xf numFmtId="0" fontId="149" fillId="3" borderId="10" xfId="35832" applyFont="1" applyAlignment="1">
      <alignment horizontal="center" vertical="center" wrapText="1"/>
    </xf>
    <xf numFmtId="0" fontId="149" fillId="3" borderId="10" xfId="35833" applyFont="1" applyAlignment="1">
      <alignment horizontal="center" vertical="center" wrapText="1"/>
    </xf>
    <xf numFmtId="0" fontId="149" fillId="3" borderId="10" xfId="35834" applyFont="1" applyAlignment="1">
      <alignment horizontal="center" vertical="center" wrapText="1"/>
    </xf>
    <xf numFmtId="0" fontId="143" fillId="28" borderId="58" xfId="35841" applyFont="1" applyFill="1" applyBorder="1" applyAlignment="1">
      <alignment horizontal="left" vertical="top" wrapText="1"/>
    </xf>
    <xf numFmtId="0" fontId="143" fillId="28" borderId="60" xfId="35844" applyFont="1" applyFill="1" applyBorder="1" applyAlignment="1">
      <alignment horizontal="left" vertical="top" wrapText="1"/>
    </xf>
    <xf numFmtId="0" fontId="144" fillId="3" borderId="10" xfId="35847" applyFont="1" applyAlignment="1">
      <alignment horizontal="left" vertical="top" wrapText="1"/>
    </xf>
    <xf numFmtId="0" fontId="144" fillId="3" borderId="10" xfId="35848" applyFont="1" applyAlignment="1">
      <alignment horizontal="left" vertical="top" wrapText="1"/>
    </xf>
    <xf numFmtId="0" fontId="144" fillId="3" borderId="10" xfId="35849" applyFont="1" applyAlignment="1">
      <alignment horizontal="left" vertical="top" wrapText="1"/>
    </xf>
    <xf numFmtId="0" fontId="143" fillId="28" borderId="10" xfId="35865" applyFont="1" applyFill="1" applyAlignment="1">
      <alignment horizontal="left" vertical="top" wrapText="1"/>
    </xf>
    <xf numFmtId="0" fontId="143" fillId="28" borderId="10" xfId="35867" applyFont="1" applyFill="1" applyAlignment="1">
      <alignment horizontal="left" vertical="top" wrapText="1"/>
    </xf>
    <xf numFmtId="0" fontId="143" fillId="28" borderId="10" xfId="35869" applyFont="1" applyFill="1" applyAlignment="1">
      <alignment horizontal="left" vertical="top" wrapText="1"/>
    </xf>
    <xf numFmtId="0" fontId="143" fillId="28" borderId="10" xfId="35859" applyFont="1" applyFill="1" applyAlignment="1">
      <alignment horizontal="left" vertical="top" wrapText="1"/>
    </xf>
    <xf numFmtId="0" fontId="143" fillId="28" borderId="10" xfId="35861" applyFont="1" applyFill="1" applyAlignment="1">
      <alignment horizontal="left" vertical="top" wrapText="1"/>
    </xf>
    <xf numFmtId="0" fontId="143" fillId="28" borderId="10" xfId="35863" applyFont="1" applyFill="1" applyAlignment="1">
      <alignment horizontal="left" vertical="top" wrapText="1"/>
    </xf>
    <xf numFmtId="0" fontId="143" fillId="28" borderId="10" xfId="35871" applyFont="1" applyFill="1" applyAlignment="1">
      <alignment horizontal="left" vertical="top" wrapText="1"/>
    </xf>
    <xf numFmtId="0" fontId="143" fillId="28" borderId="10" xfId="35874" applyFont="1" applyFill="1" applyAlignment="1">
      <alignment horizontal="left" vertical="top" wrapText="1"/>
    </xf>
    <xf numFmtId="0" fontId="143" fillId="28" borderId="10" xfId="35876" applyFont="1" applyFill="1" applyAlignment="1">
      <alignment horizontal="left" vertical="top" wrapText="1"/>
    </xf>
    <xf numFmtId="0" fontId="143" fillId="3" borderId="10" xfId="35883" applyFont="1" applyAlignment="1">
      <alignment horizontal="left" wrapText="1"/>
    </xf>
    <xf numFmtId="0" fontId="143" fillId="3" borderId="10" xfId="35884" applyFont="1" applyAlignment="1">
      <alignment horizontal="center" wrapText="1"/>
    </xf>
    <xf numFmtId="0" fontId="143" fillId="3" borderId="50" xfId="35885" applyFont="1" applyBorder="1" applyAlignment="1">
      <alignment horizontal="center" wrapText="1"/>
    </xf>
    <xf numFmtId="0" fontId="143" fillId="3" borderId="51" xfId="35886" applyFont="1" applyBorder="1" applyAlignment="1">
      <alignment horizontal="center" wrapText="1"/>
    </xf>
    <xf numFmtId="0" fontId="143" fillId="28" borderId="10" xfId="35890" applyFont="1" applyFill="1" applyAlignment="1">
      <alignment horizontal="left" vertical="top"/>
    </xf>
    <xf numFmtId="0" fontId="143" fillId="3" borderId="10" xfId="35894" applyFont="1" applyAlignment="1">
      <alignment horizontal="left" wrapText="1"/>
    </xf>
    <xf numFmtId="0" fontId="143" fillId="3" borderId="10" xfId="35895" applyFont="1" applyAlignment="1">
      <alignment horizontal="center" wrapText="1"/>
    </xf>
    <xf numFmtId="0" fontId="143" fillId="3" borderId="50" xfId="35896" applyFont="1" applyBorder="1" applyAlignment="1">
      <alignment horizontal="center" wrapText="1"/>
    </xf>
    <xf numFmtId="0" fontId="143" fillId="3" borderId="51" xfId="35897" applyFont="1" applyBorder="1" applyAlignment="1">
      <alignment horizontal="center" wrapText="1"/>
    </xf>
    <xf numFmtId="0" fontId="143" fillId="3" borderId="10" xfId="35898" applyFont="1" applyAlignment="1">
      <alignment horizontal="left" wrapText="1"/>
    </xf>
    <xf numFmtId="0" fontId="143" fillId="3" borderId="10" xfId="35899" applyFont="1" applyAlignment="1">
      <alignment horizontal="center" wrapText="1"/>
    </xf>
    <xf numFmtId="0" fontId="143" fillId="3" borderId="50" xfId="35900" applyFont="1" applyBorder="1" applyAlignment="1">
      <alignment horizontal="center" wrapText="1"/>
    </xf>
    <xf numFmtId="0" fontId="143" fillId="3" borderId="51" xfId="35901" applyFont="1" applyBorder="1" applyAlignment="1">
      <alignment horizontal="center" wrapText="1"/>
    </xf>
    <xf numFmtId="0" fontId="143" fillId="28" borderId="10" xfId="35908" applyFont="1" applyFill="1" applyAlignment="1">
      <alignment horizontal="left" vertical="top"/>
    </xf>
    <xf numFmtId="0" fontId="143" fillId="28" borderId="10" xfId="35912" applyFont="1" applyFill="1" applyAlignment="1">
      <alignment horizontal="left" vertical="top"/>
    </xf>
    <xf numFmtId="0" fontId="143" fillId="3" borderId="10" xfId="35916" applyFont="1" applyAlignment="1">
      <alignment horizontal="left" wrapText="1"/>
    </xf>
    <xf numFmtId="0" fontId="143" fillId="3" borderId="10" xfId="35919" applyFont="1" applyAlignment="1">
      <alignment horizontal="left" wrapText="1"/>
    </xf>
    <xf numFmtId="0" fontId="143" fillId="3" borderId="10" xfId="35921" applyFont="1" applyAlignment="1">
      <alignment horizontal="left" wrapText="1"/>
    </xf>
    <xf numFmtId="0" fontId="143" fillId="3" borderId="10" xfId="35925" applyFont="1" applyAlignment="1">
      <alignment horizontal="left" wrapText="1"/>
    </xf>
    <xf numFmtId="0" fontId="143" fillId="3" borderId="10" xfId="35926" applyFont="1" applyAlignment="1">
      <alignment horizontal="left" wrapText="1"/>
    </xf>
    <xf numFmtId="0" fontId="143" fillId="3" borderId="52" xfId="35931" applyFont="1" applyBorder="1" applyAlignment="1">
      <alignment horizontal="left" wrapText="1"/>
    </xf>
    <xf numFmtId="0" fontId="143" fillId="3" borderId="52" xfId="35932" applyFont="1" applyBorder="1" applyAlignment="1">
      <alignment horizontal="left" wrapText="1"/>
    </xf>
    <xf numFmtId="0" fontId="143" fillId="3" borderId="10" xfId="35927" applyFont="1" applyAlignment="1">
      <alignment horizontal="center" wrapText="1"/>
    </xf>
    <xf numFmtId="0" fontId="143" fillId="3" borderId="50" xfId="35928" applyFont="1" applyBorder="1" applyAlignment="1">
      <alignment horizontal="center" wrapText="1"/>
    </xf>
    <xf numFmtId="0" fontId="143" fillId="3" borderId="51" xfId="35929" applyFont="1" applyBorder="1" applyAlignment="1">
      <alignment horizontal="center" wrapText="1"/>
    </xf>
    <xf numFmtId="0" fontId="143" fillId="3" borderId="10" xfId="35955" applyFont="1" applyAlignment="1">
      <alignment horizontal="left" wrapText="1"/>
    </xf>
    <xf numFmtId="0" fontId="143" fillId="3" borderId="10" xfId="35956" applyFont="1" applyAlignment="1">
      <alignment horizontal="left" wrapText="1"/>
    </xf>
    <xf numFmtId="0" fontId="143" fillId="3" borderId="52" xfId="35961" applyFont="1" applyBorder="1" applyAlignment="1">
      <alignment horizontal="left" wrapText="1"/>
    </xf>
    <xf numFmtId="0" fontId="143" fillId="3" borderId="52" xfId="35962" applyFont="1" applyBorder="1" applyAlignment="1">
      <alignment horizontal="left" wrapText="1"/>
    </xf>
    <xf numFmtId="0" fontId="143" fillId="3" borderId="10" xfId="35957" applyFont="1" applyAlignment="1">
      <alignment horizontal="center" wrapText="1"/>
    </xf>
    <xf numFmtId="0" fontId="143" fillId="3" borderId="50" xfId="35958" applyFont="1" applyBorder="1" applyAlignment="1">
      <alignment horizontal="center" wrapText="1"/>
    </xf>
    <xf numFmtId="0" fontId="143" fillId="3" borderId="51" xfId="35959" applyFont="1" applyBorder="1" applyAlignment="1">
      <alignment horizontal="center" wrapText="1"/>
    </xf>
    <xf numFmtId="0" fontId="143" fillId="3" borderId="51" xfId="35960" applyFont="1" applyBorder="1" applyAlignment="1">
      <alignment horizontal="center" wrapText="1"/>
    </xf>
    <xf numFmtId="0" fontId="143" fillId="28" borderId="56" xfId="35967" applyFont="1" applyFill="1" applyBorder="1" applyAlignment="1">
      <alignment horizontal="left" vertical="top" wrapText="1"/>
    </xf>
    <xf numFmtId="0" fontId="143" fillId="28" borderId="58" xfId="35973" applyFont="1" applyFill="1" applyBorder="1" applyAlignment="1">
      <alignment horizontal="left" vertical="top" wrapText="1"/>
    </xf>
    <xf numFmtId="0" fontId="143" fillId="3" borderId="51" xfId="35930" applyFont="1" applyBorder="1" applyAlignment="1">
      <alignment horizontal="center" wrapText="1"/>
    </xf>
    <xf numFmtId="0" fontId="143" fillId="28" borderId="56" xfId="35937" applyFont="1" applyFill="1" applyBorder="1" applyAlignment="1">
      <alignment horizontal="left" vertical="top" wrapText="1"/>
    </xf>
    <xf numFmtId="0" fontId="143" fillId="28" borderId="58" xfId="35943" applyFont="1" applyFill="1" applyBorder="1" applyAlignment="1">
      <alignment horizontal="left" vertical="top" wrapText="1"/>
    </xf>
    <xf numFmtId="0" fontId="143" fillId="28" borderId="60" xfId="35949" applyFont="1" applyFill="1" applyBorder="1" applyAlignment="1">
      <alignment horizontal="left" vertical="top" wrapText="1"/>
    </xf>
    <xf numFmtId="0" fontId="143" fillId="28" borderId="60" xfId="35979" applyFont="1" applyFill="1" applyBorder="1" applyAlignment="1">
      <alignment horizontal="left" vertical="top" wrapText="1"/>
    </xf>
    <xf numFmtId="0" fontId="143" fillId="3" borderId="10" xfId="35981" applyFont="1" applyAlignment="1">
      <alignment horizontal="left" wrapText="1"/>
    </xf>
    <xf numFmtId="0" fontId="143" fillId="3" borderId="10" xfId="35982" applyFont="1" applyAlignment="1">
      <alignment horizontal="left" wrapText="1"/>
    </xf>
    <xf numFmtId="0" fontId="143" fillId="3" borderId="52" xfId="35987" applyFont="1" applyBorder="1" applyAlignment="1">
      <alignment horizontal="left" wrapText="1"/>
    </xf>
    <xf numFmtId="0" fontId="143" fillId="3" borderId="52" xfId="35988" applyFont="1" applyBorder="1" applyAlignment="1">
      <alignment horizontal="left" wrapText="1"/>
    </xf>
    <xf numFmtId="0" fontId="143" fillId="3" borderId="10" xfId="35983" applyFont="1" applyAlignment="1">
      <alignment horizontal="center" wrapText="1"/>
    </xf>
    <xf numFmtId="0" fontId="143" fillId="3" borderId="50" xfId="35984" applyFont="1" applyBorder="1" applyAlignment="1">
      <alignment horizontal="center" wrapText="1"/>
    </xf>
    <xf numFmtId="0" fontId="143" fillId="3" borderId="51" xfId="35985" applyFont="1" applyBorder="1" applyAlignment="1">
      <alignment horizontal="center" wrapText="1"/>
    </xf>
    <xf numFmtId="0" fontId="143" fillId="3" borderId="10" xfId="36011" applyFont="1" applyAlignment="1">
      <alignment horizontal="left" wrapText="1"/>
    </xf>
    <xf numFmtId="0" fontId="143" fillId="3" borderId="10" xfId="36012" applyFont="1" applyAlignment="1">
      <alignment horizontal="left" wrapText="1"/>
    </xf>
    <xf numFmtId="0" fontId="143" fillId="3" borderId="52" xfId="36017" applyFont="1" applyBorder="1" applyAlignment="1">
      <alignment horizontal="left" wrapText="1"/>
    </xf>
    <xf numFmtId="0" fontId="143" fillId="3" borderId="52" xfId="36018" applyFont="1" applyBorder="1" applyAlignment="1">
      <alignment horizontal="left" wrapText="1"/>
    </xf>
    <xf numFmtId="0" fontId="143" fillId="3" borderId="10" xfId="36013" applyFont="1" applyAlignment="1">
      <alignment horizontal="center" wrapText="1"/>
    </xf>
    <xf numFmtId="0" fontId="143" fillId="3" borderId="50" xfId="36014" applyFont="1" applyBorder="1" applyAlignment="1">
      <alignment horizontal="center" wrapText="1"/>
    </xf>
    <xf numFmtId="0" fontId="143" fillId="3" borderId="51" xfId="36015" applyFont="1" applyBorder="1" applyAlignment="1">
      <alignment horizontal="center" wrapText="1"/>
    </xf>
    <xf numFmtId="0" fontId="143" fillId="3" borderId="51" xfId="35986" applyFont="1" applyBorder="1" applyAlignment="1">
      <alignment horizontal="center" wrapText="1"/>
    </xf>
    <xf numFmtId="0" fontId="143" fillId="28" borderId="56" xfId="35993" applyFont="1" applyFill="1" applyBorder="1" applyAlignment="1">
      <alignment horizontal="left" vertical="top" wrapText="1"/>
    </xf>
    <xf numFmtId="0" fontId="143" fillId="28" borderId="58" xfId="35999" applyFont="1" applyFill="1" applyBorder="1" applyAlignment="1">
      <alignment horizontal="left" vertical="top" wrapText="1"/>
    </xf>
    <xf numFmtId="0" fontId="143" fillId="3" borderId="51" xfId="36045" applyFont="1" applyBorder="1" applyAlignment="1">
      <alignment horizontal="center" wrapText="1"/>
    </xf>
    <xf numFmtId="0" fontId="143" fillId="3" borderId="50" xfId="36044" applyFont="1" applyBorder="1" applyAlignment="1">
      <alignment horizontal="center" wrapText="1"/>
    </xf>
    <xf numFmtId="0" fontId="143" fillId="3" borderId="51" xfId="36046" applyFont="1" applyBorder="1" applyAlignment="1">
      <alignment horizontal="center" wrapText="1"/>
    </xf>
    <xf numFmtId="0" fontId="143" fillId="28" borderId="56" xfId="36053" applyFont="1" applyFill="1" applyBorder="1" applyAlignment="1">
      <alignment horizontal="left" vertical="top" wrapText="1"/>
    </xf>
    <xf numFmtId="0" fontId="143" fillId="28" borderId="58" xfId="36059" applyFont="1" applyFill="1" applyBorder="1" applyAlignment="1">
      <alignment horizontal="left" vertical="top" wrapText="1"/>
    </xf>
    <xf numFmtId="0" fontId="143" fillId="3" borderId="51" xfId="36016" applyFont="1" applyBorder="1" applyAlignment="1">
      <alignment horizontal="center" wrapText="1"/>
    </xf>
    <xf numFmtId="0" fontId="143" fillId="28" borderId="56" xfId="36023" applyFont="1" applyFill="1" applyBorder="1" applyAlignment="1">
      <alignment horizontal="left" vertical="top" wrapText="1"/>
    </xf>
    <xf numFmtId="0" fontId="143" fillId="28" borderId="58" xfId="36029" applyFont="1" applyFill="1" applyBorder="1" applyAlignment="1">
      <alignment horizontal="left" vertical="top" wrapText="1"/>
    </xf>
    <xf numFmtId="0" fontId="143" fillId="28" borderId="60" xfId="36035" applyFont="1" applyFill="1" applyBorder="1" applyAlignment="1">
      <alignment horizontal="left" vertical="top" wrapText="1"/>
    </xf>
    <xf numFmtId="0" fontId="143" fillId="28" borderId="60" xfId="36065" applyFont="1" applyFill="1" applyBorder="1" applyAlignment="1">
      <alignment horizontal="left" vertical="top" wrapText="1"/>
    </xf>
    <xf numFmtId="0" fontId="143" fillId="3" borderId="10" xfId="36041" applyFont="1" applyAlignment="1">
      <alignment horizontal="left" wrapText="1"/>
    </xf>
    <xf numFmtId="0" fontId="143" fillId="3" borderId="10" xfId="36042" applyFont="1" applyAlignment="1">
      <alignment horizontal="left" wrapText="1"/>
    </xf>
    <xf numFmtId="0" fontId="143" fillId="3" borderId="52" xfId="36047" applyFont="1" applyBorder="1" applyAlignment="1">
      <alignment horizontal="left" wrapText="1"/>
    </xf>
    <xf numFmtId="0" fontId="143" fillId="3" borderId="52" xfId="36048" applyFont="1" applyBorder="1" applyAlignment="1">
      <alignment horizontal="left" wrapText="1"/>
    </xf>
    <xf numFmtId="0" fontId="143" fillId="3" borderId="10" xfId="36043" applyFont="1" applyAlignment="1">
      <alignment horizontal="center" vertical="center" wrapText="1"/>
    </xf>
    <xf numFmtId="0" fontId="143" fillId="3" borderId="50" xfId="36044" applyFont="1" applyBorder="1" applyAlignment="1">
      <alignment horizontal="center" vertical="center" wrapText="1"/>
    </xf>
    <xf numFmtId="0" fontId="143" fillId="3" borderId="51" xfId="36045" applyFont="1" applyBorder="1" applyAlignment="1">
      <alignment horizontal="center" vertical="center" wrapText="1"/>
    </xf>
    <xf numFmtId="0" fontId="143" fillId="3" borderId="10" xfId="36043" applyFont="1" applyAlignment="1">
      <alignment horizontal="center" wrapText="1"/>
    </xf>
    <xf numFmtId="0" fontId="143" fillId="3" borderId="10" xfId="36083" applyFont="1" applyAlignment="1">
      <alignment horizontal="left" wrapText="1"/>
    </xf>
    <xf numFmtId="0" fontId="143" fillId="3" borderId="10" xfId="36084" applyFont="1" applyAlignment="1">
      <alignment horizontal="left" wrapText="1"/>
    </xf>
    <xf numFmtId="0" fontId="143" fillId="3" borderId="52" xfId="36089" applyFont="1" applyBorder="1" applyAlignment="1">
      <alignment horizontal="left" wrapText="1"/>
    </xf>
    <xf numFmtId="0" fontId="143" fillId="3" borderId="52" xfId="36090" applyFont="1" applyBorder="1" applyAlignment="1">
      <alignment horizontal="left" wrapText="1"/>
    </xf>
    <xf numFmtId="0" fontId="143" fillId="3" borderId="10" xfId="36085" applyFont="1" applyAlignment="1">
      <alignment horizontal="center" wrapText="1"/>
    </xf>
    <xf numFmtId="0" fontId="143" fillId="3" borderId="50" xfId="36086" applyFont="1" applyBorder="1" applyAlignment="1">
      <alignment horizontal="center" wrapText="1"/>
    </xf>
    <xf numFmtId="0" fontId="143" fillId="3" borderId="51" xfId="36087" applyFont="1" applyBorder="1" applyAlignment="1">
      <alignment horizontal="center" wrapText="1"/>
    </xf>
    <xf numFmtId="0" fontId="143" fillId="3" borderId="51" xfId="36046" applyFont="1" applyBorder="1" applyAlignment="1">
      <alignment horizontal="center" vertical="center" wrapText="1"/>
    </xf>
    <xf numFmtId="0" fontId="143" fillId="28" borderId="56" xfId="36095" applyFont="1" applyFill="1" applyBorder="1" applyAlignment="1">
      <alignment horizontal="left" vertical="top" wrapText="1"/>
    </xf>
    <xf numFmtId="0" fontId="143" fillId="28" borderId="58" xfId="36101" applyFont="1" applyFill="1" applyBorder="1" applyAlignment="1">
      <alignment horizontal="left" vertical="top" wrapText="1"/>
    </xf>
    <xf numFmtId="0" fontId="143" fillId="28" borderId="60" xfId="36107" applyFont="1" applyFill="1" applyBorder="1" applyAlignment="1">
      <alignment horizontal="left" vertical="top" wrapText="1"/>
    </xf>
    <xf numFmtId="0" fontId="149" fillId="3" borderId="10" xfId="36127" applyFont="1" applyAlignment="1">
      <alignment horizontal="center" vertical="center" wrapText="1"/>
    </xf>
    <xf numFmtId="0" fontId="149" fillId="3" borderId="10" xfId="36128" applyFont="1" applyAlignment="1">
      <alignment horizontal="center" vertical="center" wrapText="1"/>
    </xf>
    <xf numFmtId="0" fontId="149" fillId="3" borderId="10" xfId="36129" applyFont="1" applyAlignment="1">
      <alignment horizontal="center" vertical="center" wrapText="1"/>
    </xf>
    <xf numFmtId="0" fontId="143" fillId="28" borderId="58" xfId="36136" applyFont="1" applyFill="1" applyBorder="1" applyAlignment="1">
      <alignment horizontal="left" vertical="top" wrapText="1"/>
    </xf>
    <xf numFmtId="0" fontId="143" fillId="28" borderId="60" xfId="36139" applyFont="1" applyFill="1" applyBorder="1" applyAlignment="1">
      <alignment horizontal="left" vertical="top" wrapText="1"/>
    </xf>
    <xf numFmtId="0" fontId="144" fillId="3" borderId="10" xfId="36142" applyFont="1" applyAlignment="1">
      <alignment horizontal="left" vertical="top" wrapText="1"/>
    </xf>
    <xf numFmtId="0" fontId="144" fillId="3" borderId="10" xfId="36143" applyFont="1" applyAlignment="1">
      <alignment horizontal="left" vertical="top" wrapText="1"/>
    </xf>
    <xf numFmtId="0" fontId="144" fillId="3" borderId="10" xfId="36144" applyFont="1" applyAlignment="1">
      <alignment horizontal="left" vertical="top" wrapText="1"/>
    </xf>
    <xf numFmtId="0" fontId="143" fillId="3" borderId="51" xfId="36088" applyFont="1" applyBorder="1" applyAlignment="1">
      <alignment horizontal="center" wrapText="1"/>
    </xf>
    <xf numFmtId="0" fontId="143" fillId="3" borderId="10" xfId="36085" applyFont="1" applyAlignment="1">
      <alignment horizontal="center" vertical="center" wrapText="1"/>
    </xf>
    <xf numFmtId="0" fontId="143" fillId="3" borderId="50" xfId="36086" applyFont="1" applyBorder="1" applyAlignment="1">
      <alignment horizontal="center" vertical="center" wrapText="1"/>
    </xf>
    <xf numFmtId="0" fontId="143" fillId="3" borderId="51" xfId="36087" applyFont="1" applyBorder="1" applyAlignment="1">
      <alignment horizontal="center" vertical="center" wrapText="1"/>
    </xf>
    <xf numFmtId="0" fontId="143" fillId="3" borderId="51" xfId="36088" applyFont="1" applyBorder="1" applyAlignment="1">
      <alignment horizontal="center" vertical="center" wrapText="1"/>
    </xf>
    <xf numFmtId="0" fontId="143" fillId="28" borderId="10" xfId="36154" applyFont="1" applyFill="1" applyAlignment="1">
      <alignment horizontal="left" vertical="top" wrapText="1"/>
    </xf>
    <xf numFmtId="0" fontId="143" fillId="28" borderId="10" xfId="36156" applyFont="1" applyFill="1" applyAlignment="1">
      <alignment horizontal="left" vertical="top" wrapText="1"/>
    </xf>
    <xf numFmtId="0" fontId="143" fillId="28" borderId="10" xfId="36158" applyFont="1" applyFill="1" applyAlignment="1">
      <alignment horizontal="left" vertical="top" wrapText="1"/>
    </xf>
    <xf numFmtId="0" fontId="143" fillId="28" borderId="10" xfId="36160" applyFont="1" applyFill="1" applyAlignment="1">
      <alignment horizontal="left" vertical="top" wrapText="1"/>
    </xf>
    <xf numFmtId="0" fontId="143" fillId="28" borderId="10" xfId="36162" applyFont="1" applyFill="1" applyAlignment="1">
      <alignment horizontal="left" vertical="top" wrapText="1"/>
    </xf>
    <xf numFmtId="0" fontId="143" fillId="28" borderId="10" xfId="36164" applyFont="1" applyFill="1" applyAlignment="1">
      <alignment horizontal="left" vertical="top" wrapText="1"/>
    </xf>
    <xf numFmtId="0" fontId="149" fillId="3" borderId="10" xfId="36145" applyFont="1" applyAlignment="1">
      <alignment horizontal="center" vertical="center" wrapText="1"/>
    </xf>
    <xf numFmtId="0" fontId="149" fillId="3" borderId="10" xfId="36146" applyFont="1" applyAlignment="1">
      <alignment horizontal="center" vertical="center" wrapText="1"/>
    </xf>
    <xf numFmtId="0" fontId="149" fillId="3" borderId="10" xfId="36147" applyFont="1" applyAlignment="1">
      <alignment horizontal="center" vertical="center" wrapText="1"/>
    </xf>
    <xf numFmtId="0" fontId="143" fillId="28" borderId="10" xfId="36166" applyFont="1" applyFill="1" applyAlignment="1">
      <alignment horizontal="left" vertical="top" wrapText="1"/>
    </xf>
    <xf numFmtId="0" fontId="143" fillId="28" borderId="10" xfId="36169" applyFont="1" applyFill="1" applyAlignment="1">
      <alignment horizontal="left" vertical="top" wrapText="1"/>
    </xf>
    <xf numFmtId="0" fontId="143" fillId="28" borderId="10" xfId="36171" applyFont="1" applyFill="1" applyAlignment="1">
      <alignment horizontal="left" vertical="top" wrapText="1"/>
    </xf>
    <xf numFmtId="0" fontId="143" fillId="3" borderId="10" xfId="36178" applyFont="1" applyAlignment="1">
      <alignment horizontal="left" wrapText="1"/>
    </xf>
    <xf numFmtId="0" fontId="143" fillId="3" borderId="10" xfId="36179" applyFont="1" applyAlignment="1">
      <alignment horizontal="center" wrapText="1"/>
    </xf>
    <xf numFmtId="0" fontId="143" fillId="3" borderId="50" xfId="36180" applyFont="1" applyBorder="1" applyAlignment="1">
      <alignment horizontal="center" wrapText="1"/>
    </xf>
    <xf numFmtId="0" fontId="143" fillId="3" borderId="51" xfId="36181" applyFont="1" applyBorder="1" applyAlignment="1">
      <alignment horizontal="center" wrapText="1"/>
    </xf>
    <xf numFmtId="0" fontId="143" fillId="28" borderId="10" xfId="36185" applyFont="1" applyFill="1" applyAlignment="1">
      <alignment horizontal="left" vertical="top"/>
    </xf>
    <xf numFmtId="0" fontId="143" fillId="28" borderId="10" xfId="36196" applyFont="1" applyFill="1" applyAlignment="1">
      <alignment horizontal="left" vertical="top"/>
    </xf>
    <xf numFmtId="0" fontId="143" fillId="3" borderId="10" xfId="36189" applyFont="1" applyAlignment="1">
      <alignment horizontal="left" wrapText="1"/>
    </xf>
    <xf numFmtId="0" fontId="143" fillId="3" borderId="10" xfId="36190" applyFont="1" applyAlignment="1">
      <alignment horizontal="center" wrapText="1"/>
    </xf>
    <xf numFmtId="0" fontId="143" fillId="3" borderId="50" xfId="36191" applyFont="1" applyBorder="1" applyAlignment="1">
      <alignment horizontal="center" wrapText="1"/>
    </xf>
    <xf numFmtId="0" fontId="143" fillId="3" borderId="51" xfId="36192" applyFont="1" applyBorder="1" applyAlignment="1">
      <alignment horizontal="center" wrapText="1"/>
    </xf>
    <xf numFmtId="0" fontId="143" fillId="28" borderId="10" xfId="36207" applyFont="1" applyFill="1" applyAlignment="1">
      <alignment horizontal="left" vertical="top"/>
    </xf>
    <xf numFmtId="0" fontId="143" fillId="3" borderId="10" xfId="36200" applyFont="1" applyAlignment="1">
      <alignment horizontal="left" wrapText="1"/>
    </xf>
    <xf numFmtId="0" fontId="143" fillId="3" borderId="10" xfId="36201" applyFont="1" applyAlignment="1">
      <alignment horizontal="center" wrapText="1"/>
    </xf>
    <xf numFmtId="0" fontId="143" fillId="3" borderId="50" xfId="36202" applyFont="1" applyBorder="1" applyAlignment="1">
      <alignment horizontal="center" wrapText="1"/>
    </xf>
    <xf numFmtId="0" fontId="143" fillId="3" borderId="51" xfId="36203" applyFont="1" applyBorder="1" applyAlignment="1">
      <alignment horizontal="center" wrapText="1"/>
    </xf>
    <xf numFmtId="0" fontId="143" fillId="3" borderId="10" xfId="36211" applyFont="1" applyAlignment="1">
      <alignment horizontal="left" wrapText="1"/>
    </xf>
    <xf numFmtId="0" fontId="143" fillId="3" borderId="10" xfId="36214" applyFont="1" applyAlignment="1">
      <alignment horizontal="left" wrapText="1"/>
    </xf>
    <xf numFmtId="0" fontId="143" fillId="3" borderId="10" xfId="36217" applyFont="1" applyAlignment="1">
      <alignment horizontal="left" wrapText="1"/>
    </xf>
    <xf numFmtId="0" fontId="143" fillId="3" borderId="10" xfId="36220" applyFont="1" applyAlignment="1">
      <alignment horizontal="left" wrapText="1"/>
    </xf>
    <xf numFmtId="0" fontId="143" fillId="3" borderId="10" xfId="36221" applyFont="1" applyAlignment="1">
      <alignment horizontal="left" wrapText="1"/>
    </xf>
    <xf numFmtId="0" fontId="143" fillId="3" borderId="52" xfId="36226" applyFont="1" applyBorder="1" applyAlignment="1">
      <alignment horizontal="left" wrapText="1"/>
    </xf>
    <xf numFmtId="0" fontId="143" fillId="3" borderId="52" xfId="36227" applyFont="1" applyBorder="1" applyAlignment="1">
      <alignment horizontal="left" wrapText="1"/>
    </xf>
    <xf numFmtId="0" fontId="143" fillId="3" borderId="10" xfId="36222" applyFont="1" applyAlignment="1">
      <alignment horizontal="center" wrapText="1"/>
    </xf>
    <xf numFmtId="0" fontId="143" fillId="3" borderId="50" xfId="36223" applyFont="1" applyBorder="1" applyAlignment="1">
      <alignment horizontal="center" wrapText="1"/>
    </xf>
    <xf numFmtId="0" fontId="143" fillId="3" borderId="51" xfId="36224" applyFont="1" applyBorder="1" applyAlignment="1">
      <alignment horizontal="center" wrapText="1"/>
    </xf>
    <xf numFmtId="0" fontId="143" fillId="28" borderId="58" xfId="36268" applyFont="1" applyFill="1" applyBorder="1" applyAlignment="1">
      <alignment horizontal="left" vertical="top" wrapText="1"/>
    </xf>
    <xf numFmtId="0" fontId="143" fillId="3" borderId="10" xfId="36250" applyFont="1" applyAlignment="1">
      <alignment horizontal="left" wrapText="1"/>
    </xf>
    <xf numFmtId="0" fontId="143" fillId="3" borderId="10" xfId="36251" applyFont="1" applyAlignment="1">
      <alignment horizontal="left" wrapText="1"/>
    </xf>
    <xf numFmtId="0" fontId="143" fillId="3" borderId="52" xfId="36256" applyFont="1" applyBorder="1" applyAlignment="1">
      <alignment horizontal="left" wrapText="1"/>
    </xf>
    <xf numFmtId="0" fontId="143" fillId="3" borderId="52" xfId="36257" applyFont="1" applyBorder="1" applyAlignment="1">
      <alignment horizontal="left" wrapText="1"/>
    </xf>
    <xf numFmtId="0" fontId="143" fillId="3" borderId="10" xfId="36252" applyFont="1" applyAlignment="1">
      <alignment horizontal="center" wrapText="1"/>
    </xf>
    <xf numFmtId="0" fontId="143" fillId="3" borderId="50" xfId="36253" applyFont="1" applyBorder="1" applyAlignment="1">
      <alignment horizontal="center" wrapText="1"/>
    </xf>
    <xf numFmtId="0" fontId="143" fillId="3" borderId="51" xfId="36254" applyFont="1" applyBorder="1" applyAlignment="1">
      <alignment horizontal="center" wrapText="1"/>
    </xf>
    <xf numFmtId="0" fontId="143" fillId="3" borderId="51" xfId="36255" applyFont="1" applyBorder="1" applyAlignment="1">
      <alignment horizontal="center" wrapText="1"/>
    </xf>
    <xf numFmtId="0" fontId="143" fillId="28" borderId="56" xfId="36262" applyFont="1" applyFill="1" applyBorder="1" applyAlignment="1">
      <alignment horizontal="left" vertical="top" wrapText="1"/>
    </xf>
    <xf numFmtId="0" fontId="143" fillId="3" borderId="51" xfId="36225" applyFont="1" applyBorder="1" applyAlignment="1">
      <alignment horizontal="center" wrapText="1"/>
    </xf>
    <xf numFmtId="0" fontId="143" fillId="28" borderId="56" xfId="36232" applyFont="1" applyFill="1" applyBorder="1" applyAlignment="1">
      <alignment horizontal="left" vertical="top" wrapText="1"/>
    </xf>
    <xf numFmtId="0" fontId="143" fillId="28" borderId="58" xfId="36238" applyFont="1" applyFill="1" applyBorder="1" applyAlignment="1">
      <alignment horizontal="left" vertical="top" wrapText="1"/>
    </xf>
    <xf numFmtId="0" fontId="143" fillId="28" borderId="60" xfId="36244" applyFont="1" applyFill="1" applyBorder="1" applyAlignment="1">
      <alignment horizontal="left" vertical="top" wrapText="1"/>
    </xf>
    <xf numFmtId="0" fontId="143" fillId="3" borderId="10" xfId="36307" applyFont="1" applyAlignment="1">
      <alignment horizontal="left" wrapText="1"/>
    </xf>
    <xf numFmtId="0" fontId="143" fillId="3" borderId="10" xfId="36308" applyFont="1" applyAlignment="1">
      <alignment horizontal="left" wrapText="1"/>
    </xf>
    <xf numFmtId="0" fontId="143" fillId="3" borderId="52" xfId="36313" applyFont="1" applyBorder="1" applyAlignment="1">
      <alignment horizontal="left" wrapText="1"/>
    </xf>
    <xf numFmtId="0" fontId="143" fillId="3" borderId="52" xfId="36314" applyFont="1" applyBorder="1" applyAlignment="1">
      <alignment horizontal="left" wrapText="1"/>
    </xf>
    <xf numFmtId="0" fontId="143" fillId="3" borderId="10" xfId="36309" applyFont="1" applyAlignment="1">
      <alignment horizontal="center" wrapText="1"/>
    </xf>
    <xf numFmtId="0" fontId="143" fillId="3" borderId="50" xfId="36310" applyFont="1" applyBorder="1" applyAlignment="1">
      <alignment horizontal="center" wrapText="1"/>
    </xf>
    <xf numFmtId="0" fontId="143" fillId="3" borderId="51" xfId="36311" applyFont="1" applyBorder="1" applyAlignment="1">
      <alignment horizontal="center" wrapText="1"/>
    </xf>
    <xf numFmtId="0" fontId="143" fillId="3" borderId="51" xfId="36281" applyFont="1" applyBorder="1" applyAlignment="1">
      <alignment horizontal="center" wrapText="1"/>
    </xf>
    <xf numFmtId="0" fontId="143" fillId="3" borderId="50" xfId="36280" applyFont="1" applyBorder="1" applyAlignment="1">
      <alignment horizontal="center" wrapText="1"/>
    </xf>
    <xf numFmtId="0" fontId="143" fillId="3" borderId="51" xfId="36282" applyFont="1" applyBorder="1" applyAlignment="1">
      <alignment horizontal="center" wrapText="1"/>
    </xf>
    <xf numFmtId="0" fontId="143" fillId="28" borderId="56" xfId="36289" applyFont="1" applyFill="1" applyBorder="1" applyAlignment="1">
      <alignment horizontal="left" vertical="top" wrapText="1"/>
    </xf>
    <xf numFmtId="0" fontId="143" fillId="28" borderId="58" xfId="36295" applyFont="1" applyFill="1" applyBorder="1" applyAlignment="1">
      <alignment horizontal="left" vertical="top" wrapText="1"/>
    </xf>
    <xf numFmtId="0" fontId="143" fillId="28" borderId="60" xfId="36274" applyFont="1" applyFill="1" applyBorder="1" applyAlignment="1">
      <alignment horizontal="left" vertical="top" wrapText="1"/>
    </xf>
    <xf numFmtId="0" fontId="143" fillId="3" borderId="10" xfId="36277" applyFont="1" applyAlignment="1">
      <alignment horizontal="left" wrapText="1"/>
    </xf>
    <xf numFmtId="0" fontId="143" fillId="3" borderId="10" xfId="36278" applyFont="1" applyAlignment="1">
      <alignment horizontal="left" wrapText="1"/>
    </xf>
    <xf numFmtId="0" fontId="143" fillId="3" borderId="52" xfId="36283" applyFont="1" applyBorder="1" applyAlignment="1">
      <alignment horizontal="left" wrapText="1"/>
    </xf>
    <xf numFmtId="0" fontId="143" fillId="3" borderId="52" xfId="36284" applyFont="1" applyBorder="1" applyAlignment="1">
      <alignment horizontal="left" wrapText="1"/>
    </xf>
    <xf numFmtId="0" fontId="143" fillId="3" borderId="10" xfId="36279" applyFont="1" applyAlignment="1">
      <alignment horizontal="center" wrapText="1"/>
    </xf>
    <xf numFmtId="0" fontId="143" fillId="28" borderId="58" xfId="36355" applyFont="1" applyFill="1" applyBorder="1" applyAlignment="1">
      <alignment horizontal="left" vertical="top" wrapText="1"/>
    </xf>
    <xf numFmtId="0" fontId="143" fillId="28" borderId="60" xfId="36361" applyFont="1" applyFill="1" applyBorder="1" applyAlignment="1">
      <alignment horizontal="left" vertical="top" wrapText="1"/>
    </xf>
    <xf numFmtId="0" fontId="143" fillId="3" borderId="10" xfId="36337" applyFont="1" applyAlignment="1">
      <alignment horizontal="left" wrapText="1"/>
    </xf>
    <xf numFmtId="0" fontId="143" fillId="3" borderId="10" xfId="36338" applyFont="1" applyAlignment="1">
      <alignment horizontal="left" wrapText="1"/>
    </xf>
    <xf numFmtId="0" fontId="143" fillId="3" borderId="52" xfId="36343" applyFont="1" applyBorder="1" applyAlignment="1">
      <alignment horizontal="left" wrapText="1"/>
    </xf>
    <xf numFmtId="0" fontId="143" fillId="3" borderId="52" xfId="36344" applyFont="1" applyBorder="1" applyAlignment="1">
      <alignment horizontal="left" wrapText="1"/>
    </xf>
    <xf numFmtId="0" fontId="143" fillId="3" borderId="10" xfId="36339" applyFont="1" applyAlignment="1">
      <alignment horizontal="center" wrapText="1"/>
    </xf>
    <xf numFmtId="0" fontId="143" fillId="3" borderId="50" xfId="36340" applyFont="1" applyBorder="1" applyAlignment="1">
      <alignment horizontal="center" wrapText="1"/>
    </xf>
    <xf numFmtId="0" fontId="143" fillId="3" borderId="51" xfId="36341" applyFont="1" applyBorder="1" applyAlignment="1">
      <alignment horizontal="center" wrapText="1"/>
    </xf>
    <xf numFmtId="0" fontId="143" fillId="3" borderId="51" xfId="36342" applyFont="1" applyBorder="1" applyAlignment="1">
      <alignment horizontal="center" wrapText="1"/>
    </xf>
    <xf numFmtId="0" fontId="143" fillId="28" borderId="56" xfId="36349" applyFont="1" applyFill="1" applyBorder="1" applyAlignment="1">
      <alignment horizontal="left" vertical="top" wrapText="1"/>
    </xf>
    <xf numFmtId="0" fontId="143" fillId="3" borderId="51" xfId="36312" applyFont="1" applyBorder="1" applyAlignment="1">
      <alignment horizontal="center" wrapText="1"/>
    </xf>
    <xf numFmtId="0" fontId="143" fillId="28" borderId="56" xfId="36319" applyFont="1" applyFill="1" applyBorder="1" applyAlignment="1">
      <alignment horizontal="left" vertical="top" wrapText="1"/>
    </xf>
    <xf numFmtId="0" fontId="143" fillId="28" borderId="58" xfId="36325" applyFont="1" applyFill="1" applyBorder="1" applyAlignment="1">
      <alignment horizontal="left" vertical="top" wrapText="1"/>
    </xf>
    <xf numFmtId="0" fontId="143" fillId="28" borderId="60" xfId="36331" applyFont="1" applyFill="1" applyBorder="1" applyAlignment="1">
      <alignment horizontal="left" vertical="top" wrapText="1"/>
    </xf>
    <xf numFmtId="0" fontId="143" fillId="3" borderId="51" xfId="36383" applyFont="1" applyBorder="1" applyAlignment="1">
      <alignment horizontal="center" wrapText="1"/>
    </xf>
    <xf numFmtId="0" fontId="143" fillId="3" borderId="50" xfId="36382" applyFont="1" applyBorder="1" applyAlignment="1">
      <alignment horizontal="center" wrapText="1"/>
    </xf>
    <xf numFmtId="0" fontId="143" fillId="3" borderId="51" xfId="36384" applyFont="1" applyBorder="1" applyAlignment="1">
      <alignment horizontal="center" wrapText="1"/>
    </xf>
    <xf numFmtId="0" fontId="143" fillId="28" borderId="56" xfId="36391" applyFont="1" applyFill="1" applyBorder="1" applyAlignment="1">
      <alignment horizontal="left" vertical="top" wrapText="1"/>
    </xf>
    <xf numFmtId="0" fontId="143" fillId="28" borderId="58" xfId="36397" applyFont="1" applyFill="1" applyBorder="1" applyAlignment="1">
      <alignment horizontal="left" vertical="top" wrapText="1"/>
    </xf>
    <xf numFmtId="0" fontId="143" fillId="28" borderId="60" xfId="36403" applyFont="1" applyFill="1" applyBorder="1" applyAlignment="1">
      <alignment horizontal="left" vertical="top" wrapText="1"/>
    </xf>
    <xf numFmtId="0" fontId="143" fillId="3" borderId="10" xfId="36379" applyFont="1" applyAlignment="1">
      <alignment horizontal="left" wrapText="1"/>
    </xf>
    <xf numFmtId="0" fontId="143" fillId="3" borderId="10" xfId="36380" applyFont="1" applyAlignment="1">
      <alignment horizontal="left" wrapText="1"/>
    </xf>
    <xf numFmtId="0" fontId="143" fillId="3" borderId="52" xfId="36385" applyFont="1" applyBorder="1" applyAlignment="1">
      <alignment horizontal="left" wrapText="1"/>
    </xf>
    <xf numFmtId="0" fontId="143" fillId="3" borderId="52" xfId="36386" applyFont="1" applyBorder="1" applyAlignment="1">
      <alignment horizontal="left" wrapText="1"/>
    </xf>
    <xf numFmtId="0" fontId="143" fillId="3" borderId="10" xfId="36381" applyFont="1" applyAlignment="1">
      <alignment horizontal="center" vertical="center" wrapText="1"/>
    </xf>
    <xf numFmtId="0" fontId="143" fillId="3" borderId="50" xfId="36382" applyFont="1" applyBorder="1" applyAlignment="1">
      <alignment horizontal="center" vertical="center" wrapText="1"/>
    </xf>
    <xf numFmtId="0" fontId="143" fillId="3" borderId="51" xfId="36383" applyFont="1" applyBorder="1" applyAlignment="1">
      <alignment horizontal="center" vertical="center" wrapText="1"/>
    </xf>
    <xf numFmtId="0" fontId="143" fillId="3" borderId="51" xfId="36384" applyFont="1" applyBorder="1" applyAlignment="1">
      <alignment horizontal="center" vertical="center" wrapText="1"/>
    </xf>
    <xf numFmtId="0" fontId="143" fillId="3" borderId="10" xfId="36381" applyFont="1" applyAlignment="1">
      <alignment horizontal="center" wrapText="1"/>
    </xf>
    <xf numFmtId="0" fontId="151" fillId="3" borderId="10" xfId="36421" applyFont="1" applyAlignment="1">
      <alignment horizontal="center" vertical="center" wrapText="1"/>
    </xf>
    <xf numFmtId="0" fontId="151" fillId="3" borderId="10" xfId="36422" applyFont="1" applyAlignment="1">
      <alignment horizontal="center" vertical="center" wrapText="1"/>
    </xf>
    <xf numFmtId="0" fontId="151" fillId="3" borderId="10" xfId="36423" applyFont="1" applyAlignment="1">
      <alignment horizontal="center" vertical="center" wrapText="1"/>
    </xf>
    <xf numFmtId="0" fontId="143" fillId="28" borderId="58" xfId="36430" applyFont="1" applyFill="1" applyBorder="1" applyAlignment="1">
      <alignment horizontal="left" vertical="top" wrapText="1"/>
    </xf>
    <xf numFmtId="0" fontId="143" fillId="28" borderId="60" xfId="36433" applyFont="1" applyFill="1" applyBorder="1" applyAlignment="1">
      <alignment horizontal="left" vertical="top" wrapText="1"/>
    </xf>
    <xf numFmtId="0" fontId="144" fillId="3" borderId="10" xfId="36436" applyFont="1" applyAlignment="1">
      <alignment horizontal="left" vertical="top" wrapText="1"/>
    </xf>
    <xf numFmtId="0" fontId="144" fillId="3" borderId="10" xfId="36437" applyFont="1" applyAlignment="1">
      <alignment horizontal="left" vertical="top" wrapText="1"/>
    </xf>
    <xf numFmtId="0" fontId="144" fillId="3" borderId="10" xfId="36438" applyFont="1" applyAlignment="1">
      <alignment horizontal="left" vertical="top" wrapText="1"/>
    </xf>
    <xf numFmtId="0" fontId="143" fillId="3" borderId="10" xfId="36457" applyFont="1" applyAlignment="1">
      <alignment horizontal="center" wrapText="1"/>
    </xf>
    <xf numFmtId="0" fontId="143" fillId="3" borderId="50" xfId="36458" applyFont="1" applyBorder="1" applyAlignment="1">
      <alignment horizontal="center" wrapText="1"/>
    </xf>
    <xf numFmtId="0" fontId="143" fillId="3" borderId="51" xfId="36459" applyFont="1" applyBorder="1" applyAlignment="1">
      <alignment horizontal="center" wrapText="1"/>
    </xf>
    <xf numFmtId="0" fontId="143" fillId="3" borderId="10" xfId="36466" applyFont="1" applyAlignment="1">
      <alignment horizontal="center" wrapText="1"/>
    </xf>
    <xf numFmtId="0" fontId="143" fillId="3" borderId="50" xfId="36467" applyFont="1" applyBorder="1" applyAlignment="1">
      <alignment horizontal="center" wrapText="1"/>
    </xf>
    <xf numFmtId="0" fontId="143" fillId="3" borderId="51" xfId="36468" applyFont="1" applyBorder="1" applyAlignment="1">
      <alignment horizontal="center" wrapText="1"/>
    </xf>
    <xf numFmtId="0" fontId="143" fillId="3" borderId="10" xfId="36472" applyFont="1" applyAlignment="1">
      <alignment horizontal="center" wrapText="1"/>
    </xf>
    <xf numFmtId="0" fontId="143" fillId="3" borderId="50" xfId="36473" applyFont="1" applyBorder="1" applyAlignment="1">
      <alignment horizontal="center" wrapText="1"/>
    </xf>
    <xf numFmtId="0" fontId="143" fillId="3" borderId="51" xfId="36474" applyFont="1" applyBorder="1" applyAlignment="1">
      <alignment horizontal="center" wrapText="1"/>
    </xf>
    <xf numFmtId="0" fontId="152" fillId="3" borderId="52" xfId="35564" applyFont="1" applyBorder="1" applyAlignment="1">
      <alignment horizontal="left" wrapText="1"/>
    </xf>
    <xf numFmtId="0" fontId="152" fillId="3" borderId="52" xfId="35565" applyFont="1" applyBorder="1" applyAlignment="1">
      <alignment horizontal="left" wrapText="1"/>
    </xf>
    <xf numFmtId="0" fontId="152" fillId="3" borderId="52" xfId="35835" applyFont="1" applyBorder="1" applyAlignment="1">
      <alignment horizontal="left" wrapText="1"/>
    </xf>
    <xf numFmtId="0" fontId="152" fillId="3" borderId="52" xfId="35836" applyFont="1" applyBorder="1" applyAlignment="1">
      <alignment horizontal="left" wrapText="1"/>
    </xf>
    <xf numFmtId="0" fontId="152" fillId="3" borderId="52" xfId="36130" applyFont="1" applyBorder="1" applyAlignment="1">
      <alignment horizontal="left" wrapText="1"/>
    </xf>
    <xf numFmtId="0" fontId="152" fillId="3" borderId="52" xfId="36131" applyFont="1" applyBorder="1" applyAlignment="1">
      <alignment horizontal="left" wrapText="1"/>
    </xf>
    <xf numFmtId="0" fontId="152" fillId="3" borderId="52" xfId="36424" applyFont="1" applyBorder="1" applyAlignment="1">
      <alignment horizontal="left" wrapText="1"/>
    </xf>
    <xf numFmtId="0" fontId="152" fillId="3" borderId="52" xfId="36425" applyFont="1" applyBorder="1" applyAlignment="1">
      <alignment horizontal="left" wrapText="1"/>
    </xf>
  </cellXfs>
  <cellStyles count="36490">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065813338" xfId="35579" xr:uid="{A60F7DD0-91CF-45E4-8743-32AD2479A927}"/>
    <cellStyle name="style1491065813438" xfId="35613" xr:uid="{D457EF60-0C90-4E0F-AD98-533AF2CE329D}"/>
    <cellStyle name="style1491065813639" xfId="35582" xr:uid="{339B4234-B92E-4A42-85EF-6F2354F4DF19}"/>
    <cellStyle name="style1491065813824" xfId="35585" xr:uid="{1A754AAC-44B2-4A93-93E7-6739C31F3D39}"/>
    <cellStyle name="style1491065813908" xfId="35588" xr:uid="{49CBC72C-4752-411F-86B0-F22EE4E21F80}"/>
    <cellStyle name="style1491065814040" xfId="35594" xr:uid="{839665B8-E02E-45E6-ADE8-89533CC6A0C2}"/>
    <cellStyle name="style1491065814140" xfId="35600" xr:uid="{7CC119E1-B87A-4D1F-9775-8A1DAEF886D2}"/>
    <cellStyle name="style1491065814271" xfId="35589" xr:uid="{30C02147-BC5C-4764-9A68-C46211931C84}"/>
    <cellStyle name="style1491065814372" xfId="35595" xr:uid="{6A5E7488-4554-49F5-8B04-557CA70F1D7D}"/>
    <cellStyle name="style1491065814456" xfId="35601" xr:uid="{88C2212B-155E-4ADF-94E6-DE410B5F23EB}"/>
    <cellStyle name="style1491065814541" xfId="35647" xr:uid="{E506C13B-7FB5-4B89-A608-4EF7A78A2886}"/>
    <cellStyle name="style1491065814641" xfId="35604" xr:uid="{254FF3CA-02E0-405C-8C49-D2FFEDA4A6F6}"/>
    <cellStyle name="style1491065814742" xfId="35610" xr:uid="{AA46805D-279F-442D-9752-71F67345C344}"/>
    <cellStyle name="style1491065814842" xfId="35612" xr:uid="{F1E4A6CF-A11F-4557-9A2E-523B40AF588B}"/>
    <cellStyle name="style1491065815196" xfId="35615" xr:uid="{B902B4B1-8ED7-484B-8523-94F2ECBF4501}"/>
    <cellStyle name="style1491065815310" xfId="35616" xr:uid="{FDDFEF20-E860-4DC7-88AA-70F5706544C7}"/>
    <cellStyle name="style1491065815427" xfId="35614" xr:uid="{8E3DA86C-8B20-45CB-A1B5-24E5EDBA4107}"/>
    <cellStyle name="style1491065815544" xfId="35617" xr:uid="{AB0D380D-0BA0-4FE6-A066-000F032FD135}"/>
    <cellStyle name="style1491065815747" xfId="35618" xr:uid="{65189AD4-B0FC-49BA-B83B-3369A65C3A4B}"/>
    <cellStyle name="style1491065815869" xfId="35619" xr:uid="{6D68BA40-22FC-4931-9A63-B9F47A5E045C}"/>
    <cellStyle name="style1491065816088" xfId="35620" xr:uid="{9AD2B35D-E4D0-4D21-AC47-579E531F38C9}"/>
    <cellStyle name="style1491065816177" xfId="35621" xr:uid="{7536FBC5-0ECA-4734-9859-EAA0B2F0C309}"/>
    <cellStyle name="style1491065816298" xfId="35622" xr:uid="{DE669E11-F5ED-4B68-90F8-2C02EEC7AFAC}"/>
    <cellStyle name="style1491065816407" xfId="35623" xr:uid="{7705EF6F-0998-448C-B4EA-EC26A93D5C84}"/>
    <cellStyle name="style1491065816539" xfId="35648" xr:uid="{0CAA4341-8F40-4E6A-9B71-1F9006BD6BC2}"/>
    <cellStyle name="style1491065816608" xfId="35649" xr:uid="{AE2E1CAF-C5D8-4DA4-804C-A4E1318CAAAB}"/>
    <cellStyle name="style1491065889898" xfId="35580" xr:uid="{1CC7395C-663E-458C-8CED-207954B594B1}"/>
    <cellStyle name="style1491065889999" xfId="35636" xr:uid="{0348748A-1742-495D-B280-2B9DC090D804}"/>
    <cellStyle name="style1491065890177" xfId="35583" xr:uid="{0284740E-2274-4A9A-9BD6-9B94B9238197}"/>
    <cellStyle name="style1491065890378" xfId="35586" xr:uid="{FD81EB72-C11E-4B88-B3C3-4F465BA41F9C}"/>
    <cellStyle name="style1491065890447" xfId="35590" xr:uid="{FA0BA20E-BE5C-4B99-BBAF-34441530F36C}"/>
    <cellStyle name="style1491065890547" xfId="35596" xr:uid="{A23FDB44-DC23-4B69-8159-419D48B980F6}"/>
    <cellStyle name="style1491065890716" xfId="35605" xr:uid="{83BA0A1A-5A7E-4AC7-B2B4-C8C3312F594E}"/>
    <cellStyle name="style1491065890816" xfId="35591" xr:uid="{B984E2B1-62CE-4B0F-863A-2E68CCB2024B}"/>
    <cellStyle name="style1491065890897" xfId="35597" xr:uid="{4016BE4F-3C96-46BD-8065-5458C5C1D9D5}"/>
    <cellStyle name="style1491065890979" xfId="35606" xr:uid="{F654B270-40FD-41AE-B960-B89FBA3112B8}"/>
    <cellStyle name="style1491065891064" xfId="35653" xr:uid="{80D213F8-673D-407F-9733-7887CE2C4125}"/>
    <cellStyle name="style1491065891148" xfId="35608" xr:uid="{F921FDA7-2A2C-43A0-A74F-5C00E124AA86}"/>
    <cellStyle name="style1491065891249" xfId="35609" xr:uid="{F843BC66-4CB8-46DA-B3D1-F9860AC953E2}"/>
    <cellStyle name="style1491065891534" xfId="35638" xr:uid="{C501E9F1-22C0-41FB-8A8E-F9ED1ECE6FBC}"/>
    <cellStyle name="style1491065891634" xfId="35639" xr:uid="{A7586C01-4AFB-4DD8-995B-401DA26075FA}"/>
    <cellStyle name="style1491065891734" xfId="35637" xr:uid="{9F4A47B1-87AE-4749-8971-A584838F3B37}"/>
    <cellStyle name="style1491065891835" xfId="35640" xr:uid="{270BAC01-8C1A-4724-A513-A13BD32C2ABC}"/>
    <cellStyle name="style1491065891919" xfId="35641" xr:uid="{A02466B9-1415-4882-B7CF-E5756FA1CEBC}"/>
    <cellStyle name="style1491065892020" xfId="35642" xr:uid="{80DC9CDE-91A9-4C25-B651-9A3F4D77989F}"/>
    <cellStyle name="style1491065892205" xfId="35643" xr:uid="{4C49709F-1230-4AB3-912A-290B2F00D65C}"/>
    <cellStyle name="style1491065892299" xfId="35644" xr:uid="{E7CAEB3E-0768-4D25-B5E6-7CB39E577FD2}"/>
    <cellStyle name="style1491065892383" xfId="35645" xr:uid="{96306EA4-CAF3-4290-A908-2B98ED2EEB41}"/>
    <cellStyle name="style1491065892483" xfId="35646" xr:uid="{9F394FC6-A196-40E4-B6C9-B5C716CC43C8}"/>
    <cellStyle name="style1491065892605" xfId="35654" xr:uid="{9E263205-3DA3-486A-84F5-4AC93B6E7201}"/>
    <cellStyle name="style1491065892700" xfId="35655" xr:uid="{9DFAFD00-2E8B-49B3-A6B1-227602FA3CF1}"/>
    <cellStyle name="style1491065965872" xfId="35581" xr:uid="{19324CA6-0C99-4867-9BA5-AB3450DAEE8D}"/>
    <cellStyle name="style1491065965972" xfId="35625" xr:uid="{769E7BA5-162D-41CE-9282-CD75B7499C11}"/>
    <cellStyle name="style1491065966157" xfId="35584" xr:uid="{BCAABAD8-AB44-4DE9-AE55-E95AB0195CD5}"/>
    <cellStyle name="style1491065966342" xfId="35587" xr:uid="{98EB5D2F-A829-47A6-9CC0-B0670975814B}"/>
    <cellStyle name="style1491065966427" xfId="35592" xr:uid="{A0079554-E168-454B-9B87-C9D301A989CB}"/>
    <cellStyle name="style1491065966543" xfId="35598" xr:uid="{B88D988D-2089-45BB-8D3F-E0BB40B0A077}"/>
    <cellStyle name="style1491065966643" xfId="35602" xr:uid="{D6621C99-6C74-45F0-AD40-91D55BFF21EF}"/>
    <cellStyle name="style1491065966743" xfId="35593" xr:uid="{2D17FF5B-EADA-4B5B-A3E1-DF80E2C8B72D}"/>
    <cellStyle name="style1491065966828" xfId="35599" xr:uid="{4D887F70-F948-4743-BF8B-6C85A8A537E6}"/>
    <cellStyle name="style1491065966913" xfId="35603" xr:uid="{340D7603-65E9-4E63-B8EC-F697400BD5C6}"/>
    <cellStyle name="style1491065966997" xfId="35650" xr:uid="{D19EDB51-6D6E-4232-B4DC-60C38A0FF872}"/>
    <cellStyle name="style1491065967097" xfId="35607" xr:uid="{DADB3EBF-2D28-415E-BEBF-1F5292FBDF3E}"/>
    <cellStyle name="style1491065967198" xfId="35611" xr:uid="{742728D7-A155-4736-8CC3-2FAA6539FBCD}"/>
    <cellStyle name="style1491065967276" xfId="35624" xr:uid="{C441EFF5-ECB4-4CE0-B1C8-898D57032A18}"/>
    <cellStyle name="style1491065967545" xfId="35627" xr:uid="{B166D294-37ED-4543-9C31-9A8D72BDFF33}"/>
    <cellStyle name="style1491065967630" xfId="35628" xr:uid="{E14DE6E5-F9EA-495A-BC9A-E8F556BB957C}"/>
    <cellStyle name="style1491065967730" xfId="35626" xr:uid="{48CBBB6C-C2DD-40D5-A682-4CC1795F33B7}"/>
    <cellStyle name="style1491065967831" xfId="35629" xr:uid="{DA815E43-7135-40CF-8994-E72792E96EB0}"/>
    <cellStyle name="style1491065967931" xfId="35630" xr:uid="{FA18393D-2C0C-40CD-8418-8CD47671B2A1}"/>
    <cellStyle name="style1491065968031" xfId="35631" xr:uid="{EDD79E46-415E-4EEE-B178-F8F84294546B}"/>
    <cellStyle name="style1491065968216" xfId="35632" xr:uid="{FD3E55F4-666C-44C6-8128-74A9BA8D5DEA}"/>
    <cellStyle name="style1491065968299" xfId="35633" xr:uid="{5101C69F-ACB7-4597-B6AF-DBBF10D24DF9}"/>
    <cellStyle name="style1491065968379" xfId="35634" xr:uid="{90C87308-2FD8-4C5A-A7A9-81ACA7F8F75D}"/>
    <cellStyle name="style1491065968479" xfId="35635" xr:uid="{222496F4-9609-436F-AECE-B52F30E14110}"/>
    <cellStyle name="style1491065968601" xfId="35651" xr:uid="{5032E808-EBD9-47EE-BB02-670A6D9686B9}"/>
    <cellStyle name="style1491065968680" xfId="35652" xr:uid="{8B372A31-E76E-4917-88DD-9A854038A30E}"/>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3038446203" xfId="35850" xr:uid="{561CBE8C-7CF1-4181-BB06-E4F67619BC88}"/>
    <cellStyle name="style1493038446312" xfId="35883" xr:uid="{5430A0A7-1275-4B7F-B6A7-746F40668F85}"/>
    <cellStyle name="style1493038446515" xfId="35853" xr:uid="{46C102CE-A578-4F2F-905F-B6072CDB690B}"/>
    <cellStyle name="style1493038446718" xfId="35856" xr:uid="{7D66A83A-B21B-4E4C-9071-8361FBE32E41}"/>
    <cellStyle name="style1493038446797" xfId="35859" xr:uid="{6A5F294F-B35F-4C43-BF13-54048C4CF53D}"/>
    <cellStyle name="style1493038446906" xfId="35865" xr:uid="{1C2C5068-0E72-4800-A4CE-ADCA61D34855}"/>
    <cellStyle name="style1493038447015" xfId="35871" xr:uid="{E1DA9EA9-E007-4033-A944-3379888D923C}"/>
    <cellStyle name="style1493038447125" xfId="35860" xr:uid="{F867EBBB-D237-4767-A3B7-62C343AF3D6F}"/>
    <cellStyle name="style1493038447218" xfId="35866" xr:uid="{F5DBD174-58C1-4104-8BED-123C5D2E7756}"/>
    <cellStyle name="style1493038447297" xfId="35872" xr:uid="{DEA1DA8D-F508-418A-921D-F910D70DC350}"/>
    <cellStyle name="style1493038447375" xfId="35916" xr:uid="{B9CEA080-0790-47F4-8E2B-6833D2571432}"/>
    <cellStyle name="style1493038447484" xfId="35873" xr:uid="{5DB34088-150F-4F69-AAB9-30280F88B8BF}"/>
    <cellStyle name="style1493038447578" xfId="35880" xr:uid="{54157E6A-87E0-4C2A-BA5F-9462A74FEDE2}"/>
    <cellStyle name="style1493038447859" xfId="35885" xr:uid="{48D9E703-861C-49B1-84E7-47642B8FD781}"/>
    <cellStyle name="style1493038447953" xfId="35886" xr:uid="{648A0CC0-FCB5-4D54-BC88-E96BC7BD968F}"/>
    <cellStyle name="style1493038448078" xfId="35884" xr:uid="{459E5D1C-DAD9-4578-BCB4-9C27FC0D4D52}"/>
    <cellStyle name="style1493038448172" xfId="35887" xr:uid="{2BEBD2F4-12F3-4DE4-8A9D-F46B7F367EAD}"/>
    <cellStyle name="style1493038448281" xfId="35888" xr:uid="{2C573D65-B2D8-4FDB-AF5B-610EBCBE6F6D}"/>
    <cellStyle name="style1493038448375" xfId="35889" xr:uid="{A4D252FF-A8D1-4BCC-8F1B-FE260629A101}"/>
    <cellStyle name="style1493038448594" xfId="35890" xr:uid="{29AB43F3-6F6E-44EE-882F-D4CB1B954900}"/>
    <cellStyle name="style1493038448672" xfId="35891" xr:uid="{9D352FC2-CC37-4303-AF34-649E101F7742}"/>
    <cellStyle name="style1493038448781" xfId="35892" xr:uid="{2CE22EBF-807B-4A86-97D8-B6BD1FB3FF18}"/>
    <cellStyle name="style1493038448875" xfId="35893" xr:uid="{84C27CEB-558A-488D-B22D-83240BF28C64}"/>
    <cellStyle name="style1493038449016" xfId="35917" xr:uid="{7F37E641-65E6-47E1-BD1E-DE2D8F319234}"/>
    <cellStyle name="style1493038449094" xfId="35918" xr:uid="{0E2E7D69-A693-435D-8F35-D7F7F79DF0CC}"/>
    <cellStyle name="style1493038487070" xfId="35851" xr:uid="{E2BD626B-A91A-4B63-B786-321C463A470A}"/>
    <cellStyle name="style1493038487164" xfId="35894" xr:uid="{E0E9CCDC-4007-4641-AF0A-DBEFDF96FA26}"/>
    <cellStyle name="style1493038487336" xfId="35854" xr:uid="{C5F29993-982D-4CD9-9BE7-6E8682CD734F}"/>
    <cellStyle name="style1493038487508" xfId="35857" xr:uid="{0B12AE83-E1B2-4D2F-B682-32A156D225F2}"/>
    <cellStyle name="style1493038487586" xfId="35861" xr:uid="{473B960C-7700-41A3-9B7B-02CB1AFB8DA3}"/>
    <cellStyle name="style1493038487680" xfId="35867" xr:uid="{904A8540-55F4-4576-B25E-A9A12ACF1574}"/>
    <cellStyle name="style1493038487789" xfId="35874" xr:uid="{E880BE43-EE1C-4DFC-9173-C3DA155F35C0}"/>
    <cellStyle name="style1493038487883" xfId="35862" xr:uid="{4DB6173A-5B05-4C26-8D6F-67982864A36F}"/>
    <cellStyle name="style1493038487945" xfId="35868" xr:uid="{DD8C33C5-51BD-4BA4-840C-93363080996E}"/>
    <cellStyle name="style1493038488039" xfId="35875" xr:uid="{4C7981B6-57AF-4A59-AA85-84D1AE2EBDC4}"/>
    <cellStyle name="style1493038488117" xfId="35919" xr:uid="{FCA72272-8D0D-444E-A4A7-4E41DEE7304A}"/>
    <cellStyle name="style1493038488195" xfId="35878" xr:uid="{5564E37C-59DE-448F-A3AB-BF72D6AFE0A8}"/>
    <cellStyle name="style1493038488305" xfId="35881" xr:uid="{FA8E72D2-7A93-4038-8F84-200B90733892}"/>
    <cellStyle name="style1493038488570" xfId="35896" xr:uid="{EBCBE9C3-49BC-48A5-90A5-B286CD19C16A}"/>
    <cellStyle name="style1493038488648" xfId="35897" xr:uid="{8DF67833-C7C9-4E23-B138-EA2950395F3E}"/>
    <cellStyle name="style1493038488742" xfId="35895" xr:uid="{85259549-0725-4613-BD15-ADE6F01155A9}"/>
    <cellStyle name="style1493038488820" xfId="35902" xr:uid="{530D7838-A291-4056-BCBF-A7EAF65D86FA}"/>
    <cellStyle name="style1493038488914" xfId="35903" xr:uid="{CE4DBD83-3FEB-408A-AF24-4F37C9606577}"/>
    <cellStyle name="style1493038488992" xfId="35904" xr:uid="{69C3116C-6147-4A5A-A448-B494873FDDFB}"/>
    <cellStyle name="style1493038489180" xfId="35908" xr:uid="{EA7F1867-EA61-4462-AEC0-30AA2844952C}"/>
    <cellStyle name="style1493038489242" xfId="35909" xr:uid="{0DED7509-4674-4E22-A279-785C23CB0A98}"/>
    <cellStyle name="style1493038489336" xfId="35910" xr:uid="{8A0DB650-017D-40BC-9549-C836E45BAF1E}"/>
    <cellStyle name="style1493038489414" xfId="35911" xr:uid="{691505AA-279D-4740-8FC9-EECEEB571B87}"/>
    <cellStyle name="style1493038489555" xfId="35920" xr:uid="{B7CCF790-EFDD-44A4-BC3D-E0723C75C67C}"/>
    <cellStyle name="style1493038489633" xfId="35923" xr:uid="{4E2A2127-991D-411F-BC29-BB3BBA528EC0}"/>
    <cellStyle name="style1493038527809" xfId="35852" xr:uid="{50A450BB-9A52-4414-A526-C1DF75572F38}"/>
    <cellStyle name="style1493038527903" xfId="35898" xr:uid="{52F3EC65-DACC-4C9D-AB87-E26B6C8812FF}"/>
    <cellStyle name="style1493038528075" xfId="35855" xr:uid="{505351CA-6774-4767-B73B-7C62C0F5A8F7}"/>
    <cellStyle name="style1493038528247" xfId="35858" xr:uid="{88ADD875-5EF3-4C8C-BC48-C6CAD5B66E22}"/>
    <cellStyle name="style1493038528325" xfId="35863" xr:uid="{6F0B024E-7072-4E63-B50F-0F20CC56B29F}"/>
    <cellStyle name="style1493038528419" xfId="35869" xr:uid="{5AB83176-B202-4C7C-AFE5-3D783FD936D0}"/>
    <cellStyle name="style1493038528528" xfId="35876" xr:uid="{2D70A610-E92F-43F8-BE47-B0C16540E4C6}"/>
    <cellStyle name="style1493038528606" xfId="35864" xr:uid="{1AB8A1D2-FF94-4FDA-8FB4-EC65CE08B5B1}"/>
    <cellStyle name="style1493038528684" xfId="35870" xr:uid="{4E54DDE5-4BC3-4AA4-BFAD-972A3C0ABDBA}"/>
    <cellStyle name="style1493038528778" xfId="35877" xr:uid="{ECAEE409-8A9D-4C73-9B67-4DBC65026646}"/>
    <cellStyle name="style1493038528856" xfId="35921" xr:uid="{A9F90B82-49D9-49E1-A191-38AD48ED848B}"/>
    <cellStyle name="style1493038528934" xfId="35879" xr:uid="{A0CF9540-F66A-46E6-9F7D-284A5FC07B07}"/>
    <cellStyle name="style1493038529044" xfId="35882" xr:uid="{EB6B27B1-BB09-4EC3-9A68-0360948C9837}"/>
    <cellStyle name="style1493038529294" xfId="35900" xr:uid="{E339A634-D92E-4D5F-9F07-596C70ACED3C}"/>
    <cellStyle name="style1493038529387" xfId="35901" xr:uid="{3A1705A0-3972-4D4D-9ABF-6311FEF3BAE7}"/>
    <cellStyle name="style1493038529465" xfId="35899" xr:uid="{23A1B959-EDA9-4848-8717-533DD7119034}"/>
    <cellStyle name="style1493038529559" xfId="35905" xr:uid="{89202294-9031-4421-A0C4-E044245E0BC9}"/>
    <cellStyle name="style1493038529653" xfId="35906" xr:uid="{F2A1096A-59EE-4A8B-B425-2EFB88615322}"/>
    <cellStyle name="style1493038529731" xfId="35907" xr:uid="{5B9583CD-5691-4A45-AD9B-56A7C5C857B8}"/>
    <cellStyle name="style1493038529919" xfId="35912" xr:uid="{DCB31467-47EA-4F30-93F9-5589922B4B8A}"/>
    <cellStyle name="style1493038529981" xfId="35913" xr:uid="{A72D5D37-BDDE-4A43-8B90-AAE4F7E514DC}"/>
    <cellStyle name="style1493038530075" xfId="35914" xr:uid="{D0D288E0-D3AD-4C29-AA49-D694AB9E412B}"/>
    <cellStyle name="style1493038530169" xfId="35915" xr:uid="{8ADEA56A-62DF-4979-885E-E31D8B3EC55E}"/>
    <cellStyle name="style1493038530294" xfId="35922" xr:uid="{37E3A0B1-6254-493A-A3FA-A4B740418399}"/>
    <cellStyle name="style1493038530372" xfId="35924" xr:uid="{DCC911DD-F370-4A36-A727-BD2486F96224}"/>
    <cellStyle name="style1494948893840" xfId="36145" xr:uid="{BC781D86-4FCB-4AA9-9E93-9F803D4B1F23}"/>
    <cellStyle name="style1494948894012" xfId="36178" xr:uid="{06A1BDDA-0043-404D-8732-382394BF4769}"/>
    <cellStyle name="style1494948894329" xfId="36148" xr:uid="{F3D810B7-1B25-4496-9B36-7EA7F4937B9E}"/>
    <cellStyle name="style1494948894661" xfId="36151" xr:uid="{9E500900-036C-40A2-9F84-3DF4F1468C3E}"/>
    <cellStyle name="style1494948894780" xfId="36154" xr:uid="{72A70AD6-90A5-4066-9B5F-341979E1BA06}"/>
    <cellStyle name="style1494948894971" xfId="36160" xr:uid="{7E611F62-FA33-4A99-AA19-C8542BB66DA3}"/>
    <cellStyle name="style1494948895281" xfId="36166" xr:uid="{4A0A2255-2B7F-441D-8477-D87995E7A08D}"/>
    <cellStyle name="style1494948895448" xfId="36155" xr:uid="{02C57E5E-EF50-463A-83FF-A8E621E6FA16}"/>
    <cellStyle name="style1494948895564" xfId="36161" xr:uid="{089A4172-963E-4E15-A6F0-D7848493AE59}"/>
    <cellStyle name="style1494948895731" xfId="36167" xr:uid="{0E3C503E-88F9-493B-BCB3-2851337AC0E7}"/>
    <cellStyle name="style1494948895854" xfId="36211" xr:uid="{FE72E97A-BDB3-4C20-8FB3-9C001336C720}"/>
    <cellStyle name="style1494948896000" xfId="36168" xr:uid="{70715450-1B4C-42DA-95E8-89B501E31389}"/>
    <cellStyle name="style1494948896186" xfId="36173" xr:uid="{5674220A-89BD-44A5-BB91-D035C1EC7C65}"/>
    <cellStyle name="style1494948896643" xfId="36180" xr:uid="{F5D6F931-4101-438C-B37B-9ABEBCA53DD5}"/>
    <cellStyle name="style1494948896793" xfId="36181" xr:uid="{5F53EC1D-AD6D-4409-8B07-72657F8A3512}"/>
    <cellStyle name="style1494948896943" xfId="36179" xr:uid="{38177F6E-47D1-46D1-8326-931373394CC0}"/>
    <cellStyle name="style1494948897098" xfId="36182" xr:uid="{C1E285A1-E3EB-4C64-8B9B-4262AF402D28}"/>
    <cellStyle name="style1494948897254" xfId="36183" xr:uid="{71A88C62-EA2A-4D0E-892D-2027C5FE0BA7}"/>
    <cellStyle name="style1494948897412" xfId="36184" xr:uid="{7316C248-90B7-4155-B342-4CD99AAFF375}"/>
    <cellStyle name="style1494948897700" xfId="36185" xr:uid="{44EE484B-1A85-4B5C-87A0-399CCF6AB66C}"/>
    <cellStyle name="style1494948897815" xfId="36186" xr:uid="{CA16D735-99DD-4223-BA56-BEF35628F538}"/>
    <cellStyle name="style1494948897968" xfId="36187" xr:uid="{E6DFCEC6-1C49-4B11-A3BC-4FFC52AA6E34}"/>
    <cellStyle name="style1494948898119" xfId="36188" xr:uid="{3E55DB72-B47B-45D0-B1A9-0D3A147563C9}"/>
    <cellStyle name="style1494948898397" xfId="36212" xr:uid="{CE5843F2-2131-44BB-AAEE-09BE8D2B16D1}"/>
    <cellStyle name="style1494948898509" xfId="36213" xr:uid="{152C3A3B-10FF-4196-9424-9A2EB95E9367}"/>
    <cellStyle name="style1494948947444" xfId="36146" xr:uid="{430680BC-93E2-4C03-9AD8-A08A1FE7E8F3}"/>
    <cellStyle name="style1494948947552" xfId="36200" xr:uid="{D398FD18-2F25-41DC-8E32-561A04A4D128}"/>
    <cellStyle name="style1494948947781" xfId="36149" xr:uid="{208FCDBC-5366-43E8-9176-98FF8C568EE7}"/>
    <cellStyle name="style1494948948010" xfId="36152" xr:uid="{63643A06-F7F0-4820-B26B-A53C65648A60}"/>
    <cellStyle name="style1494948948094" xfId="36156" xr:uid="{D6027EC5-CAD5-4948-AEF7-9A3043CB5C66}"/>
    <cellStyle name="style1494948948232" xfId="36162" xr:uid="{38539DA9-D481-4EDA-A2F4-8D13C6AB5E60}"/>
    <cellStyle name="style1494948948370" xfId="36171" xr:uid="{27F02427-8DC4-4A66-9CC5-3DD502F224EB}"/>
    <cellStyle name="style1494948948502" xfId="36157" xr:uid="{934F0CC4-D93D-448D-9AC6-E1F973A1D709}"/>
    <cellStyle name="style1494948948599" xfId="36163" xr:uid="{590F780C-7264-4963-AFFC-25A7B273AA46}"/>
    <cellStyle name="style1494948948718" xfId="36172" xr:uid="{CA297D3F-3175-42B0-A44A-610275EECA57}"/>
    <cellStyle name="style1494948948856" xfId="36217" xr:uid="{03F99DE4-9F62-42B3-B615-D940200E09A4}"/>
    <cellStyle name="style1494948948981" xfId="36175" xr:uid="{0EF81AB8-E256-47C8-A62E-D6A5325B2B57}"/>
    <cellStyle name="style1494948949106" xfId="36177" xr:uid="{B2DBCC76-772B-4FCC-AADE-A3E77066EA8D}"/>
    <cellStyle name="style1494948949454" xfId="36202" xr:uid="{A15809F7-30E6-447C-8905-5AE226A095FF}"/>
    <cellStyle name="style1494948949572" xfId="36203" xr:uid="{0CCB44CB-C60A-4586-AB9B-34E61B325B40}"/>
    <cellStyle name="style1494948949680" xfId="36201" xr:uid="{5A2D4D8E-9FF9-4481-8738-3B0503E0F1F4}"/>
    <cellStyle name="style1494948949777" xfId="36204" xr:uid="{5A7BA9BE-4558-4E45-8997-5F65C39419DB}"/>
    <cellStyle name="style1494948949877" xfId="36205" xr:uid="{193278AB-B6E1-40EF-BA72-F4A1BA535A2A}"/>
    <cellStyle name="style1494948949974" xfId="36206" xr:uid="{1B2AB9CE-3171-411F-AF47-A1D8C1198A6F}"/>
    <cellStyle name="style1494948950183" xfId="36207" xr:uid="{5E144E3E-186E-4BDF-A4EA-DAB0B9ADA16F}"/>
    <cellStyle name="style1494948950264" xfId="36208" xr:uid="{DBE275E4-2149-4C62-BCF9-F486D420FABA}"/>
    <cellStyle name="style1494948950380" xfId="36209" xr:uid="{AD6B2972-097A-4C59-A057-26FDA5561E46}"/>
    <cellStyle name="style1494948950481" xfId="36210" xr:uid="{432BDA03-823E-4A20-B26E-C41921FA5A63}"/>
    <cellStyle name="style1494948950654" xfId="36218" xr:uid="{23990A68-B008-4AF4-A005-9E67716509C9}"/>
    <cellStyle name="style1494948950738" xfId="36219" xr:uid="{2FAF3E84-E5EC-46A7-A0EC-B54E0C5E5DC5}"/>
    <cellStyle name="style1494948992787" xfId="36147" xr:uid="{B95BB0F0-CB80-45DE-8232-C6C0C74DC155}"/>
    <cellStyle name="style1494948992882" xfId="36189" xr:uid="{8D944E26-4A9C-4366-A3ED-493E07B4EB31}"/>
    <cellStyle name="style1494948993071" xfId="36150" xr:uid="{D803A743-242E-4904-A5D6-394E476512CA}"/>
    <cellStyle name="style1494948993264" xfId="36153" xr:uid="{80DF103D-FA62-47CF-BF91-A22B04807A25}"/>
    <cellStyle name="style1494948993353" xfId="36158" xr:uid="{DF048880-7A28-4FA8-8204-8288C07D0DA7}"/>
    <cellStyle name="style1494948993478" xfId="36164" xr:uid="{9126C7EE-D9B0-475D-82D8-09E05D3C1EDA}"/>
    <cellStyle name="style1494948993623" xfId="36169" xr:uid="{0C168B6B-6048-48F9-BF18-CD01ADC88D0A}"/>
    <cellStyle name="style1494948993734" xfId="36159" xr:uid="{F5769A34-6B78-44BE-9361-80DF7EB579EC}"/>
    <cellStyle name="style1494948993831" xfId="36165" xr:uid="{AFB7C3DF-BC47-4C9E-9DDB-B6074703C8FB}"/>
    <cellStyle name="style1494948993927" xfId="36170" xr:uid="{2C2AA9FA-05F4-44CB-8A29-956F572DE46B}"/>
    <cellStyle name="style1494948994013" xfId="36214" xr:uid="{661B174F-D93F-4C93-A94F-018A726F6351}"/>
    <cellStyle name="style1494948994131" xfId="36174" xr:uid="{1101302E-C4C3-44C4-9ABD-9D0ACFA32728}"/>
    <cellStyle name="style1494948994275" xfId="36176" xr:uid="{42FEE7B3-6CB7-42F4-B19F-13C87499E372}"/>
    <cellStyle name="style1494948994608" xfId="36191" xr:uid="{587D6640-39A4-4ACB-9144-747C769F8ACE}"/>
    <cellStyle name="style1494948994732" xfId="36192" xr:uid="{3F122DAC-3B34-4579-A2FD-3AB3454C0C42}"/>
    <cellStyle name="style1494948994834" xfId="36190" xr:uid="{8FF6C906-B763-48E9-87DC-50CDC2B57626}"/>
    <cellStyle name="style1494948994922" xfId="36193" xr:uid="{789A0E08-2EA3-4902-A4FC-5E238CE64F72}"/>
    <cellStyle name="style1494948995014" xfId="36194" xr:uid="{B80E904F-AA61-49AF-8993-15C935A25B24}"/>
    <cellStyle name="style1494948995109" xfId="36195" xr:uid="{4273D828-58FD-4F4D-BD20-740B6EA05FC5}"/>
    <cellStyle name="style1494948995300" xfId="36196" xr:uid="{699C355D-4636-4D3F-818A-C32AB91E2054}"/>
    <cellStyle name="style1494948995383" xfId="36197" xr:uid="{B201E430-6284-4A0B-9432-682F6E902E2D}"/>
    <cellStyle name="style1494948995480" xfId="36198" xr:uid="{FA00F2F5-98BB-428D-BF4B-20A158267CAA}"/>
    <cellStyle name="style1494948995582" xfId="36199" xr:uid="{630EB597-95D0-409C-BE99-A508DCFC80EE}"/>
    <cellStyle name="style1494948995767" xfId="36215" xr:uid="{B76F61E6-38A4-4D21-9156-F38651C3BD7D}"/>
    <cellStyle name="style1494948995846" xfId="36216" xr:uid="{7E37A915-9068-494B-A4A6-0CE9DD79A7AA}"/>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523453344850" xfId="33480" xr:uid="{0CBD4A0C-C848-4E25-8573-4BFC8CEAC895}"/>
    <cellStyle name="style1523453345867" xfId="33483" xr:uid="{4506B720-D9EB-4736-A9B2-32DC48247F12}"/>
    <cellStyle name="style1523453346503" xfId="33486" xr:uid="{47AF1F35-5596-46A1-B5BC-CA243228D3DE}"/>
    <cellStyle name="style1523455082576" xfId="33366" xr:uid="{C141C378-A043-4271-896E-95B76F2AC4D9}"/>
    <cellStyle name="style1523455083255" xfId="33369" xr:uid="{A11731BC-A452-4F9A-B518-D16158E10923}"/>
    <cellStyle name="style1523889256821" xfId="35656" xr:uid="{ED1349FA-16D0-4CEE-92C7-4CEB298410E6}"/>
    <cellStyle name="style1523889256951" xfId="35657" xr:uid="{82CA97C4-7785-4F07-AA00-78D6294B9C4B}"/>
    <cellStyle name="style1523889257050" xfId="35662" xr:uid="{4C796E6A-173A-468B-A678-ED90A2BD71A6}"/>
    <cellStyle name="style1523889257187" xfId="35663" xr:uid="{2CA718A8-47FF-4521-B95F-E74407F61D61}"/>
    <cellStyle name="style1523889257417" xfId="35659" xr:uid="{7D2C1F2F-6046-4222-9BEA-B15399E5F21B}"/>
    <cellStyle name="style1523889257519" xfId="35660" xr:uid="{9BFCB37B-9D41-453D-8412-3FBFD5548830}"/>
    <cellStyle name="style1523889257615" xfId="35658" xr:uid="{06008193-30AE-4198-A0C4-37F69BD4746B}"/>
    <cellStyle name="style1523889257714" xfId="35661" xr:uid="{337EF5F0-4CF1-4CBD-B9C5-BF562DB47A23}"/>
    <cellStyle name="style1523889257812" xfId="35664" xr:uid="{3DE4082D-5884-49E6-8B1C-3A2805225F5B}"/>
    <cellStyle name="style1523889257924" xfId="35665" xr:uid="{5099BDB9-E59C-4356-979A-FE1F6E4BEC9A}"/>
    <cellStyle name="style1523889258020" xfId="35666" xr:uid="{A52D2A36-DEEC-4004-90C3-2E573723CE4E}"/>
    <cellStyle name="style1523889258125" xfId="35667" xr:uid="{FE0EE539-FF24-47DF-AB2C-58B6164D88DF}"/>
    <cellStyle name="style1523889258226" xfId="35668" xr:uid="{0FC9A33F-4F88-415B-9B1F-2D752E57E075}"/>
    <cellStyle name="style1523889258332" xfId="35674" xr:uid="{5FE4E2A9-7712-4138-9D84-0DF537588921}"/>
    <cellStyle name="style1523889258429" xfId="35669" xr:uid="{97BD254D-C494-43AA-91D7-231575814832}"/>
    <cellStyle name="style1523889258573" xfId="35675" xr:uid="{50B935CD-5B9D-4698-88E5-9619CC10937E}"/>
    <cellStyle name="style1523889258672" xfId="35680" xr:uid="{3002004C-7A3B-4F2E-B140-DB5D6A220F75}"/>
    <cellStyle name="style1523889258781" xfId="35681" xr:uid="{BA5708CE-FEEB-4DA5-BA64-9A2AAA4F7093}"/>
    <cellStyle name="style1523889258878" xfId="35670" xr:uid="{3DB336AD-8256-4CF3-A587-6442EB77E12D}"/>
    <cellStyle name="style1523889258979" xfId="35671" xr:uid="{F383D759-2BD6-4D87-8FA7-EA0BCA6CE8A2}"/>
    <cellStyle name="style1523889259076" xfId="35672" xr:uid="{F22C5E1D-CEB7-40CD-947E-47E776668262}"/>
    <cellStyle name="style1523889259196" xfId="35673" xr:uid="{2839FB6F-797B-4EEF-9BE3-E4007B0152B0}"/>
    <cellStyle name="style1523889259293" xfId="35676" xr:uid="{687B763F-EDE4-4AC1-BAEB-E84D5B376D0C}"/>
    <cellStyle name="style1523889259389" xfId="35677" xr:uid="{37CC8FE4-49F8-4F90-8C75-6E5302436CE6}"/>
    <cellStyle name="style1523889259488" xfId="35678" xr:uid="{583B570B-6020-4605-A5BF-84448F0076CF}"/>
    <cellStyle name="style1523889259601" xfId="35679" xr:uid="{86882509-71D1-4665-98E3-2EED62C18926}"/>
    <cellStyle name="style1523889259733" xfId="35682" xr:uid="{59F069E7-F9BC-4C55-99A6-785E74644FA2}"/>
    <cellStyle name="style1523889259834" xfId="35683" xr:uid="{54208896-F5DB-4785-BF78-1E950247FBCE}"/>
    <cellStyle name="style1523889259929" xfId="35684" xr:uid="{39501C4C-22C8-4F63-A5D4-18C357C71F4E}"/>
    <cellStyle name="style1523889260028" xfId="35685" xr:uid="{DEE1D6A3-AA20-43E4-B71C-51A28875397C}"/>
    <cellStyle name="style1523889312527" xfId="35686" xr:uid="{2696407F-A70F-47C8-AE50-4CBD0140634A}"/>
    <cellStyle name="style1523889312636" xfId="35687" xr:uid="{893032A0-1FFB-4D71-AD66-5957B758AFC4}"/>
    <cellStyle name="style1523889312735" xfId="35692" xr:uid="{3BD8C573-3D6B-4A03-86E7-59C0F6B00301}"/>
    <cellStyle name="style1523889312833" xfId="35693" xr:uid="{7C470604-92E2-43CC-983E-E568988D8C28}"/>
    <cellStyle name="style1523889313028" xfId="35689" xr:uid="{813C86C1-EEDD-4347-B80A-56B56F712325}"/>
    <cellStyle name="style1523889313130" xfId="35690" xr:uid="{62BE4863-D49F-4A1C-85DB-25A5CC61BD76}"/>
    <cellStyle name="style1523889313234" xfId="35688" xr:uid="{28963A8E-BF2C-42D3-B438-0C71A6E88BDF}"/>
    <cellStyle name="style1523889313336" xfId="35691" xr:uid="{28585383-61F0-424A-B100-C8FDA89984B7}"/>
    <cellStyle name="style1523889313436" xfId="35694" xr:uid="{01865013-22CF-4B89-83C9-76FE8DB2774A}"/>
    <cellStyle name="style1523889313535" xfId="35695" xr:uid="{1222303E-6FA9-4B3B-A9F6-CAD40C69C69A}"/>
    <cellStyle name="style1523889313633" xfId="35696" xr:uid="{EEA1EBFD-655E-44CC-A910-908748EAD96E}"/>
    <cellStyle name="style1523889313740" xfId="35697" xr:uid="{ABCDE306-3B02-42E6-9954-A2B4347507DB}"/>
    <cellStyle name="style1523889313850" xfId="35698" xr:uid="{8366C22D-079A-4E7D-8B7C-0FF452C77DF9}"/>
    <cellStyle name="style1523889313978" xfId="35704" xr:uid="{89B38ADA-1E3B-4AF8-862B-1F24E4CDF17C}"/>
    <cellStyle name="style1523889314073" xfId="35699" xr:uid="{27C48122-9D95-466E-ABB5-5BA310BA57F5}"/>
    <cellStyle name="style1523889314186" xfId="35705" xr:uid="{5E3A7EE7-0EEB-471A-A0D5-66DADB03CFF0}"/>
    <cellStyle name="style1523889314291" xfId="35710" xr:uid="{4A0D01E8-BB97-4CD6-BC4C-76EBAB7105C5}"/>
    <cellStyle name="style1523889314387" xfId="35711" xr:uid="{ECA203B1-D2AF-4213-BA91-CFBB1B9066CF}"/>
    <cellStyle name="style1523889314487" xfId="35700" xr:uid="{8B99AFCD-4C8D-4DDC-9E04-1628DF1865F3}"/>
    <cellStyle name="style1523889314582" xfId="35701" xr:uid="{49569374-C09B-4871-9137-711241F877D9}"/>
    <cellStyle name="style1523889314676" xfId="35702" xr:uid="{AD96ECB1-5242-4E3D-8A3A-96927B5E7CFE}"/>
    <cellStyle name="style1523889314784" xfId="35703" xr:uid="{D32CFBFC-B6F2-437C-934E-4A63B157138E}"/>
    <cellStyle name="style1523889314883" xfId="35706" xr:uid="{4E7F6205-0F70-43F6-9A0C-D4248F442351}"/>
    <cellStyle name="style1523889314979" xfId="35707" xr:uid="{6749B38B-C71F-4B54-AD56-7219CDD21A2B}"/>
    <cellStyle name="style1523889315073" xfId="35708" xr:uid="{C402830B-CECC-4275-AF61-87AB8B92578E}"/>
    <cellStyle name="style1523889315187" xfId="35709" xr:uid="{5FB60CCC-3592-4BC3-8F1A-1C7B7054D11A}"/>
    <cellStyle name="style1523889371703" xfId="35712" xr:uid="{8FE58BFB-AD36-4532-8EF7-5DC5F19541F3}"/>
    <cellStyle name="style1523889371847" xfId="35713" xr:uid="{DDAB717A-83B0-4B51-81DB-3348B4B2C4C3}"/>
    <cellStyle name="style1523889371981" xfId="35718" xr:uid="{83ACF15F-27A2-4BC2-A195-2AAD228C10BD}"/>
    <cellStyle name="style1523889372104" xfId="35719" xr:uid="{B2FC2A78-A0B8-424F-B61D-BCE852D15C37}"/>
    <cellStyle name="style1523889372329" xfId="35715" xr:uid="{6283DCCD-E6CA-49C2-A597-1F6789C2547A}"/>
    <cellStyle name="style1523889372476" xfId="35716" xr:uid="{D0DE81CE-EC77-4013-BA19-BB2C08AEFE62}"/>
    <cellStyle name="style1523889372595" xfId="35714" xr:uid="{4EB4F961-D98A-4172-9B65-39AAA396F9D1}"/>
    <cellStyle name="style1523889372728" xfId="35717" xr:uid="{D2E65CF0-0F46-45EB-B759-C2DF476350B1}"/>
    <cellStyle name="style1523889372828" xfId="35720" xr:uid="{24D89BDA-9DFF-4536-B8FF-ECE9CA74A5E8}"/>
    <cellStyle name="style1523889372930" xfId="35721" xr:uid="{6C9C79D4-CDEA-4779-B4C4-82A782609D3D}"/>
    <cellStyle name="style1523889373039" xfId="35722" xr:uid="{C7F81E0C-AE2B-4A3F-9A0F-54EF91C964F8}"/>
    <cellStyle name="style1523889373194" xfId="35723" xr:uid="{9A012191-B5DD-4CFB-B9C3-14B0A5C41295}"/>
    <cellStyle name="style1523889373329" xfId="35724" xr:uid="{167CBBFD-2339-47E0-8671-5E3DC2504BBB}"/>
    <cellStyle name="style1523889373479" xfId="35730" xr:uid="{15D93788-437B-433E-8F30-CE83EB3D065A}"/>
    <cellStyle name="style1523889373630" xfId="35725" xr:uid="{B8A9894E-6944-46B0-9426-CEA6F893E81F}"/>
    <cellStyle name="style1523889373747" xfId="35731" xr:uid="{0B61CF6E-D4E4-484D-859B-FC73FF0F66E0}"/>
    <cellStyle name="style1523889373865" xfId="35736" xr:uid="{3E378ADE-B787-494F-9DD2-AF841CBDD5CC}"/>
    <cellStyle name="style1523889373969" xfId="35737" xr:uid="{7098A514-D464-42CA-AD1E-BD8D0902EAE1}"/>
    <cellStyle name="style1523889374067" xfId="35726" xr:uid="{FA2140CF-F800-45B0-A750-505B1486EEB3}"/>
    <cellStyle name="style1523889374181" xfId="35727" xr:uid="{3244E664-6757-4790-97F6-89A087C4946A}"/>
    <cellStyle name="style1523889374283" xfId="35728" xr:uid="{697B30FE-A607-41CC-ABB8-BB54C37FCB37}"/>
    <cellStyle name="style1523889374380" xfId="35729" xr:uid="{78AEE9D7-4A5D-4BA9-9142-D9FE6184164C}"/>
    <cellStyle name="style1523889374481" xfId="35732" xr:uid="{171BF2D3-0B2E-4655-93DE-9C303DBCBA8C}"/>
    <cellStyle name="style1523889374582" xfId="35733" xr:uid="{AF072ECD-6894-4E7A-A598-4BB29A8FDE75}"/>
    <cellStyle name="style1523889374691" xfId="35734" xr:uid="{04BBFA98-93F3-45E6-9DED-08BE1E202E1C}"/>
    <cellStyle name="style1523889374795" xfId="35735" xr:uid="{D4E2FC7C-4E0E-4A1B-96C7-CDF9FA9459A3}"/>
    <cellStyle name="style1523889375287" xfId="35738" xr:uid="{882C6203-C5A7-4535-9C8B-C8D946B61187}"/>
    <cellStyle name="style1523889375421" xfId="35739" xr:uid="{BD693654-3723-4701-92F6-932095FB6B3A}"/>
    <cellStyle name="style1523889375576" xfId="35740" xr:uid="{A2B0B285-8384-47A9-9839-1F22E5F18794}"/>
    <cellStyle name="style1523889375721" xfId="35741" xr:uid="{69241847-A803-4FC9-9A7B-BD23636E3965}"/>
    <cellStyle name="style1523889436875" xfId="35742" xr:uid="{4B47CCF6-6963-4FE5-AF40-E6B4EC35E5DD}"/>
    <cellStyle name="style1523889436981" xfId="35743" xr:uid="{22FD6630-C6DB-440A-826A-7F34FEA8EF41}"/>
    <cellStyle name="style1523889437079" xfId="35748" xr:uid="{DC0FAA03-C471-4886-8CAE-8BD99F9B47FE}"/>
    <cellStyle name="style1523889437186" xfId="35749" xr:uid="{2540FFD7-C4C8-4D61-B9E8-7870E7A6C498}"/>
    <cellStyle name="style1523889437386" xfId="35745" xr:uid="{C0A1F4C0-1697-4633-9DD8-FA2A15CE1786}"/>
    <cellStyle name="style1523889437484" xfId="35746" xr:uid="{671E6C00-7624-44AE-A83A-2B83AB47E17C}"/>
    <cellStyle name="style1523889437581" xfId="35744" xr:uid="{DC5ADB22-A148-422B-B9EF-45EB97A3159D}"/>
    <cellStyle name="style1523889437680" xfId="35747" xr:uid="{01C709C0-2485-4422-88EA-4A9853DD9593}"/>
    <cellStyle name="style1523889437780" xfId="35750" xr:uid="{FAC2A54B-8F82-4EC4-AB01-8DA5276307E8}"/>
    <cellStyle name="style1523889437876" xfId="35751" xr:uid="{1C0F28A6-C03E-4D4B-9898-71F0CACCD6FA}"/>
    <cellStyle name="style1523889437973" xfId="35752" xr:uid="{506E780D-E39E-474E-8A0D-B6F3E21C104D}"/>
    <cellStyle name="style1523889438072" xfId="35753" xr:uid="{50318416-CAA2-49BB-92CF-B7017C49B19E}"/>
    <cellStyle name="style1523889438181" xfId="35754" xr:uid="{46918641-2EE2-4806-A438-A68FC2E23E30}"/>
    <cellStyle name="style1523889438307" xfId="35760" xr:uid="{D0175887-C04D-4E92-880E-81607D347096}"/>
    <cellStyle name="style1523889438407" xfId="35755" xr:uid="{0D4E8B26-9EDC-474F-BE4D-7C7133AA2F30}"/>
    <cellStyle name="style1523889438524" xfId="35761" xr:uid="{EB5D4B16-60A8-4F61-AF81-99EA454A04CB}"/>
    <cellStyle name="style1523889438621" xfId="35766" xr:uid="{B10C7099-2D82-4DB8-8BD1-0E37B3A75C07}"/>
    <cellStyle name="style1523889438719" xfId="35767" xr:uid="{76807EDA-E036-4615-93F1-44B8F944BA84}"/>
    <cellStyle name="style1523889438820" xfId="35756" xr:uid="{FA3FCC76-326E-4E38-89D2-B4DC7D025895}"/>
    <cellStyle name="style1523889438916" xfId="35757" xr:uid="{70312F4F-BE5D-4F3C-96DC-4CB2CC122B8D}"/>
    <cellStyle name="style1523889439014" xfId="35758" xr:uid="{288B7BC7-E0C5-4425-BF2F-34F847A5714B}"/>
    <cellStyle name="style1523889439127" xfId="35759" xr:uid="{3E35AD39-6103-4868-9A8C-4F07003AE920}"/>
    <cellStyle name="style1523889439244" xfId="35762" xr:uid="{22A29836-2235-4A5C-87D6-1DADC4FC5F7D}"/>
    <cellStyle name="style1523889439360" xfId="35763" xr:uid="{7B083BAF-FD2B-4AD3-A77C-44170E5E7EBD}"/>
    <cellStyle name="style1523889439461" xfId="35764" xr:uid="{77A65661-7FEA-4D1D-AEBB-42FFBCE585E1}"/>
    <cellStyle name="style1523889439561" xfId="35765" xr:uid="{16E74E6C-C9F0-49F5-A18A-196299045CF4}"/>
    <cellStyle name="style1523889439693" xfId="35768" xr:uid="{A17B8AFD-1CBE-4C64-8586-8789D2924778}"/>
    <cellStyle name="style1523889439830" xfId="35769" xr:uid="{7DE0F2D3-61A4-49C0-BF88-F8D388880ACC}"/>
    <cellStyle name="style1523889439968" xfId="35770" xr:uid="{14344032-5B7C-4743-BB50-58F1609014CF}"/>
    <cellStyle name="style1523889440071" xfId="35771" xr:uid="{59FE1EE9-0C5B-4793-9637-A18A2CE56959}"/>
    <cellStyle name="style1523889499505" xfId="35772" xr:uid="{BF405B42-0302-4346-B4FD-426F09F28C8C}"/>
    <cellStyle name="style1523889499626" xfId="35773" xr:uid="{D7A31210-9896-489B-9196-CFA89EC01F07}"/>
    <cellStyle name="style1523889499725" xfId="35778" xr:uid="{4C4D6869-7D81-4F0F-92DB-77041F1FB530}"/>
    <cellStyle name="style1523889499822" xfId="35779" xr:uid="{82171466-8E42-4A56-8A38-F459D30921E3}"/>
    <cellStyle name="style1523889500025" xfId="35775" xr:uid="{4198FDC1-3E3D-470A-9A48-070FDF680622}"/>
    <cellStyle name="style1523889500126" xfId="35776" xr:uid="{988014CF-88B7-4777-BFA6-FD936F3E1B0F}"/>
    <cellStyle name="style1523889500254" xfId="35774" xr:uid="{74F8A3AE-35EF-4106-9FEB-7DA66AE62EFD}"/>
    <cellStyle name="style1523889500366" xfId="35777" xr:uid="{18E632D1-1E61-4DA6-AC78-CA481FBD0F91}"/>
    <cellStyle name="style1523889500493" xfId="35780" xr:uid="{AB8FD67E-922C-41F6-816B-BF23F30312B2}"/>
    <cellStyle name="style1523889500597" xfId="35781" xr:uid="{033949B1-ED7A-482D-95AF-162929B1CFA5}"/>
    <cellStyle name="style1523889500723" xfId="35782" xr:uid="{88A9F3F8-D7BE-47BF-9FAF-8B04EC2F1BD7}"/>
    <cellStyle name="style1523889500861" xfId="35783" xr:uid="{21D114FC-6DCA-47C1-9713-97E7930B9326}"/>
    <cellStyle name="style1523889500971" xfId="35784" xr:uid="{641D284C-79E9-4EF7-B398-FC07FBABD581}"/>
    <cellStyle name="style1523889501381" xfId="35790" xr:uid="{F009A932-EEFA-47A3-A285-4D7419DFE029}"/>
    <cellStyle name="style1523889501508" xfId="35785" xr:uid="{80B1CE40-EB21-4381-B053-BC83A3E7EAC4}"/>
    <cellStyle name="style1523889501618" xfId="35791" xr:uid="{EFAF8CB0-5611-41D7-B35A-B9708ED7D25E}"/>
    <cellStyle name="style1523889501735" xfId="35796" xr:uid="{493FC3D6-6BFC-4C77-A957-F5FF98BA1E59}"/>
    <cellStyle name="style1523889501859" xfId="35797" xr:uid="{8BC7B614-F05A-4A3D-A31C-5C11DF8B0BB0}"/>
    <cellStyle name="style1523889501960" xfId="35786" xr:uid="{56AD902F-C7FC-4EE1-88E8-7BD54DB5F1AC}"/>
    <cellStyle name="style1523889502055" xfId="35787" xr:uid="{6BA718F9-468B-450D-BADE-AD76072C4839}"/>
    <cellStyle name="style1523889502153" xfId="35788" xr:uid="{1760A52E-951D-4A4B-B37F-9A31D4705E4D}"/>
    <cellStyle name="style1523889502261" xfId="35789" xr:uid="{14460523-652A-452F-AF80-B77A6613E81C}"/>
    <cellStyle name="style1523889502369" xfId="35792" xr:uid="{5F0312F3-1F91-431E-B624-037CDA1822A5}"/>
    <cellStyle name="style1523889502468" xfId="35793" xr:uid="{5BE348A7-6137-4983-87CD-FF4B3B190530}"/>
    <cellStyle name="style1523889502568" xfId="35794" xr:uid="{0BA9A7DB-477D-43B6-AC9C-32674CD49A9D}"/>
    <cellStyle name="style1523889502669" xfId="35795" xr:uid="{FBA5D5B8-2121-4DDE-A54D-17CFFF669884}"/>
    <cellStyle name="style1523889502858" xfId="35798" xr:uid="{5B466967-B749-4484-B7BE-26551561AB9E}"/>
    <cellStyle name="style1523889502957" xfId="35799" xr:uid="{4BAC107B-68CA-4F9E-B2C1-6DF4A2D87CDE}"/>
    <cellStyle name="style1523889503055" xfId="35800" xr:uid="{F5A4CD7C-59C1-42C0-80BE-ECE61EFB2C88}"/>
    <cellStyle name="style1523889503169" xfId="35801" xr:uid="{0A3A06B6-A941-423B-A8FD-F31F0689EE32}"/>
    <cellStyle name="style1523889503300" xfId="35802" xr:uid="{ADD133C1-D316-4050-A9B6-D2D66D06BBF4}"/>
    <cellStyle name="style1523889503385" xfId="35803" xr:uid="{1B67E057-FDC1-4ACA-8154-FB33693A4A44}"/>
    <cellStyle name="style1523889503472" xfId="35804" xr:uid="{D51D2E87-C9F4-4242-85D6-E75474978615}"/>
    <cellStyle name="style1523889503562" xfId="35805" xr:uid="{42D5C233-1772-4754-9B05-E313C98DC752}"/>
    <cellStyle name="style1523889503652" xfId="35806" xr:uid="{9DB08F1E-1912-4372-A6E9-68D2F23F038E}"/>
    <cellStyle name="style1523889503739" xfId="35807" xr:uid="{09CDD98A-F9EF-480F-82B3-6FF8378FE793}"/>
    <cellStyle name="style1523889503823" xfId="35808" xr:uid="{02CC80C8-2920-401A-B719-6BB8E2B8D546}"/>
    <cellStyle name="style1523889503911" xfId="35809" xr:uid="{DED6047A-51C9-475B-8062-57BD3CB2E804}"/>
    <cellStyle name="style1523889504075" xfId="35810" xr:uid="{09EDE861-5F8D-4856-AE12-D2583FA8CE17}"/>
    <cellStyle name="style1523889504169" xfId="35811" xr:uid="{DBE911B1-FF97-4365-B7FF-8CC82ECE8A01}"/>
    <cellStyle name="style1523889504256" xfId="35812" xr:uid="{8F87F43D-01DD-455E-8474-0EF362C5B17E}"/>
    <cellStyle name="style1523889504344" xfId="35813" xr:uid="{4F2BB55D-C54E-49ED-BB06-B3ADC027B516}"/>
    <cellStyle name="style1523889554305" xfId="35814" xr:uid="{E528574F-7EEB-471D-BD8C-3E24703FF6E8}"/>
    <cellStyle name="style1523889554437" xfId="35815" xr:uid="{B861F4DE-CB9B-411F-AB7F-43B353FD5729}"/>
    <cellStyle name="style1523889554549" xfId="35820" xr:uid="{7F0F959E-696B-4864-A0EF-A645EF9B4E37}"/>
    <cellStyle name="style1523889554664" xfId="35821" xr:uid="{5A18C6B8-B5C9-440F-909B-A86370430428}"/>
    <cellStyle name="style1523889554948" xfId="35817" xr:uid="{2E68BB80-02F7-4689-A83A-A54F3EBD5784}"/>
    <cellStyle name="style1523889555057" xfId="35818" xr:uid="{5F994C85-D788-4BEA-B539-01CE0FC9AF78}"/>
    <cellStyle name="style1523889555192" xfId="35816" xr:uid="{A4867D23-3441-4B89-A06C-DA6DC673E4E9}"/>
    <cellStyle name="style1523889555303" xfId="35819" xr:uid="{ED632E32-FF02-44E9-B1B2-0FD54C14A270}"/>
    <cellStyle name="style1523889555409" xfId="35822" xr:uid="{AE42D41A-3C6F-4060-B677-EC036A47A444}"/>
    <cellStyle name="style1523889555525" xfId="35823" xr:uid="{B8211597-685E-4A0D-B233-C9FAEA430A48}"/>
    <cellStyle name="style1523889555692" xfId="35824" xr:uid="{EEC1CAF9-C531-48D8-99B3-B2B0F3D90792}"/>
    <cellStyle name="style1523889555825" xfId="35825" xr:uid="{A69FE7B4-E405-466D-AED6-0E3179A1EB4E}"/>
    <cellStyle name="style1523889555928" xfId="35826" xr:uid="{5DD54C40-F6FA-44A0-B27B-39685AD1BC68}"/>
    <cellStyle name="style1523889556056" xfId="35828" xr:uid="{504CFA4B-7A4E-467E-AEF2-E59A559C4D1F}"/>
    <cellStyle name="style1523889556177" xfId="35830" xr:uid="{501045F1-5666-4684-BCC3-04C95D77186E}"/>
    <cellStyle name="style1523889556309" xfId="35827" xr:uid="{98529E29-68EC-4991-B4BB-9288014F2197}"/>
    <cellStyle name="style1523889556418" xfId="35829" xr:uid="{25B722BC-08C1-43E7-A3E4-11C6B1DDB2C5}"/>
    <cellStyle name="style1523889556532" xfId="35831" xr:uid="{B5961CAD-D7C0-4C1D-966E-79842E7838C2}"/>
    <cellStyle name="style1523889608779" xfId="35833" xr:uid="{71B51FBF-31F1-4D57-97EB-63E1D1E94A62}"/>
    <cellStyle name="style1523889608891" xfId="35834" xr:uid="{EBC9F4B5-140F-4EB5-94AB-522FADBD586E}"/>
    <cellStyle name="style1523889609008" xfId="35832" xr:uid="{147ABD61-B424-40C7-98BC-41E3C3E61B1F}"/>
    <cellStyle name="style1523889609125" xfId="35835" xr:uid="{95250319-EA82-4623-A443-FCCC90B9F5A9}"/>
    <cellStyle name="style1523889609242" xfId="35836" xr:uid="{5704DBB7-00AC-40C1-8A51-4BCED0F02C8A}"/>
    <cellStyle name="style1523889609374" xfId="35837" xr:uid="{20BA8589-F19F-4A1F-BB9B-232B86B6D8F2}"/>
    <cellStyle name="style1523889609482" xfId="35838" xr:uid="{9207CF66-4679-415B-BD83-89B23951CAA5}"/>
    <cellStyle name="style1523889609613" xfId="35839" xr:uid="{E5FD56FA-129E-4A4F-9893-DF10054B5759}"/>
    <cellStyle name="style1523889609723" xfId="35841" xr:uid="{32263390-B36C-425D-88B5-87DAE64E8615}"/>
    <cellStyle name="style1523889609826" xfId="35842" xr:uid="{B562597E-5461-4BB9-BED9-92E8321CA889}"/>
    <cellStyle name="style1523889609932" xfId="35844" xr:uid="{0C088EE3-9B89-47B9-B625-33F37D653C71}"/>
    <cellStyle name="style1523889610040" xfId="35845" xr:uid="{3CB36AD3-69AD-49FD-87E1-3E2BC2C54918}"/>
    <cellStyle name="style1523889610150" xfId="35840" xr:uid="{4EE6F9D1-68FD-4D31-9CF0-00D9932A0216}"/>
    <cellStyle name="style1523889610258" xfId="35843" xr:uid="{05BEE3BD-1BC4-4FB9-9372-4259F133343D}"/>
    <cellStyle name="style1523889610370" xfId="35846" xr:uid="{114B612C-58BE-4F12-9BD2-BDBA8DB22C4A}"/>
    <cellStyle name="style1523889610616" xfId="35848" xr:uid="{C735DBCC-A75D-4890-9B94-BFCF478AFDA8}"/>
    <cellStyle name="style1523889610718" xfId="35849" xr:uid="{AA00A07A-908C-4F7A-9C49-8E37B39635E4}"/>
    <cellStyle name="style1523889610819" xfId="35847" xr:uid="{54B2C761-D4A3-44E9-8ABF-E4CDACFEDFE6}"/>
    <cellStyle name="style1523892673731" xfId="35406" xr:uid="{6F63B135-79A3-4B6C-B1C9-6A1BECF4AF6F}"/>
    <cellStyle name="style1523892673873" xfId="35407" xr:uid="{1B90176C-F697-4916-B9C9-E07839EEFDEC}"/>
    <cellStyle name="style1523892673993" xfId="35412" xr:uid="{1EFFF8A7-82F4-4DA5-849F-1E3C1ECCAF3E}"/>
    <cellStyle name="style1523892674113" xfId="35413" xr:uid="{3A4C34D4-DA7A-4597-9064-E468656025D6}"/>
    <cellStyle name="style1523892674376" xfId="35409" xr:uid="{0A6C70C4-E765-4234-BE19-88A51633D0DC}"/>
    <cellStyle name="style1523892674493" xfId="35410" xr:uid="{F9D1D250-C262-4F83-A671-4AFFB2C9E173}"/>
    <cellStyle name="style1523892674614" xfId="35408" xr:uid="{EF205D57-D38E-459D-B4D7-661DA8138B96}"/>
    <cellStyle name="style1523892674745" xfId="35411" xr:uid="{CBFF3CB6-D85E-412C-B05A-AB6D7A7C4636}"/>
    <cellStyle name="style1523892674869" xfId="35414" xr:uid="{0419795C-02A6-44B4-A0C7-77B8E449EF70}"/>
    <cellStyle name="style1523892674981" xfId="35415" xr:uid="{9565CC01-1A53-4B9D-B0C1-200A842044EC}"/>
    <cellStyle name="style1523892675181" xfId="35416" xr:uid="{BBBB45A4-394A-4179-872E-FB56F55717A3}"/>
    <cellStyle name="style1523892675354" xfId="35417" xr:uid="{47FB9E55-351D-4D2F-B23F-EF0E11C80DEE}"/>
    <cellStyle name="style1523892675514" xfId="35418" xr:uid="{D7E4C1A5-FEC2-440A-B744-2B595D37D05B}"/>
    <cellStyle name="style1523892675684" xfId="35421" xr:uid="{62B21DBC-E512-4BCF-BB83-2135AC103101}"/>
    <cellStyle name="style1523892675800" xfId="35419" xr:uid="{63913949-C1DA-4C68-9457-73DA4C46A3BB}"/>
    <cellStyle name="style1523892675949" xfId="35422" xr:uid="{E0186C4F-1336-4E8D-A0A9-14263A0F573A}"/>
    <cellStyle name="style1523892676078" xfId="35424" xr:uid="{F13240C4-AFAE-4229-976F-02DA0D2AB5B1}"/>
    <cellStyle name="style1523892676198" xfId="35425" xr:uid="{62F65F45-1072-4FBC-BA5D-1F96430D29E9}"/>
    <cellStyle name="style1523892676344" xfId="35420" xr:uid="{9E2CEFF8-3CCA-4C38-A62A-0F2E5ED05045}"/>
    <cellStyle name="style1523892676813" xfId="35423" xr:uid="{1E5336FC-3A46-4299-B960-C7F172EAC5EC}"/>
    <cellStyle name="style1523892677381" xfId="35426" xr:uid="{CF89A67E-EC53-41FD-BB63-6ADCC37338D4}"/>
    <cellStyle name="style1523892721117" xfId="35427" xr:uid="{E8B0F70B-CB14-46F8-A86A-897AA5416623}"/>
    <cellStyle name="style1523892721237" xfId="35428" xr:uid="{6907FD5B-4804-44BD-BB56-E4E759774E46}"/>
    <cellStyle name="style1523892721330" xfId="35433" xr:uid="{A5FD715B-9500-4D7B-8BFB-9610C32321A5}"/>
    <cellStyle name="style1523892721426" xfId="35434" xr:uid="{E1269F41-61C9-4DB7-919E-1D47054E848F}"/>
    <cellStyle name="style1523892721615" xfId="35430" xr:uid="{EA00790B-AECD-4092-9BAE-602A1E285A15}"/>
    <cellStyle name="style1523892721729" xfId="35431" xr:uid="{6CCDC095-C02E-4B7A-94AB-9768F7FD901B}"/>
    <cellStyle name="style1523892721822" xfId="35429" xr:uid="{0D11B48D-7DE8-4721-8C50-2D18C36C1401}"/>
    <cellStyle name="style1523892721918" xfId="35432" xr:uid="{52403E8E-5BAC-4633-B5E7-8B87602DE963}"/>
    <cellStyle name="style1523892722017" xfId="35435" xr:uid="{BE7EC69F-646F-4719-9123-A0E676BC6FE3}"/>
    <cellStyle name="style1523892722113" xfId="35436" xr:uid="{B61C65D9-2348-428B-AED9-283E3FCA40A2}"/>
    <cellStyle name="style1523892722235" xfId="35437" xr:uid="{4A6DB977-A85A-4289-8E96-E80F911F179B}"/>
    <cellStyle name="style1523892722333" xfId="35438" xr:uid="{3AAA1F0B-9ECD-441E-8B68-571F819F10E4}"/>
    <cellStyle name="style1523892722428" xfId="35439" xr:uid="{B1306EE0-D715-43A2-90A9-CDDDC34CE7A3}"/>
    <cellStyle name="style1523892722533" xfId="35445" xr:uid="{FAE704CC-81B1-491E-8D4C-154A486442E9}"/>
    <cellStyle name="style1523892722634" xfId="35440" xr:uid="{695E899D-970A-4342-B828-422DB0AD76A2}"/>
    <cellStyle name="style1523892722796" xfId="35446" xr:uid="{B5231659-91B4-4139-9105-D1AE152D18AF}"/>
    <cellStyle name="style1523892722933" xfId="35451" xr:uid="{F780FFE4-F979-4AA9-A922-EF2403CE0672}"/>
    <cellStyle name="style1523892723043" xfId="35452" xr:uid="{9013991C-E0AC-4A5C-8FEB-CF6253BBD7CF}"/>
    <cellStyle name="style1523892723148" xfId="35441" xr:uid="{19C506AA-60E1-4126-8AEA-37854D2E7D11}"/>
    <cellStyle name="style1523892723250" xfId="35442" xr:uid="{1C6FA11D-6CE2-4E0F-8CC0-A06CDA5429B7}"/>
    <cellStyle name="style1523892723346" xfId="35443" xr:uid="{542F9590-D5DD-42E5-8E97-4C4AC242AF1A}"/>
    <cellStyle name="style1523892723452" xfId="35444" xr:uid="{4F2B14F8-065A-4740-AD45-365E120AB722}"/>
    <cellStyle name="style1523892723565" xfId="35447" xr:uid="{DEFB0201-4CDC-4EB8-99F4-D5FC81588D16}"/>
    <cellStyle name="style1523892723666" xfId="35448" xr:uid="{090C0400-89EF-46D6-AA6F-03F1D616AEF7}"/>
    <cellStyle name="style1523892723883" xfId="35449" xr:uid="{9DFB62FC-3020-48A3-A577-33E1FB51D0C7}"/>
    <cellStyle name="style1523892723978" xfId="35450" xr:uid="{FC78D8BA-3601-4602-B50C-1B7D3A2F97E6}"/>
    <cellStyle name="style1523892868896" xfId="35453" xr:uid="{298BE939-C883-404A-A532-FAEC544506D7}"/>
    <cellStyle name="style1523892869006" xfId="35454" xr:uid="{8F2A4915-3BD0-40F2-8731-F059E430B2D2}"/>
    <cellStyle name="style1523892869109" xfId="35459" xr:uid="{8443C4C5-AEE4-4E3D-9C53-197F6918EB3A}"/>
    <cellStyle name="style1523892869220" xfId="35460" xr:uid="{C764D6D2-F0E2-40C8-9A20-636CDF7AD6B3}"/>
    <cellStyle name="style1523892869435" xfId="35456" xr:uid="{306AB2C7-0FCA-4BD2-8819-CE6AA2E0BF22}"/>
    <cellStyle name="style1523892869540" xfId="35457" xr:uid="{53C65C5F-2336-4F7C-B670-EEB43D30F5CE}"/>
    <cellStyle name="style1523892869644" xfId="35455" xr:uid="{D7AD0AA4-2EC3-432C-8DBF-1F424F16473F}"/>
    <cellStyle name="style1523892869743" xfId="35458" xr:uid="{AF3FB0E6-8AD8-40D1-844C-BF668EEFC492}"/>
    <cellStyle name="style1523892869842" xfId="35461" xr:uid="{671589F4-633C-4F0B-B513-5B91FDAD2178}"/>
    <cellStyle name="style1523892869951" xfId="35462" xr:uid="{C9BADB0F-3C88-462E-9550-B062839EFDC8}"/>
    <cellStyle name="style1523892870076" xfId="35463" xr:uid="{07736F9D-8D76-497F-BC3B-C52851193C39}"/>
    <cellStyle name="style1523892870185" xfId="35464" xr:uid="{A7579312-7A02-4D74-B7CB-7ADC0B8D9CB2}"/>
    <cellStyle name="style1523892870301" xfId="35465" xr:uid="{CC0A24CD-1637-4215-9DF3-64276C453431}"/>
    <cellStyle name="style1523892870428" xfId="35471" xr:uid="{DA987B31-82EA-40A7-9310-7DF362453B15}"/>
    <cellStyle name="style1523892870613" xfId="35466" xr:uid="{4139B886-2CD7-4535-B087-72791A8A3F30}"/>
    <cellStyle name="style1523892870760" xfId="35472" xr:uid="{9EB1DAA2-1604-4091-9694-76E79D12EEEE}"/>
    <cellStyle name="style1523892870889" xfId="35477" xr:uid="{FC91103D-33AB-4167-AC93-25BD278CEC89}"/>
    <cellStyle name="style1523892871030" xfId="35478" xr:uid="{FB97EC57-A570-410B-86C5-51A351BB4CFC}"/>
    <cellStyle name="style1523892871139" xfId="35467" xr:uid="{392148E5-87AB-4FF4-AAFE-1754D58786DF}"/>
    <cellStyle name="style1523892871249" xfId="35468" xr:uid="{CEA1F11F-85D4-4B8B-B6F8-37EAB0528600}"/>
    <cellStyle name="style1523892871358" xfId="35469" xr:uid="{FA1712D0-54B9-40F8-BBDA-5C3F30D103FC}"/>
    <cellStyle name="style1523892871469" xfId="35470" xr:uid="{0AAB9DC9-33ED-4C42-8540-405AE25403AC}"/>
    <cellStyle name="style1523892871581" xfId="35473" xr:uid="{93D4A6D5-938D-4860-8138-A31CD280A07F}"/>
    <cellStyle name="style1523892871700" xfId="35474" xr:uid="{2D4528B3-872A-4C65-878D-1D0993A12D5A}"/>
    <cellStyle name="style1523892871890" xfId="35475" xr:uid="{2193EBB0-1B04-48C4-91D3-E6C710E2E723}"/>
    <cellStyle name="style1523892872031" xfId="35476" xr:uid="{801E43D0-FD40-47FA-A2E0-2653814893C8}"/>
    <cellStyle name="style1523892872247" xfId="35479" xr:uid="{6BC8674D-5A50-4972-8507-696BA508A751}"/>
    <cellStyle name="style1523892872368" xfId="35480" xr:uid="{9211DCA3-A744-431E-9438-3D7E4884AD32}"/>
    <cellStyle name="style1523892872498" xfId="35481" xr:uid="{9CA49C6B-9E62-43B8-83EE-4FC9501752D7}"/>
    <cellStyle name="style1523892872625" xfId="35482" xr:uid="{0094E039-E195-44AC-8B59-FD9567551D1B}"/>
    <cellStyle name="style1523892923832" xfId="35483" xr:uid="{F200A669-939C-42ED-9C00-95F7EAC0BC6B}"/>
    <cellStyle name="style1523892923961" xfId="35484" xr:uid="{5581F7A2-BA09-4363-BD79-FBD13A186507}"/>
    <cellStyle name="style1523892924080" xfId="35489" xr:uid="{FD2CBC5C-F025-4FBC-8FAD-8A679AFB8F25}"/>
    <cellStyle name="style1523892924211" xfId="35490" xr:uid="{6534DD31-84C6-48CB-9A36-96E4FF63932B}"/>
    <cellStyle name="style1523892924519" xfId="35486" xr:uid="{0989259C-127E-4724-BC22-63451C7CB34D}"/>
    <cellStyle name="style1523892924639" xfId="35487" xr:uid="{44E88C95-FF84-4017-A8E7-62A289E1225E}"/>
    <cellStyle name="style1523892924751" xfId="35485" xr:uid="{7D16EBFA-88F0-46CE-BFEB-928DA77C7C8C}"/>
    <cellStyle name="style1523892924892" xfId="35488" xr:uid="{FC3903BF-A052-4582-B41A-B9568B4E57ED}"/>
    <cellStyle name="style1523892925020" xfId="35491" xr:uid="{6E681F4E-33C2-4843-B67D-7B13AE196B06}"/>
    <cellStyle name="style1523892925155" xfId="35492" xr:uid="{7FF5B4F0-7C27-44B9-B836-C8B760C51DDF}"/>
    <cellStyle name="style1523892925290" xfId="35493" xr:uid="{E6213422-4625-4E6E-8512-F635E7C8FD80}"/>
    <cellStyle name="style1523892925464" xfId="35494" xr:uid="{92A28F93-B72A-4818-B8E9-7DBA5A3525EA}"/>
    <cellStyle name="style1523892925633" xfId="35495" xr:uid="{4F6E94CB-0DCC-4D9E-A47B-06DBF1F89F50}"/>
    <cellStyle name="style1523892925823" xfId="35498" xr:uid="{ED7B1F26-EE1B-4571-ADF5-143FA05933F6}"/>
    <cellStyle name="style1523892925962" xfId="35496" xr:uid="{63D2CB57-4B00-499D-944C-CA395C1B6F7F}"/>
    <cellStyle name="style1523892926118" xfId="35499" xr:uid="{DDD8FBFC-ECB6-43B2-9563-33ED03B1D60C}"/>
    <cellStyle name="style1523892926244" xfId="35501" xr:uid="{C8B1FBCF-A360-4BFF-8ECC-61AAC69A74B8}"/>
    <cellStyle name="style1523892926362" xfId="35502" xr:uid="{3B12ED77-1708-4E76-AB2E-2CA9E8D5DCF2}"/>
    <cellStyle name="style1523892926471" xfId="35497" xr:uid="{7A66191E-AB4E-4015-9329-F9BEE2EFECF2}"/>
    <cellStyle name="style1523892926884" xfId="35500" xr:uid="{98CEBA35-B64F-4A72-8DD6-3DA94742E65B}"/>
    <cellStyle name="style1523892927304" xfId="35503" xr:uid="{68F0B2DF-654A-4308-956C-753A712CD251}"/>
    <cellStyle name="style1523892976288" xfId="35504" xr:uid="{5FBCADE2-8027-4766-8663-1DE4728FDB16}"/>
    <cellStyle name="style1523892976465" xfId="35505" xr:uid="{5B145DC6-075F-489C-B62C-5C36CC5D8391}"/>
    <cellStyle name="style1523892976635" xfId="35510" xr:uid="{47506E16-FD4A-494B-A148-270B6AD426C3}"/>
    <cellStyle name="style1523892976770" xfId="35511" xr:uid="{F7AB5E55-60E8-4970-8F53-9F6B45E22D44}"/>
    <cellStyle name="style1523892977063" xfId="35507" xr:uid="{0C4B32E9-69B1-4895-9B6B-70AD8BB90130}"/>
    <cellStyle name="style1523892977214" xfId="35508" xr:uid="{05988315-A97C-4927-B7A4-070B83A67683}"/>
    <cellStyle name="style1523892977383" xfId="35506" xr:uid="{467892E9-AA9C-4CB4-A3AF-CAA4AFA0C3AD}"/>
    <cellStyle name="style1523892977538" xfId="35509" xr:uid="{5E2C4A5D-1311-4646-A689-1AEC5F6161FD}"/>
    <cellStyle name="style1523892977682" xfId="35512" xr:uid="{CECF149B-7855-4323-8BAE-5F28DC4750B0}"/>
    <cellStyle name="style1523892977850" xfId="35513" xr:uid="{97B82EC6-E059-4D04-9C97-A02FD5103003}"/>
    <cellStyle name="style1523892978111" xfId="35514" xr:uid="{DBA73E8B-151D-46C4-8E0B-E5075D21E517}"/>
    <cellStyle name="style1523892978336" xfId="35515" xr:uid="{0F437A11-6719-4E8C-882C-B1A062D0D03F}"/>
    <cellStyle name="style1523892978491" xfId="35516" xr:uid="{4515A4AF-39DE-4D1C-B883-3DA7DDA69BD5}"/>
    <cellStyle name="style1523892978715" xfId="35519" xr:uid="{477E6C09-AF6A-4E90-9CCB-40C380FAD722}"/>
    <cellStyle name="style1523892978870" xfId="35517" xr:uid="{5A95BF3E-1C59-4ACF-9DE5-CB826C963ADA}"/>
    <cellStyle name="style1523892979035" xfId="35520" xr:uid="{0EC76427-5FD5-4F84-8597-AC1FE8339B53}"/>
    <cellStyle name="style1523892979192" xfId="35525" xr:uid="{7552160B-A799-410F-AAD8-37393AE3053E}"/>
    <cellStyle name="style1523892979360" xfId="35526" xr:uid="{106F1E52-52AC-4F7A-A317-92A85E700F8B}"/>
    <cellStyle name="style1523892979520" xfId="35518" xr:uid="{0B006984-C7A6-46C4-8F00-E7F4D1240B6F}"/>
    <cellStyle name="style1523892980072" xfId="35521" xr:uid="{6925B633-D51F-4E78-95FB-E8A79EA64EE6}"/>
    <cellStyle name="style1523892980200" xfId="35522" xr:uid="{8460F603-2D2B-459F-969C-853BC6E1AA94}"/>
    <cellStyle name="style1523892980334" xfId="35523" xr:uid="{2C5F7590-24ED-489A-B40C-1F88095D85AC}"/>
    <cellStyle name="style1523892980471" xfId="35524" xr:uid="{A3D7A267-15F8-4B45-BE3F-580A7390089E}"/>
    <cellStyle name="style1523892980666" xfId="35527" xr:uid="{ABE140B3-E04E-4689-B714-B8B76007656A}"/>
    <cellStyle name="style1523892980796" xfId="35528" xr:uid="{D64A75CD-AF5F-462C-997F-EB5151451D35}"/>
    <cellStyle name="style1523892980927" xfId="35529" xr:uid="{B36568B8-0A05-43DC-BA05-0A9186B30A66}"/>
    <cellStyle name="style1523892981053" xfId="35530" xr:uid="{B397A1FC-982F-40D5-B755-941C88FA6DF2}"/>
    <cellStyle name="style1523892981212" xfId="35531" xr:uid="{EC5AB74C-7F3C-49A8-811B-8189B12691E2}"/>
    <cellStyle name="style1523892981335" xfId="35532" xr:uid="{1476D2B5-91DF-46D9-8E32-4DF1E476894A}"/>
    <cellStyle name="style1523892981451" xfId="35533" xr:uid="{3C42F0F4-28E6-49D3-AD91-FC3C008BE5B8}"/>
    <cellStyle name="style1523892981563" xfId="35534" xr:uid="{D4848EA8-56FE-410D-B045-4F4EB1F31731}"/>
    <cellStyle name="style1523892981663" xfId="35535" xr:uid="{BBB2369A-0711-4EFB-9A7E-93CF3D4FB74D}"/>
    <cellStyle name="style1523892981771" xfId="35536" xr:uid="{C404E8DB-B00B-4EE8-8F90-CB97B94B33A9}"/>
    <cellStyle name="style1523892981884" xfId="35537" xr:uid="{FBCDCB56-D677-4F65-A268-BE8FD61A143E}"/>
    <cellStyle name="style1523892982000" xfId="35538" xr:uid="{683C4DD0-F07D-40B1-A0CE-7592C63A88E4}"/>
    <cellStyle name="style1523892982141" xfId="35539" xr:uid="{F3B20F63-539D-4B88-AF7C-DF8F9C26AE4F}"/>
    <cellStyle name="style1523892982273" xfId="35540" xr:uid="{161B8304-F91D-4326-BB08-CA5789D45B9B}"/>
    <cellStyle name="style1523892982407" xfId="35541" xr:uid="{F3776888-A2CE-40E0-AAEC-EDB714C16A93}"/>
    <cellStyle name="style1523892982555" xfId="35542" xr:uid="{C3D6B0DE-BCD8-40D4-A96D-EFB9A6C7C5D1}"/>
    <cellStyle name="style1523893036021" xfId="35543" xr:uid="{7CB9918F-5E57-44F9-9233-31E393E662B3}"/>
    <cellStyle name="style1523893036159" xfId="35544" xr:uid="{E0209D61-AE93-4AF3-8152-7951CFF27667}"/>
    <cellStyle name="style1523893036293" xfId="35549" xr:uid="{E5E216A1-D022-4EB8-A7FA-38C37F45E3F0}"/>
    <cellStyle name="style1523893036402" xfId="35550" xr:uid="{A3321BE5-5CBB-4B23-A544-D4D06CFF933E}"/>
    <cellStyle name="style1523893036642" xfId="35546" xr:uid="{148FEABA-90F9-4379-B03F-9DB674D41620}"/>
    <cellStyle name="style1523893036816" xfId="35547" xr:uid="{3FBE05C6-B69B-4750-832B-340A05FFAC65}"/>
    <cellStyle name="style1523893036965" xfId="35545" xr:uid="{CEF3476D-C640-4C55-BA41-EDE591F407B8}"/>
    <cellStyle name="style1523893037109" xfId="35548" xr:uid="{CE209B98-ACBA-409F-AB06-3D8201904D6F}"/>
    <cellStyle name="style1523893037267" xfId="35551" xr:uid="{B5249F07-8782-4557-9F7B-E1EDF8D236BD}"/>
    <cellStyle name="style1523893037370" xfId="35552" xr:uid="{9E5500BE-FE6A-4A59-812B-7099F3C296E1}"/>
    <cellStyle name="style1523893037485" xfId="35553" xr:uid="{2BD1B9BF-6BF5-42C5-945C-F290E095BB7D}"/>
    <cellStyle name="style1523893037749" xfId="35554" xr:uid="{B2582D68-50DF-456C-9503-93B67A9EEC7B}"/>
    <cellStyle name="style1523893037963" xfId="35555" xr:uid="{7F778EF6-C379-4DF4-A20E-01A4A36983C9}"/>
    <cellStyle name="style1523893038137" xfId="35557" xr:uid="{E0D51792-A4C5-4096-B3A0-992C881C06AF}"/>
    <cellStyle name="style1523893038262" xfId="35559" xr:uid="{3E1285D0-1B90-4778-AAE7-CF9E79C94D4F}"/>
    <cellStyle name="style1523893038376" xfId="35556" xr:uid="{ECF3893C-90E2-4695-A1F5-E399826E0C80}"/>
    <cellStyle name="style1523893038487" xfId="35558" xr:uid="{181C1186-BBF2-4C7D-941E-460259E79CA4}"/>
    <cellStyle name="style1523893038784" xfId="35560" xr:uid="{5ADE690B-D836-4401-932E-67BA4329DB0C}"/>
    <cellStyle name="style1523893095559" xfId="35562" xr:uid="{C7A3545E-26E5-4214-AD42-89C85D0A27FD}"/>
    <cellStyle name="style1523893095685" xfId="35563" xr:uid="{543B848B-32B1-4169-96CF-94813DED6430}"/>
    <cellStyle name="style1523893095790" xfId="35561" xr:uid="{FB986CCD-C744-41A7-B7E0-E1177FE4C96B}"/>
    <cellStyle name="style1523893095959" xfId="35564" xr:uid="{3256FC67-069A-4A9E-8DE5-60EAA879E1E6}"/>
    <cellStyle name="style1523893096082" xfId="35565" xr:uid="{A0BB77D3-E7C4-4FDC-955F-9488A9D8A8F2}"/>
    <cellStyle name="style1523893096227" xfId="35566" xr:uid="{75B5CC88-F765-498E-93FF-9165F1A2E5BB}"/>
    <cellStyle name="style1523893096349" xfId="35567" xr:uid="{9271908A-CDC4-4817-837A-B5B5E79791ED}"/>
    <cellStyle name="style1523893096500" xfId="35568" xr:uid="{2F919DC2-5B89-464B-ABE0-8D91D4C1931C}"/>
    <cellStyle name="style1523893096612" xfId="35570" xr:uid="{FDE1BDA9-778C-4AEF-9DC8-C78D49BDC0FA}"/>
    <cellStyle name="style1523893096740" xfId="35571" xr:uid="{AAF136EA-63C4-4E1C-98A3-A42A15EF1559}"/>
    <cellStyle name="style1523893097059" xfId="35573" xr:uid="{23A928AB-9CCF-4060-B353-2326B592002B}"/>
    <cellStyle name="style1523893097247" xfId="35574" xr:uid="{E3828D82-8AEA-4317-AFCD-88C9AD2E321F}"/>
    <cellStyle name="style1523893097410" xfId="35569" xr:uid="{FAA85788-1171-43E4-BC0E-6FBA69B00DD1}"/>
    <cellStyle name="style1523893097552" xfId="35572" xr:uid="{A6D9899C-D355-4F4D-9AFD-C9FECF67EF5E}"/>
    <cellStyle name="style1523893097727" xfId="35575" xr:uid="{DEABFC5B-7DB8-4BC3-A4F2-82D6235E51AB}"/>
    <cellStyle name="style1523893098040" xfId="35577" xr:uid="{6A6E0E1D-138F-4B65-8335-E121C9F90AD7}"/>
    <cellStyle name="style1523893098320" xfId="35578" xr:uid="{548C0F81-45E1-4FA3-929D-8165ACA4F474}"/>
    <cellStyle name="style1523893098468" xfId="35576" xr:uid="{E018F25A-F47E-4F41-A541-2992C244B108}"/>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26035632233" xfId="35925" xr:uid="{1F7D505B-496D-42D5-BB36-7538BFE93810}"/>
    <cellStyle name="style1526035632343" xfId="35926" xr:uid="{F2B84190-AF21-4592-B858-4A717E2701E0}"/>
    <cellStyle name="style1526035632452" xfId="35931" xr:uid="{57430A55-982A-4344-8B27-3CB796A342D7}"/>
    <cellStyle name="style1526035632561" xfId="35932" xr:uid="{F6B60994-BDD9-4794-90C8-7F56B9A12B7A}"/>
    <cellStyle name="style1526035632781" xfId="35928" xr:uid="{5077D42D-8C44-4822-AD98-8DFBC3E6C2A5}"/>
    <cellStyle name="style1526035632890" xfId="35929" xr:uid="{1CEDBB8E-5EDE-44B9-9D9A-F5A1A4BC01F0}"/>
    <cellStyle name="style1526035632999" xfId="35927" xr:uid="{5EF5E1DB-424F-4E2B-8109-4EE2A7A9A792}"/>
    <cellStyle name="style1526035633109" xfId="35930" xr:uid="{6F5CA449-A063-4BD2-A85A-119FA3573822}"/>
    <cellStyle name="style1526035633234" xfId="35933" xr:uid="{EC4465B3-D44F-4EAA-AF1A-D9CB2CE5901D}"/>
    <cellStyle name="style1526035633343" xfId="35934" xr:uid="{D541796E-FBE5-4F20-9A72-51C770382CBB}"/>
    <cellStyle name="style1526035633452" xfId="35935" xr:uid="{8015EC4E-3579-4E4F-9AE1-1ECACDC7F4B2}"/>
    <cellStyle name="style1526035633562" xfId="35936" xr:uid="{B38B5977-F42B-449C-8D73-1692EBD1EE87}"/>
    <cellStyle name="style1526035633687" xfId="35937" xr:uid="{04794F69-9B5F-43BA-B9AC-A8BED42AF626}"/>
    <cellStyle name="style1526035633812" xfId="35943" xr:uid="{DD90F4E8-D9ED-4E69-8F84-09E02D7B2AEF}"/>
    <cellStyle name="style1526035633921" xfId="35938" xr:uid="{3F406406-BFFE-4774-A6D7-F887C99D1D46}"/>
    <cellStyle name="style1526035634031" xfId="35944" xr:uid="{9507CD54-5E00-4A4D-89BD-EF88DC01FF34}"/>
    <cellStyle name="style1526035634140" xfId="35949" xr:uid="{A6500ED4-D2AA-4CDF-8156-926A3ED0CA70}"/>
    <cellStyle name="style1526035634249" xfId="35950" xr:uid="{6EA4F854-C3A8-4F8F-9FF1-DCC9EAB1A632}"/>
    <cellStyle name="style1526035634359" xfId="35939" xr:uid="{643C6058-6EC9-43DD-88B4-2B62E6C95EED}"/>
    <cellStyle name="style1526035634468" xfId="35940" xr:uid="{63B9EEF4-C87D-43AE-87A6-4D3B58BEFE21}"/>
    <cellStyle name="style1526035634593" xfId="35941" xr:uid="{5C95AD5F-E359-4211-9196-BBDF0B1D37A2}"/>
    <cellStyle name="style1526035634718" xfId="35942" xr:uid="{EFFD7A2B-E81D-4563-B621-7A4E24EB8C48}"/>
    <cellStyle name="style1526035634828" xfId="35945" xr:uid="{2C6E5AAA-EC1C-48EF-BAB6-8B76701C2B5D}"/>
    <cellStyle name="style1526035634922" xfId="35946" xr:uid="{14EB633E-5289-4DC5-AADB-2832DB4EDD2B}"/>
    <cellStyle name="style1526035635031" xfId="35947" xr:uid="{A75B0988-3E83-406B-9EE8-3E5092CCD93B}"/>
    <cellStyle name="style1526035635156" xfId="35948" xr:uid="{4D876DE9-AB76-4367-994A-19D20CE670B0}"/>
    <cellStyle name="style1526035635281" xfId="35951" xr:uid="{9C8917B6-5B06-4233-924A-D6AAFB691201}"/>
    <cellStyle name="style1526035635375" xfId="35952" xr:uid="{8C2B5AE7-C90A-4EE3-9ED2-C834055D6991}"/>
    <cellStyle name="style1526035635500" xfId="35953" xr:uid="{AC5723C7-09B0-4EBB-B082-481B77A203A0}"/>
    <cellStyle name="style1526035635609" xfId="35954" xr:uid="{145253B2-6F1B-4C90-8B05-E64DFF49E086}"/>
    <cellStyle name="style1526035678836" xfId="35955" xr:uid="{6221C6F6-90E5-47B8-BA96-6326CACAC02E}"/>
    <cellStyle name="style1526035678930" xfId="35956" xr:uid="{D0CD616C-E871-4DDD-8B21-00D7CBDF24DC}"/>
    <cellStyle name="style1526035679023" xfId="35961" xr:uid="{1BD4B56C-553F-41BF-BC7F-D66CAC812C89}"/>
    <cellStyle name="style1526035679117" xfId="35962" xr:uid="{BED656A1-04FD-4AEE-9D0B-621A2FE9A1EC}"/>
    <cellStyle name="style1526035679305" xfId="35958" xr:uid="{0DF746CE-D977-4BA1-A443-C74A736B9530}"/>
    <cellStyle name="style1526035679398" xfId="35959" xr:uid="{16F8DCD1-CB04-459B-A7F9-4239ADEB8112}"/>
    <cellStyle name="style1526035679492" xfId="35957" xr:uid="{378C94EF-D8E7-43F5-BC8E-891E4D655A19}"/>
    <cellStyle name="style1526035679586" xfId="35960" xr:uid="{21B0215E-96B8-4672-A4FB-8A99F0449F52}"/>
    <cellStyle name="style1526035679680" xfId="35963" xr:uid="{C3614BDC-B6E5-476A-89DF-C77A6B43164A}"/>
    <cellStyle name="style1526035679773" xfId="35964" xr:uid="{862CC85B-F1C8-4C7E-ABC9-F4A9124F3AFF}"/>
    <cellStyle name="style1526035679867" xfId="35965" xr:uid="{1CB3286B-F746-4F52-BF2C-B07951A234EF}"/>
    <cellStyle name="style1526035679977" xfId="35966" xr:uid="{E3BAB9BD-C6A7-4CCF-8C53-397E10057413}"/>
    <cellStyle name="style1526035680102" xfId="35967" xr:uid="{8D1D9454-A39F-46A7-A8DE-3922F9E1AF10}"/>
    <cellStyle name="style1526035680211" xfId="35973" xr:uid="{1AA07E38-61A0-481F-AD58-FB3E21C8CFA9}"/>
    <cellStyle name="style1526035680305" xfId="35968" xr:uid="{522E879F-D1D9-4FB5-8115-6148C0517C57}"/>
    <cellStyle name="style1526035680398" xfId="35974" xr:uid="{D546C735-DE0E-4D68-91DE-F2537D35EC2C}"/>
    <cellStyle name="style1526035680492" xfId="35979" xr:uid="{126441B6-27E5-4ED0-BD47-DF9580E5E489}"/>
    <cellStyle name="style1526035680602" xfId="35980" xr:uid="{79461949-5DAF-4822-8A6A-603DE4DF1E70}"/>
    <cellStyle name="style1526035680711" xfId="35969" xr:uid="{0C42B15E-950A-48BA-94AC-33C0309A1076}"/>
    <cellStyle name="style1526035680805" xfId="35970" xr:uid="{C632ACEB-E8C1-462B-8526-FF3E0B66A14A}"/>
    <cellStyle name="style1526035680915" xfId="35971" xr:uid="{D9924E5D-8BED-4B0A-B1FC-51D42E048A97}"/>
    <cellStyle name="style1526035681040" xfId="35972" xr:uid="{68C14C09-AF79-43FA-A0CF-7AE3CD1807BB}"/>
    <cellStyle name="style1526035681165" xfId="35975" xr:uid="{5DBEE1C6-FBEA-4B00-9B10-DB02664D59A2}"/>
    <cellStyle name="style1526035681274" xfId="35976" xr:uid="{B689DA02-86AD-41FE-80B4-E9EBB4AA53FC}"/>
    <cellStyle name="style1526035681415" xfId="35977" xr:uid="{CB3D1F19-80D0-4DCA-8808-C11AF3D4DD1F}"/>
    <cellStyle name="style1526035681540" xfId="35978" xr:uid="{F252595F-795F-4E13-8091-6D0D0F70297E}"/>
    <cellStyle name="style1526035733224" xfId="35981" xr:uid="{4FCC8E67-4E9F-4D99-8E2C-BEEA6DDDEFE7}"/>
    <cellStyle name="style1526035733333" xfId="35982" xr:uid="{26D650F9-A916-4CF2-A162-8599DF9F9BF2}"/>
    <cellStyle name="style1526035733427" xfId="35987" xr:uid="{8DA95C18-367E-4931-AB24-F344DA755EE2}"/>
    <cellStyle name="style1526035733521" xfId="35988" xr:uid="{88463BB1-CDF6-4C86-85C8-89A196FF0C71}"/>
    <cellStyle name="style1526035733724" xfId="35984" xr:uid="{930819BA-C448-446B-8C42-DAFFDD3EE91E}"/>
    <cellStyle name="style1526035733818" xfId="35985" xr:uid="{50F19C4B-7E57-4CAD-8FD4-16A3B2866037}"/>
    <cellStyle name="style1526035733912" xfId="35983" xr:uid="{8DD76ECE-564C-499E-97DD-BC656D389928}"/>
    <cellStyle name="style1526035734005" xfId="35986" xr:uid="{58CC06B3-CF3D-4E80-BA6F-68B75D2BE485}"/>
    <cellStyle name="style1526035734099" xfId="35989" xr:uid="{BBA1C2D5-C948-483A-90C6-E3AC4F014CAD}"/>
    <cellStyle name="style1526035734208" xfId="35990" xr:uid="{B84664A2-AC2F-4AFD-A26C-1A26214B1E95}"/>
    <cellStyle name="style1526035734302" xfId="35991" xr:uid="{20CCD3FA-7207-411B-859E-04907ADDBE54}"/>
    <cellStyle name="style1526035734443" xfId="35992" xr:uid="{88E9F17E-F421-46E3-A2C7-544DA09BA585}"/>
    <cellStyle name="style1526035734568" xfId="35993" xr:uid="{D95A7944-98E9-420F-8283-30801F8DF73E}"/>
    <cellStyle name="style1526035734677" xfId="35999" xr:uid="{785CEFCB-E513-405E-804E-2C14CC9EB38D}"/>
    <cellStyle name="style1526035734771" xfId="35994" xr:uid="{169D46AF-F7C0-4166-8E5B-D14640792E37}"/>
    <cellStyle name="style1526035734865" xfId="36000" xr:uid="{29F5D7AE-5E84-4137-9A9A-A5B20A1F2557}"/>
    <cellStyle name="style1526035734974" xfId="36005" xr:uid="{C48B03F8-0437-4EE1-9AF1-7E2CFCC95653}"/>
    <cellStyle name="style1526035735068" xfId="36006" xr:uid="{B5394669-778A-4455-AADF-8A3FE8D3036F}"/>
    <cellStyle name="style1526035735177" xfId="35995" xr:uid="{A0F0B82D-6BD3-487D-BDDE-13053A102EF9}"/>
    <cellStyle name="style1526035735271" xfId="35996" xr:uid="{5A30C86D-DB2D-4F3E-AF77-5E73D1741851}"/>
    <cellStyle name="style1526035735365" xfId="35997" xr:uid="{687611EB-55D8-4A3F-83EC-67FC0C61A4D3}"/>
    <cellStyle name="style1526035735474" xfId="35998" xr:uid="{2DFCA3A5-10AC-4020-9DF4-E1A6B56B68A9}"/>
    <cellStyle name="style1526035735568" xfId="36001" xr:uid="{5830B009-129F-4121-845C-81B79DDFA67F}"/>
    <cellStyle name="style1526035735693" xfId="36002" xr:uid="{A5CFDF61-0087-4B61-BB79-E2374688FD34}"/>
    <cellStyle name="style1526035735787" xfId="36003" xr:uid="{E24A8D01-56E9-44A3-B72B-5F737D954CD3}"/>
    <cellStyle name="style1526035735896" xfId="36004" xr:uid="{70276BC5-45BA-4586-BFDA-85D358DE803A}"/>
    <cellStyle name="style1526035736115" xfId="36007" xr:uid="{90C461B9-0584-41C4-A217-E932D1D92804}"/>
    <cellStyle name="style1526035736224" xfId="36008" xr:uid="{5462EED6-746F-4891-A8C5-56A833F8A9D0}"/>
    <cellStyle name="style1526035736349" xfId="36009" xr:uid="{67410C3E-B752-4D86-B8DD-CFC2F9A5E5B2}"/>
    <cellStyle name="style1526035736459" xfId="36010" xr:uid="{BCA1A623-B70E-44F2-8517-4660EE7031BA}"/>
    <cellStyle name="style1526035786926" xfId="36011" xr:uid="{19901DE7-5DDA-48C1-A7C9-6462188B05D6}"/>
    <cellStyle name="style1526035787051" xfId="36012" xr:uid="{78619B61-3F09-4B48-B44C-44BF79D2228F}"/>
    <cellStyle name="style1526035787192" xfId="36017" xr:uid="{CF792FA1-B449-4FBC-86EA-2C16EA7F8B3A}"/>
    <cellStyle name="style1526035787285" xfId="36018" xr:uid="{C376368D-51C6-4219-94E9-4E72C14BAA4B}"/>
    <cellStyle name="style1526035787504" xfId="36014" xr:uid="{CC0CA7B2-FC19-407D-A14F-732C0DAAA1AC}"/>
    <cellStyle name="style1526035787613" xfId="36015" xr:uid="{939A3D9F-A826-4AED-B1FA-F16B91406ED1}"/>
    <cellStyle name="style1526035787692" xfId="36013" xr:uid="{1A0B3A03-B94F-48AB-A05E-73B8C62B018A}"/>
    <cellStyle name="style1526035787785" xfId="36016" xr:uid="{79036917-7ECE-459B-93AE-C24AD31F6C20}"/>
    <cellStyle name="style1526035787879" xfId="36019" xr:uid="{3988344C-4B10-4FA8-9F62-DF5BFAC56D3B}"/>
    <cellStyle name="style1526035787973" xfId="36020" xr:uid="{EEB1D851-1F97-4662-8680-D40C20F9C627}"/>
    <cellStyle name="style1526035788067" xfId="36021" xr:uid="{591FEEC7-73BE-4750-837C-74174EAD5729}"/>
    <cellStyle name="style1526035788160" xfId="36022" xr:uid="{801B9E42-BA86-443C-AF74-48D62B9E8B67}"/>
    <cellStyle name="style1526035788254" xfId="36023" xr:uid="{5FE3222A-C967-45DC-B15B-B6C8A6DFD111}"/>
    <cellStyle name="style1526035788363" xfId="36029" xr:uid="{60B4143D-57B4-4A6E-93A2-1D2A0410F332}"/>
    <cellStyle name="style1526035788457" xfId="36024" xr:uid="{4DEBB94D-AE0E-4AEE-8B2A-93926E5F092A}"/>
    <cellStyle name="style1526035788551" xfId="36030" xr:uid="{990C34B5-F789-4631-A645-68851DB75F3F}"/>
    <cellStyle name="style1526035788660" xfId="36035" xr:uid="{8AD49EB5-59C3-4015-BFDF-5D23A04ADE8B}"/>
    <cellStyle name="style1526035788739" xfId="36036" xr:uid="{E7443711-AB10-4128-B2B8-C8240B34F593}"/>
    <cellStyle name="style1526035788848" xfId="36025" xr:uid="{4371308B-0E3D-4B90-AE87-395D1551B929}"/>
    <cellStyle name="style1526035788926" xfId="36026" xr:uid="{CD105836-E43C-439D-AE3B-C1A300CAB87D}"/>
    <cellStyle name="style1526035789020" xfId="36027" xr:uid="{9623C0EA-4CC6-4E86-AFF4-D6BD7B5857E4}"/>
    <cellStyle name="style1526035789114" xfId="36028" xr:uid="{7B202853-20A6-425D-81A2-04817C7AF301}"/>
    <cellStyle name="style1526035789239" xfId="36031" xr:uid="{FDAA1041-AD0D-4CFB-8864-3B91F66BD513}"/>
    <cellStyle name="style1526035789332" xfId="36032" xr:uid="{83CFA210-80DD-4A3A-878D-09D4D3A6B22C}"/>
    <cellStyle name="style1526035789442" xfId="36033" xr:uid="{E7B76BC5-7CE5-40AD-81E3-D19460B1E31D}"/>
    <cellStyle name="style1526035789551" xfId="36034" xr:uid="{A2EB4276-20BA-4959-964B-BB332FAC21EE}"/>
    <cellStyle name="style1526035789676" xfId="36037" xr:uid="{F3626539-C4AF-4B0A-A602-D43BF8D7418B}"/>
    <cellStyle name="style1526035789801" xfId="36038" xr:uid="{E6D17686-709D-4221-9A96-785E08BD165D}"/>
    <cellStyle name="style1526035789926" xfId="36039" xr:uid="{B43FB37A-86E9-4CDB-AF25-BFA8628BA4FE}"/>
    <cellStyle name="style1526035790020" xfId="36040" xr:uid="{E207E05C-361B-4BB4-B87B-A0EB919C7D1A}"/>
    <cellStyle name="style1526035834120" xfId="36041" xr:uid="{68E54584-033F-4427-BB39-6BB8F041AE77}"/>
    <cellStyle name="style1526035834276" xfId="36042" xr:uid="{0E4F8903-6C8A-4836-A490-D9EDDE7B48E8}"/>
    <cellStyle name="style1526035834386" xfId="36047" xr:uid="{1DEC1A7C-7EC6-403C-A52E-47AAA15572A0}"/>
    <cellStyle name="style1526035834479" xfId="36048" xr:uid="{BA92C480-BAE1-4E97-9D78-EB96FC9B969D}"/>
    <cellStyle name="style1526035834698" xfId="36044" xr:uid="{4CED5371-445B-4311-B47D-7CCC98CA8D55}"/>
    <cellStyle name="style1526035834792" xfId="36045" xr:uid="{7F959E1B-E09B-46B8-9811-6BA5126D865C}"/>
    <cellStyle name="style1526035834886" xfId="36043" xr:uid="{8280631E-36A3-460A-9F9F-34A5749B58E2}"/>
    <cellStyle name="style1526035834979" xfId="36046" xr:uid="{65A99EFF-4801-43D6-97F3-6D7121ED9530}"/>
    <cellStyle name="style1526035835073" xfId="36049" xr:uid="{09392F9B-8FBF-45C0-BC8C-948A30A93831}"/>
    <cellStyle name="style1526035835167" xfId="36050" xr:uid="{536E7263-0903-4D49-9CDD-9EFE5CC1EC35}"/>
    <cellStyle name="style1526035835261" xfId="36051" xr:uid="{A9F34E5B-5036-466A-A60B-3643E147C7B0}"/>
    <cellStyle name="style1526035835354" xfId="36052" xr:uid="{E7362F4D-1C73-422C-8CC4-41A9A1922CE1}"/>
    <cellStyle name="style1526035835448" xfId="36053" xr:uid="{6C4300DA-08A2-4515-B05A-75B3CCD12FA8}"/>
    <cellStyle name="style1526035835542" xfId="36059" xr:uid="{CF320B2E-193E-48B3-B85A-5EA443192612}"/>
    <cellStyle name="style1526035835636" xfId="36054" xr:uid="{4F92E491-892E-4840-9A44-363444935A19}"/>
    <cellStyle name="style1526035835730" xfId="36060" xr:uid="{27FC43B2-8A85-48F3-B125-7B48360A1EF2}"/>
    <cellStyle name="style1526035835839" xfId="36065" xr:uid="{A5316CF3-5B1E-4BA3-9BAA-6DE4E0AC0C8C}"/>
    <cellStyle name="style1526035835933" xfId="36066" xr:uid="{F58E1275-FD54-4FC9-B397-8466C4514473}"/>
    <cellStyle name="style1526035836027" xfId="36055" xr:uid="{0C44F9D1-5915-4676-8C7D-FBF92F9A2417}"/>
    <cellStyle name="style1526035836120" xfId="36056" xr:uid="{88A2BE48-DAE1-4D68-921C-02F0AEFEDBB1}"/>
    <cellStyle name="style1526035836230" xfId="36057" xr:uid="{AE0C8231-22AA-4354-841A-989CC8F57BB1}"/>
    <cellStyle name="style1526035836323" xfId="36058" xr:uid="{AAD3E18C-E9EA-4A07-8BF9-3736FA5DDEEF}"/>
    <cellStyle name="style1526035836417" xfId="36061" xr:uid="{FCA53003-300F-46FB-A7A6-895B689A5514}"/>
    <cellStyle name="style1526035836511" xfId="36062" xr:uid="{ED742ADE-1BA0-43B1-BB3F-7F8D6FB76C11}"/>
    <cellStyle name="style1526035836620" xfId="36063" xr:uid="{1869B9C2-56F5-441C-A730-EF6B513328F9}"/>
    <cellStyle name="style1526035836730" xfId="36064" xr:uid="{DE5DADD5-B6C3-4925-88F6-332D9D74CFC9}"/>
    <cellStyle name="style1526035836917" xfId="36067" xr:uid="{83105CD3-B335-4728-9279-0A0807197AB1}"/>
    <cellStyle name="style1526035837011" xfId="36068" xr:uid="{DBF3EA14-5CF6-458F-81D4-24F7FAE69536}"/>
    <cellStyle name="style1526035837120" xfId="36069" xr:uid="{A2D43A29-BC52-4A06-A795-B638B08CD24C}"/>
    <cellStyle name="style1526035837214" xfId="36070" xr:uid="{8268FDE1-3C41-47AA-A611-E43DDA6B6F64}"/>
    <cellStyle name="style1526035837355" xfId="36071" xr:uid="{AA70246D-D6B4-41FF-9F67-EB2430FC373E}"/>
    <cellStyle name="style1526035837433" xfId="36072" xr:uid="{6B7BE78A-1594-4841-8DC8-9C3A5672A37B}"/>
    <cellStyle name="style1526035837527" xfId="36073" xr:uid="{F5B03B23-B6E5-4DCB-B69A-18A344F4E282}"/>
    <cellStyle name="style1526035837620" xfId="36074" xr:uid="{8D38A728-9A53-4691-8D4F-86B33092C888}"/>
    <cellStyle name="style1526035837714" xfId="36075" xr:uid="{AD2E034F-006C-40E4-AABD-4BD51EF9806D}"/>
    <cellStyle name="style1526035837808" xfId="36076" xr:uid="{D39DDF4C-EFA9-45CC-810D-A7B834D7E603}"/>
    <cellStyle name="style1526035837886" xfId="36077" xr:uid="{815160D0-2A60-4BDA-AC9A-A0E8098A5D41}"/>
    <cellStyle name="style1526035837980" xfId="36078" xr:uid="{C483CABB-0F15-46E4-854A-996456E4E0AD}"/>
    <cellStyle name="style1526035838120" xfId="36079" xr:uid="{C1AB301D-8F3E-43D5-9105-A18E179E7D04}"/>
    <cellStyle name="style1526035838214" xfId="36080" xr:uid="{4DF689D5-C198-408E-B17B-3D989FE773C9}"/>
    <cellStyle name="style1526035838308" xfId="36081" xr:uid="{2FDC0547-EC73-4E01-8F13-557C9A4768A2}"/>
    <cellStyle name="style1526035838386" xfId="36082" xr:uid="{BB284ADB-C7B2-4399-8AAE-C86718547D19}"/>
    <cellStyle name="style1526035883392" xfId="36083" xr:uid="{08DD21A3-49FD-45D8-A6CD-DFFB501768F3}"/>
    <cellStyle name="style1526035883501" xfId="36084" xr:uid="{AAA79915-8499-4C7D-A63E-241E89D2538F}"/>
    <cellStyle name="style1526035883579" xfId="36089" xr:uid="{9FA86ABE-23F9-46F7-9EA4-67E9D1D94797}"/>
    <cellStyle name="style1526035883673" xfId="36090" xr:uid="{2F137330-202C-48B8-9C83-2E3A91DCF9D9}"/>
    <cellStyle name="style1526035883861" xfId="36086" xr:uid="{0FE4FCF3-B7F0-4BBB-A85B-CB01A8D3481D}"/>
    <cellStyle name="style1526035883954" xfId="36087" xr:uid="{4A12648A-D24A-4113-97AE-18D6D27A6A8B}"/>
    <cellStyle name="style1526035884033" xfId="36085" xr:uid="{E21C3E80-DB3A-4026-BF92-5646FEAF3BB6}"/>
    <cellStyle name="style1526035884126" xfId="36088" xr:uid="{7B04B6EC-7A32-45AA-87D4-AC5D92EB34FE}"/>
    <cellStyle name="style1526035884220" xfId="36091" xr:uid="{59149A03-9755-4E4B-8B6C-6B4C9DAD26DD}"/>
    <cellStyle name="style1526035884314" xfId="36092" xr:uid="{63730B65-41EF-4762-B34C-BFD1FBB44080}"/>
    <cellStyle name="style1526035884408" xfId="36093" xr:uid="{6D0EEDEE-EBFD-4FED-B809-1E3D9B167DD1}"/>
    <cellStyle name="style1526035884501" xfId="36094" xr:uid="{C32226B4-2E96-4E42-A67F-76291707C2C1}"/>
    <cellStyle name="style1526035884595" xfId="36095" xr:uid="{AD5A5394-6808-4720-8BA8-701E6FFFAEB1}"/>
    <cellStyle name="style1526035884689" xfId="36101" xr:uid="{71E6EF30-4AEA-4404-BB6D-C5F348185EA4}"/>
    <cellStyle name="style1526035884783" xfId="36096" xr:uid="{7F1AC3A3-F7FA-4B27-87C5-806811EA0BE9}"/>
    <cellStyle name="style1526035884877" xfId="36102" xr:uid="{D6F0C1CE-A634-485F-897B-51339B20B71B}"/>
    <cellStyle name="style1526035884955" xfId="36107" xr:uid="{00426A8D-0B7C-4765-90C1-4678B5C05CBB}"/>
    <cellStyle name="style1526035885049" xfId="36122" xr:uid="{95BE2778-8FE4-4A8A-A38A-622B1C0A4A8F}"/>
    <cellStyle name="style1526035885142" xfId="36108" xr:uid="{31988D40-2D0E-4807-A5FB-0004DF722404}"/>
    <cellStyle name="style1526035885220" xfId="36097" xr:uid="{86E47B1B-C76A-49CB-8FC6-98813D2C1E83}"/>
    <cellStyle name="style1526035885314" xfId="36098" xr:uid="{EC9A92DC-B175-402F-96B1-4F4E36116631}"/>
    <cellStyle name="style1526035885408" xfId="36099" xr:uid="{D11268F1-7B3A-49A0-994A-011EFF5654B6}"/>
    <cellStyle name="style1526035885502" xfId="36100" xr:uid="{E09FC3DC-8C8A-4A77-83BB-500E760181B1}"/>
    <cellStyle name="style1526035885580" xfId="36103" xr:uid="{80D39B22-4A59-4BC9-9DB3-A04701091ED7}"/>
    <cellStyle name="style1526035885674" xfId="36104" xr:uid="{CFDD7F5E-2832-4F86-8E7C-216ACB8B508F}"/>
    <cellStyle name="style1526035885767" xfId="36105" xr:uid="{5E27BFD5-21A2-4FFF-831C-720D0A5FEB4E}"/>
    <cellStyle name="style1526035885861" xfId="36106" xr:uid="{808136CF-029C-4B74-B7E5-C240FB778CEA}"/>
    <cellStyle name="style1526035885970" xfId="36109" xr:uid="{7BF781A8-3DFC-4F3E-8710-6C9052E5470A}"/>
    <cellStyle name="style1526035886064" xfId="36110" xr:uid="{971D59B8-74BB-45E0-ABB1-52D1118A4A62}"/>
    <cellStyle name="style1526035886158" xfId="36111" xr:uid="{917FB8F4-5483-43E9-881C-942242F64DC2}"/>
    <cellStyle name="style1526035886252" xfId="36112" xr:uid="{61703A30-14E2-4D81-B095-41B7F4C4FD08}"/>
    <cellStyle name="style1526035886345" xfId="36121" xr:uid="{CA7C97C6-A5DF-4579-A18B-31B7995AF4B1}"/>
    <cellStyle name="style1526035886424" xfId="36113" xr:uid="{A471AF68-82C1-4C5A-B93A-3D86E986A1AF}"/>
    <cellStyle name="style1526035886502" xfId="36114" xr:uid="{AA124831-6F4D-4EAF-A051-04FFB0097C5C}"/>
    <cellStyle name="style1526035886580" xfId="36115" xr:uid="{9C7B765B-8B0B-49D0-97BA-BB53CFA9EF90}"/>
    <cellStyle name="style1526035886658" xfId="36116" xr:uid="{7566FA56-E738-44D8-9FCD-6FDDDFAF812F}"/>
    <cellStyle name="style1526035886736" xfId="36117" xr:uid="{6642A4D7-EADF-48FB-B1A2-BEFAC0EA5C56}"/>
    <cellStyle name="style1526035886814" xfId="36118" xr:uid="{106331D7-FEC2-49BF-A790-7C91A315BC34}"/>
    <cellStyle name="style1526035886893" xfId="36119" xr:uid="{7E2E1CBD-F893-4F66-A7D1-9B43BB335CBB}"/>
    <cellStyle name="style1526035886971" xfId="36120" xr:uid="{9E0BE07D-C5F2-41F6-BA73-04F5F6428926}"/>
    <cellStyle name="style1526035887064" xfId="36123" xr:uid="{90777B9A-3009-416B-B909-131EC458ECE6}"/>
    <cellStyle name="style1526035887127" xfId="36124" xr:uid="{CFE611AD-D532-42AA-9C5C-D8E27A664B4B}"/>
    <cellStyle name="style1526035887205" xfId="36125" xr:uid="{53FB1A81-271E-4407-AE4C-A90344E3ED56}"/>
    <cellStyle name="style1526035887283" xfId="36126" xr:uid="{14A037C3-8F15-418D-BFC2-653A78144D42}"/>
    <cellStyle name="style1526035936820" xfId="36128" xr:uid="{91D4D23B-DAEC-4BAA-A153-051E7E2C4A07}"/>
    <cellStyle name="style1526035936930" xfId="36129" xr:uid="{41F0DD86-6796-441A-8ECD-D4B2F8CB978A}"/>
    <cellStyle name="style1526035937055" xfId="36127" xr:uid="{6E35F7E9-D8BF-4AA7-97C5-0D1DCBC6B4AB}"/>
    <cellStyle name="style1526035937164" xfId="36130" xr:uid="{B068BD02-B969-47D5-B979-7A05EA94200B}"/>
    <cellStyle name="style1526035937305" xfId="36131" xr:uid="{627281BF-FB3F-4CD2-81F1-8A436FC7D928}"/>
    <cellStyle name="style1526035937430" xfId="36132" xr:uid="{26921BE5-6F1F-4855-9073-4168DC5B0188}"/>
    <cellStyle name="style1526035937539" xfId="36133" xr:uid="{938A2A89-8CD5-40A7-9F19-1E8B5CAF9403}"/>
    <cellStyle name="style1526035937680" xfId="36134" xr:uid="{AE23EE18-B67B-4C48-BFD0-571B70889D32}"/>
    <cellStyle name="style1526035937789" xfId="36136" xr:uid="{B3E71334-E4AA-4157-8B50-AA0437D3794F}"/>
    <cellStyle name="style1526035937898" xfId="36137" xr:uid="{34F17A60-8469-4108-A674-00413D58CF13}"/>
    <cellStyle name="style1526035938008" xfId="36139" xr:uid="{7BD90D07-B67F-4FB0-91B0-CB08BD2A0276}"/>
    <cellStyle name="style1526035938117" xfId="36140" xr:uid="{F16C4662-FACE-4FC8-B784-C9673A2663EB}"/>
    <cellStyle name="style1526035938227" xfId="36135" xr:uid="{CFCA4721-F5A2-479D-8702-C33505C7DB02}"/>
    <cellStyle name="style1526035938367" xfId="36138" xr:uid="{04403F3B-6D25-4B26-9088-6086C6A15063}"/>
    <cellStyle name="style1526035938492" xfId="36141" xr:uid="{24672CCE-D340-47BC-9B3E-A886B1C142BA}"/>
    <cellStyle name="style1526035938742" xfId="36143" xr:uid="{8CE48505-42A0-414C-8AB3-7B80E2818A06}"/>
    <cellStyle name="style1526035938852" xfId="36144" xr:uid="{0F021E0B-8BCE-4DEF-9B89-4ADEB488DF67}"/>
    <cellStyle name="style1526035938977" xfId="36142" xr:uid="{44CA5448-B349-4EEC-BD35-C24C41EB5812}"/>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41079976552" xfId="36439" xr:uid="{D9D9264C-800F-445D-B2C2-C11D0EF8D17B}"/>
    <cellStyle name="style1541079976814" xfId="36442" xr:uid="{A6448D95-248C-4712-9B8E-B33149415285}"/>
    <cellStyle name="style1541079977431" xfId="36445" xr:uid="{B447EC43-2E08-4E6E-91BF-AC544A5A422D}"/>
    <cellStyle name="style1541079977530" xfId="36448" xr:uid="{429ACCA9-4B16-4D53-B506-92F12B29818B}"/>
    <cellStyle name="style1541079977642" xfId="36451" xr:uid="{C891B413-9DC4-4FAB-BB8F-6C7F24E8CC7E}"/>
    <cellStyle name="style1541079977874" xfId="36452" xr:uid="{B27855B5-75C1-4E0F-805B-C18BE0A2F49B}"/>
    <cellStyle name="style1541079978323" xfId="36458" xr:uid="{4D51D047-658B-4D28-8799-CFF964307BA9}"/>
    <cellStyle name="style1541079978449" xfId="36459" xr:uid="{E2D69950-4420-4DA2-8D78-DE6D1FA460B2}"/>
    <cellStyle name="style1541079978576" xfId="36457" xr:uid="{95DB2E77-29FC-48E7-9267-1AB2B0CCD813}"/>
    <cellStyle name="style1541079978703" xfId="36460" xr:uid="{DFC93EDB-3356-48EE-BC1B-DA629D8DCCE9}"/>
    <cellStyle name="style1541079978835" xfId="36461" xr:uid="{A2E01729-99A4-43DF-BFBE-818F5200F31F}"/>
    <cellStyle name="style1541079978960" xfId="36462" xr:uid="{22A2A6F1-5E2D-49C1-86C3-CA61B67DB5DC}"/>
    <cellStyle name="style1541079979325" xfId="36463" xr:uid="{0C1139BE-28FA-4207-A094-4A9A7F1D5DD3}"/>
    <cellStyle name="style1541079979473" xfId="36464" xr:uid="{52B2233D-95F9-4669-911B-FEDD2052CD54}"/>
    <cellStyle name="style1541079979598" xfId="36465" xr:uid="{8ED63F9A-9430-4B19-BD35-8459D256151A}"/>
    <cellStyle name="style1541079979771" xfId="36484" xr:uid="{7BD61FB3-6314-472E-85B3-7210D13BECC0}"/>
    <cellStyle name="style1541079979878" xfId="36485" xr:uid="{81B26494-C52A-4BC8-977A-78B51B78C9D7}"/>
    <cellStyle name="style1541079983489" xfId="36440" xr:uid="{BC9DF4E9-C9F5-4DC6-9175-E8D117157403}"/>
    <cellStyle name="style1541079983783" xfId="36443" xr:uid="{3C5FB0B2-BAA3-461E-B2C2-3AAE285D129E}"/>
    <cellStyle name="style1541079984274" xfId="36446" xr:uid="{BE6E6031-CD65-4528-A0C4-CAB6D116C80E}"/>
    <cellStyle name="style1541079984368" xfId="36449" xr:uid="{7ACA518E-898A-491B-AFE7-C7500D2DD73D}"/>
    <cellStyle name="style1541079984489" xfId="36454" xr:uid="{F74CC403-700D-4171-993D-EC9EBD469AC8}"/>
    <cellStyle name="style1541079984702" xfId="36456" xr:uid="{024F18BD-9991-415A-BE4D-9CDE0506DEBB}"/>
    <cellStyle name="style1541079985081" xfId="36473" xr:uid="{6DE2A092-EBEA-43EC-8BF8-618B38F9F3A1}"/>
    <cellStyle name="style1541079985196" xfId="36474" xr:uid="{F2D31D80-68FE-4426-96C7-386D1FD095B7}"/>
    <cellStyle name="style1541079985308" xfId="36472" xr:uid="{5A817837-73F9-4584-8BAC-ACBA01FE4C50}"/>
    <cellStyle name="style1541079985430" xfId="36478" xr:uid="{11F671A9-974A-42D3-BBFD-EA40015B116D}"/>
    <cellStyle name="style1541079985543" xfId="36479" xr:uid="{5C459F7A-D2AD-43CF-B971-EA098657E911}"/>
    <cellStyle name="style1541079985658" xfId="36480" xr:uid="{D98B21A3-E7D7-438D-9325-2D1BCF935C1C}"/>
    <cellStyle name="style1541079985991" xfId="36481" xr:uid="{350FD0BF-3401-42B2-AE30-BA98C289928E}"/>
    <cellStyle name="style1541079986098" xfId="36482" xr:uid="{1D48BD29-9AC1-4E33-ABE5-338A36928778}"/>
    <cellStyle name="style1541079986209" xfId="36483" xr:uid="{D0C6442A-B632-4E22-9059-A7566F9AE3E4}"/>
    <cellStyle name="style1541079986381" xfId="36488" xr:uid="{2579AF10-9252-420D-88CB-3EE93D1EE040}"/>
    <cellStyle name="style1541079986477" xfId="36489" xr:uid="{A756426D-C07C-4EED-9F03-8A6DEB8506E0}"/>
    <cellStyle name="style1541079990433" xfId="36441" xr:uid="{AC3CD126-1D01-45AA-A606-422AE0315216}"/>
    <cellStyle name="style1541079990658" xfId="36444" xr:uid="{05A43CFC-4258-4A75-8362-8C9038A223A9}"/>
    <cellStyle name="style1541079991129" xfId="36447" xr:uid="{25F48EE5-222C-4FE7-98AA-D2E46410CCFD}"/>
    <cellStyle name="style1541079991230" xfId="36450" xr:uid="{0576247D-EF73-4814-AF62-4415758AD6A3}"/>
    <cellStyle name="style1541079991352" xfId="36453" xr:uid="{1940A220-F5DE-4EE6-AB80-0D72D43443C6}"/>
    <cellStyle name="style1541079991563" xfId="36455" xr:uid="{3BAEED7F-3189-41AA-9BB3-269371519AEB}"/>
    <cellStyle name="style1541079991955" xfId="36467" xr:uid="{F400F99E-1371-40E1-B09E-02057997A737}"/>
    <cellStyle name="style1541079992082" xfId="36468" xr:uid="{DDF3F419-25D6-45D7-A45D-2338636117FF}"/>
    <cellStyle name="style1541079992195" xfId="36466" xr:uid="{37A3A7B9-B8D0-41DA-BF24-086B4D2BC911}"/>
    <cellStyle name="style1541079992308" xfId="36469" xr:uid="{B532497C-A008-476C-A77E-22F24DF3447F}"/>
    <cellStyle name="style1541079992417" xfId="36470" xr:uid="{929DD526-F8D2-46D8-9904-576470AF7A77}"/>
    <cellStyle name="style1541079992532" xfId="36471" xr:uid="{BC2450C1-DB6E-4792-A3C5-AB017E50F1F7}"/>
    <cellStyle name="style1541079992854" xfId="36475" xr:uid="{EA2C1E07-7EF3-41E4-94A3-59C0204BCE48}"/>
    <cellStyle name="style1541079992962" xfId="36476" xr:uid="{BE78CBB0-690A-4F37-9E79-A80898641702}"/>
    <cellStyle name="style1541079993070" xfId="36477" xr:uid="{8ED9EE3D-0804-4A2B-84DC-EACB50927B72}"/>
    <cellStyle name="style1541079993246" xfId="36486" xr:uid="{80D4B4EF-D5B3-41A9-8160-46E37471D986}"/>
    <cellStyle name="style1541079993343" xfId="36487" xr:uid="{911BFC04-E881-4A1A-8E66-2D10754894F0}"/>
    <cellStyle name="style1541081170478" xfId="36220" xr:uid="{EF257361-AE76-4535-B1E0-F863B2401A8F}"/>
    <cellStyle name="style1541081170613" xfId="36221" xr:uid="{4ADF74C4-7D95-4124-B319-8D4077B65446}"/>
    <cellStyle name="style1541081170731" xfId="36226" xr:uid="{34A5306A-1193-4CC5-915E-50E79BE49C33}"/>
    <cellStyle name="style1541081170853" xfId="36227" xr:uid="{3C749A51-3B45-4421-8CFA-D1F0F10A70A0}"/>
    <cellStyle name="style1541081171126" xfId="36223" xr:uid="{16D7EF00-E244-4811-952E-E8B27F0114DC}"/>
    <cellStyle name="style1541081171252" xfId="36224" xr:uid="{1D1DEA79-A9BD-4D58-81A1-FF3A7BB01689}"/>
    <cellStyle name="style1541081171373" xfId="36222" xr:uid="{399D4D66-DFE6-4D37-96FE-9F98C801AC42}"/>
    <cellStyle name="style1541081171496" xfId="36225" xr:uid="{59F8871F-592F-40C7-AF3B-7DA744079AFF}"/>
    <cellStyle name="style1541081171643" xfId="36228" xr:uid="{D36B1792-D993-4F76-ADB0-A9EC695D5FD3}"/>
    <cellStyle name="style1541081171829" xfId="36229" xr:uid="{1067218A-7E11-495D-88B1-B2690D984B6D}"/>
    <cellStyle name="style1541081172013" xfId="36230" xr:uid="{0D91F459-CCEF-47F8-99F7-F52AEECE937D}"/>
    <cellStyle name="style1541081172136" xfId="36231" xr:uid="{6AF422A0-1693-4FE3-B0E1-E643268D2B0B}"/>
    <cellStyle name="style1541081172261" xfId="36232" xr:uid="{A40F5102-2978-467A-ADCF-3117F9EDF9E6}"/>
    <cellStyle name="style1541081172398" xfId="36238" xr:uid="{6F77443E-E653-4B79-87D6-8CAFBEE7AD9B}"/>
    <cellStyle name="style1541081172515" xfId="36233" xr:uid="{70E7AE7E-3CCE-40C9-9CEF-BCE5952E5127}"/>
    <cellStyle name="style1541081172633" xfId="36239" xr:uid="{9C46AE55-F750-49BB-A69A-B894DE7E614D}"/>
    <cellStyle name="style1541081172752" xfId="36244" xr:uid="{22D2FC60-852E-498D-BEBF-AC1DE30DCA3F}"/>
    <cellStyle name="style1541081172871" xfId="36245" xr:uid="{3FE3C24C-3B40-4362-85E8-DCAB904F13D6}"/>
    <cellStyle name="style1541081172996" xfId="36234" xr:uid="{CB337EA2-97CC-461D-BDE8-2BE080B67A7E}"/>
    <cellStyle name="style1541081173114" xfId="36235" xr:uid="{01AD1AB8-9F4F-4202-B6E1-D5D7BBC21C54}"/>
    <cellStyle name="style1541081173238" xfId="36236" xr:uid="{5781B1FE-91BA-45E5-83A7-9970D975FB3A}"/>
    <cellStyle name="style1541081173359" xfId="36237" xr:uid="{F3C5E07C-6DE5-420E-833C-90965CE138C5}"/>
    <cellStyle name="style1541081173479" xfId="36240" xr:uid="{F89C07E5-DB1E-425C-8465-A587407501F9}"/>
    <cellStyle name="style1541081173596" xfId="36241" xr:uid="{5D3CBC08-C4D5-4013-A18D-2C6EE658D438}"/>
    <cellStyle name="style1541081173714" xfId="36242" xr:uid="{B9EF0948-0FE9-4170-8933-39C096DED292}"/>
    <cellStyle name="style1541081173834" xfId="36243" xr:uid="{6D44A7AD-EC87-47DD-BDD8-BF549D745EBE}"/>
    <cellStyle name="style1541081173975" xfId="36246" xr:uid="{090A8A9F-729B-4CC8-8BB6-5F233A39CB68}"/>
    <cellStyle name="style1541081174095" xfId="36247" xr:uid="{B9387026-A623-4C71-BB74-8ACA58B04CCB}"/>
    <cellStyle name="style1541081174212" xfId="36248" xr:uid="{C50AF2A4-DBE0-4507-84D6-26C5C7A67C24}"/>
    <cellStyle name="style1541081174338" xfId="36249" xr:uid="{CAF8906E-4676-410E-AF3F-BD6067A497A3}"/>
    <cellStyle name="style1541081176194" xfId="36250" xr:uid="{5F3E279D-BEB5-47CB-9369-CC6039D891EE}"/>
    <cellStyle name="style1541081176375" xfId="36251" xr:uid="{D1ED8433-6A36-4A72-9D1E-23B65792A891}"/>
    <cellStyle name="style1541081176517" xfId="36256" xr:uid="{503F9F3C-4210-4504-A24C-32309A8442DF}"/>
    <cellStyle name="style1541081176635" xfId="36257" xr:uid="{021C2F05-D82B-4507-93F9-45AAD6683A11}"/>
    <cellStyle name="style1541081176843" xfId="36253" xr:uid="{40991079-ADF4-4308-8EDD-1C0B789F051A}"/>
    <cellStyle name="style1541081176952" xfId="36254" xr:uid="{44C0C719-AC33-4717-B706-5A925C8C62C7}"/>
    <cellStyle name="style1541081177054" xfId="36252" xr:uid="{17694604-DD15-4F66-BE85-27EC3DF10BEA}"/>
    <cellStyle name="style1541081177162" xfId="36255" xr:uid="{8E469A4D-B6C5-48C2-A1CD-3B9AEA53D3D3}"/>
    <cellStyle name="style1541081177292" xfId="36258" xr:uid="{FAC8C79F-459A-4618-8E2C-0E84771546AE}"/>
    <cellStyle name="style1541081177452" xfId="36259" xr:uid="{1C67780E-E6AF-41F5-BF51-74615BFBDDDE}"/>
    <cellStyle name="style1541081177606" xfId="36260" xr:uid="{627BEBBB-E6EE-4538-A243-EC7C94AAF2B9}"/>
    <cellStyle name="style1541081177742" xfId="36261" xr:uid="{F3E155E6-705A-4091-85E5-931C798A22D9}"/>
    <cellStyle name="style1541081177859" xfId="36262" xr:uid="{E1212401-8982-4CA8-B60F-95ADB8C67280}"/>
    <cellStyle name="style1541081177977" xfId="36268" xr:uid="{D5BBC5AE-0666-4EBD-B680-08DF6BAE06AE}"/>
    <cellStyle name="style1541081178081" xfId="36263" xr:uid="{8508E75D-2BA1-43DD-B784-BD688ADC611D}"/>
    <cellStyle name="style1541081178186" xfId="36269" xr:uid="{713A7CED-CEC6-41C4-BD67-28B2E6B0474F}"/>
    <cellStyle name="style1541081178296" xfId="36274" xr:uid="{63645921-D57E-4826-A137-B9E9567DE7B0}"/>
    <cellStyle name="style1541081178401" xfId="36275" xr:uid="{6081CD3C-E9A7-40B7-A0AC-1C88FA2F24E5}"/>
    <cellStyle name="style1541081178505" xfId="36264" xr:uid="{45A4FEB4-DE88-4F32-97D8-CB225794BCF4}"/>
    <cellStyle name="style1541081178608" xfId="36265" xr:uid="{7FE877A0-45BD-4132-B964-981FA2025FFD}"/>
    <cellStyle name="style1541081178712" xfId="36266" xr:uid="{37F6A8DA-850F-4E7A-8AE5-36884EEA5AC9}"/>
    <cellStyle name="style1541081178818" xfId="36267" xr:uid="{CAAAF8F0-A42C-4213-8227-7EB85A5309AA}"/>
    <cellStyle name="style1541081178929" xfId="36270" xr:uid="{7FA4625C-1693-4ED8-80DA-1C00C4C0942B}"/>
    <cellStyle name="style1541081179032" xfId="36271" xr:uid="{7F9D2F43-5B07-42C0-A2D9-582522899632}"/>
    <cellStyle name="style1541081179135" xfId="36272" xr:uid="{87822E55-DB42-4089-B10F-3D49606B9F86}"/>
    <cellStyle name="style1541081179281" xfId="36273" xr:uid="{68F69111-731A-4BB4-BD29-C74FB85A6F9B}"/>
    <cellStyle name="style1541081179430" xfId="36276" xr:uid="{8304E142-C77B-43EE-A13B-D4DA67172800}"/>
    <cellStyle name="style1541081181684" xfId="36277" xr:uid="{A8349E84-3360-4045-A722-40A84E3384F1}"/>
    <cellStyle name="style1541081181823" xfId="36278" xr:uid="{4DF02ADF-E063-4884-A284-3CBA35D8DDE5}"/>
    <cellStyle name="style1541081181960" xfId="36283" xr:uid="{A592C4F8-C94B-427C-BE07-C853F9A836E8}"/>
    <cellStyle name="style1541081182094" xfId="36284" xr:uid="{0882B042-903A-4AA7-8E0D-944057B7B061}"/>
    <cellStyle name="style1541081182304" xfId="36280" xr:uid="{F136645F-0EA8-4626-924C-23886455080F}"/>
    <cellStyle name="style1541081182408" xfId="36281" xr:uid="{88674673-032B-4610-B754-0EEFB478F034}"/>
    <cellStyle name="style1541081182512" xfId="36279" xr:uid="{4A947A86-CBFB-44F0-8BEC-2DF58B99D490}"/>
    <cellStyle name="style1541081182621" xfId="36282" xr:uid="{F02286E8-146B-4A21-BB1F-41A4453DBA03}"/>
    <cellStyle name="style1541081182769" xfId="36285" xr:uid="{1D640300-3FD0-4C16-8830-849C83916250}"/>
    <cellStyle name="style1541081182901" xfId="36286" xr:uid="{5F2E42A8-989C-4689-9346-546F913A1B98}"/>
    <cellStyle name="style1541081183044" xfId="36287" xr:uid="{D580FB24-3715-415B-8800-5AEC02D3D19E}"/>
    <cellStyle name="style1541081183179" xfId="36288" xr:uid="{C6AA9D99-11B2-4592-8231-A240A7CC91ED}"/>
    <cellStyle name="style1541081183292" xfId="36289" xr:uid="{FE1AD941-E21F-4302-B9AD-6E65D3AC03EA}"/>
    <cellStyle name="style1541081183407" xfId="36295" xr:uid="{84B790B7-C45D-4BC4-8837-CEF0F0E02C01}"/>
    <cellStyle name="style1541081183513" xfId="36290" xr:uid="{28FF3453-77F1-4B3B-AD61-3C7C9F991A00}"/>
    <cellStyle name="style1541081183617" xfId="36296" xr:uid="{295C8945-AFB7-4445-A111-BB47690A97B9}"/>
    <cellStyle name="style1541081183727" xfId="36301" xr:uid="{C092448B-6CED-46EF-9B4C-F9D2BAB4CCFF}"/>
    <cellStyle name="style1541081183831" xfId="36302" xr:uid="{4B7B3E8B-A4B4-4780-A381-FFC975AFE63D}"/>
    <cellStyle name="style1541081183942" xfId="36291" xr:uid="{24288810-2C48-4102-A909-C4058EDB7FEB}"/>
    <cellStyle name="style1541081184047" xfId="36292" xr:uid="{CE641A0A-02C8-4605-A444-F5D251036609}"/>
    <cellStyle name="style1541081184150" xfId="36293" xr:uid="{CAE253EB-378B-4961-B026-BA95FD99263F}"/>
    <cellStyle name="style1541081184262" xfId="36294" xr:uid="{96043EAF-709F-4FA8-A67F-603BBF18FE25}"/>
    <cellStyle name="style1541081184366" xfId="36297" xr:uid="{4D717BEB-B253-4881-B4F0-45AC41D8A911}"/>
    <cellStyle name="style1541081184471" xfId="36298" xr:uid="{46C6C921-61E0-433E-9FA9-16003A4C1A5A}"/>
    <cellStyle name="style1541081184575" xfId="36299" xr:uid="{B1919555-1953-423C-BF23-44178DF679AC}"/>
    <cellStyle name="style1541081184680" xfId="36300" xr:uid="{578ABC86-63D5-4A3B-ADFC-97E06258F644}"/>
    <cellStyle name="style1541081184864" xfId="36303" xr:uid="{7041C16B-C418-4167-ABC8-67134572EF3A}"/>
    <cellStyle name="style1541081184974" xfId="36304" xr:uid="{5D5410AB-17A3-438E-9DA3-6A325154D67D}"/>
    <cellStyle name="style1541081185080" xfId="36305" xr:uid="{6246A26C-A7FE-4698-88E2-CFF27522A588}"/>
    <cellStyle name="style1541081185197" xfId="36306" xr:uid="{F5115424-7A16-494C-B91F-22332AD529AC}"/>
    <cellStyle name="style1541081187889" xfId="36307" xr:uid="{ED22024F-DCDB-4CB7-99CE-909C3CDE1C2A}"/>
    <cellStyle name="style1541081188006" xfId="36308" xr:uid="{D821C59D-29BB-4F96-B8C1-03B6B7381168}"/>
    <cellStyle name="style1541081188108" xfId="36313" xr:uid="{81D39393-5EB7-4F4A-95C5-954980642B87}"/>
    <cellStyle name="style1541081188211" xfId="36314" xr:uid="{E7D479A2-EB46-4A43-A5FF-A4116456DDDA}"/>
    <cellStyle name="style1541081188420" xfId="36310" xr:uid="{35E1454C-82F2-401B-A341-00468223F451}"/>
    <cellStyle name="style1541081188524" xfId="36311" xr:uid="{E4523CB7-5C8D-409C-8DAF-8BB82787F733}"/>
    <cellStyle name="style1541081188627" xfId="36309" xr:uid="{CA7629B0-3062-44D8-A3D6-5478210C08B6}"/>
    <cellStyle name="style1541081188731" xfId="36312" xr:uid="{80C6451A-A51E-4415-B364-DFFBD50489F0}"/>
    <cellStyle name="style1541081188835" xfId="36315" xr:uid="{4BEDA549-D730-439D-A799-A38BAAE4991B}"/>
    <cellStyle name="style1541081188961" xfId="36316" xr:uid="{46E20EB0-021F-456C-AC65-9EE7F5B93D44}"/>
    <cellStyle name="style1541081189066" xfId="36317" xr:uid="{34B12357-E9AF-4F21-830A-AAB71194B472}"/>
    <cellStyle name="style1541081189174" xfId="36318" xr:uid="{6C70D7AA-9700-4A74-9052-B410E5A5F1D8}"/>
    <cellStyle name="style1541081189285" xfId="36319" xr:uid="{7418DF73-00C6-4609-9327-B74079601645}"/>
    <cellStyle name="style1541081189406" xfId="36325" xr:uid="{753E42F4-7FE6-4994-9E8E-FDDBD1D77FA3}"/>
    <cellStyle name="style1541081189555" xfId="36320" xr:uid="{31397549-4CBB-414F-9FF7-30EFF3D56E8B}"/>
    <cellStyle name="style1541081189685" xfId="36326" xr:uid="{95544185-8DA9-4DB0-9353-7F90DB31DB86}"/>
    <cellStyle name="style1541081189816" xfId="36331" xr:uid="{EEE37CD0-84A2-4109-80E7-C17225304D76}"/>
    <cellStyle name="style1541081189929" xfId="36332" xr:uid="{F6B4EFEE-CFCF-4897-8604-B1A4C549315B}"/>
    <cellStyle name="style1541081190035" xfId="36321" xr:uid="{B58B128A-1703-424E-94DE-760DD4A8A2DB}"/>
    <cellStyle name="style1541081190137" xfId="36322" xr:uid="{2CAA0702-9456-4CC5-83B2-706508E99A4A}"/>
    <cellStyle name="style1541081190246" xfId="36323" xr:uid="{55D8B173-E692-4590-8ACF-73CFDA674080}"/>
    <cellStyle name="style1541081190351" xfId="36324" xr:uid="{D7912492-1610-4251-83B7-2C6F2D01E5E1}"/>
    <cellStyle name="style1541081190455" xfId="36327" xr:uid="{59D931BB-3237-4300-B0F1-CFD3BD65CD3B}"/>
    <cellStyle name="style1541081190558" xfId="36328" xr:uid="{8C25759C-4CBD-454B-ACD9-CB73729D2DEE}"/>
    <cellStyle name="style1541081190661" xfId="36329" xr:uid="{D48FA608-A651-41AF-8509-D6AD6A08F5EA}"/>
    <cellStyle name="style1541081190766" xfId="36330" xr:uid="{C5DCC17E-5784-4238-96D3-0AC520DD7801}"/>
    <cellStyle name="style1541081190889" xfId="36333" xr:uid="{F9704607-030F-4AB6-AE68-20F6E7AD5882}"/>
    <cellStyle name="style1541081190997" xfId="36334" xr:uid="{8112A536-948B-4623-B2AD-DB0FBDAA56E6}"/>
    <cellStyle name="style1541081191101" xfId="36335" xr:uid="{19E77322-A651-4606-A3F7-AFE0D483CD97}"/>
    <cellStyle name="style1541081191209" xfId="36336" xr:uid="{882DD1B6-A414-4733-B739-96E4E2480488}"/>
    <cellStyle name="style1541081193868" xfId="36337" xr:uid="{0A1F1080-DBD6-4798-8AD9-BB261D79C071}"/>
    <cellStyle name="style1541081193987" xfId="36338" xr:uid="{1FC97146-08EE-4F2E-90AD-06E278402E78}"/>
    <cellStyle name="style1541081194093" xfId="36343" xr:uid="{E1F1FD12-0D84-4EB4-B3E6-3F36AB22EA2C}"/>
    <cellStyle name="style1541081194197" xfId="36344" xr:uid="{9C5F4596-003C-46E4-91B7-6B0CCB20B201}"/>
    <cellStyle name="style1541081194408" xfId="36340" xr:uid="{E5D5B4B7-E6B7-472B-8B30-F4FC8F612BFC}"/>
    <cellStyle name="style1541081194513" xfId="36341" xr:uid="{537F6B1D-3C90-499A-8D70-8C5CDA4D2AA7}"/>
    <cellStyle name="style1541081194618" xfId="36339" xr:uid="{DE78CC2A-CF4F-4BC6-BB11-76559C17CCC2}"/>
    <cellStyle name="style1541081194724" xfId="36342" xr:uid="{753AC4CB-14CD-44B7-860F-1B40F72DE3A8}"/>
    <cellStyle name="style1541081194828" xfId="36345" xr:uid="{4879B670-5136-471B-83AF-76498C5D2BEB}"/>
    <cellStyle name="style1541081194953" xfId="36346" xr:uid="{BE875B62-9A5B-496A-A0B9-A20BCDFFB0C8}"/>
    <cellStyle name="style1541081195060" xfId="36347" xr:uid="{E5F6AD4D-DBE1-4FC1-A360-71A78410B26B}"/>
    <cellStyle name="style1541081195170" xfId="36348" xr:uid="{6D95B65B-EF02-4830-9C02-FDD4201E9B9F}"/>
    <cellStyle name="style1541081195276" xfId="36349" xr:uid="{9E67E7BF-E18D-4B91-8E31-2D371333D7F2}"/>
    <cellStyle name="style1541081195402" xfId="36355" xr:uid="{C3EBFDDF-F0B1-41E9-8B57-458121E0010D}"/>
    <cellStyle name="style1541081195568" xfId="36350" xr:uid="{D05D0E82-45CF-44AE-830E-BC3BF5E2895E}"/>
    <cellStyle name="style1541081195697" xfId="36356" xr:uid="{256FC22C-53B9-43CA-B4FF-F27B9A10FE6E}"/>
    <cellStyle name="style1541081195806" xfId="36361" xr:uid="{FC02ECED-4A87-4577-8B34-1522D9F0DDC3}"/>
    <cellStyle name="style1541081195917" xfId="36362" xr:uid="{4661BDEC-47EC-45E9-BF93-60E79275A186}"/>
    <cellStyle name="style1541081196023" xfId="36351" xr:uid="{800B374E-646F-48CF-B7BE-F6F51C40F829}"/>
    <cellStyle name="style1541081196128" xfId="36352" xr:uid="{15BA736C-A332-4B07-82D1-46DA630E7484}"/>
    <cellStyle name="style1541081196235" xfId="36353" xr:uid="{52B09CEA-7F5E-41AF-8FCC-DEBAE8F82B47}"/>
    <cellStyle name="style1541081196341" xfId="36354" xr:uid="{B7E88EBF-5557-47AF-B596-9D0F66B222DB}"/>
    <cellStyle name="style1541081196446" xfId="36357" xr:uid="{858A3B3F-5E94-4534-A2BE-1E28BE5F5827}"/>
    <cellStyle name="style1541081196551" xfId="36358" xr:uid="{99945A37-CE53-4C62-9CCC-B5B8771199A2}"/>
    <cellStyle name="style1541081196655" xfId="36359" xr:uid="{9086DC6A-AB83-40EC-9628-A6E86EDE071F}"/>
    <cellStyle name="style1541081196764" xfId="36360" xr:uid="{0A3B7A7C-8EC1-4126-BDF3-53EF74089553}"/>
    <cellStyle name="style1541081196973" xfId="36363" xr:uid="{9A6179A0-15AF-4548-A14B-3B1A463C9A93}"/>
    <cellStyle name="style1541081197077" xfId="36364" xr:uid="{957E8A95-9B4B-49C3-8814-1B46E9CDD046}"/>
    <cellStyle name="style1541081197180" xfId="36365" xr:uid="{862C6567-18BC-472D-B29B-8DAD7BE7072D}"/>
    <cellStyle name="style1541081197294" xfId="36366" xr:uid="{717C3716-A9D9-4B78-8069-5970A57B14EC}"/>
    <cellStyle name="style1541081197416" xfId="36367" xr:uid="{CF2931BB-4664-4CCB-8084-C416867756E5}"/>
    <cellStyle name="style1541081197505" xfId="36368" xr:uid="{39FB603D-E543-4644-9633-D58E67384F73}"/>
    <cellStyle name="style1541081197595" xfId="36369" xr:uid="{BFE1338D-0060-4C1C-9474-8B4434FCEAE8}"/>
    <cellStyle name="style1541081197688" xfId="36370" xr:uid="{7EA8A65C-AF34-42E6-9E00-F46416D21974}"/>
    <cellStyle name="style1541081197778" xfId="36371" xr:uid="{DDE5891B-5DB5-4776-A6FB-3786D867046D}"/>
    <cellStyle name="style1541081197868" xfId="36372" xr:uid="{C29E6F81-4E28-460B-A576-4BF1D6DEE74E}"/>
    <cellStyle name="style1541081197962" xfId="36373" xr:uid="{8923FA76-B4D1-4C69-B12D-9A11C5016995}"/>
    <cellStyle name="style1541081198053" xfId="36374" xr:uid="{9146F555-8041-4352-8157-8D1ABFFA097F}"/>
    <cellStyle name="style1541081198192" xfId="36375" xr:uid="{45F470C2-CE07-4240-AE53-64C78BFCBB1A}"/>
    <cellStyle name="style1541081198282" xfId="36376" xr:uid="{E172C27A-C47F-4537-9427-5B6EC08EC20D}"/>
    <cellStyle name="style1541081198373" xfId="36377" xr:uid="{06176172-FB20-499A-BD6A-B954B1B4D053}"/>
    <cellStyle name="style1541081198464" xfId="36378" xr:uid="{A9FF8EEA-E303-426E-8DC4-6FFDF6E40C22}"/>
    <cellStyle name="style1541081201026" xfId="36379" xr:uid="{965570BD-1627-4C42-99C9-27C7279B92C8}"/>
    <cellStyle name="style1541081201218" xfId="36380" xr:uid="{F9AA5942-401F-4E71-AE72-A2180A49EDD4}"/>
    <cellStyle name="style1541081201336" xfId="36385" xr:uid="{AAB9F471-0BE1-4709-9E91-54D2EC3B3F1E}"/>
    <cellStyle name="style1541081201445" xfId="36386" xr:uid="{5A8E5479-ACF4-4792-BB58-BD055A6B533C}"/>
    <cellStyle name="style1541081201730" xfId="36382" xr:uid="{BFBF11C5-7C68-434B-992F-B337DCE96D73}"/>
    <cellStyle name="style1541081201934" xfId="36383" xr:uid="{D283A84D-941E-441E-B53E-5E411C5773D4}"/>
    <cellStyle name="style1541081202123" xfId="36381" xr:uid="{B9920C15-E3DC-44C4-B924-8DF4E5F849B8}"/>
    <cellStyle name="style1541081202235" xfId="36384" xr:uid="{68B12442-CDD2-492B-9C81-0435559F1A7E}"/>
    <cellStyle name="style1541081202339" xfId="36387" xr:uid="{B77634F7-69B0-4695-B8B0-E8656D76ADB5}"/>
    <cellStyle name="style1541081202442" xfId="36388" xr:uid="{4144DABC-07DD-48C5-B357-6440EC284098}"/>
    <cellStyle name="style1541081202555" xfId="36389" xr:uid="{75A91F74-34FC-4112-A63D-6BBCAFF734B3}"/>
    <cellStyle name="style1541081202738" xfId="36390" xr:uid="{F62FB08F-9785-4A81-85AA-C6AD8D7D88DC}"/>
    <cellStyle name="style1541081202874" xfId="36391" xr:uid="{00A260FD-4563-4274-96A1-47CB95359CA3}"/>
    <cellStyle name="style1541081203007" xfId="36397" xr:uid="{0F3BF4A8-5DE6-4696-9420-7A4C72BBF533}"/>
    <cellStyle name="style1541081203122" xfId="36392" xr:uid="{5E423991-8E5D-4B5D-AFDF-E9A07B74D2D4}"/>
    <cellStyle name="style1541081203292" xfId="36398" xr:uid="{ED72C3C8-0530-44B0-B9D5-386C57978C41}"/>
    <cellStyle name="style1541081203410" xfId="36403" xr:uid="{51C954B2-0088-4F6E-B9D6-461E0A652D8B}"/>
    <cellStyle name="style1541081203546" xfId="36404" xr:uid="{FA48F5E7-F754-4DE5-8CF4-EB28423E51B1}"/>
    <cellStyle name="style1541081203675" xfId="36393" xr:uid="{4F5303C0-A337-42E4-B968-96597F5B5A63}"/>
    <cellStyle name="style1541081203788" xfId="36394" xr:uid="{0D7FF16E-53C3-4552-9193-4E430EE25B5A}"/>
    <cellStyle name="style1541081203897" xfId="36395" xr:uid="{55807042-EE9A-4F17-A8EF-895921C22277}"/>
    <cellStyle name="style1541081204002" xfId="36396" xr:uid="{E5F52837-DA3C-4A87-B31D-C1F9A7BDF3BF}"/>
    <cellStyle name="style1541081204109" xfId="36399" xr:uid="{CFD23C01-5108-42DF-B4AF-8B148A626873}"/>
    <cellStyle name="style1541081204217" xfId="36400" xr:uid="{90B0F465-5F0E-4D2D-BD98-A6EC0338E6DD}"/>
    <cellStyle name="style1541081204320" xfId="36401" xr:uid="{D72D437F-DB9E-483F-BCE2-0846F88E5BEF}"/>
    <cellStyle name="style1541081204424" xfId="36402" xr:uid="{C0E7CEC9-4F85-4DD2-9AE7-15838AD2B280}"/>
    <cellStyle name="style1541081204543" xfId="36405" xr:uid="{6B2E69A0-AE3A-4A23-A98E-767C64E6EB47}"/>
    <cellStyle name="style1541081204652" xfId="36406" xr:uid="{BDFDD7DD-F1BB-414D-9DA3-783DB599D62B}"/>
    <cellStyle name="style1541081204757" xfId="36407" xr:uid="{CE9040A2-AD96-41A5-980B-DC2E04324641}"/>
    <cellStyle name="style1541081204861" xfId="36408" xr:uid="{DD6F7E04-7BDF-4911-94E1-2E9CC441F5EF}"/>
    <cellStyle name="style1541081204983" xfId="36409" xr:uid="{17AC943F-5F1F-4476-9CE1-ACE00C123185}"/>
    <cellStyle name="style1541081205071" xfId="36410" xr:uid="{4E26EE90-EF2E-49F5-8DC0-5A0014E71D03}"/>
    <cellStyle name="style1541081205161" xfId="36411" xr:uid="{69523FBF-BE93-4FD6-B155-24A73FBD4FCE}"/>
    <cellStyle name="style1541081205257" xfId="36412" xr:uid="{1A0027F0-1974-42BC-B7FE-FB86F1A8976B}"/>
    <cellStyle name="style1541081205346" xfId="36413" xr:uid="{88620417-D105-4774-8FF2-F7110B005494}"/>
    <cellStyle name="style1541081205437" xfId="36414" xr:uid="{86CE1A08-30B9-4A7E-BA15-BED39557B283}"/>
    <cellStyle name="style1541081205527" xfId="36415" xr:uid="{F3FA5A17-B7A1-4B80-8539-83326EE9D77E}"/>
    <cellStyle name="style1541081205620" xfId="36416" xr:uid="{0008F3DA-0F1C-4805-B084-3FB5D218C675}"/>
    <cellStyle name="style1541081205729" xfId="36417" xr:uid="{11EADF89-935A-47BE-B077-3F81DF5E0B94}"/>
    <cellStyle name="style1541081205820" xfId="36418" xr:uid="{530CC16A-8EBB-4234-9F68-8FE156E0E7F6}"/>
    <cellStyle name="style1541081205913" xfId="36419" xr:uid="{49E7879F-5B2C-432E-A8CA-B22D773857BD}"/>
    <cellStyle name="style1541081206006" xfId="36420" xr:uid="{35DB9FEB-D9FC-4136-BAD6-E31A79CFE5E6}"/>
    <cellStyle name="style1541081208294" xfId="36422" xr:uid="{75342133-61DE-487A-95AE-6F9F10D778D4}"/>
    <cellStyle name="style1541081208432" xfId="36423" xr:uid="{005DDDFF-D453-4F56-BD4B-B71D0B252605}"/>
    <cellStyle name="style1541081208537" xfId="36421" xr:uid="{433E139F-9547-43AD-AEAE-62DFEA7700CB}"/>
    <cellStyle name="style1541081208656" xfId="36424" xr:uid="{146E6A62-DB76-42B5-9D70-A398ED54A982}"/>
    <cellStyle name="style1541081208776" xfId="36425" xr:uid="{098118E7-D0A9-4D22-9615-8E7D0CEAED6A}"/>
    <cellStyle name="style1541081208899" xfId="36426" xr:uid="{5A0B2F27-05CB-4135-8ABC-D75387D4AC53}"/>
    <cellStyle name="style1541081209022" xfId="36427" xr:uid="{EC77EBA1-5836-4F7C-BF34-0A6DF0FAAC98}"/>
    <cellStyle name="style1541081209134" xfId="36428" xr:uid="{4E57D46C-8F49-4689-863B-1F612D1D855B}"/>
    <cellStyle name="style1541081209239" xfId="36430" xr:uid="{F8E508EB-9764-4430-80D2-2C183AA6E91C}"/>
    <cellStyle name="style1541081209343" xfId="36431" xr:uid="{4C8DBD50-94D4-4F03-8EF1-7561EBFD2207}"/>
    <cellStyle name="style1541081209447" xfId="36433" xr:uid="{ECD46A94-D88F-4C22-B527-A3E06AA92B10}"/>
    <cellStyle name="style1541081209553" xfId="36434" xr:uid="{C726E731-1874-4728-BF7B-3656C67F822A}"/>
    <cellStyle name="style1541081209658" xfId="36429" xr:uid="{A83FB6A5-5DCD-4395-9E08-9EFD6F9C86E6}"/>
    <cellStyle name="style1541081209778" xfId="36432" xr:uid="{9DD05CA2-86BA-4FDC-A725-FBFB3716ABD2}"/>
    <cellStyle name="style1541081209901" xfId="36435" xr:uid="{CE237425-ED41-427B-9422-A491AF6D1F4C}"/>
    <cellStyle name="style1541081210136" xfId="36437" xr:uid="{6E97524B-4F19-4E17-A0F1-92AF09C733A4}"/>
    <cellStyle name="style1541081210259" xfId="36438" xr:uid="{75299974-100D-402E-B85B-E5DEEC1A98B3}"/>
    <cellStyle name="style1541081210384" xfId="36436" xr:uid="{96EFE32A-8B90-4641-93EA-E2CFF8D2943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text heading" xfId="34382" xr:uid="{00000000-0005-0000-0000-000018000000}"/>
    <cellStyle name="third level head" xfId="34383" xr:uid="{00000000-0005-0000-0000-000019000000}"/>
    <cellStyle name="use of" xfId="34384" xr:uid="{00000000-0005-0000-0000-00001A000000}"/>
  </cellStyles>
  <dxfs count="0"/>
  <tableStyles count="0" defaultTableStyle="TableStyleMedium2" defaultPivotStyle="PivotStyleLight16"/>
  <colors>
    <mruColors>
      <color rgb="FF4FC3F7"/>
      <color rgb="FF81C784"/>
      <color rgb="FFFFB300"/>
      <color rgb="FFFFCA28"/>
      <color rgb="FFFFF176"/>
      <color rgb="FFAB47BC"/>
      <color rgb="FFFFD54F"/>
      <color rgb="FF8CC63F"/>
      <color rgb="FFAF72B0"/>
      <color rgb="FFF57D2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9.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10.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16.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1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7.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8.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9.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0.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1.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32.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3.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4.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5.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6.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7.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38.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39.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40.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1.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2.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3.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4.xml.rels><?xml version="1.0" encoding="UTF-8" standalone="yes"?>
<Relationships xmlns="http://schemas.openxmlformats.org/package/2006/relationships"><Relationship Id="rId1" Type="http://schemas.openxmlformats.org/officeDocument/2006/relationships/themeOverride" Target="../theme/themeOverride7.xml"/></Relationships>
</file>

<file path=xl/charts/_rels/chart45.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_rels/chart4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4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4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5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51.xml.rels><?xml version="1.0" encoding="UTF-8" standalone="yes"?>
<Relationships xmlns="http://schemas.openxmlformats.org/package/2006/relationships"><Relationship Id="rId1" Type="http://schemas.openxmlformats.org/officeDocument/2006/relationships/themeOverride" Target="../theme/themeOverride9.xml"/></Relationships>
</file>

<file path=xl/charts/_rels/chart52.xml.rels><?xml version="1.0" encoding="UTF-8" standalone="yes"?>
<Relationships xmlns="http://schemas.openxmlformats.org/package/2006/relationships"><Relationship Id="rId1" Type="http://schemas.openxmlformats.org/officeDocument/2006/relationships/themeOverride" Target="../theme/themeOverride10.xml"/></Relationships>
</file>

<file path=xl/charts/_rels/chart53.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54.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55.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56.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57.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58.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59.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60.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61.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62.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63.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64.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65.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66.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67.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68.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69.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70.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71.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72.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88.xml.rels><?xml version="1.0" encoding="UTF-8" standalone="yes"?>
<Relationships xmlns="http://schemas.openxmlformats.org/package/2006/relationships"><Relationship Id="rId1" Type="http://schemas.openxmlformats.org/officeDocument/2006/relationships/themeOverride" Target="../theme/themeOverride11.xml"/></Relationships>
</file>

<file path=xl/charts/_rels/chart89.xml.rels><?xml version="1.0" encoding="UTF-8" standalone="yes"?>
<Relationships xmlns="http://schemas.openxmlformats.org/package/2006/relationships"><Relationship Id="rId1" Type="http://schemas.openxmlformats.org/officeDocument/2006/relationships/themeOverride" Target="../theme/themeOverride12.xml"/></Relationships>
</file>

<file path=xl/charts/_rels/chart90.xml.rels><?xml version="1.0" encoding="UTF-8" standalone="yes"?>
<Relationships xmlns="http://schemas.openxmlformats.org/package/2006/relationships"><Relationship Id="rId1" Type="http://schemas.openxmlformats.org/officeDocument/2006/relationships/themeOverride" Target="../theme/themeOverride13.xml"/></Relationships>
</file>

<file path=xl/charts/_rels/chart91.xml.rels><?xml version="1.0" encoding="UTF-8" standalone="yes"?>
<Relationships xmlns="http://schemas.openxmlformats.org/package/2006/relationships"><Relationship Id="rId1" Type="http://schemas.openxmlformats.org/officeDocument/2006/relationships/themeOverride" Target="../theme/themeOverride14.xml"/></Relationships>
</file>

<file path=xl/charts/_rels/chart92.xml.rels><?xml version="1.0" encoding="UTF-8" standalone="yes"?>
<Relationships xmlns="http://schemas.openxmlformats.org/package/2006/relationships"><Relationship Id="rId1" Type="http://schemas.openxmlformats.org/officeDocument/2006/relationships/themeOverride" Target="../theme/themeOverride15.xml"/></Relationships>
</file>

<file path=xl/charts/_rels/chart93.xml.rels><?xml version="1.0" encoding="UTF-8" standalone="yes"?>
<Relationships xmlns="http://schemas.openxmlformats.org/package/2006/relationships"><Relationship Id="rId1" Type="http://schemas.openxmlformats.org/officeDocument/2006/relationships/themeOverride" Target="../theme/themeOverride16.xml"/></Relationships>
</file>

<file path=xl/charts/_rels/chart94.xml.rels><?xml version="1.0" encoding="UTF-8" standalone="yes"?>
<Relationships xmlns="http://schemas.openxmlformats.org/package/2006/relationships"><Relationship Id="rId1" Type="http://schemas.openxmlformats.org/officeDocument/2006/relationships/themeOverride" Target="../theme/themeOverride17.xml"/></Relationships>
</file>

<file path=xl/charts/_rels/chart95.xml.rels><?xml version="1.0" encoding="UTF-8" standalone="yes"?>
<Relationships xmlns="http://schemas.openxmlformats.org/package/2006/relationships"><Relationship Id="rId1" Type="http://schemas.openxmlformats.org/officeDocument/2006/relationships/themeOverride" Target="../theme/themeOverride18.xml"/></Relationships>
</file>

<file path=xl/charts/_rels/chart96.xml.rels><?xml version="1.0" encoding="UTF-8" standalone="yes"?>
<Relationships xmlns="http://schemas.openxmlformats.org/package/2006/relationships"><Relationship Id="rId1" Type="http://schemas.openxmlformats.org/officeDocument/2006/relationships/themeOverride" Target="../theme/themeOverride19.xml"/></Relationships>
</file>

<file path=xl/charts/_rels/chart97.xml.rels><?xml version="1.0" encoding="UTF-8" standalone="yes"?>
<Relationships xmlns="http://schemas.openxmlformats.org/package/2006/relationships"><Relationship Id="rId1" Type="http://schemas.openxmlformats.org/officeDocument/2006/relationships/themeOverride" Target="../theme/themeOverride20.xml"/></Relationships>
</file>

<file path=xl/charts/_rels/chart98.xml.rels><?xml version="1.0" encoding="UTF-8" standalone="yes"?>
<Relationships xmlns="http://schemas.openxmlformats.org/package/2006/relationships"><Relationship Id="rId1" Type="http://schemas.openxmlformats.org/officeDocument/2006/relationships/themeOverride" Target="../theme/themeOverride21.xml"/></Relationships>
</file>

<file path=xl/charts/_rels/chart99.xml.rels><?xml version="1.0" encoding="UTF-8" standalone="yes"?>
<Relationships xmlns="http://schemas.openxmlformats.org/package/2006/relationships"><Relationship Id="rId1" Type="http://schemas.openxmlformats.org/officeDocument/2006/relationships/themeOverride" Target="../theme/themeOverride22.xml"/></Relationships>
</file>

<file path=xl/charts/_rels/chart100.xml.rels><?xml version="1.0" encoding="UTF-8" standalone="yes"?>
<Relationships xmlns="http://schemas.openxmlformats.org/package/2006/relationships"><Relationship Id="rId1" Type="http://schemas.openxmlformats.org/officeDocument/2006/relationships/themeOverride" Target="../theme/themeOverride23.xml"/></Relationships>
</file>

<file path=xl/charts/_rels/chart101.xml.rels><?xml version="1.0" encoding="UTF-8" standalone="yes"?>
<Relationships xmlns="http://schemas.openxmlformats.org/package/2006/relationships"><Relationship Id="rId1" Type="http://schemas.openxmlformats.org/officeDocument/2006/relationships/themeOverride" Target="../theme/themeOverride24.xml"/></Relationships>
</file>

<file path=xl/charts/_rels/chart102.xml.rels><?xml version="1.0" encoding="UTF-8" standalone="yes"?>
<Relationships xmlns="http://schemas.openxmlformats.org/package/2006/relationships"><Relationship Id="rId1" Type="http://schemas.openxmlformats.org/officeDocument/2006/relationships/themeOverride" Target="../theme/themeOverride25.xml"/></Relationships>
</file>

<file path=xl/charts/_rels/chart103.xml.rels><?xml version="1.0" encoding="UTF-8" standalone="yes"?>
<Relationships xmlns="http://schemas.openxmlformats.org/package/2006/relationships"><Relationship Id="rId1" Type="http://schemas.openxmlformats.org/officeDocument/2006/relationships/themeOverride" Target="../theme/themeOverride26.xml"/></Relationships>
</file>

<file path=xl/charts/_rels/chart104.xml.rels><?xml version="1.0" encoding="UTF-8" standalone="yes"?>
<Relationships xmlns="http://schemas.openxmlformats.org/package/2006/relationships"><Relationship Id="rId1" Type="http://schemas.openxmlformats.org/officeDocument/2006/relationships/themeOverride" Target="../theme/themeOverride27.xml"/></Relationships>
</file>

<file path=xl/charts/_rels/chart105.xml.rels><?xml version="1.0" encoding="UTF-8" standalone="yes"?>
<Relationships xmlns="http://schemas.openxmlformats.org/package/2006/relationships"><Relationship Id="rId1" Type="http://schemas.openxmlformats.org/officeDocument/2006/relationships/themeOverride" Target="../theme/themeOverride28.xml"/></Relationships>
</file>

<file path=xl/charts/_rels/chart106.xml.rels><?xml version="1.0" encoding="UTF-8" standalone="yes"?>
<Relationships xmlns="http://schemas.openxmlformats.org/package/2006/relationships"><Relationship Id="rId1" Type="http://schemas.openxmlformats.org/officeDocument/2006/relationships/themeOverride" Target="../theme/themeOverride29.xml"/></Relationships>
</file>

<file path=xl/charts/_rels/chart107.xml.rels><?xml version="1.0" encoding="UTF-8" standalone="yes"?>
<Relationships xmlns="http://schemas.openxmlformats.org/package/2006/relationships"><Relationship Id="rId1" Type="http://schemas.openxmlformats.org/officeDocument/2006/relationships/themeOverride" Target="../theme/themeOverride30.xml"/></Relationships>
</file>

<file path=xl/charts/_rels/chart108.xml.rels><?xml version="1.0" encoding="UTF-8" standalone="yes"?>
<Relationships xmlns="http://schemas.openxmlformats.org/package/2006/relationships"><Relationship Id="rId1" Type="http://schemas.openxmlformats.org/officeDocument/2006/relationships/themeOverride" Target="../theme/themeOverride31.xml"/></Relationships>
</file>

<file path=xl/charts/_rels/chart109.xml.rels><?xml version="1.0" encoding="UTF-8" standalone="yes"?>
<Relationships xmlns="http://schemas.openxmlformats.org/package/2006/relationships"><Relationship Id="rId1" Type="http://schemas.openxmlformats.org/officeDocument/2006/relationships/themeOverride" Target="../theme/themeOverride32.xml"/></Relationships>
</file>

<file path=xl/charts/_rels/chart110.xml.rels><?xml version="1.0" encoding="UTF-8" standalone="yes"?>
<Relationships xmlns="http://schemas.openxmlformats.org/package/2006/relationships"><Relationship Id="rId1" Type="http://schemas.openxmlformats.org/officeDocument/2006/relationships/themeOverride" Target="../theme/themeOverride33.xml"/></Relationships>
</file>

<file path=xl/charts/_rels/chart111.xml.rels><?xml version="1.0" encoding="UTF-8" standalone="yes"?>
<Relationships xmlns="http://schemas.openxmlformats.org/package/2006/relationships"><Relationship Id="rId1" Type="http://schemas.openxmlformats.org/officeDocument/2006/relationships/themeOverride" Target="../theme/themeOverride34.xml"/></Relationships>
</file>

<file path=xl/charts/_rels/chart112.xml.rels><?xml version="1.0" encoding="UTF-8" standalone="yes"?>
<Relationships xmlns="http://schemas.openxmlformats.org/package/2006/relationships"><Relationship Id="rId1" Type="http://schemas.openxmlformats.org/officeDocument/2006/relationships/themeOverride" Target="../theme/themeOverride35.xml"/></Relationships>
</file>

<file path=xl/charts/_rels/chart113.xml.rels><?xml version="1.0" encoding="UTF-8" standalone="yes"?>
<Relationships xmlns="http://schemas.openxmlformats.org/package/2006/relationships"><Relationship Id="rId1" Type="http://schemas.openxmlformats.org/officeDocument/2006/relationships/themeOverride" Target="../theme/themeOverride36.xml"/></Relationships>
</file>

<file path=xl/charts/_rels/chart114.xml.rels><?xml version="1.0" encoding="UTF-8" standalone="yes"?>
<Relationships xmlns="http://schemas.openxmlformats.org/package/2006/relationships"><Relationship Id="rId1" Type="http://schemas.openxmlformats.org/officeDocument/2006/relationships/themeOverride" Target="../theme/themeOverride37.xml"/></Relationships>
</file>

<file path=xl/charts/_rels/chart115.xml.rels><?xml version="1.0" encoding="UTF-8" standalone="yes"?>
<Relationships xmlns="http://schemas.openxmlformats.org/package/2006/relationships"><Relationship Id="rId1" Type="http://schemas.openxmlformats.org/officeDocument/2006/relationships/themeOverride" Target="../theme/themeOverride38.xml"/></Relationships>
</file>

<file path=xl/charts/_rels/chart116.xml.rels><?xml version="1.0" encoding="UTF-8" standalone="yes"?>
<Relationships xmlns="http://schemas.openxmlformats.org/package/2006/relationships"><Relationship Id="rId1" Type="http://schemas.openxmlformats.org/officeDocument/2006/relationships/themeOverride" Target="../theme/themeOverride39.xml"/></Relationships>
</file>

<file path=xl/charts/_rels/chart117.xml.rels><?xml version="1.0" encoding="UTF-8" standalone="yes"?>
<Relationships xmlns="http://schemas.openxmlformats.org/package/2006/relationships"><Relationship Id="rId1" Type="http://schemas.openxmlformats.org/officeDocument/2006/relationships/themeOverride" Target="../theme/themeOverride40.xml"/></Relationships>
</file>

<file path=xl/charts/_rels/chart118.xml.rels><?xml version="1.0" encoding="UTF-8" standalone="yes"?>
<Relationships xmlns="http://schemas.openxmlformats.org/package/2006/relationships"><Relationship Id="rId1" Type="http://schemas.openxmlformats.org/officeDocument/2006/relationships/themeOverride" Target="../theme/themeOverride41.xml"/></Relationships>
</file>

<file path=xl/charts/_rels/chart119.xml.rels><?xml version="1.0" encoding="UTF-8" standalone="yes"?>
<Relationships xmlns="http://schemas.openxmlformats.org/package/2006/relationships"><Relationship Id="rId1" Type="http://schemas.openxmlformats.org/officeDocument/2006/relationships/themeOverride" Target="../theme/themeOverride42.xml"/></Relationships>
</file>

<file path=xl/charts/_rels/chart120.xml.rels><?xml version="1.0" encoding="UTF-8" standalone="yes"?>
<Relationships xmlns="http://schemas.openxmlformats.org/package/2006/relationships"><Relationship Id="rId1" Type="http://schemas.openxmlformats.org/officeDocument/2006/relationships/themeOverride" Target="../theme/themeOverride43.xml"/></Relationships>
</file>

<file path=xl/charts/_rels/chart121.xml.rels><?xml version="1.0" encoding="UTF-8" standalone="yes"?>
<Relationships xmlns="http://schemas.openxmlformats.org/package/2006/relationships"><Relationship Id="rId1" Type="http://schemas.openxmlformats.org/officeDocument/2006/relationships/themeOverride" Target="../theme/themeOverride44.xml"/></Relationships>
</file>

<file path=xl/charts/_rels/chart122.xml.rels><?xml version="1.0" encoding="UTF-8" standalone="yes"?>
<Relationships xmlns="http://schemas.openxmlformats.org/package/2006/relationships"><Relationship Id="rId1" Type="http://schemas.openxmlformats.org/officeDocument/2006/relationships/themeOverride" Target="../theme/themeOverride45.xml"/></Relationships>
</file>

<file path=xl/charts/_rels/chart123.xml.rels><?xml version="1.0" encoding="UTF-8" standalone="yes"?>
<Relationships xmlns="http://schemas.openxmlformats.org/package/2006/relationships"><Relationship Id="rId1" Type="http://schemas.openxmlformats.org/officeDocument/2006/relationships/themeOverride" Target="../theme/themeOverride46.xml"/></Relationships>
</file>

<file path=xl/charts/_rels/chart124.xml.rels><?xml version="1.0" encoding="UTF-8" standalone="yes"?>
<Relationships xmlns="http://schemas.openxmlformats.org/package/2006/relationships"><Relationship Id="rId1" Type="http://schemas.openxmlformats.org/officeDocument/2006/relationships/themeOverride" Target="../theme/themeOverride47.xml"/></Relationships>
</file>

<file path=xl/charts/_rels/chart125.xml.rels><?xml version="1.0" encoding="UTF-8" standalone="yes"?>
<Relationships xmlns="http://schemas.openxmlformats.org/package/2006/relationships"><Relationship Id="rId1" Type="http://schemas.openxmlformats.org/officeDocument/2006/relationships/themeOverride" Target="../theme/themeOverride48.xml"/></Relationships>
</file>

<file path=xl/charts/_rels/chart126.xml.rels><?xml version="1.0" encoding="UTF-8" standalone="yes"?>
<Relationships xmlns="http://schemas.openxmlformats.org/package/2006/relationships"><Relationship Id="rId1" Type="http://schemas.openxmlformats.org/officeDocument/2006/relationships/themeOverride" Target="../theme/themeOverride49.xml"/></Relationships>
</file>

<file path=xl/charts/_rels/chart127.xml.rels><?xml version="1.0" encoding="UTF-8" standalone="yes"?>
<Relationships xmlns="http://schemas.openxmlformats.org/package/2006/relationships"><Relationship Id="rId1" Type="http://schemas.openxmlformats.org/officeDocument/2006/relationships/themeOverride" Target="../theme/themeOverride50.xml"/></Relationships>
</file>

<file path=xl/charts/_rels/chart128.xml.rels><?xml version="1.0" encoding="UTF-8" standalone="yes"?>
<Relationships xmlns="http://schemas.openxmlformats.org/package/2006/relationships"><Relationship Id="rId1" Type="http://schemas.openxmlformats.org/officeDocument/2006/relationships/themeOverride" Target="../theme/themeOverride51.xml"/></Relationships>
</file>

<file path=xl/charts/_rels/chart129.xml.rels><?xml version="1.0" encoding="UTF-8" standalone="yes"?>
<Relationships xmlns="http://schemas.openxmlformats.org/package/2006/relationships"><Relationship Id="rId1" Type="http://schemas.openxmlformats.org/officeDocument/2006/relationships/themeOverride" Target="../theme/themeOverride52.xml"/></Relationships>
</file>

<file path=xl/charts/_rels/chart130.xml.rels><?xml version="1.0" encoding="UTF-8" standalone="yes"?>
<Relationships xmlns="http://schemas.openxmlformats.org/package/2006/relationships"><Relationship Id="rId1" Type="http://schemas.openxmlformats.org/officeDocument/2006/relationships/themeOverride" Target="../theme/themeOverride53.xml"/></Relationships>
</file>

<file path=xl/charts/_rels/chart131.xml.rels><?xml version="1.0" encoding="UTF-8" standalone="yes"?>
<Relationships xmlns="http://schemas.openxmlformats.org/package/2006/relationships"><Relationship Id="rId1" Type="http://schemas.openxmlformats.org/officeDocument/2006/relationships/themeOverride" Target="../theme/themeOverride54.xml"/></Relationships>
</file>

<file path=xl/charts/_rels/chart132.xml.rels><?xml version="1.0" encoding="UTF-8" standalone="yes"?>
<Relationships xmlns="http://schemas.openxmlformats.org/package/2006/relationships"><Relationship Id="rId1" Type="http://schemas.openxmlformats.org/officeDocument/2006/relationships/themeOverride" Target="../theme/themeOverride55.xml"/></Relationships>
</file>

<file path=xl/charts/_rels/chart133.xml.rels><?xml version="1.0" encoding="UTF-8" standalone="yes"?>
<Relationships xmlns="http://schemas.openxmlformats.org/package/2006/relationships"><Relationship Id="rId1" Type="http://schemas.openxmlformats.org/officeDocument/2006/relationships/themeOverride" Target="../theme/themeOverride56.xml"/></Relationships>
</file>

<file path=xl/charts/_rels/chart134.xml.rels><?xml version="1.0" encoding="UTF-8" standalone="yes"?>
<Relationships xmlns="http://schemas.openxmlformats.org/package/2006/relationships"><Relationship Id="rId1" Type="http://schemas.openxmlformats.org/officeDocument/2006/relationships/themeOverride" Target="../theme/themeOverride57.xml"/></Relationships>
</file>

<file path=xl/charts/_rels/chart135.xml.rels><?xml version="1.0" encoding="UTF-8" standalone="yes"?>
<Relationships xmlns="http://schemas.openxmlformats.org/package/2006/relationships"><Relationship Id="rId1" Type="http://schemas.openxmlformats.org/officeDocument/2006/relationships/themeOverride" Target="../theme/themeOverride5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2000</c:v>
                </c:pt>
                <c:pt idx="2">
                  <c:v>2011</c:v>
                </c:pt>
                <c:pt idx="3">
                  <c:v>2016</c:v>
                </c:pt>
              </c:numCache>
            </c:numRef>
          </c:xVal>
          <c:yVal>
            <c:numRef>
              <c:f>Water!$AB$105:$AB$116</c:f>
              <c:numCache>
                <c:formatCode>0.0</c:formatCode>
                <c:ptCount val="12"/>
                <c:pt idx="0">
                  <c:v>14.936260761365855</c:v>
                </c:pt>
                <c:pt idx="1">
                  <c:v>12.2</c:v>
                </c:pt>
                <c:pt idx="2">
                  <c:v>3.6</c:v>
                </c:pt>
                <c:pt idx="3">
                  <c:v>2.2611047392446979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2000</c:v>
                </c:pt>
                <c:pt idx="2">
                  <c:v>2011</c:v>
                </c:pt>
                <c:pt idx="3">
                  <c:v>2016</c:v>
                </c:pt>
              </c:numCache>
            </c:numRef>
          </c:xVal>
          <c:yVal>
            <c:numRef>
              <c:f>Water!$W$105:$W$116</c:f>
              <c:numCache>
                <c:formatCode>0.0</c:formatCode>
                <c:ptCount val="12"/>
                <c:pt idx="0">
                  <c:v>36.227350839038976</c:v>
                </c:pt>
                <c:pt idx="1">
                  <c:v>29</c:v>
                </c:pt>
                <c:pt idx="2">
                  <c:v>19.7</c:v>
                </c:pt>
                <c:pt idx="3">
                  <c:v>10.367843034096786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2000</c:v>
                </c:pt>
                <c:pt idx="2">
                  <c:v>2011</c:v>
                </c:pt>
                <c:pt idx="3">
                  <c:v>2016</c:v>
                </c:pt>
              </c:numCache>
            </c:numRef>
          </c:xVal>
          <c:yVal>
            <c:numRef>
              <c:f>Water!$R$105:$R$116</c:f>
              <c:numCache>
                <c:formatCode>0.0</c:formatCode>
                <c:ptCount val="12"/>
                <c:pt idx="0">
                  <c:v>34.17205680799762</c:v>
                </c:pt>
                <c:pt idx="1">
                  <c:v>32.1</c:v>
                </c:pt>
                <c:pt idx="2">
                  <c:v>20.100000000000001</c:v>
                </c:pt>
                <c:pt idx="3">
                  <c:v>11.335061191673358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2000</c:v>
                </c:pt>
                <c:pt idx="2">
                  <c:v>2011</c:v>
                </c:pt>
                <c:pt idx="3">
                  <c:v>2016</c:v>
                </c:pt>
              </c:numCache>
            </c:numRef>
          </c:xVal>
          <c:yVal>
            <c:numRef>
              <c:f>Water!$M$105:$M$116</c:f>
              <c:numCache>
                <c:formatCode>0.0</c:formatCode>
                <c:ptCount val="12"/>
                <c:pt idx="0">
                  <c:v>36.455318875109</c:v>
                </c:pt>
                <c:pt idx="1">
                  <c:v>29.5</c:v>
                </c:pt>
                <c:pt idx="2">
                  <c:v>21.5</c:v>
                </c:pt>
                <c:pt idx="3">
                  <c:v>14.041659050230601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2000</c:v>
                </c:pt>
                <c:pt idx="2">
                  <c:v>2011</c:v>
                </c:pt>
                <c:pt idx="3">
                  <c:v>2016</c:v>
                </c:pt>
              </c:numCache>
            </c:numRef>
          </c:xVal>
          <c:yVal>
            <c:numRef>
              <c:f>Water!$H$105:$H$116</c:f>
              <c:numCache>
                <c:formatCode>0.0</c:formatCode>
                <c:ptCount val="12"/>
                <c:pt idx="0">
                  <c:v>37.118599002124199</c:v>
                </c:pt>
                <c:pt idx="1">
                  <c:v>31.7</c:v>
                </c:pt>
                <c:pt idx="2">
                  <c:v>22</c:v>
                </c:pt>
                <c:pt idx="3">
                  <c:v>19.267513206066088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2000</c:v>
                </c:pt>
                <c:pt idx="2">
                  <c:v>2011</c:v>
                </c:pt>
                <c:pt idx="3">
                  <c:v>2016</c:v>
                </c:pt>
              </c:numCache>
            </c:numRef>
          </c:xVal>
          <c:yVal>
            <c:numRef>
              <c:f>Water!$X$105:$X$116</c:f>
              <c:numCache>
                <c:formatCode>0.0</c:formatCode>
                <c:ptCount val="12"/>
                <c:pt idx="0">
                  <c:v>64.22263403511802</c:v>
                </c:pt>
                <c:pt idx="1">
                  <c:v>79.8</c:v>
                </c:pt>
                <c:pt idx="2">
                  <c:v>89.2</c:v>
                </c:pt>
                <c:pt idx="3">
                  <c:v>92.393263689347449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2000</c:v>
                </c:pt>
                <c:pt idx="2">
                  <c:v>2011</c:v>
                </c:pt>
                <c:pt idx="3">
                  <c:v>2016</c:v>
                </c:pt>
              </c:numCache>
            </c:numRef>
          </c:xVal>
          <c:yVal>
            <c:numRef>
              <c:f>Water!$S$105:$S$116</c:f>
              <c:numCache>
                <c:formatCode>0.0</c:formatCode>
                <c:ptCount val="12"/>
                <c:pt idx="0">
                  <c:v>16.29845621430599</c:v>
                </c:pt>
                <c:pt idx="1">
                  <c:v>57</c:v>
                </c:pt>
                <c:pt idx="2">
                  <c:v>50.5</c:v>
                </c:pt>
                <c:pt idx="3">
                  <c:v>66.163796969675843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2000</c:v>
                </c:pt>
                <c:pt idx="2">
                  <c:v>2011</c:v>
                </c:pt>
                <c:pt idx="3">
                  <c:v>2016</c:v>
                </c:pt>
              </c:numCache>
            </c:numRef>
          </c:xVal>
          <c:yVal>
            <c:numRef>
              <c:f>Water!$N$105:$N$116</c:f>
              <c:numCache>
                <c:formatCode>0.0</c:formatCode>
                <c:ptCount val="12"/>
                <c:pt idx="0">
                  <c:v>13.138114391097584</c:v>
                </c:pt>
                <c:pt idx="1">
                  <c:v>53.4</c:v>
                </c:pt>
                <c:pt idx="2">
                  <c:v>44.3</c:v>
                </c:pt>
                <c:pt idx="3">
                  <c:v>58.824972221977525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2000</c:v>
                </c:pt>
                <c:pt idx="2">
                  <c:v>2011</c:v>
                </c:pt>
                <c:pt idx="3">
                  <c:v>2016</c:v>
                </c:pt>
              </c:numCache>
            </c:numRef>
          </c:xVal>
          <c:yVal>
            <c:numRef>
              <c:f>Water!$I$105:$I$116</c:f>
              <c:numCache>
                <c:formatCode>0.0</c:formatCode>
                <c:ptCount val="12"/>
                <c:pt idx="0">
                  <c:v>11.565955815778549</c:v>
                </c:pt>
                <c:pt idx="1">
                  <c:v>58.3</c:v>
                </c:pt>
                <c:pt idx="2">
                  <c:v>40.700000000000003</c:v>
                </c:pt>
                <c:pt idx="3">
                  <c:v>51.033815956489534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2000</c:v>
                </c:pt>
                <c:pt idx="2">
                  <c:v>2011</c:v>
                </c:pt>
                <c:pt idx="3">
                  <c:v>2016</c:v>
                </c:pt>
              </c:numCache>
            </c:numRef>
          </c:xVal>
          <c:yVal>
            <c:numRef>
              <c:f>Water!$D$105:$D$116</c:f>
              <c:numCache>
                <c:formatCode>0.0</c:formatCode>
                <c:ptCount val="12"/>
                <c:pt idx="0">
                  <c:v>13.361315562935195</c:v>
                </c:pt>
                <c:pt idx="1">
                  <c:v>52.6</c:v>
                </c:pt>
                <c:pt idx="2">
                  <c:v>33.6</c:v>
                </c:pt>
                <c:pt idx="3">
                  <c:v>42.496202172979871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Water!$E$99:$E$100</c:f>
              <c:numCache>
                <c:formatCode>0.0</c:formatCode>
                <c:ptCount val="2"/>
                <c:pt idx="0">
                  <c:v>7.9988102987917395</c:v>
                </c:pt>
                <c:pt idx="1">
                  <c:v>26.504853953141314</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Water!$F$99:$F$100</c:f>
              <c:numCache>
                <c:formatCode>0.0</c:formatCode>
                <c:ptCount val="2"/>
                <c:pt idx="0">
                  <c:v>5.4039878298468116</c:v>
                </c:pt>
                <c:pt idx="1">
                  <c:v>17.906651469941558</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Water!$G$99:$G$100</c:f>
              <c:numCache>
                <c:formatCode>0.0</c:formatCode>
                <c:ptCount val="2"/>
                <c:pt idx="0">
                  <c:v>50.044966554278744</c:v>
                </c:pt>
                <c:pt idx="1">
                  <c:v>38.725151616574294</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2017</c:v>
                </c:pt>
              </c:numCache>
            </c:numRef>
          </c:cat>
          <c:val>
            <c:numRef>
              <c:f>Water!$H$99:$H$100</c:f>
              <c:numCache>
                <c:formatCode>0.0</c:formatCode>
                <c:ptCount val="2"/>
                <c:pt idx="0">
                  <c:v>36.552235317082705</c:v>
                </c:pt>
                <c:pt idx="1">
                  <c:v>16.863342960342834</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Water!$J$99:$J$100</c:f>
              <c:numCache>
                <c:formatCode>0.0</c:formatCode>
                <c:ptCount val="2"/>
                <c:pt idx="0">
                  <c:v>7.5441597628567694</c:v>
                </c:pt>
                <c:pt idx="1">
                  <c:v>34.307031918638529</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Water!$K$99:$K$100</c:f>
              <c:numCache>
                <c:formatCode>0.0</c:formatCode>
                <c:ptCount val="2"/>
                <c:pt idx="0">
                  <c:v>4.4197841797851209</c:v>
                </c:pt>
                <c:pt idx="1">
                  <c:v>20.098948285257904</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Water!$L$99:$L$100</c:f>
              <c:numCache>
                <c:formatCode>0.0</c:formatCode>
                <c:ptCount val="2"/>
                <c:pt idx="0">
                  <c:v>51.490374544538554</c:v>
                </c:pt>
                <c:pt idx="1">
                  <c:v>32.747639484136471</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2017</c:v>
                </c:pt>
              </c:numCache>
            </c:numRef>
          </c:cat>
          <c:val>
            <c:numRef>
              <c:f>Water!$M$99:$M$100</c:f>
              <c:numCache>
                <c:formatCode>0.0</c:formatCode>
                <c:ptCount val="2"/>
                <c:pt idx="0">
                  <c:v>36.545681512819556</c:v>
                </c:pt>
                <c:pt idx="1">
                  <c:v>12.846380311967096</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Water!$O$99:$O$100</c:f>
              <c:numCache>
                <c:formatCode>0.0</c:formatCode>
                <c:ptCount val="2"/>
                <c:pt idx="0">
                  <c:v>8.4549537976816609</c:v>
                </c:pt>
                <c:pt idx="1">
                  <c:v>39.771138335899899</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Water!$P$99:$P$100</c:f>
              <c:numCache>
                <c:formatCode>0.0</c:formatCode>
                <c:ptCount val="2"/>
                <c:pt idx="0">
                  <c:v>4.6338413596196597</c:v>
                </c:pt>
                <c:pt idx="1">
                  <c:v>21.797061243620398</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Water!$Q$99:$Q$100</c:f>
              <c:numCache>
                <c:formatCode>0.0</c:formatCode>
                <c:ptCount val="2"/>
                <c:pt idx="0">
                  <c:v>52.41509277535306</c:v>
                </c:pt>
                <c:pt idx="1">
                  <c:v>27.786825739809501</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2017</c:v>
                </c:pt>
              </c:numCache>
            </c:numRef>
          </c:cat>
          <c:val>
            <c:numRef>
              <c:f>Water!$R$99:$R$100</c:f>
              <c:numCache>
                <c:formatCode>0.0</c:formatCode>
                <c:ptCount val="2"/>
                <c:pt idx="0">
                  <c:v>34.496112067345621</c:v>
                </c:pt>
                <c:pt idx="1">
                  <c:v>10.644974680670202</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Water!$T$99:$T$100</c:f>
              <c:numCache>
                <c:formatCode>0.0</c:formatCode>
                <c:ptCount val="2"/>
                <c:pt idx="0">
                  <c:v>11.11333363246211</c:v>
                </c:pt>
                <c:pt idx="1">
                  <c:v>47.261515143077915</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Water!$U$99:$U$100</c:f>
              <c:numCache>
                <c:formatCode>0.0</c:formatCode>
                <c:ptCount val="2"/>
                <c:pt idx="0">
                  <c:v>5.169027460725208</c:v>
                </c:pt>
                <c:pt idx="1">
                  <c:v>21.982249223262748</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Water!$V$99:$V$100</c:f>
              <c:numCache>
                <c:formatCode>0.0</c:formatCode>
                <c:ptCount val="2"/>
                <c:pt idx="0">
                  <c:v>47.241320748996259</c:v>
                </c:pt>
                <c:pt idx="1">
                  <c:v>21.438211187152319</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2017</c:v>
                </c:pt>
              </c:numCache>
            </c:numRef>
          </c:cat>
          <c:val>
            <c:numRef>
              <c:f>Water!$W$99:$W$100</c:f>
              <c:numCache>
                <c:formatCode>0.0</c:formatCode>
                <c:ptCount val="2"/>
                <c:pt idx="0">
                  <c:v>36.476318157816422</c:v>
                </c:pt>
                <c:pt idx="1">
                  <c:v>9.3180244465070245</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Water!$Y$99:$Y$100</c:f>
              <c:numCache>
                <c:formatCode>0.0</c:formatCode>
                <c:ptCount val="2"/>
                <c:pt idx="0">
                  <c:v>58.144382969584022</c:v>
                </c:pt>
                <c:pt idx="1">
                  <c:v>86.046559777207307</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Water!$Z$99:$Z$100</c:f>
              <c:numCache>
                <c:formatCode>0.0</c:formatCode>
                <c:ptCount val="2"/>
                <c:pt idx="0">
                  <c:v>7.1946805337129591</c:v>
                </c:pt>
                <c:pt idx="1">
                  <c:v>10.647245305636632</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Water!$AA$99:$AA$100</c:f>
              <c:numCache>
                <c:formatCode>0.0</c:formatCode>
                <c:ptCount val="2"/>
                <c:pt idx="0">
                  <c:v>20.246484888801433</c:v>
                </c:pt>
                <c:pt idx="1">
                  <c:v>3.0244032534251346</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2017</c:v>
                </c:pt>
              </c:numCache>
            </c:numRef>
          </c:cat>
          <c:val>
            <c:numRef>
              <c:f>Water!$AB$99:$AB$100</c:f>
              <c:numCache>
                <c:formatCode>0.0</c:formatCode>
                <c:ptCount val="2"/>
                <c:pt idx="0">
                  <c:v>14.414451607901583</c:v>
                </c:pt>
                <c:pt idx="1">
                  <c:v>0.28179166373092812</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2000</c:v>
                </c:pt>
                <c:pt idx="1">
                  <c:v>2005</c:v>
                </c:pt>
                <c:pt idx="2">
                  <c:v>2011</c:v>
                </c:pt>
                <c:pt idx="3">
                  <c:v>2016</c:v>
                </c:pt>
              </c:numCache>
            </c:numRef>
          </c:xVal>
          <c:yVal>
            <c:numRef>
              <c:f>Water!$AB$205:$AB$216</c:f>
              <c:numCache>
                <c:formatCode>0.0</c:formatCode>
                <c:ptCount val="12"/>
                <c:pt idx="0">
                  <c:v>1.2109551381219427E-2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2000</c:v>
                </c:pt>
                <c:pt idx="1">
                  <c:v>2005</c:v>
                </c:pt>
                <c:pt idx="2">
                  <c:v>2011</c:v>
                </c:pt>
                <c:pt idx="3">
                  <c:v>2016</c:v>
                </c:pt>
              </c:numCache>
            </c:numRef>
          </c:xVal>
          <c:yVal>
            <c:numRef>
              <c:f>Water!$W$205:$W$216</c:f>
              <c:numCache>
                <c:formatCode>0.0</c:formatCode>
                <c:ptCount val="12"/>
                <c:pt idx="0">
                  <c:v>0.19374476610384014</c:v>
                </c:pt>
                <c:pt idx="1">
                  <c:v>0</c:v>
                </c:pt>
                <c:pt idx="2">
                  <c:v>0.1</c:v>
                </c:pt>
                <c:pt idx="3">
                  <c:v>3.1891040009103117E-3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2000</c:v>
                </c:pt>
                <c:pt idx="1">
                  <c:v>2005</c:v>
                </c:pt>
                <c:pt idx="2">
                  <c:v>2011</c:v>
                </c:pt>
                <c:pt idx="3">
                  <c:v>2016</c:v>
                </c:pt>
              </c:numCache>
            </c:numRef>
          </c:xVal>
          <c:yVal>
            <c:numRef>
              <c:f>Water!$R$205:$R$216</c:f>
              <c:numCache>
                <c:formatCode>0.0</c:formatCode>
                <c:ptCount val="12"/>
                <c:pt idx="0">
                  <c:v>3.976909003694217</c:v>
                </c:pt>
                <c:pt idx="1">
                  <c:v>0</c:v>
                </c:pt>
                <c:pt idx="2">
                  <c:v>0.7</c:v>
                </c:pt>
                <c:pt idx="3">
                  <c:v>9.2169038569924852E-2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2000</c:v>
                </c:pt>
                <c:pt idx="1">
                  <c:v>2005</c:v>
                </c:pt>
                <c:pt idx="2">
                  <c:v>2011</c:v>
                </c:pt>
                <c:pt idx="3">
                  <c:v>2016</c:v>
                </c:pt>
              </c:numCache>
            </c:numRef>
          </c:xVal>
          <c:yVal>
            <c:numRef>
              <c:f>Water!$M$205:$M$216</c:f>
              <c:numCache>
                <c:formatCode>0.0</c:formatCode>
                <c:ptCount val="12"/>
                <c:pt idx="0">
                  <c:v>11.223256253577677</c:v>
                </c:pt>
                <c:pt idx="1">
                  <c:v>0.1</c:v>
                </c:pt>
                <c:pt idx="2">
                  <c:v>0.7</c:v>
                </c:pt>
                <c:pt idx="3">
                  <c:v>0.69541028764057999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2000</c:v>
                </c:pt>
                <c:pt idx="1">
                  <c:v>2005</c:v>
                </c:pt>
                <c:pt idx="2">
                  <c:v>2011</c:v>
                </c:pt>
                <c:pt idx="3">
                  <c:v>2016</c:v>
                </c:pt>
              </c:numCache>
            </c:numRef>
          </c:xVal>
          <c:yVal>
            <c:numRef>
              <c:f>Water!$H$205:$H$216</c:f>
              <c:numCache>
                <c:formatCode>0.0</c:formatCode>
                <c:ptCount val="12"/>
                <c:pt idx="0">
                  <c:v>21.220751214061988</c:v>
                </c:pt>
                <c:pt idx="1">
                  <c:v>4.7</c:v>
                </c:pt>
                <c:pt idx="2">
                  <c:v>4.5999999999999996</c:v>
                </c:pt>
                <c:pt idx="3">
                  <c:v>2.0700508996318394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2000</c:v>
                </c:pt>
                <c:pt idx="1">
                  <c:v>2005</c:v>
                </c:pt>
                <c:pt idx="2">
                  <c:v>2011</c:v>
                </c:pt>
                <c:pt idx="3">
                  <c:v>2016</c:v>
                </c:pt>
              </c:numCache>
            </c:numRef>
          </c:xVal>
          <c:yVal>
            <c:numRef>
              <c:f>Water!$X$205:$X$216</c:f>
              <c:numCache>
                <c:formatCode>0.0</c:formatCode>
                <c:ptCount val="12"/>
                <c:pt idx="0">
                  <c:v>99.896837298012557</c:v>
                </c:pt>
                <c:pt idx="1">
                  <c:v>100</c:v>
                </c:pt>
                <c:pt idx="2">
                  <c:v>100</c:v>
                </c:pt>
                <c:pt idx="3">
                  <c:v>99.992885485458984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2000</c:v>
                </c:pt>
                <c:pt idx="1">
                  <c:v>2005</c:v>
                </c:pt>
                <c:pt idx="2">
                  <c:v>2011</c:v>
                </c:pt>
                <c:pt idx="3">
                  <c:v>2016</c:v>
                </c:pt>
              </c:numCache>
            </c:numRef>
          </c:xVal>
          <c:yVal>
            <c:numRef>
              <c:f>Water!$S$205:$S$216</c:f>
              <c:numCache>
                <c:formatCode>0.0</c:formatCode>
                <c:ptCount val="12"/>
                <c:pt idx="0">
                  <c:v>98.622473599749199</c:v>
                </c:pt>
                <c:pt idx="1">
                  <c:v>99.6</c:v>
                </c:pt>
                <c:pt idx="2">
                  <c:v>99.8</c:v>
                </c:pt>
                <c:pt idx="3">
                  <c:v>99.875321321578198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2000</c:v>
                </c:pt>
                <c:pt idx="1">
                  <c:v>2005</c:v>
                </c:pt>
                <c:pt idx="2">
                  <c:v>2011</c:v>
                </c:pt>
                <c:pt idx="3">
                  <c:v>2016</c:v>
                </c:pt>
              </c:numCache>
            </c:numRef>
          </c:xVal>
          <c:yVal>
            <c:numRef>
              <c:f>Water!$N$205:$N$216</c:f>
              <c:numCache>
                <c:formatCode>0.0</c:formatCode>
                <c:ptCount val="12"/>
                <c:pt idx="0">
                  <c:v>92.224596306633003</c:v>
                </c:pt>
                <c:pt idx="1">
                  <c:v>98.8</c:v>
                </c:pt>
                <c:pt idx="2">
                  <c:v>96.7</c:v>
                </c:pt>
                <c:pt idx="3">
                  <c:v>99.425487319507255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2000</c:v>
                </c:pt>
                <c:pt idx="1">
                  <c:v>2005</c:v>
                </c:pt>
                <c:pt idx="2">
                  <c:v>2011</c:v>
                </c:pt>
                <c:pt idx="3">
                  <c:v>2016</c:v>
                </c:pt>
              </c:numCache>
            </c:numRef>
          </c:xVal>
          <c:yVal>
            <c:numRef>
              <c:f>Water!$I$205:$I$216</c:f>
              <c:numCache>
                <c:formatCode>0.0</c:formatCode>
                <c:ptCount val="12"/>
                <c:pt idx="0">
                  <c:v>76.455172105120553</c:v>
                </c:pt>
                <c:pt idx="1">
                  <c:v>92.3</c:v>
                </c:pt>
                <c:pt idx="2">
                  <c:v>93.2</c:v>
                </c:pt>
                <c:pt idx="3">
                  <c:v>98.803132977012183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2000</c:v>
                </c:pt>
                <c:pt idx="1">
                  <c:v>2005</c:v>
                </c:pt>
                <c:pt idx="2">
                  <c:v>2011</c:v>
                </c:pt>
                <c:pt idx="3">
                  <c:v>2016</c:v>
                </c:pt>
              </c:numCache>
            </c:numRef>
          </c:xVal>
          <c:yVal>
            <c:numRef>
              <c:f>Water!$D$205:$D$216</c:f>
              <c:numCache>
                <c:formatCode>0.0</c:formatCode>
                <c:ptCount val="12"/>
                <c:pt idx="0">
                  <c:v>59.400107691969247</c:v>
                </c:pt>
                <c:pt idx="1">
                  <c:v>77</c:v>
                </c:pt>
                <c:pt idx="2">
                  <c:v>84.5</c:v>
                </c:pt>
                <c:pt idx="3">
                  <c:v>90.084421261553416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2017</c:v>
                </c:pt>
              </c:numCache>
            </c:numRef>
          </c:cat>
          <c:val>
            <c:numRef>
              <c:f>Water!$E$199:$E$200</c:f>
              <c:numCache>
                <c:formatCode>0.0</c:formatCode>
                <c:ptCount val="2"/>
                <c:pt idx="0">
                  <c:v>48.316986095332283</c:v>
                </c:pt>
                <c:pt idx="1">
                  <c:v>72.22357038466248</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2017</c:v>
                </c:pt>
              </c:numCache>
            </c:numRef>
          </c:cat>
          <c:val>
            <c:numRef>
              <c:f>Water!$F$199:$F$200</c:f>
              <c:numCache>
                <c:formatCode>0.0</c:formatCode>
                <c:ptCount val="2"/>
                <c:pt idx="0">
                  <c:v>14.745611427614074</c:v>
                </c:pt>
                <c:pt idx="1">
                  <c:v>22.041538408581573</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2017</c:v>
                </c:pt>
              </c:numCache>
            </c:numRef>
          </c:cat>
          <c:val>
            <c:numRef>
              <c:f>Water!$G$199:$G$200</c:f>
              <c:numCache>
                <c:formatCode>0.0</c:formatCode>
                <c:ptCount val="2"/>
                <c:pt idx="0">
                  <c:v>20.378436057373165</c:v>
                </c:pt>
                <c:pt idx="1">
                  <c:v>5.7348912067559468</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2017</c:v>
                </c:pt>
              </c:numCache>
            </c:numRef>
          </c:cat>
          <c:val>
            <c:numRef>
              <c:f>Water!$H$199:$H$200</c:f>
              <c:numCache>
                <c:formatCode>0.0</c:formatCode>
                <c:ptCount val="2"/>
                <c:pt idx="0">
                  <c:v>16.558966419680473</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2017</c:v>
                </c:pt>
              </c:numCache>
            </c:numRef>
          </c:cat>
          <c:val>
            <c:numRef>
              <c:f>Water!$J$199:$J$200</c:f>
              <c:numCache>
                <c:formatCode>0.0</c:formatCode>
                <c:ptCount val="2"/>
                <c:pt idx="0">
                  <c:v>71.833282081973124</c:v>
                </c:pt>
                <c:pt idx="1">
                  <c:v>89.517160159415994</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2017</c:v>
                </c:pt>
              </c:numCache>
            </c:numRef>
          </c:cat>
          <c:val>
            <c:numRef>
              <c:f>Water!$K$199:$K$200</c:f>
              <c:numCache>
                <c:formatCode>0.0</c:formatCode>
                <c:ptCount val="2"/>
                <c:pt idx="0">
                  <c:v>8.4119825734843747</c:v>
                </c:pt>
                <c:pt idx="1">
                  <c:v>10.482839840584006</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2017</c:v>
                </c:pt>
              </c:numCache>
            </c:numRef>
          </c:cat>
          <c:val>
            <c:numRef>
              <c:f>Water!$L$199:$L$200</c:f>
              <c:numCache>
                <c:formatCode>0.0</c:formatCode>
                <c:ptCount val="2"/>
                <c:pt idx="0">
                  <c:v>12.058752669375053</c:v>
                </c:pt>
                <c:pt idx="1">
                  <c:v>0</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2017</c:v>
                </c:pt>
              </c:numCache>
            </c:numRef>
          </c:cat>
          <c:val>
            <c:numRef>
              <c:f>Water!$M$199:$M$200</c:f>
              <c:numCache>
                <c:formatCode>0.0</c:formatCode>
                <c:ptCount val="2"/>
                <c:pt idx="0">
                  <c:v>7.6959826751674427</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2017</c:v>
                </c:pt>
              </c:numCache>
            </c:numRef>
          </c:cat>
          <c:val>
            <c:numRef>
              <c:f>Water!$O$199:$O$200</c:f>
              <c:numCache>
                <c:formatCode>0.0</c:formatCode>
                <c:ptCount val="2"/>
                <c:pt idx="0">
                  <c:v>88.305901299229262</c:v>
                </c:pt>
                <c:pt idx="1">
                  <c:v>93.919556719385952</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2017</c:v>
                </c:pt>
              </c:numCache>
            </c:numRef>
          </c:cat>
          <c:val>
            <c:numRef>
              <c:f>Water!$P$199:$P$200</c:f>
              <c:numCache>
                <c:formatCode>0.0</c:formatCode>
                <c:ptCount val="2"/>
                <c:pt idx="0">
                  <c:v>5.6702701222102485</c:v>
                </c:pt>
                <c:pt idx="1">
                  <c:v>6.0307323578816465</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2017</c:v>
                </c:pt>
              </c:numCache>
            </c:numRef>
          </c:cat>
          <c:val>
            <c:numRef>
              <c:f>Water!$Q$199:$Q$200</c:f>
              <c:numCache>
                <c:formatCode>0.0</c:formatCode>
                <c:ptCount val="2"/>
                <c:pt idx="0">
                  <c:v>3.243727850405719</c:v>
                </c:pt>
                <c:pt idx="1">
                  <c:v>4.9710922732401741E-2</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2017</c:v>
                </c:pt>
              </c:numCache>
            </c:numRef>
          </c:cat>
          <c:val>
            <c:numRef>
              <c:f>Water!$R$199:$R$200</c:f>
              <c:numCache>
                <c:formatCode>0.0</c:formatCode>
                <c:ptCount val="2"/>
                <c:pt idx="0">
                  <c:v>2.7801007281547641</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2017</c:v>
                </c:pt>
              </c:numCache>
            </c:numRef>
          </c:cat>
          <c:val>
            <c:numRef>
              <c:f>Water!$T$199:$T$200</c:f>
              <c:numCache>
                <c:formatCode>0.0</c:formatCode>
                <c:ptCount val="2"/>
                <c:pt idx="0">
                  <c:v>96.185350285768436</c:v>
                </c:pt>
                <c:pt idx="1">
                  <c:v>97.262652338325935</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2017</c:v>
                </c:pt>
              </c:numCache>
            </c:numRef>
          </c:cat>
          <c:val>
            <c:numRef>
              <c:f>Water!$U$199:$U$200</c:f>
              <c:numCache>
                <c:formatCode>0.0</c:formatCode>
                <c:ptCount val="2"/>
                <c:pt idx="0">
                  <c:v>2.707028210337008</c:v>
                </c:pt>
                <c:pt idx="1">
                  <c:v>2.7373476616740646</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2017</c:v>
                </c:pt>
              </c:numCache>
            </c:numRef>
          </c:cat>
          <c:val>
            <c:numRef>
              <c:f>Water!$V$199:$V$200</c:f>
              <c:numCache>
                <c:formatCode>0.0</c:formatCode>
                <c:ptCount val="2"/>
                <c:pt idx="0">
                  <c:v>0.96629514339173284</c:v>
                </c:pt>
                <c:pt idx="1">
                  <c:v>0</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2017</c:v>
                </c:pt>
              </c:numCache>
            </c:numRef>
          </c:cat>
          <c:val>
            <c:numRef>
              <c:f>Water!$W$199:$W$200</c:f>
              <c:numCache>
                <c:formatCode>0.0</c:formatCode>
                <c:ptCount val="2"/>
                <c:pt idx="0">
                  <c:v>0.14132636050281278</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2017</c:v>
                </c:pt>
              </c:numCache>
            </c:numRef>
          </c:cat>
          <c:val>
            <c:numRef>
              <c:f>Water!$Y$199:$Y$200</c:f>
              <c:numCache>
                <c:formatCode>0.0</c:formatCode>
                <c:ptCount val="2"/>
                <c:pt idx="0">
                  <c:v>98.901121992763223</c:v>
                </c:pt>
                <c:pt idx="1">
                  <c:v>98.970077037636941</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2017</c:v>
                </c:pt>
              </c:numCache>
            </c:numRef>
          </c:cat>
          <c:val>
            <c:numRef>
              <c:f>Water!$Z$199:$Z$200</c:f>
              <c:numCache>
                <c:formatCode>0.0</c:formatCode>
                <c:ptCount val="2"/>
                <c:pt idx="0">
                  <c:v>1.0292053880596606</c:v>
                </c:pt>
                <c:pt idx="1">
                  <c:v>1.0299229623630453</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2017</c:v>
                </c:pt>
              </c:numCache>
            </c:numRef>
          </c:cat>
          <c:val>
            <c:numRef>
              <c:f>Water!$AA$199:$AA$200</c:f>
              <c:numCache>
                <c:formatCode>0.0</c:formatCode>
                <c:ptCount val="2"/>
                <c:pt idx="0">
                  <c:v>6.1336934835935608E-2</c:v>
                </c:pt>
                <c:pt idx="1">
                  <c:v>0</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2017</c:v>
                </c:pt>
              </c:numCache>
            </c:numRef>
          </c:cat>
          <c:val>
            <c:numRef>
              <c:f>Water!$AB$199:$AB$200</c:f>
              <c:numCache>
                <c:formatCode>0.0</c:formatCode>
                <c:ptCount val="2"/>
                <c:pt idx="0">
                  <c:v>8.3356843411819259E-3</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2000</c:v>
                </c:pt>
                <c:pt idx="2">
                  <c:v>2011</c:v>
                </c:pt>
                <c:pt idx="3">
                  <c:v>2016</c:v>
                </c:pt>
              </c:numCache>
            </c:numRef>
          </c:xVal>
          <c:yVal>
            <c:numRef>
              <c:f>Water!$AB$305:$AB$316</c:f>
              <c:numCache>
                <c:formatCode>0.0</c:formatCode>
                <c:ptCount val="12"/>
                <c:pt idx="0">
                  <c:v>36.428684346095096</c:v>
                </c:pt>
                <c:pt idx="1">
                  <c:v>28.7</c:v>
                </c:pt>
                <c:pt idx="2">
                  <c:v>17.399999999999999</c:v>
                </c:pt>
                <c:pt idx="3">
                  <c:v>7.4881097513986488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2000</c:v>
                </c:pt>
                <c:pt idx="2">
                  <c:v>2011</c:v>
                </c:pt>
                <c:pt idx="3">
                  <c:v>2016</c:v>
                </c:pt>
              </c:numCache>
            </c:numRef>
          </c:xVal>
          <c:yVal>
            <c:numRef>
              <c:f>Water!$W$305:$W$316</c:f>
              <c:numCache>
                <c:formatCode>0.0</c:formatCode>
                <c:ptCount val="12"/>
                <c:pt idx="0">
                  <c:v>33.64776505924798</c:v>
                </c:pt>
                <c:pt idx="1">
                  <c:v>30.5</c:v>
                </c:pt>
                <c:pt idx="2">
                  <c:v>21.2</c:v>
                </c:pt>
                <c:pt idx="3">
                  <c:v>12.909750844683781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2000</c:v>
                </c:pt>
                <c:pt idx="2">
                  <c:v>2011</c:v>
                </c:pt>
                <c:pt idx="3">
                  <c:v>2016</c:v>
                </c:pt>
              </c:numCache>
            </c:numRef>
          </c:xVal>
          <c:yVal>
            <c:numRef>
              <c:f>Water!$R$305:$R$316</c:f>
              <c:numCache>
                <c:formatCode>0.0</c:formatCode>
                <c:ptCount val="12"/>
                <c:pt idx="0">
                  <c:v>35.256257586376016</c:v>
                </c:pt>
                <c:pt idx="1">
                  <c:v>30.5</c:v>
                </c:pt>
                <c:pt idx="2">
                  <c:v>22.2</c:v>
                </c:pt>
                <c:pt idx="3">
                  <c:v>12.233327746143004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2000</c:v>
                </c:pt>
                <c:pt idx="2">
                  <c:v>2011</c:v>
                </c:pt>
                <c:pt idx="3">
                  <c:v>2016</c:v>
                </c:pt>
              </c:numCache>
            </c:numRef>
          </c:xVal>
          <c:yVal>
            <c:numRef>
              <c:f>Water!$M$305:$M$316</c:f>
              <c:numCache>
                <c:formatCode>0.0</c:formatCode>
                <c:ptCount val="12"/>
                <c:pt idx="0">
                  <c:v>35.970902093294612</c:v>
                </c:pt>
                <c:pt idx="1">
                  <c:v>30.5</c:v>
                </c:pt>
                <c:pt idx="2">
                  <c:v>21.3</c:v>
                </c:pt>
                <c:pt idx="3">
                  <c:v>14.620396691817778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2000</c:v>
                </c:pt>
                <c:pt idx="2">
                  <c:v>2011</c:v>
                </c:pt>
                <c:pt idx="3">
                  <c:v>2016</c:v>
                </c:pt>
              </c:numCache>
            </c:numRef>
          </c:xVal>
          <c:yVal>
            <c:numRef>
              <c:f>Water!$H$305:$H$316</c:f>
              <c:numCache>
                <c:formatCode>0.0</c:formatCode>
                <c:ptCount val="12"/>
                <c:pt idx="0">
                  <c:v>38.150664752704877</c:v>
                </c:pt>
                <c:pt idx="1">
                  <c:v>32.1</c:v>
                </c:pt>
                <c:pt idx="2">
                  <c:v>22.5</c:v>
                </c:pt>
                <c:pt idx="3">
                  <c:v>20.072558234105429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2000</c:v>
                </c:pt>
                <c:pt idx="2">
                  <c:v>2011</c:v>
                </c:pt>
                <c:pt idx="3">
                  <c:v>2016</c:v>
                </c:pt>
              </c:numCache>
            </c:numRef>
          </c:xVal>
          <c:yVal>
            <c:numRef>
              <c:f>Water!$X$305:$X$316</c:f>
              <c:numCache>
                <c:formatCode>0.0</c:formatCode>
                <c:ptCount val="12"/>
                <c:pt idx="0">
                  <c:v>16.964389331238184</c:v>
                </c:pt>
                <c:pt idx="1">
                  <c:v>59.2</c:v>
                </c:pt>
                <c:pt idx="2">
                  <c:v>53.8</c:v>
                </c:pt>
                <c:pt idx="3">
                  <c:v>72.301570058880571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2000</c:v>
                </c:pt>
                <c:pt idx="2">
                  <c:v>2011</c:v>
                </c:pt>
                <c:pt idx="3">
                  <c:v>2016</c:v>
                </c:pt>
              </c:numCache>
            </c:numRef>
          </c:xVal>
          <c:yVal>
            <c:numRef>
              <c:f>Water!$S$305:$S$316</c:f>
              <c:numCache>
                <c:formatCode>0.0</c:formatCode>
                <c:ptCount val="12"/>
                <c:pt idx="0">
                  <c:v>16.18044349176764</c:v>
                </c:pt>
                <c:pt idx="1">
                  <c:v>55.2</c:v>
                </c:pt>
                <c:pt idx="2">
                  <c:v>42.7</c:v>
                </c:pt>
                <c:pt idx="3">
                  <c:v>60.052655134483459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2000</c:v>
                </c:pt>
                <c:pt idx="2">
                  <c:v>2011</c:v>
                </c:pt>
                <c:pt idx="3">
                  <c:v>2016</c:v>
                </c:pt>
              </c:numCache>
            </c:numRef>
          </c:xVal>
          <c:yVal>
            <c:numRef>
              <c:f>Water!$N$305:$N$316</c:f>
              <c:numCache>
                <c:formatCode>0.0</c:formatCode>
                <c:ptCount val="12"/>
                <c:pt idx="0">
                  <c:v>12.128592409260857</c:v>
                </c:pt>
                <c:pt idx="1">
                  <c:v>54.4</c:v>
                </c:pt>
                <c:pt idx="2">
                  <c:v>44.4</c:v>
                </c:pt>
                <c:pt idx="3">
                  <c:v>56.65552798091089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2000</c:v>
                </c:pt>
                <c:pt idx="2">
                  <c:v>2011</c:v>
                </c:pt>
                <c:pt idx="3">
                  <c:v>2016</c:v>
                </c:pt>
              </c:numCache>
            </c:numRef>
          </c:xVal>
          <c:yVal>
            <c:numRef>
              <c:f>Water!$I$305:$I$316</c:f>
              <c:numCache>
                <c:formatCode>0.0</c:formatCode>
                <c:ptCount val="12"/>
                <c:pt idx="0">
                  <c:v>10.923391433780758</c:v>
                </c:pt>
                <c:pt idx="1">
                  <c:v>57.8</c:v>
                </c:pt>
                <c:pt idx="2">
                  <c:v>37.200000000000003</c:v>
                </c:pt>
                <c:pt idx="3">
                  <c:v>47.66918166608388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2000</c:v>
                </c:pt>
                <c:pt idx="2">
                  <c:v>2011</c:v>
                </c:pt>
                <c:pt idx="3">
                  <c:v>2016</c:v>
                </c:pt>
              </c:numCache>
            </c:numRef>
          </c:xVal>
          <c:yVal>
            <c:numRef>
              <c:f>Water!$D$305:$D$316</c:f>
              <c:numCache>
                <c:formatCode>0.0</c:formatCode>
                <c:ptCount val="12"/>
                <c:pt idx="0">
                  <c:v>10.584876786087211</c:v>
                </c:pt>
                <c:pt idx="1">
                  <c:v>51.5</c:v>
                </c:pt>
                <c:pt idx="2">
                  <c:v>32.5</c:v>
                </c:pt>
                <c:pt idx="3">
                  <c:v>41.453070832530464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2017</c:v>
                </c:pt>
              </c:numCache>
            </c:numRef>
          </c:cat>
          <c:val>
            <c:numRef>
              <c:f>Water!$E$299:$E$300</c:f>
              <c:numCache>
                <c:formatCode>0.0</c:formatCode>
                <c:ptCount val="2"/>
                <c:pt idx="0">
                  <c:v>6.3030188869999755</c:v>
                </c:pt>
                <c:pt idx="1">
                  <c:v>25.685175431429847</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2017</c:v>
                </c:pt>
              </c:numCache>
            </c:numRef>
          </c:cat>
          <c:val>
            <c:numRef>
              <c:f>Water!$F$299:$F$300</c:f>
              <c:numCache>
                <c:formatCode>0.0</c:formatCode>
                <c:ptCount val="2"/>
                <c:pt idx="0">
                  <c:v>4.4198160696312554</c:v>
                </c:pt>
                <c:pt idx="1">
                  <c:v>18.011012366990546</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2017</c:v>
                </c:pt>
              </c:numCache>
            </c:numRef>
          </c:cat>
          <c:val>
            <c:numRef>
              <c:f>Water!$G$299:$G$300</c:f>
              <c:numCache>
                <c:formatCode>0.0</c:formatCode>
                <c:ptCount val="2"/>
                <c:pt idx="0">
                  <c:v>51.767687658060368</c:v>
                </c:pt>
                <c:pt idx="1">
                  <c:v>38.819836885713812</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2017</c:v>
                </c:pt>
              </c:numCache>
            </c:numRef>
          </c:cat>
          <c:val>
            <c:numRef>
              <c:f>Water!$H$299:$H$300</c:f>
              <c:numCache>
                <c:formatCode>0.0</c:formatCode>
                <c:ptCount val="2"/>
                <c:pt idx="0">
                  <c:v>37.509477385308401</c:v>
                </c:pt>
                <c:pt idx="1">
                  <c:v>17.483975315865791</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2017</c:v>
                </c:pt>
              </c:numCache>
            </c:numRef>
          </c:cat>
          <c:val>
            <c:numRef>
              <c:f>Water!$J$299:$J$300</c:f>
              <c:numCache>
                <c:formatCode>0.0</c:formatCode>
                <c:ptCount val="2"/>
                <c:pt idx="0">
                  <c:v>7.1146805504432082</c:v>
                </c:pt>
                <c:pt idx="1">
                  <c:v>32.247311022092667</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2017</c:v>
                </c:pt>
              </c:numCache>
            </c:numRef>
          </c:cat>
          <c:val>
            <c:numRef>
              <c:f>Water!$K$299:$K$300</c:f>
              <c:numCache>
                <c:formatCode>0.0</c:formatCode>
                <c:ptCount val="2"/>
                <c:pt idx="0">
                  <c:v>4.0104776060260878</c:v>
                </c:pt>
                <c:pt idx="1">
                  <c:v>18.177501827626603</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2017</c:v>
                </c:pt>
              </c:numCache>
            </c:numRef>
          </c:cat>
          <c:val>
            <c:numRef>
              <c:f>Water!$L$299:$L$300</c:f>
              <c:numCache>
                <c:formatCode>0.0</c:formatCode>
                <c:ptCount val="2"/>
                <c:pt idx="0">
                  <c:v>52.902433208898401</c:v>
                </c:pt>
                <c:pt idx="1">
                  <c:v>36.285769664512372</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2017</c:v>
                </c:pt>
              </c:numCache>
            </c:numRef>
          </c:cat>
          <c:val>
            <c:numRef>
              <c:f>Water!$M$299:$M$300</c:f>
              <c:numCache>
                <c:formatCode>0.0</c:formatCode>
                <c:ptCount val="2"/>
                <c:pt idx="0">
                  <c:v>35.972408634632302</c:v>
                </c:pt>
                <c:pt idx="1">
                  <c:v>13.289417485768354</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2017</c:v>
                </c:pt>
              </c:numCache>
            </c:numRef>
          </c:cat>
          <c:val>
            <c:numRef>
              <c:f>Water!$O$299:$O$300</c:f>
              <c:numCache>
                <c:formatCode>0.0</c:formatCode>
                <c:ptCount val="2"/>
                <c:pt idx="0">
                  <c:v>7.7895839180928315</c:v>
                </c:pt>
                <c:pt idx="1">
                  <c:v>37.632292164077377</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2017</c:v>
                </c:pt>
              </c:numCache>
            </c:numRef>
          </c:cat>
          <c:val>
            <c:numRef>
              <c:f>Water!$P$299:$P$300</c:f>
              <c:numCache>
                <c:formatCode>0.0</c:formatCode>
                <c:ptCount val="2"/>
                <c:pt idx="0">
                  <c:v>4.6691854832524751</c:v>
                </c:pt>
                <c:pt idx="1">
                  <c:v>22.557321947055492</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2017</c:v>
                </c:pt>
              </c:numCache>
            </c:numRef>
          </c:cat>
          <c:val>
            <c:numRef>
              <c:f>Water!$Q$299:$Q$300</c:f>
              <c:numCache>
                <c:formatCode>0.0</c:formatCode>
                <c:ptCount val="2"/>
                <c:pt idx="0">
                  <c:v>51.733329892122583</c:v>
                </c:pt>
                <c:pt idx="1">
                  <c:v>27.761003159383563</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2017</c:v>
                </c:pt>
              </c:numCache>
            </c:numRef>
          </c:cat>
          <c:val>
            <c:numRef>
              <c:f>Water!$R$299:$R$300</c:f>
              <c:numCache>
                <c:formatCode>0.0</c:formatCode>
                <c:ptCount val="2"/>
                <c:pt idx="0">
                  <c:v>35.807900706532109</c:v>
                </c:pt>
                <c:pt idx="1">
                  <c:v>12.049382729483568</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2017</c:v>
                </c:pt>
              </c:numCache>
            </c:numRef>
          </c:cat>
          <c:val>
            <c:numRef>
              <c:f>Water!$T$299:$T$300</c:f>
              <c:numCache>
                <c:formatCode>0.0</c:formatCode>
                <c:ptCount val="2"/>
                <c:pt idx="0">
                  <c:v>10.112993473403021</c:v>
                </c:pt>
                <c:pt idx="1">
                  <c:v>40.009213546930155</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2017</c:v>
                </c:pt>
              </c:numCache>
            </c:numRef>
          </c:cat>
          <c:val>
            <c:numRef>
              <c:f>Water!$U$299:$U$300</c:f>
              <c:numCache>
                <c:formatCode>0.0</c:formatCode>
                <c:ptCount val="2"/>
                <c:pt idx="0">
                  <c:v>5.3425566858009734</c:v>
                </c:pt>
                <c:pt idx="1">
                  <c:v>21.136322483639773</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2017</c:v>
                </c:pt>
              </c:numCache>
            </c:numRef>
          </c:cat>
          <c:val>
            <c:numRef>
              <c:f>Water!$V$299:$V$300</c:f>
              <c:numCache>
                <c:formatCode>0.0</c:formatCode>
                <c:ptCount val="2"/>
                <c:pt idx="0">
                  <c:v>50.536561455525316</c:v>
                </c:pt>
                <c:pt idx="1">
                  <c:v>26.421558446454583</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2017</c:v>
                </c:pt>
              </c:numCache>
            </c:numRef>
          </c:cat>
          <c:val>
            <c:numRef>
              <c:f>Water!$W$299:$W$300</c:f>
              <c:numCache>
                <c:formatCode>0.0</c:formatCode>
                <c:ptCount val="2"/>
                <c:pt idx="0">
                  <c:v>34.007888385270689</c:v>
                </c:pt>
                <c:pt idx="1">
                  <c:v>12.432905522975489</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2017</c:v>
                </c:pt>
              </c:numCache>
            </c:numRef>
          </c:cat>
          <c:val>
            <c:numRef>
              <c:f>Water!$Y$299:$Y$300</c:f>
              <c:numCache>
                <c:formatCode>0.0</c:formatCode>
                <c:ptCount val="2"/>
                <c:pt idx="0">
                  <c:v>11.755703582983527</c:v>
                </c:pt>
                <c:pt idx="1">
                  <c:v>52.869447484310655</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2017</c:v>
                </c:pt>
              </c:numCache>
            </c:numRef>
          </c:cat>
          <c:val>
            <c:numRef>
              <c:f>Water!$Z$299:$Z$300</c:f>
              <c:numCache>
                <c:formatCode>0.0</c:formatCode>
                <c:ptCount val="2"/>
                <c:pt idx="0">
                  <c:v>4.9681482195998141</c:v>
                </c:pt>
                <c:pt idx="1">
                  <c:v>22.343473492357447</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2017</c:v>
                </c:pt>
              </c:numCache>
            </c:numRef>
          </c:cat>
          <c:val>
            <c:numRef>
              <c:f>Water!$AA$299:$AA$300</c:f>
              <c:numCache>
                <c:formatCode>0.0</c:formatCode>
                <c:ptCount val="2"/>
                <c:pt idx="0">
                  <c:v>46.674735356245037</c:v>
                </c:pt>
                <c:pt idx="1">
                  <c:v>18.714797857803205</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2017</c:v>
                </c:pt>
              </c:numCache>
            </c:numRef>
          </c:cat>
          <c:val>
            <c:numRef>
              <c:f>Water!$AB$299:$AB$300</c:f>
              <c:numCache>
                <c:formatCode>0.0</c:formatCode>
                <c:ptCount val="2"/>
                <c:pt idx="0">
                  <c:v>36.601412841171623</c:v>
                </c:pt>
                <c:pt idx="1">
                  <c:v>6.0722811655286932</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2017</c:v>
                </c:pt>
              </c:numCache>
            </c:numRef>
          </c:cat>
          <c:val>
            <c:numRef>
              <c:f>Water!$E$299:$E$300</c:f>
              <c:numCache>
                <c:formatCode>0.0</c:formatCode>
                <c:ptCount val="2"/>
                <c:pt idx="0">
                  <c:v>6.3030188869999755</c:v>
                </c:pt>
                <c:pt idx="1">
                  <c:v>25.685175431429847</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2017</c:v>
                </c:pt>
              </c:numCache>
            </c:numRef>
          </c:cat>
          <c:val>
            <c:numRef>
              <c:f>Water!$F$299:$F$300</c:f>
              <c:numCache>
                <c:formatCode>0.0</c:formatCode>
                <c:ptCount val="2"/>
                <c:pt idx="0">
                  <c:v>4.4198160696312554</c:v>
                </c:pt>
                <c:pt idx="1">
                  <c:v>18.011012366990546</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2017</c:v>
                </c:pt>
              </c:numCache>
            </c:numRef>
          </c:cat>
          <c:val>
            <c:numRef>
              <c:f>Water!$G$299:$G$300</c:f>
              <c:numCache>
                <c:formatCode>0.0</c:formatCode>
                <c:ptCount val="2"/>
                <c:pt idx="0">
                  <c:v>51.767687658060368</c:v>
                </c:pt>
                <c:pt idx="1">
                  <c:v>38.819836885713812</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2017</c:v>
                </c:pt>
              </c:numCache>
            </c:numRef>
          </c:cat>
          <c:val>
            <c:numRef>
              <c:f>Water!$H$299:$H$300</c:f>
              <c:numCache>
                <c:formatCode>0.0</c:formatCode>
                <c:ptCount val="2"/>
                <c:pt idx="0">
                  <c:v>37.509477385308401</c:v>
                </c:pt>
                <c:pt idx="1">
                  <c:v>17.483975315865791</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2017</c:v>
                </c:pt>
              </c:numCache>
            </c:numRef>
          </c:cat>
          <c:val>
            <c:numRef>
              <c:f>Water!$J$299:$J$300</c:f>
              <c:numCache>
                <c:formatCode>0.0</c:formatCode>
                <c:ptCount val="2"/>
                <c:pt idx="0">
                  <c:v>7.1146805504432082</c:v>
                </c:pt>
                <c:pt idx="1">
                  <c:v>32.247311022092667</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2017</c:v>
                </c:pt>
              </c:numCache>
            </c:numRef>
          </c:cat>
          <c:val>
            <c:numRef>
              <c:f>Water!$K$299:$K$300</c:f>
              <c:numCache>
                <c:formatCode>0.0</c:formatCode>
                <c:ptCount val="2"/>
                <c:pt idx="0">
                  <c:v>4.0104776060260878</c:v>
                </c:pt>
                <c:pt idx="1">
                  <c:v>18.177501827626603</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2017</c:v>
                </c:pt>
              </c:numCache>
            </c:numRef>
          </c:cat>
          <c:val>
            <c:numRef>
              <c:f>Water!$L$299:$L$300</c:f>
              <c:numCache>
                <c:formatCode>0.0</c:formatCode>
                <c:ptCount val="2"/>
                <c:pt idx="0">
                  <c:v>52.902433208898401</c:v>
                </c:pt>
                <c:pt idx="1">
                  <c:v>36.285769664512372</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2017</c:v>
                </c:pt>
              </c:numCache>
            </c:numRef>
          </c:cat>
          <c:val>
            <c:numRef>
              <c:f>Water!$M$299:$M$300</c:f>
              <c:numCache>
                <c:formatCode>0.0</c:formatCode>
                <c:ptCount val="2"/>
                <c:pt idx="0">
                  <c:v>35.972408634632302</c:v>
                </c:pt>
                <c:pt idx="1">
                  <c:v>13.289417485768354</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2017</c:v>
                </c:pt>
              </c:numCache>
            </c:numRef>
          </c:cat>
          <c:val>
            <c:numRef>
              <c:f>Water!$O$299:$O$300</c:f>
              <c:numCache>
                <c:formatCode>0.0</c:formatCode>
                <c:ptCount val="2"/>
                <c:pt idx="0">
                  <c:v>7.7895839180928315</c:v>
                </c:pt>
                <c:pt idx="1">
                  <c:v>37.632292164077377</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2017</c:v>
                </c:pt>
              </c:numCache>
            </c:numRef>
          </c:cat>
          <c:val>
            <c:numRef>
              <c:f>Water!$P$299:$P$300</c:f>
              <c:numCache>
                <c:formatCode>0.0</c:formatCode>
                <c:ptCount val="2"/>
                <c:pt idx="0">
                  <c:v>4.6691854832524751</c:v>
                </c:pt>
                <c:pt idx="1">
                  <c:v>22.557321947055492</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2017</c:v>
                </c:pt>
              </c:numCache>
            </c:numRef>
          </c:cat>
          <c:val>
            <c:numRef>
              <c:f>Water!$Q$299:$Q$300</c:f>
              <c:numCache>
                <c:formatCode>0.0</c:formatCode>
                <c:ptCount val="2"/>
                <c:pt idx="0">
                  <c:v>51.733329892122583</c:v>
                </c:pt>
                <c:pt idx="1">
                  <c:v>27.761003159383563</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2017</c:v>
                </c:pt>
              </c:numCache>
            </c:numRef>
          </c:cat>
          <c:val>
            <c:numRef>
              <c:f>Water!$R$299:$R$300</c:f>
              <c:numCache>
                <c:formatCode>0.0</c:formatCode>
                <c:ptCount val="2"/>
                <c:pt idx="0">
                  <c:v>35.807900706532109</c:v>
                </c:pt>
                <c:pt idx="1">
                  <c:v>12.049382729483568</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2017</c:v>
                </c:pt>
              </c:numCache>
            </c:numRef>
          </c:cat>
          <c:val>
            <c:numRef>
              <c:f>Water!$T$299:$T$300</c:f>
              <c:numCache>
                <c:formatCode>0.0</c:formatCode>
                <c:ptCount val="2"/>
                <c:pt idx="0">
                  <c:v>10.112993473403021</c:v>
                </c:pt>
                <c:pt idx="1">
                  <c:v>40.009213546930155</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2017</c:v>
                </c:pt>
              </c:numCache>
            </c:numRef>
          </c:cat>
          <c:val>
            <c:numRef>
              <c:f>Water!$U$299:$U$300</c:f>
              <c:numCache>
                <c:formatCode>0.0</c:formatCode>
                <c:ptCount val="2"/>
                <c:pt idx="0">
                  <c:v>5.3425566858009734</c:v>
                </c:pt>
                <c:pt idx="1">
                  <c:v>21.136322483639773</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2017</c:v>
                </c:pt>
              </c:numCache>
            </c:numRef>
          </c:cat>
          <c:val>
            <c:numRef>
              <c:f>Water!$V$299:$V$300</c:f>
              <c:numCache>
                <c:formatCode>0.0</c:formatCode>
                <c:ptCount val="2"/>
                <c:pt idx="0">
                  <c:v>50.536561455525316</c:v>
                </c:pt>
                <c:pt idx="1">
                  <c:v>26.421558446454583</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2017</c:v>
                </c:pt>
              </c:numCache>
            </c:numRef>
          </c:cat>
          <c:val>
            <c:numRef>
              <c:f>Water!$W$299:$W$300</c:f>
              <c:numCache>
                <c:formatCode>0.0</c:formatCode>
                <c:ptCount val="2"/>
                <c:pt idx="0">
                  <c:v>34.007888385270689</c:v>
                </c:pt>
                <c:pt idx="1">
                  <c:v>12.432905522975489</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2017</c:v>
                </c:pt>
              </c:numCache>
            </c:numRef>
          </c:cat>
          <c:val>
            <c:numRef>
              <c:f>Water!$Y$299:$Y$300</c:f>
              <c:numCache>
                <c:formatCode>0.0</c:formatCode>
                <c:ptCount val="2"/>
                <c:pt idx="0">
                  <c:v>11.755703582983527</c:v>
                </c:pt>
                <c:pt idx="1">
                  <c:v>52.869447484310655</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2017</c:v>
                </c:pt>
              </c:numCache>
            </c:numRef>
          </c:cat>
          <c:val>
            <c:numRef>
              <c:f>Water!$Z$299:$Z$300</c:f>
              <c:numCache>
                <c:formatCode>0.0</c:formatCode>
                <c:ptCount val="2"/>
                <c:pt idx="0">
                  <c:v>4.9681482195998141</c:v>
                </c:pt>
                <c:pt idx="1">
                  <c:v>22.343473492357447</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2017</c:v>
                </c:pt>
              </c:numCache>
            </c:numRef>
          </c:cat>
          <c:val>
            <c:numRef>
              <c:f>Water!$AA$299:$AA$300</c:f>
              <c:numCache>
                <c:formatCode>0.0</c:formatCode>
                <c:ptCount val="2"/>
                <c:pt idx="0">
                  <c:v>46.674735356245037</c:v>
                </c:pt>
                <c:pt idx="1">
                  <c:v>18.714797857803205</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2017</c:v>
                </c:pt>
              </c:numCache>
            </c:numRef>
          </c:cat>
          <c:val>
            <c:numRef>
              <c:f>Water!$AB$299:$AB$300</c:f>
              <c:numCache>
                <c:formatCode>0.0</c:formatCode>
                <c:ptCount val="2"/>
                <c:pt idx="0">
                  <c:v>36.601412841171623</c:v>
                </c:pt>
                <c:pt idx="1">
                  <c:v>6.0722811655286932</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Water!$E$99:$E$100</c:f>
              <c:numCache>
                <c:formatCode>0.0</c:formatCode>
                <c:ptCount val="2"/>
                <c:pt idx="0">
                  <c:v>7.9988102987917395</c:v>
                </c:pt>
                <c:pt idx="1">
                  <c:v>26.504853953141314</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Water!$F$99:$F$100</c:f>
              <c:numCache>
                <c:formatCode>0.0</c:formatCode>
                <c:ptCount val="2"/>
                <c:pt idx="0">
                  <c:v>5.4039878298468116</c:v>
                </c:pt>
                <c:pt idx="1">
                  <c:v>17.906651469941558</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Water!$G$99:$G$100</c:f>
              <c:numCache>
                <c:formatCode>0.0</c:formatCode>
                <c:ptCount val="2"/>
                <c:pt idx="0">
                  <c:v>50.044966554278744</c:v>
                </c:pt>
                <c:pt idx="1">
                  <c:v>38.725151616574294</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2017</c:v>
                </c:pt>
              </c:numCache>
            </c:numRef>
          </c:cat>
          <c:val>
            <c:numRef>
              <c:f>Water!$H$99:$H$100</c:f>
              <c:numCache>
                <c:formatCode>0.0</c:formatCode>
                <c:ptCount val="2"/>
                <c:pt idx="0">
                  <c:v>36.552235317082705</c:v>
                </c:pt>
                <c:pt idx="1">
                  <c:v>16.863342960342834</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Water!$J$99:$J$100</c:f>
              <c:numCache>
                <c:formatCode>0.0</c:formatCode>
                <c:ptCount val="2"/>
                <c:pt idx="0">
                  <c:v>7.5441597628567694</c:v>
                </c:pt>
                <c:pt idx="1">
                  <c:v>34.307031918638529</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Water!$K$99:$K$100</c:f>
              <c:numCache>
                <c:formatCode>0.0</c:formatCode>
                <c:ptCount val="2"/>
                <c:pt idx="0">
                  <c:v>4.4197841797851209</c:v>
                </c:pt>
                <c:pt idx="1">
                  <c:v>20.098948285257904</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Water!$L$99:$L$100</c:f>
              <c:numCache>
                <c:formatCode>0.0</c:formatCode>
                <c:ptCount val="2"/>
                <c:pt idx="0">
                  <c:v>51.490374544538554</c:v>
                </c:pt>
                <c:pt idx="1">
                  <c:v>32.747639484136471</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2017</c:v>
                </c:pt>
              </c:numCache>
            </c:numRef>
          </c:cat>
          <c:val>
            <c:numRef>
              <c:f>Water!$M$99:$M$100</c:f>
              <c:numCache>
                <c:formatCode>0.0</c:formatCode>
                <c:ptCount val="2"/>
                <c:pt idx="0">
                  <c:v>36.545681512819556</c:v>
                </c:pt>
                <c:pt idx="1">
                  <c:v>12.846380311967096</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Water!$O$99:$O$100</c:f>
              <c:numCache>
                <c:formatCode>0.0</c:formatCode>
                <c:ptCount val="2"/>
                <c:pt idx="0">
                  <c:v>8.4549537976816609</c:v>
                </c:pt>
                <c:pt idx="1">
                  <c:v>39.771138335899899</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Water!$P$99:$P$100</c:f>
              <c:numCache>
                <c:formatCode>0.0</c:formatCode>
                <c:ptCount val="2"/>
                <c:pt idx="0">
                  <c:v>4.6338413596196597</c:v>
                </c:pt>
                <c:pt idx="1">
                  <c:v>21.797061243620398</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Water!$Q$99:$Q$100</c:f>
              <c:numCache>
                <c:formatCode>0.0</c:formatCode>
                <c:ptCount val="2"/>
                <c:pt idx="0">
                  <c:v>52.41509277535306</c:v>
                </c:pt>
                <c:pt idx="1">
                  <c:v>27.786825739809501</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2017</c:v>
                </c:pt>
              </c:numCache>
            </c:numRef>
          </c:cat>
          <c:val>
            <c:numRef>
              <c:f>Water!$R$99:$R$100</c:f>
              <c:numCache>
                <c:formatCode>0.0</c:formatCode>
                <c:ptCount val="2"/>
                <c:pt idx="0">
                  <c:v>34.496112067345621</c:v>
                </c:pt>
                <c:pt idx="1">
                  <c:v>10.644974680670202</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Water!$T$99:$T$100</c:f>
              <c:numCache>
                <c:formatCode>0.0</c:formatCode>
                <c:ptCount val="2"/>
                <c:pt idx="0">
                  <c:v>11.11333363246211</c:v>
                </c:pt>
                <c:pt idx="1">
                  <c:v>47.261515143077915</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Water!$U$99:$U$100</c:f>
              <c:numCache>
                <c:formatCode>0.0</c:formatCode>
                <c:ptCount val="2"/>
                <c:pt idx="0">
                  <c:v>5.169027460725208</c:v>
                </c:pt>
                <c:pt idx="1">
                  <c:v>21.982249223262748</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Water!$V$99:$V$100</c:f>
              <c:numCache>
                <c:formatCode>0.0</c:formatCode>
                <c:ptCount val="2"/>
                <c:pt idx="0">
                  <c:v>47.241320748996259</c:v>
                </c:pt>
                <c:pt idx="1">
                  <c:v>21.438211187152319</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2017</c:v>
                </c:pt>
              </c:numCache>
            </c:numRef>
          </c:cat>
          <c:val>
            <c:numRef>
              <c:f>Water!$W$99:$W$100</c:f>
              <c:numCache>
                <c:formatCode>0.0</c:formatCode>
                <c:ptCount val="2"/>
                <c:pt idx="0">
                  <c:v>36.476318157816422</c:v>
                </c:pt>
                <c:pt idx="1">
                  <c:v>9.3180244465070245</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Water!$Y$99:$Y$100</c:f>
              <c:numCache>
                <c:formatCode>0.0</c:formatCode>
                <c:ptCount val="2"/>
                <c:pt idx="0">
                  <c:v>58.144382969584022</c:v>
                </c:pt>
                <c:pt idx="1">
                  <c:v>86.046559777207307</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Water!$Z$99:$Z$100</c:f>
              <c:numCache>
                <c:formatCode>0.0</c:formatCode>
                <c:ptCount val="2"/>
                <c:pt idx="0">
                  <c:v>7.1946805337129591</c:v>
                </c:pt>
                <c:pt idx="1">
                  <c:v>10.647245305636632</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Water!$AA$99:$AA$100</c:f>
              <c:numCache>
                <c:formatCode>0.0</c:formatCode>
                <c:ptCount val="2"/>
                <c:pt idx="0">
                  <c:v>20.246484888801433</c:v>
                </c:pt>
                <c:pt idx="1">
                  <c:v>3.0244032534251346</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2017</c:v>
                </c:pt>
              </c:numCache>
            </c:numRef>
          </c:cat>
          <c:val>
            <c:numRef>
              <c:f>Water!$AB$99:$AB$100</c:f>
              <c:numCache>
                <c:formatCode>0.0</c:formatCode>
                <c:ptCount val="2"/>
                <c:pt idx="0">
                  <c:v>14.414451607901583</c:v>
                </c:pt>
                <c:pt idx="1">
                  <c:v>0.28179166373092812</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2017</c:v>
                </c:pt>
              </c:numCache>
            </c:numRef>
          </c:cat>
          <c:val>
            <c:numRef>
              <c:f>Water!$E$199:$E$200</c:f>
              <c:numCache>
                <c:formatCode>0.0</c:formatCode>
                <c:ptCount val="2"/>
                <c:pt idx="0">
                  <c:v>48.316986095332283</c:v>
                </c:pt>
                <c:pt idx="1">
                  <c:v>72.22357038466248</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2017</c:v>
                </c:pt>
              </c:numCache>
            </c:numRef>
          </c:cat>
          <c:val>
            <c:numRef>
              <c:f>Water!$F$199:$F$200</c:f>
              <c:numCache>
                <c:formatCode>0.0</c:formatCode>
                <c:ptCount val="2"/>
                <c:pt idx="0">
                  <c:v>14.745611427614074</c:v>
                </c:pt>
                <c:pt idx="1">
                  <c:v>22.041538408581573</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2017</c:v>
                </c:pt>
              </c:numCache>
            </c:numRef>
          </c:cat>
          <c:val>
            <c:numRef>
              <c:f>Water!$G$199:$G$200</c:f>
              <c:numCache>
                <c:formatCode>0.0</c:formatCode>
                <c:ptCount val="2"/>
                <c:pt idx="0">
                  <c:v>20.378436057373165</c:v>
                </c:pt>
                <c:pt idx="1">
                  <c:v>5.7348912067559468</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2017</c:v>
                </c:pt>
              </c:numCache>
            </c:numRef>
          </c:cat>
          <c:val>
            <c:numRef>
              <c:f>Water!$H$199:$H$200</c:f>
              <c:numCache>
                <c:formatCode>0.0</c:formatCode>
                <c:ptCount val="2"/>
                <c:pt idx="0">
                  <c:v>16.558966419680473</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2017</c:v>
                </c:pt>
              </c:numCache>
            </c:numRef>
          </c:cat>
          <c:val>
            <c:numRef>
              <c:f>Water!$J$199:$J$200</c:f>
              <c:numCache>
                <c:formatCode>0.0</c:formatCode>
                <c:ptCount val="2"/>
                <c:pt idx="0">
                  <c:v>71.833282081973124</c:v>
                </c:pt>
                <c:pt idx="1">
                  <c:v>89.517160159415994</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2017</c:v>
                </c:pt>
              </c:numCache>
            </c:numRef>
          </c:cat>
          <c:val>
            <c:numRef>
              <c:f>Water!$K$199:$K$200</c:f>
              <c:numCache>
                <c:formatCode>0.0</c:formatCode>
                <c:ptCount val="2"/>
                <c:pt idx="0">
                  <c:v>8.4119825734843747</c:v>
                </c:pt>
                <c:pt idx="1">
                  <c:v>10.482839840584006</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2017</c:v>
                </c:pt>
              </c:numCache>
            </c:numRef>
          </c:cat>
          <c:val>
            <c:numRef>
              <c:f>Water!$L$199:$L$200</c:f>
              <c:numCache>
                <c:formatCode>0.0</c:formatCode>
                <c:ptCount val="2"/>
                <c:pt idx="0">
                  <c:v>12.058752669375053</c:v>
                </c:pt>
                <c:pt idx="1">
                  <c:v>0</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2017</c:v>
                </c:pt>
              </c:numCache>
            </c:numRef>
          </c:cat>
          <c:val>
            <c:numRef>
              <c:f>Water!$M$199:$M$200</c:f>
              <c:numCache>
                <c:formatCode>0.0</c:formatCode>
                <c:ptCount val="2"/>
                <c:pt idx="0">
                  <c:v>7.6959826751674427</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2017</c:v>
                </c:pt>
              </c:numCache>
            </c:numRef>
          </c:cat>
          <c:val>
            <c:numRef>
              <c:f>Water!$O$199:$O$200</c:f>
              <c:numCache>
                <c:formatCode>0.0</c:formatCode>
                <c:ptCount val="2"/>
                <c:pt idx="0">
                  <c:v>88.305901299229262</c:v>
                </c:pt>
                <c:pt idx="1">
                  <c:v>93.919556719385952</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2017</c:v>
                </c:pt>
              </c:numCache>
            </c:numRef>
          </c:cat>
          <c:val>
            <c:numRef>
              <c:f>Water!$P$199:$P$200</c:f>
              <c:numCache>
                <c:formatCode>0.0</c:formatCode>
                <c:ptCount val="2"/>
                <c:pt idx="0">
                  <c:v>5.6702701222102485</c:v>
                </c:pt>
                <c:pt idx="1">
                  <c:v>6.0307323578816465</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2017</c:v>
                </c:pt>
              </c:numCache>
            </c:numRef>
          </c:cat>
          <c:val>
            <c:numRef>
              <c:f>Water!$Q$199:$Q$200</c:f>
              <c:numCache>
                <c:formatCode>0.0</c:formatCode>
                <c:ptCount val="2"/>
                <c:pt idx="0">
                  <c:v>3.243727850405719</c:v>
                </c:pt>
                <c:pt idx="1">
                  <c:v>4.9710922732401741E-2</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2017</c:v>
                </c:pt>
              </c:numCache>
            </c:numRef>
          </c:cat>
          <c:val>
            <c:numRef>
              <c:f>Water!$R$199:$R$200</c:f>
              <c:numCache>
                <c:formatCode>0.0</c:formatCode>
                <c:ptCount val="2"/>
                <c:pt idx="0">
                  <c:v>2.7801007281547641</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2017</c:v>
                </c:pt>
              </c:numCache>
            </c:numRef>
          </c:cat>
          <c:val>
            <c:numRef>
              <c:f>Water!$T$199:$T$200</c:f>
              <c:numCache>
                <c:formatCode>0.0</c:formatCode>
                <c:ptCount val="2"/>
                <c:pt idx="0">
                  <c:v>96.185350285768436</c:v>
                </c:pt>
                <c:pt idx="1">
                  <c:v>97.262652338325935</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2017</c:v>
                </c:pt>
              </c:numCache>
            </c:numRef>
          </c:cat>
          <c:val>
            <c:numRef>
              <c:f>Water!$U$199:$U$200</c:f>
              <c:numCache>
                <c:formatCode>0.0</c:formatCode>
                <c:ptCount val="2"/>
                <c:pt idx="0">
                  <c:v>2.707028210337008</c:v>
                </c:pt>
                <c:pt idx="1">
                  <c:v>2.7373476616740646</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2017</c:v>
                </c:pt>
              </c:numCache>
            </c:numRef>
          </c:cat>
          <c:val>
            <c:numRef>
              <c:f>Water!$V$199:$V$200</c:f>
              <c:numCache>
                <c:formatCode>0.0</c:formatCode>
                <c:ptCount val="2"/>
                <c:pt idx="0">
                  <c:v>0.96629514339173284</c:v>
                </c:pt>
                <c:pt idx="1">
                  <c:v>0</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2017</c:v>
                </c:pt>
              </c:numCache>
            </c:numRef>
          </c:cat>
          <c:val>
            <c:numRef>
              <c:f>Water!$W$199:$W$200</c:f>
              <c:numCache>
                <c:formatCode>0.0</c:formatCode>
                <c:ptCount val="2"/>
                <c:pt idx="0">
                  <c:v>0.14132636050281278</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2017</c:v>
                </c:pt>
              </c:numCache>
            </c:numRef>
          </c:cat>
          <c:val>
            <c:numRef>
              <c:f>Water!$Y$199:$Y$200</c:f>
              <c:numCache>
                <c:formatCode>0.0</c:formatCode>
                <c:ptCount val="2"/>
                <c:pt idx="0">
                  <c:v>98.901121992763223</c:v>
                </c:pt>
                <c:pt idx="1">
                  <c:v>98.970077037636941</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2017</c:v>
                </c:pt>
              </c:numCache>
            </c:numRef>
          </c:cat>
          <c:val>
            <c:numRef>
              <c:f>Water!$Z$199:$Z$200</c:f>
              <c:numCache>
                <c:formatCode>0.0</c:formatCode>
                <c:ptCount val="2"/>
                <c:pt idx="0">
                  <c:v>1.0292053880596606</c:v>
                </c:pt>
                <c:pt idx="1">
                  <c:v>1.0299229623630453</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2017</c:v>
                </c:pt>
              </c:numCache>
            </c:numRef>
          </c:cat>
          <c:val>
            <c:numRef>
              <c:f>Water!$AA$199:$AA$200</c:f>
              <c:numCache>
                <c:formatCode>0.0</c:formatCode>
                <c:ptCount val="2"/>
                <c:pt idx="0">
                  <c:v>6.1336934835935608E-2</c:v>
                </c:pt>
                <c:pt idx="1">
                  <c:v>0</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2017</c:v>
                </c:pt>
              </c:numCache>
            </c:numRef>
          </c:cat>
          <c:val>
            <c:numRef>
              <c:f>Water!$AB$199:$AB$200</c:f>
              <c:numCache>
                <c:formatCode>0.0</c:formatCode>
                <c:ptCount val="2"/>
                <c:pt idx="0">
                  <c:v>8.3356843411819259E-3</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2000</c:v>
                </c:pt>
                <c:pt idx="1">
                  <c:v>2005</c:v>
                </c:pt>
                <c:pt idx="2">
                  <c:v>2011</c:v>
                </c:pt>
                <c:pt idx="3">
                  <c:v>2016</c:v>
                </c:pt>
              </c:numCache>
            </c:numRef>
          </c:xVal>
          <c:yVal>
            <c:numRef>
              <c:f>Sanitation!$AB$105:$AB$116</c:f>
              <c:numCache>
                <c:formatCode>0.0</c:formatCode>
                <c:ptCount val="12"/>
                <c:pt idx="0">
                  <c:v>43.082888985302397</c:v>
                </c:pt>
                <c:pt idx="1">
                  <c:v>25.002926534477005</c:v>
                </c:pt>
                <c:pt idx="2">
                  <c:v>13.553406692296624</c:v>
                </c:pt>
                <c:pt idx="3">
                  <c:v>7.2677064278759724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2000</c:v>
                </c:pt>
                <c:pt idx="1">
                  <c:v>2005</c:v>
                </c:pt>
                <c:pt idx="2">
                  <c:v>2011</c:v>
                </c:pt>
                <c:pt idx="3">
                  <c:v>2016</c:v>
                </c:pt>
              </c:numCache>
            </c:numRef>
          </c:xVal>
          <c:yVal>
            <c:numRef>
              <c:f>Sanitation!$W$105:$W$116</c:f>
              <c:numCache>
                <c:formatCode>0.0</c:formatCode>
                <c:ptCount val="12"/>
                <c:pt idx="0">
                  <c:v>88.420411960568842</c:v>
                </c:pt>
                <c:pt idx="1">
                  <c:v>63.334937709222082</c:v>
                </c:pt>
                <c:pt idx="2">
                  <c:v>36.613576165965398</c:v>
                </c:pt>
                <c:pt idx="3">
                  <c:v>24.017016426066359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2000</c:v>
                </c:pt>
                <c:pt idx="1">
                  <c:v>2005</c:v>
                </c:pt>
                <c:pt idx="2">
                  <c:v>2011</c:v>
                </c:pt>
                <c:pt idx="3">
                  <c:v>2016</c:v>
                </c:pt>
              </c:numCache>
            </c:numRef>
          </c:xVal>
          <c:yVal>
            <c:numRef>
              <c:f>Sanitation!$R$105:$R$116</c:f>
              <c:numCache>
                <c:formatCode>0.0</c:formatCode>
                <c:ptCount val="12"/>
                <c:pt idx="0">
                  <c:v>91.648575198350841</c:v>
                </c:pt>
                <c:pt idx="1">
                  <c:v>67.660572710152806</c:v>
                </c:pt>
                <c:pt idx="2">
                  <c:v>42.787721503803958</c:v>
                </c:pt>
                <c:pt idx="3">
                  <c:v>33.610336828404598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2000</c:v>
                </c:pt>
                <c:pt idx="1">
                  <c:v>2005</c:v>
                </c:pt>
                <c:pt idx="2">
                  <c:v>2011</c:v>
                </c:pt>
                <c:pt idx="3">
                  <c:v>2016</c:v>
                </c:pt>
              </c:numCache>
            </c:numRef>
          </c:xVal>
          <c:yVal>
            <c:numRef>
              <c:f>Sanitation!$M$105:$M$116</c:f>
              <c:numCache>
                <c:formatCode>0.0</c:formatCode>
                <c:ptCount val="12"/>
                <c:pt idx="0">
                  <c:v>94.067398838465948</c:v>
                </c:pt>
                <c:pt idx="1">
                  <c:v>72.702145995375929</c:v>
                </c:pt>
                <c:pt idx="2">
                  <c:v>46.456451990930084</c:v>
                </c:pt>
                <c:pt idx="3">
                  <c:v>44.631955086584682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2000</c:v>
                </c:pt>
                <c:pt idx="1">
                  <c:v>2005</c:v>
                </c:pt>
                <c:pt idx="2">
                  <c:v>2011</c:v>
                </c:pt>
                <c:pt idx="3">
                  <c:v>2016</c:v>
                </c:pt>
              </c:numCache>
            </c:numRef>
          </c:xVal>
          <c:yVal>
            <c:numRef>
              <c:f>Sanitation!$H$105:$H$116</c:f>
              <c:numCache>
                <c:formatCode>0.0</c:formatCode>
                <c:ptCount val="12"/>
                <c:pt idx="0">
                  <c:v>94.475757217808038</c:v>
                </c:pt>
                <c:pt idx="1">
                  <c:v>82.120735890379265</c:v>
                </c:pt>
                <c:pt idx="2">
                  <c:v>51.336125520211453</c:v>
                </c:pt>
                <c:pt idx="3">
                  <c:v>54.846176744192888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20"/>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2000</c:v>
                </c:pt>
                <c:pt idx="1">
                  <c:v>2005</c:v>
                </c:pt>
                <c:pt idx="2">
                  <c:v>2011</c:v>
                </c:pt>
                <c:pt idx="3">
                  <c:v>2016</c:v>
                </c:pt>
              </c:numCache>
            </c:numRef>
          </c:xVal>
          <c:yVal>
            <c:numRef>
              <c:f>Sanitation!$X$105:$X$116</c:f>
              <c:numCache>
                <c:formatCode>0.0</c:formatCode>
                <c:ptCount val="12"/>
                <c:pt idx="0">
                  <c:v>24.217547074251801</c:v>
                </c:pt>
                <c:pt idx="1">
                  <c:v>36.2353377639934</c:v>
                </c:pt>
                <c:pt idx="2">
                  <c:v>44.654340326856115</c:v>
                </c:pt>
                <c:pt idx="3">
                  <c:v>42.650657858319654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2000</c:v>
                </c:pt>
                <c:pt idx="1">
                  <c:v>2005</c:v>
                </c:pt>
                <c:pt idx="2">
                  <c:v>2011</c:v>
                </c:pt>
                <c:pt idx="3">
                  <c:v>2016</c:v>
                </c:pt>
              </c:numCache>
            </c:numRef>
          </c:xVal>
          <c:yVal>
            <c:numRef>
              <c:f>Sanitation!$S$105:$S$116</c:f>
              <c:numCache>
                <c:formatCode>0.0</c:formatCode>
                <c:ptCount val="12"/>
                <c:pt idx="0">
                  <c:v>0.32311599816335485</c:v>
                </c:pt>
                <c:pt idx="1">
                  <c:v>6.0094697879446368</c:v>
                </c:pt>
                <c:pt idx="2">
                  <c:v>11.79754332031578</c:v>
                </c:pt>
                <c:pt idx="3">
                  <c:v>6.4605550688595414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2000</c:v>
                </c:pt>
                <c:pt idx="1">
                  <c:v>2005</c:v>
                </c:pt>
                <c:pt idx="2">
                  <c:v>2011</c:v>
                </c:pt>
                <c:pt idx="3">
                  <c:v>2016</c:v>
                </c:pt>
              </c:numCache>
            </c:numRef>
          </c:xVal>
          <c:yVal>
            <c:numRef>
              <c:f>Sanitation!$N$105:$N$116</c:f>
              <c:numCache>
                <c:formatCode>0.0</c:formatCode>
                <c:ptCount val="12"/>
                <c:pt idx="0">
                  <c:v>0.49496595890700018</c:v>
                </c:pt>
                <c:pt idx="1">
                  <c:v>7.96624478852533</c:v>
                </c:pt>
                <c:pt idx="2">
                  <c:v>8.7754307442666537</c:v>
                </c:pt>
                <c:pt idx="3">
                  <c:v>5.8059431198862947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2000</c:v>
                </c:pt>
                <c:pt idx="1">
                  <c:v>2005</c:v>
                </c:pt>
                <c:pt idx="2">
                  <c:v>2011</c:v>
                </c:pt>
                <c:pt idx="3">
                  <c:v>2016</c:v>
                </c:pt>
              </c:numCache>
            </c:numRef>
          </c:xVal>
          <c:yVal>
            <c:numRef>
              <c:f>Sanitation!$I$105:$I$116</c:f>
              <c:numCache>
                <c:formatCode>0.0</c:formatCode>
                <c:ptCount val="12"/>
                <c:pt idx="0">
                  <c:v>0.24919626179697826</c:v>
                </c:pt>
                <c:pt idx="1">
                  <c:v>6.3174599401359695</c:v>
                </c:pt>
                <c:pt idx="2">
                  <c:v>7.3581725221117349</c:v>
                </c:pt>
                <c:pt idx="3">
                  <c:v>4.0898293541075512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2000</c:v>
                </c:pt>
                <c:pt idx="1">
                  <c:v>2005</c:v>
                </c:pt>
                <c:pt idx="2">
                  <c:v>2011</c:v>
                </c:pt>
                <c:pt idx="3">
                  <c:v>2016</c:v>
                </c:pt>
              </c:numCache>
            </c:numRef>
          </c:xVal>
          <c:yVal>
            <c:numRef>
              <c:f>Sanitation!$D$105:$D$116</c:f>
              <c:numCache>
                <c:formatCode>0.0</c:formatCode>
                <c:ptCount val="12"/>
                <c:pt idx="0">
                  <c:v>0.16880316431601206</c:v>
                </c:pt>
                <c:pt idx="1">
                  <c:v>4.4661606736156942</c:v>
                </c:pt>
                <c:pt idx="2">
                  <c:v>5.6685980911062028</c:v>
                </c:pt>
                <c:pt idx="3">
                  <c:v>5.1706975459099782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2017</c:v>
                </c:pt>
              </c:numCache>
            </c:numRef>
          </c:cat>
          <c:val>
            <c:numRef>
              <c:f>Sanitation!$E$99:$E$100</c:f>
              <c:numCache>
                <c:formatCode>0.0</c:formatCode>
                <c:ptCount val="2"/>
                <c:pt idx="0">
                  <c:v>1.1479737208254195</c:v>
                </c:pt>
                <c:pt idx="1">
                  <c:v>5.0923451934386623</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2017</c:v>
                </c:pt>
              </c:numCache>
            </c:numRef>
          </c:cat>
          <c:val>
            <c:numRef>
              <c:f>Sanitation!$F$99:$F$100</c:f>
              <c:numCache>
                <c:formatCode>0.0</c:formatCode>
                <c:ptCount val="2"/>
                <c:pt idx="0">
                  <c:v>0.33031896680340345</c:v>
                </c:pt>
                <c:pt idx="1">
                  <c:v>1.4652758790449223</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2017</c:v>
                </c:pt>
              </c:numCache>
            </c:numRef>
          </c:cat>
          <c:val>
            <c:numRef>
              <c:f>Sanitation!$G$99:$G$100</c:f>
              <c:numCache>
                <c:formatCode>0.0</c:formatCode>
                <c:ptCount val="2"/>
                <c:pt idx="0">
                  <c:v>5.3946536802130822</c:v>
                </c:pt>
                <c:pt idx="1">
                  <c:v>47.984079222003288</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2017</c:v>
                </c:pt>
              </c:numCache>
            </c:numRef>
          </c:cat>
          <c:val>
            <c:numRef>
              <c:f>Sanitation!$H$99:$H$100</c:f>
              <c:numCache>
                <c:formatCode>0.0</c:formatCode>
                <c:ptCount val="2"/>
                <c:pt idx="0">
                  <c:v>93.127053632158095</c:v>
                </c:pt>
                <c:pt idx="1">
                  <c:v>45.458299705513127</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2017</c:v>
                </c:pt>
              </c:numCache>
            </c:numRef>
          </c:cat>
          <c:val>
            <c:numRef>
              <c:f>Sanitation!$J$99:$J$100</c:f>
              <c:numCache>
                <c:formatCode>0.0</c:formatCode>
                <c:ptCount val="2"/>
                <c:pt idx="0">
                  <c:v>2.1601224456279331</c:v>
                </c:pt>
                <c:pt idx="1">
                  <c:v>5.3738676275276189</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2017</c:v>
                </c:pt>
              </c:numCache>
            </c:numRef>
          </c:cat>
          <c:val>
            <c:numRef>
              <c:f>Sanitation!$K$99:$K$100</c:f>
              <c:numCache>
                <c:formatCode>0.0</c:formatCode>
                <c:ptCount val="2"/>
                <c:pt idx="0">
                  <c:v>0.48890084188755722</c:v>
                </c:pt>
                <c:pt idx="1">
                  <c:v>1.2162682780358813</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2017</c:v>
                </c:pt>
              </c:numCache>
            </c:numRef>
          </c:cat>
          <c:val>
            <c:numRef>
              <c:f>Sanitation!$L$99:$L$100</c:f>
              <c:numCache>
                <c:formatCode>0.0</c:formatCode>
                <c:ptCount val="2"/>
                <c:pt idx="0">
                  <c:v>6.9017965687065157</c:v>
                </c:pt>
                <c:pt idx="1">
                  <c:v>58.178154803279369</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2017</c:v>
                </c:pt>
              </c:numCache>
            </c:numRef>
          </c:cat>
          <c:val>
            <c:numRef>
              <c:f>Sanitation!$M$99:$M$100</c:f>
              <c:numCache>
                <c:formatCode>0.0</c:formatCode>
                <c:ptCount val="2"/>
                <c:pt idx="0">
                  <c:v>90.449180143777994</c:v>
                </c:pt>
                <c:pt idx="1">
                  <c:v>35.231709291157131</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2017</c:v>
                </c:pt>
              </c:numCache>
            </c:numRef>
          </c:cat>
          <c:val>
            <c:numRef>
              <c:f>Sanitation!$O$99:$O$100</c:f>
              <c:numCache>
                <c:formatCode>0.0</c:formatCode>
                <c:ptCount val="2"/>
                <c:pt idx="0">
                  <c:v>2.5284079449869585</c:v>
                </c:pt>
                <c:pt idx="1">
                  <c:v>6.5360248573360193</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2017</c:v>
                </c:pt>
              </c:numCache>
            </c:numRef>
          </c:cat>
          <c:val>
            <c:numRef>
              <c:f>Sanitation!$P$99:$P$100</c:f>
              <c:numCache>
                <c:formatCode>0.0</c:formatCode>
                <c:ptCount val="2"/>
                <c:pt idx="0">
                  <c:v>0.7711217610569685</c:v>
                </c:pt>
                <c:pt idx="1">
                  <c:v>1.9933772982694331</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2017</c:v>
                </c:pt>
              </c:numCache>
            </c:numRef>
          </c:cat>
          <c:val>
            <c:numRef>
              <c:f>Sanitation!$Q$99:$Q$100</c:f>
              <c:numCache>
                <c:formatCode>0.0</c:formatCode>
                <c:ptCount val="2"/>
                <c:pt idx="0">
                  <c:v>8.2435613048122605</c:v>
                </c:pt>
                <c:pt idx="1">
                  <c:v>65.765167141802635</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2017</c:v>
                </c:pt>
              </c:numCache>
            </c:numRef>
          </c:cat>
          <c:val>
            <c:numRef>
              <c:f>Sanitation!$R$99:$R$100</c:f>
              <c:numCache>
                <c:formatCode>0.0</c:formatCode>
                <c:ptCount val="2"/>
                <c:pt idx="0">
                  <c:v>88.456908989143813</c:v>
                </c:pt>
                <c:pt idx="1">
                  <c:v>25.705430702591912</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2017</c:v>
                </c:pt>
              </c:numCache>
            </c:numRef>
          </c:cat>
          <c:val>
            <c:numRef>
              <c:f>Sanitation!$T$99:$T$100</c:f>
              <c:numCache>
                <c:formatCode>0.0</c:formatCode>
                <c:ptCount val="2"/>
                <c:pt idx="0">
                  <c:v>1.9136846649654478</c:v>
                </c:pt>
                <c:pt idx="1">
                  <c:v>7.823866501366247</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2017</c:v>
                </c:pt>
              </c:numCache>
            </c:numRef>
          </c:cat>
          <c:val>
            <c:numRef>
              <c:f>Sanitation!$U$99:$U$100</c:f>
              <c:numCache>
                <c:formatCode>0.0</c:formatCode>
                <c:ptCount val="2"/>
                <c:pt idx="0">
                  <c:v>0.59213798637960857</c:v>
                </c:pt>
                <c:pt idx="1">
                  <c:v>2.4208839839898748</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2017</c:v>
                </c:pt>
              </c:numCache>
            </c:numRef>
          </c:cat>
          <c:val>
            <c:numRef>
              <c:f>Sanitation!$V$99:$V$100</c:f>
              <c:numCache>
                <c:formatCode>0.0</c:formatCode>
                <c:ptCount val="2"/>
                <c:pt idx="0">
                  <c:v>11.773513760963056</c:v>
                </c:pt>
                <c:pt idx="1">
                  <c:v>73.360964224201894</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2017</c:v>
                </c:pt>
              </c:numCache>
            </c:numRef>
          </c:cat>
          <c:val>
            <c:numRef>
              <c:f>Sanitation!$W$99:$W$100</c:f>
              <c:numCache>
                <c:formatCode>0.0</c:formatCode>
                <c:ptCount val="2"/>
                <c:pt idx="0">
                  <c:v>85.720663587691888</c:v>
                </c:pt>
                <c:pt idx="1">
                  <c:v>16.394285290441985</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2017</c:v>
                </c:pt>
              </c:numCache>
            </c:numRef>
          </c:cat>
          <c:val>
            <c:numRef>
              <c:f>Sanitation!$Y$99:$Y$100</c:f>
              <c:numCache>
                <c:formatCode>0.0</c:formatCode>
                <c:ptCount val="2"/>
                <c:pt idx="0">
                  <c:v>12.10887818536234</c:v>
                </c:pt>
                <c:pt idx="1">
                  <c:v>20.972385303383771</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2017</c:v>
                </c:pt>
              </c:numCache>
            </c:numRef>
          </c:cat>
          <c:val>
            <c:numRef>
              <c:f>Sanitation!$Z$99:$Z$100</c:f>
              <c:numCache>
                <c:formatCode>0.0</c:formatCode>
                <c:ptCount val="2"/>
                <c:pt idx="0">
                  <c:v>15.366379202759578</c:v>
                </c:pt>
                <c:pt idx="1">
                  <c:v>26.614325491171304</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2017</c:v>
                </c:pt>
              </c:numCache>
            </c:numRef>
          </c:cat>
          <c:val>
            <c:numRef>
              <c:f>Sanitation!$AA$99:$AA$100</c:f>
              <c:numCache>
                <c:formatCode>0.0</c:formatCode>
                <c:ptCount val="2"/>
                <c:pt idx="0">
                  <c:v>32.716091548549684</c:v>
                </c:pt>
                <c:pt idx="1">
                  <c:v>49.966215811713482</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2017</c:v>
                </c:pt>
              </c:numCache>
            </c:numRef>
          </c:cat>
          <c:val>
            <c:numRef>
              <c:f>Sanitation!$AB$99:$AB$100</c:f>
              <c:numCache>
                <c:formatCode>0.0</c:formatCode>
                <c:ptCount val="2"/>
                <c:pt idx="0">
                  <c:v>39.808651063328398</c:v>
                </c:pt>
                <c:pt idx="1">
                  <c:v>2.4470733937314435</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2000</c:v>
                </c:pt>
                <c:pt idx="1">
                  <c:v>2005</c:v>
                </c:pt>
                <c:pt idx="2">
                  <c:v>2011</c:v>
                </c:pt>
                <c:pt idx="3">
                  <c:v>2016</c:v>
                </c:pt>
              </c:numCache>
            </c:numRef>
          </c:xVal>
          <c:yVal>
            <c:numRef>
              <c:f>Sanitation!$AB$205:$AB$216</c:f>
              <c:numCache>
                <c:formatCode>0.0</c:formatCode>
                <c:ptCount val="12"/>
                <c:pt idx="0">
                  <c:v>4.9676205383518104</c:v>
                </c:pt>
                <c:pt idx="1">
                  <c:v>0.87496802389330353</c:v>
                </c:pt>
                <c:pt idx="2">
                  <c:v>0.30629060689084225</c:v>
                </c:pt>
                <c:pt idx="3">
                  <c:v>0.26045621438052197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2000</c:v>
                </c:pt>
                <c:pt idx="1">
                  <c:v>2005</c:v>
                </c:pt>
                <c:pt idx="2">
                  <c:v>2011</c:v>
                </c:pt>
                <c:pt idx="3">
                  <c:v>2016</c:v>
                </c:pt>
              </c:numCache>
            </c:numRef>
          </c:xVal>
          <c:yVal>
            <c:numRef>
              <c:f>Sanitation!$W$205:$W$216</c:f>
              <c:numCache>
                <c:formatCode>0.0</c:formatCode>
                <c:ptCount val="12"/>
                <c:pt idx="0">
                  <c:v>11.745749497272714</c:v>
                </c:pt>
                <c:pt idx="1">
                  <c:v>1.4830162580959259</c:v>
                </c:pt>
                <c:pt idx="2">
                  <c:v>2.7731358088813272</c:v>
                </c:pt>
                <c:pt idx="3">
                  <c:v>0.73204240536081089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2000</c:v>
                </c:pt>
                <c:pt idx="1">
                  <c:v>2005</c:v>
                </c:pt>
                <c:pt idx="2">
                  <c:v>2011</c:v>
                </c:pt>
                <c:pt idx="3">
                  <c:v>2016</c:v>
                </c:pt>
              </c:numCache>
            </c:numRef>
          </c:xVal>
          <c:yVal>
            <c:numRef>
              <c:f>Sanitation!$R$205:$R$216</c:f>
              <c:numCache>
                <c:formatCode>0.0</c:formatCode>
                <c:ptCount val="12"/>
                <c:pt idx="0">
                  <c:v>29.396368677552566</c:v>
                </c:pt>
                <c:pt idx="1">
                  <c:v>6.6035534648859588</c:v>
                </c:pt>
                <c:pt idx="2">
                  <c:v>12.821147684039497</c:v>
                </c:pt>
                <c:pt idx="3">
                  <c:v>4.3006297115709726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2000</c:v>
                </c:pt>
                <c:pt idx="1">
                  <c:v>2005</c:v>
                </c:pt>
                <c:pt idx="2">
                  <c:v>2011</c:v>
                </c:pt>
                <c:pt idx="3">
                  <c:v>2016</c:v>
                </c:pt>
              </c:numCache>
            </c:numRef>
          </c:xVal>
          <c:yVal>
            <c:numRef>
              <c:f>Sanitation!$M$205:$M$216</c:f>
              <c:numCache>
                <c:formatCode>0.0</c:formatCode>
                <c:ptCount val="12"/>
                <c:pt idx="0">
                  <c:v>38.900245248321696</c:v>
                </c:pt>
                <c:pt idx="1">
                  <c:v>10.582301516295267</c:v>
                </c:pt>
                <c:pt idx="2">
                  <c:v>24.41190947541574</c:v>
                </c:pt>
                <c:pt idx="3">
                  <c:v>7.5238255932228633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2000</c:v>
                </c:pt>
                <c:pt idx="1">
                  <c:v>2005</c:v>
                </c:pt>
                <c:pt idx="2">
                  <c:v>2011</c:v>
                </c:pt>
                <c:pt idx="3">
                  <c:v>2016</c:v>
                </c:pt>
              </c:numCache>
            </c:numRef>
          </c:xVal>
          <c:yVal>
            <c:numRef>
              <c:f>Sanitation!$H$205:$H$216</c:f>
              <c:numCache>
                <c:formatCode>0.0</c:formatCode>
                <c:ptCount val="12"/>
                <c:pt idx="0">
                  <c:v>50.20740897748891</c:v>
                </c:pt>
                <c:pt idx="1">
                  <c:v>37.003546993533703</c:v>
                </c:pt>
                <c:pt idx="2">
                  <c:v>40.418898323511343</c:v>
                </c:pt>
                <c:pt idx="3">
                  <c:v>21.070240991209513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2000</c:v>
                </c:pt>
                <c:pt idx="1">
                  <c:v>2005</c:v>
                </c:pt>
                <c:pt idx="2">
                  <c:v>2011</c:v>
                </c:pt>
                <c:pt idx="3">
                  <c:v>2016</c:v>
                </c:pt>
              </c:numCache>
            </c:numRef>
          </c:xVal>
          <c:yVal>
            <c:numRef>
              <c:f>Sanitation!$X$205:$X$216</c:f>
              <c:numCache>
                <c:formatCode>0.0</c:formatCode>
                <c:ptCount val="12"/>
                <c:pt idx="0">
                  <c:v>84.206282641181431</c:v>
                </c:pt>
                <c:pt idx="1">
                  <c:v>89.066556319539075</c:v>
                </c:pt>
                <c:pt idx="2">
                  <c:v>84.283081467207907</c:v>
                </c:pt>
                <c:pt idx="3">
                  <c:v>89.238866530852249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2000</c:v>
                </c:pt>
                <c:pt idx="1">
                  <c:v>2005</c:v>
                </c:pt>
                <c:pt idx="2">
                  <c:v>2011</c:v>
                </c:pt>
                <c:pt idx="3">
                  <c:v>2016</c:v>
                </c:pt>
              </c:numCache>
            </c:numRef>
          </c:xVal>
          <c:yVal>
            <c:numRef>
              <c:f>Sanitation!$S$205:$S$216</c:f>
              <c:numCache>
                <c:formatCode>0.0</c:formatCode>
                <c:ptCount val="12"/>
                <c:pt idx="0">
                  <c:v>60.441023280127702</c:v>
                </c:pt>
                <c:pt idx="1">
                  <c:v>69.82967843786335</c:v>
                </c:pt>
                <c:pt idx="2">
                  <c:v>57.196446422624568</c:v>
                </c:pt>
                <c:pt idx="3">
                  <c:v>72.718380860821441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2000</c:v>
                </c:pt>
                <c:pt idx="1">
                  <c:v>2005</c:v>
                </c:pt>
                <c:pt idx="2">
                  <c:v>2011</c:v>
                </c:pt>
                <c:pt idx="3">
                  <c:v>2016</c:v>
                </c:pt>
              </c:numCache>
            </c:numRef>
          </c:xVal>
          <c:yVal>
            <c:numRef>
              <c:f>Sanitation!$N$205:$N$216</c:f>
              <c:numCache>
                <c:formatCode>0.0</c:formatCode>
                <c:ptCount val="12"/>
                <c:pt idx="0">
                  <c:v>35.043389917948126</c:v>
                </c:pt>
                <c:pt idx="1">
                  <c:v>48.307597014653311</c:v>
                </c:pt>
                <c:pt idx="2">
                  <c:v>42.125498865030515</c:v>
                </c:pt>
                <c:pt idx="3">
                  <c:v>50.292774553400754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2000</c:v>
                </c:pt>
                <c:pt idx="1">
                  <c:v>2005</c:v>
                </c:pt>
                <c:pt idx="2">
                  <c:v>2011</c:v>
                </c:pt>
                <c:pt idx="3">
                  <c:v>2016</c:v>
                </c:pt>
              </c:numCache>
            </c:numRef>
          </c:xVal>
          <c:yVal>
            <c:numRef>
              <c:f>Sanitation!$I$205:$I$216</c:f>
              <c:numCache>
                <c:formatCode>0.0</c:formatCode>
                <c:ptCount val="12"/>
                <c:pt idx="0">
                  <c:v>18.013572963876239</c:v>
                </c:pt>
                <c:pt idx="1">
                  <c:v>32.726403297369636</c:v>
                </c:pt>
                <c:pt idx="2">
                  <c:v>25.348207480463131</c:v>
                </c:pt>
                <c:pt idx="3">
                  <c:v>26.797404974225277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2000</c:v>
                </c:pt>
                <c:pt idx="1">
                  <c:v>2005</c:v>
                </c:pt>
                <c:pt idx="2">
                  <c:v>2011</c:v>
                </c:pt>
                <c:pt idx="3">
                  <c:v>2016</c:v>
                </c:pt>
              </c:numCache>
            </c:numRef>
          </c:xVal>
          <c:yVal>
            <c:numRef>
              <c:f>Sanitation!$D$205:$D$216</c:f>
              <c:numCache>
                <c:formatCode>0.0</c:formatCode>
                <c:ptCount val="12"/>
                <c:pt idx="0">
                  <c:v>11.24552452713243</c:v>
                </c:pt>
                <c:pt idx="1">
                  <c:v>21.754448297143114</c:v>
                </c:pt>
                <c:pt idx="2">
                  <c:v>18.265528721081537</c:v>
                </c:pt>
                <c:pt idx="3">
                  <c:v>18.338276818741615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2017</c:v>
                </c:pt>
              </c:numCache>
            </c:numRef>
          </c:cat>
          <c:val>
            <c:numRef>
              <c:f>Sanitation!$E$199:$E$200</c:f>
              <c:numCache>
                <c:formatCode>0.0</c:formatCode>
                <c:ptCount val="2"/>
                <c:pt idx="0">
                  <c:v>6.2891463609424019</c:v>
                </c:pt>
                <c:pt idx="1">
                  <c:v>8.5687668201350764</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2017</c:v>
                </c:pt>
              </c:numCache>
            </c:numRef>
          </c:cat>
          <c:val>
            <c:numRef>
              <c:f>Sanitation!$F$199:$F$200</c:f>
              <c:numCache>
                <c:formatCode>0.0</c:formatCode>
                <c:ptCount val="2"/>
                <c:pt idx="0">
                  <c:v>8.5761675668116713</c:v>
                </c:pt>
                <c:pt idx="1">
                  <c:v>11.684762267069052</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2017</c:v>
                </c:pt>
              </c:numCache>
            </c:numRef>
          </c:cat>
          <c:val>
            <c:numRef>
              <c:f>Sanitation!$G$199:$G$200</c:f>
              <c:numCache>
                <c:formatCode>0.0</c:formatCode>
                <c:ptCount val="2"/>
                <c:pt idx="0">
                  <c:v>35.748632667231846</c:v>
                </c:pt>
                <c:pt idx="1">
                  <c:v>56.308855372885887</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2017</c:v>
                </c:pt>
              </c:numCache>
            </c:numRef>
          </c:cat>
          <c:val>
            <c:numRef>
              <c:f>Sanitation!$H$199:$H$200</c:f>
              <c:numCache>
                <c:formatCode>0.0</c:formatCode>
                <c:ptCount val="2"/>
                <c:pt idx="0">
                  <c:v>49.386053405014081</c:v>
                </c:pt>
                <c:pt idx="1">
                  <c:v>23.437615539909984</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2017</c:v>
                </c:pt>
              </c:numCache>
            </c:numRef>
          </c:cat>
          <c:val>
            <c:numRef>
              <c:f>Sanitation!$J$199:$J$200</c:f>
              <c:numCache>
                <c:formatCode>0.0</c:formatCode>
                <c:ptCount val="2"/>
                <c:pt idx="0">
                  <c:v>6.5962827834271591</c:v>
                </c:pt>
                <c:pt idx="1">
                  <c:v>8.1978993917715623</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2017</c:v>
                </c:pt>
              </c:numCache>
            </c:numRef>
          </c:cat>
          <c:val>
            <c:numRef>
              <c:f>Sanitation!$K$199:$K$200</c:f>
              <c:numCache>
                <c:formatCode>0.0</c:formatCode>
                <c:ptCount val="2"/>
                <c:pt idx="0">
                  <c:v>16.487521593798942</c:v>
                </c:pt>
                <c:pt idx="1">
                  <c:v>20.490789689189111</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2017</c:v>
                </c:pt>
              </c:numCache>
            </c:numRef>
          </c:cat>
          <c:val>
            <c:numRef>
              <c:f>Sanitation!$L$199:$L$200</c:f>
              <c:numCache>
                <c:formatCode>0.0</c:formatCode>
                <c:ptCount val="2"/>
                <c:pt idx="0">
                  <c:v>45.080938404820131</c:v>
                </c:pt>
                <c:pt idx="1">
                  <c:v>63.872513065320504</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2017</c:v>
                </c:pt>
              </c:numCache>
            </c:numRef>
          </c:cat>
          <c:val>
            <c:numRef>
              <c:f>Sanitation!$M$199:$M$200</c:f>
              <c:numCache>
                <c:formatCode>0.0</c:formatCode>
                <c:ptCount val="2"/>
                <c:pt idx="0">
                  <c:v>31.835257217953767</c:v>
                </c:pt>
                <c:pt idx="1">
                  <c:v>7.4387978537188246</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2017</c:v>
                </c:pt>
              </c:numCache>
            </c:numRef>
          </c:cat>
          <c:val>
            <c:numRef>
              <c:f>Sanitation!$O$199:$O$200</c:f>
              <c:numCache>
                <c:formatCode>0.0</c:formatCode>
                <c:ptCount val="2"/>
                <c:pt idx="0">
                  <c:v>10.256400081911123</c:v>
                </c:pt>
                <c:pt idx="1">
                  <c:v>13.484253573964068</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2017</c:v>
                </c:pt>
              </c:numCache>
            </c:numRef>
          </c:cat>
          <c:val>
            <c:numRef>
              <c:f>Sanitation!$P$199:$P$200</c:f>
              <c:numCache>
                <c:formatCode>0.0</c:formatCode>
                <c:ptCount val="2"/>
                <c:pt idx="0">
                  <c:v>28.017488560107271</c:v>
                </c:pt>
                <c:pt idx="1">
                  <c:v>36.835041265251377</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2017</c:v>
                </c:pt>
              </c:numCache>
            </c:numRef>
          </c:cat>
          <c:val>
            <c:numRef>
              <c:f>Sanitation!$Q$199:$Q$200</c:f>
              <c:numCache>
                <c:formatCode>0.0</c:formatCode>
                <c:ptCount val="2"/>
                <c:pt idx="0">
                  <c:v>38.466884880570888</c:v>
                </c:pt>
                <c:pt idx="1">
                  <c:v>47.626432068282384</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2017</c:v>
                </c:pt>
              </c:numCache>
            </c:numRef>
          </c:cat>
          <c:val>
            <c:numRef>
              <c:f>Sanitation!$R$199:$R$200</c:f>
              <c:numCache>
                <c:formatCode>0.0</c:formatCode>
                <c:ptCount val="2"/>
                <c:pt idx="0">
                  <c:v>23.259226477410721</c:v>
                </c:pt>
                <c:pt idx="1">
                  <c:v>2.0542730925021715</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2017</c:v>
                </c:pt>
              </c:numCache>
            </c:numRef>
          </c:cat>
          <c:val>
            <c:numRef>
              <c:f>Sanitation!$T$199:$T$200</c:f>
              <c:numCache>
                <c:formatCode>0.0</c:formatCode>
                <c:ptCount val="2"/>
                <c:pt idx="0">
                  <c:v>20.06568312627811</c:v>
                </c:pt>
                <c:pt idx="1">
                  <c:v>22.3482846801408</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2017</c:v>
                </c:pt>
              </c:numCache>
            </c:numRef>
          </c:cat>
          <c:val>
            <c:numRef>
              <c:f>Sanitation!$U$199:$U$200</c:f>
              <c:numCache>
                <c:formatCode>0.0</c:formatCode>
                <c:ptCount val="2"/>
                <c:pt idx="0">
                  <c:v>41.67553941998078</c:v>
                </c:pt>
                <c:pt idx="1">
                  <c:v>46.416402237331525</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2017</c:v>
                </c:pt>
              </c:numCache>
            </c:numRef>
          </c:cat>
          <c:val>
            <c:numRef>
              <c:f>Sanitation!$V$199:$V$200</c:f>
              <c:numCache>
                <c:formatCode>0.0</c:formatCode>
                <c:ptCount val="2"/>
                <c:pt idx="0">
                  <c:v>29.459439511588357</c:v>
                </c:pt>
                <c:pt idx="1">
                  <c:v>31.235313082527682</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2017</c:v>
                </c:pt>
              </c:numCache>
            </c:numRef>
          </c:cat>
          <c:val>
            <c:numRef>
              <c:f>Sanitation!$W$199:$W$200</c:f>
              <c:numCache>
                <c:formatCode>0.0</c:formatCode>
                <c:ptCount val="2"/>
                <c:pt idx="0">
                  <c:v>8.7993379421527607</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2017</c:v>
                </c:pt>
              </c:numCache>
            </c:numRef>
          </c:cat>
          <c:val>
            <c:numRef>
              <c:f>Sanitation!$Y$199:$Y$200</c:f>
              <c:numCache>
                <c:formatCode>0.0</c:formatCode>
                <c:ptCount val="2"/>
                <c:pt idx="0">
                  <c:v>50.366736664415477</c:v>
                </c:pt>
                <c:pt idx="1">
                  <c:v>52.148580108015274</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2017</c:v>
                </c:pt>
              </c:numCache>
            </c:numRef>
          </c:cat>
          <c:val>
            <c:numRef>
              <c:f>Sanitation!$Z$199:$Z$200</c:f>
              <c:numCache>
                <c:formatCode>0.0</c:formatCode>
                <c:ptCount val="2"/>
                <c:pt idx="0">
                  <c:v>34.912220537724998</c:v>
                </c:pt>
                <c:pt idx="1">
                  <c:v>36.147323611428924</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2017</c:v>
                </c:pt>
              </c:numCache>
            </c:numRef>
          </c:cat>
          <c:val>
            <c:numRef>
              <c:f>Sanitation!$AA$199:$AA$200</c:f>
              <c:numCache>
                <c:formatCode>0.0</c:formatCode>
                <c:ptCount val="2"/>
                <c:pt idx="0">
                  <c:v>10.961813234567956</c:v>
                </c:pt>
                <c:pt idx="1">
                  <c:v>11.704096280555802</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2017</c:v>
                </c:pt>
              </c:numCache>
            </c:numRef>
          </c:cat>
          <c:val>
            <c:numRef>
              <c:f>Sanitation!$AB$199:$AB$200</c:f>
              <c:numCache>
                <c:formatCode>0.0</c:formatCode>
                <c:ptCount val="2"/>
                <c:pt idx="0">
                  <c:v>3.7592295632915693</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2000</c:v>
                </c:pt>
                <c:pt idx="1">
                  <c:v>2005</c:v>
                </c:pt>
                <c:pt idx="2">
                  <c:v>2011</c:v>
                </c:pt>
                <c:pt idx="3">
                  <c:v>2016</c:v>
                </c:pt>
              </c:numCache>
            </c:numRef>
          </c:xVal>
          <c:yVal>
            <c:numRef>
              <c:f>Sanitation!$AB$305:$AB$316</c:f>
              <c:numCache>
                <c:formatCode>0.0</c:formatCode>
                <c:ptCount val="12"/>
                <c:pt idx="0">
                  <c:v>84.774171052790606</c:v>
                </c:pt>
                <c:pt idx="1">
                  <c:v>54.379310955673823</c:v>
                </c:pt>
                <c:pt idx="2">
                  <c:v>30.141346184951058</c:v>
                </c:pt>
                <c:pt idx="3">
                  <c:v>19.946950703007623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2000</c:v>
                </c:pt>
                <c:pt idx="1">
                  <c:v>2005</c:v>
                </c:pt>
                <c:pt idx="2">
                  <c:v>2011</c:v>
                </c:pt>
                <c:pt idx="3">
                  <c:v>2016</c:v>
                </c:pt>
              </c:numCache>
            </c:numRef>
          </c:xVal>
          <c:yVal>
            <c:numRef>
              <c:f>Sanitation!$W$305:$W$316</c:f>
              <c:numCache>
                <c:formatCode>0.0</c:formatCode>
                <c:ptCount val="12"/>
                <c:pt idx="0">
                  <c:v>88.819345460558864</c:v>
                </c:pt>
                <c:pt idx="1">
                  <c:v>64.216712175029159</c:v>
                </c:pt>
                <c:pt idx="2">
                  <c:v>41.513606731130764</c:v>
                </c:pt>
                <c:pt idx="3">
                  <c:v>28.042474922727319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2000</c:v>
                </c:pt>
                <c:pt idx="1">
                  <c:v>2005</c:v>
                </c:pt>
                <c:pt idx="2">
                  <c:v>2011</c:v>
                </c:pt>
                <c:pt idx="3">
                  <c:v>2016</c:v>
                </c:pt>
              </c:numCache>
            </c:numRef>
          </c:xVal>
          <c:yVal>
            <c:numRef>
              <c:f>Sanitation!$R$305:$R$316</c:f>
              <c:numCache>
                <c:formatCode>0.0</c:formatCode>
                <c:ptCount val="12"/>
                <c:pt idx="0">
                  <c:v>92.375074055949256</c:v>
                </c:pt>
                <c:pt idx="1">
                  <c:v>69.837082121844489</c:v>
                </c:pt>
                <c:pt idx="2">
                  <c:v>43.824279788220544</c:v>
                </c:pt>
                <c:pt idx="3">
                  <c:v>37.889001224440619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2000</c:v>
                </c:pt>
                <c:pt idx="1">
                  <c:v>2005</c:v>
                </c:pt>
                <c:pt idx="2">
                  <c:v>2011</c:v>
                </c:pt>
                <c:pt idx="3">
                  <c:v>2016</c:v>
                </c:pt>
              </c:numCache>
            </c:numRef>
          </c:xVal>
          <c:yVal>
            <c:numRef>
              <c:f>Sanitation!$M$305:$M$316</c:f>
              <c:numCache>
                <c:formatCode>0.0</c:formatCode>
                <c:ptCount val="12"/>
                <c:pt idx="0">
                  <c:v>94.870518122598398</c:v>
                </c:pt>
                <c:pt idx="1">
                  <c:v>73.9549298458479</c:v>
                </c:pt>
                <c:pt idx="2">
                  <c:v>47.604831497412356</c:v>
                </c:pt>
                <c:pt idx="3">
                  <c:v>46.01392792207303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2000</c:v>
                </c:pt>
                <c:pt idx="1">
                  <c:v>2005</c:v>
                </c:pt>
                <c:pt idx="2">
                  <c:v>2011</c:v>
                </c:pt>
                <c:pt idx="3">
                  <c:v>2016</c:v>
                </c:pt>
              </c:numCache>
            </c:numRef>
          </c:xVal>
          <c:yVal>
            <c:numRef>
              <c:f>Sanitation!$H$305:$H$316</c:f>
              <c:numCache>
                <c:formatCode>0.0</c:formatCode>
                <c:ptCount val="12"/>
                <c:pt idx="0">
                  <c:v>97.326100333060651</c:v>
                </c:pt>
                <c:pt idx="1">
                  <c:v>83.520986127091916</c:v>
                </c:pt>
                <c:pt idx="2">
                  <c:v>52.022379153098782</c:v>
                </c:pt>
                <c:pt idx="3">
                  <c:v>56.615968687924266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20"/>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2000</c:v>
                </c:pt>
                <c:pt idx="1">
                  <c:v>2005</c:v>
                </c:pt>
                <c:pt idx="2">
                  <c:v>2011</c:v>
                </c:pt>
                <c:pt idx="3">
                  <c:v>2016</c:v>
                </c:pt>
              </c:numCache>
            </c:numRef>
          </c:xVal>
          <c:yVal>
            <c:numRef>
              <c:f>Sanitation!$X$305:$X$316</c:f>
              <c:numCache>
                <c:formatCode>0.0</c:formatCode>
                <c:ptCount val="12"/>
                <c:pt idx="0">
                  <c:v>1.0154438421034406</c:v>
                </c:pt>
                <c:pt idx="1">
                  <c:v>8.7108606426592647</c:v>
                </c:pt>
                <c:pt idx="2">
                  <c:v>15.611924679652061</c:v>
                </c:pt>
                <c:pt idx="3">
                  <c:v>8.9062670678582325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2000</c:v>
                </c:pt>
                <c:pt idx="1">
                  <c:v>2005</c:v>
                </c:pt>
                <c:pt idx="2">
                  <c:v>2011</c:v>
                </c:pt>
                <c:pt idx="3">
                  <c:v>2016</c:v>
                </c:pt>
              </c:numCache>
            </c:numRef>
          </c:xVal>
          <c:yVal>
            <c:numRef>
              <c:f>Sanitation!$S$305:$S$316</c:f>
              <c:numCache>
                <c:formatCode>0.0</c:formatCode>
                <c:ptCount val="12"/>
                <c:pt idx="0">
                  <c:v>0.38386279231989034</c:v>
                </c:pt>
                <c:pt idx="1">
                  <c:v>7.0163919094271154</c:v>
                </c:pt>
                <c:pt idx="2">
                  <c:v>9.2857089267989146</c:v>
                </c:pt>
                <c:pt idx="3">
                  <c:v>5.5208868871323196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2000</c:v>
                </c:pt>
                <c:pt idx="1">
                  <c:v>2005</c:v>
                </c:pt>
                <c:pt idx="2">
                  <c:v>2011</c:v>
                </c:pt>
                <c:pt idx="3">
                  <c:v>2016</c:v>
                </c:pt>
              </c:numCache>
            </c:numRef>
          </c:xVal>
          <c:yVal>
            <c:numRef>
              <c:f>Sanitation!$N$305:$N$316</c:f>
              <c:numCache>
                <c:formatCode>0.0</c:formatCode>
                <c:ptCount val="12"/>
                <c:pt idx="0">
                  <c:v>0.40967440415490713</c:v>
                </c:pt>
                <c:pt idx="1">
                  <c:v>6.9498206775633067</c:v>
                </c:pt>
                <c:pt idx="2">
                  <c:v>9.0521186244512304</c:v>
                </c:pt>
                <c:pt idx="3">
                  <c:v>5.0337951543502086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2000</c:v>
                </c:pt>
                <c:pt idx="1">
                  <c:v>2005</c:v>
                </c:pt>
                <c:pt idx="2">
                  <c:v>2011</c:v>
                </c:pt>
                <c:pt idx="3">
                  <c:v>2016</c:v>
                </c:pt>
              </c:numCache>
            </c:numRef>
          </c:xVal>
          <c:yVal>
            <c:numRef>
              <c:f>Sanitation!$I$305:$I$316</c:f>
              <c:numCache>
                <c:formatCode>0.0</c:formatCode>
                <c:ptCount val="12"/>
                <c:pt idx="0">
                  <c:v>0.22785905717166038</c:v>
                </c:pt>
                <c:pt idx="1">
                  <c:v>5.9168884425235184</c:v>
                </c:pt>
                <c:pt idx="2">
                  <c:v>6.2344701010843728</c:v>
                </c:pt>
                <c:pt idx="3">
                  <c:v>4.0067944874888708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2000</c:v>
                </c:pt>
                <c:pt idx="1">
                  <c:v>2005</c:v>
                </c:pt>
                <c:pt idx="2">
                  <c:v>2011</c:v>
                </c:pt>
                <c:pt idx="3">
                  <c:v>2016</c:v>
                </c:pt>
              </c:numCache>
            </c:numRef>
          </c:xVal>
          <c:yVal>
            <c:numRef>
              <c:f>Sanitation!$D$305:$D$316</c:f>
              <c:numCache>
                <c:formatCode>0.0</c:formatCode>
                <c:ptCount val="12"/>
                <c:pt idx="0">
                  <c:v>7.7323767577909222E-2</c:v>
                </c:pt>
                <c:pt idx="1">
                  <c:v>4.6928111498679055</c:v>
                </c:pt>
                <c:pt idx="2">
                  <c:v>5.1186726292019209</c:v>
                </c:pt>
                <c:pt idx="3">
                  <c:v>5.0150543615130623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2017</c:v>
                </c:pt>
              </c:numCache>
            </c:numRef>
          </c:cat>
          <c:val>
            <c:numRef>
              <c:f>Sanitation!$E$299:$E$300</c:f>
              <c:numCache>
                <c:formatCode>0.0</c:formatCode>
                <c:ptCount val="2"/>
                <c:pt idx="0">
                  <c:v>1.145401565173622</c:v>
                </c:pt>
                <c:pt idx="1">
                  <c:v>4.7919219931672297</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2017</c:v>
                </c:pt>
              </c:numCache>
            </c:numRef>
          </c:cat>
          <c:val>
            <c:numRef>
              <c:f>Sanitation!$F$299:$F$300</c:f>
              <c:numCache>
                <c:formatCode>0.0</c:formatCode>
                <c:ptCount val="2"/>
                <c:pt idx="0">
                  <c:v>0.34607464120997328</c:v>
                </c:pt>
                <c:pt idx="1">
                  <c:v>1.4478439133616441</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2017</c:v>
                </c:pt>
              </c:numCache>
            </c:numRef>
          </c:cat>
          <c:val>
            <c:numRef>
              <c:f>Sanitation!$G$299:$G$300</c:f>
              <c:numCache>
                <c:formatCode>0.0</c:formatCode>
                <c:ptCount val="2"/>
                <c:pt idx="0">
                  <c:v>3.113774857606586</c:v>
                </c:pt>
                <c:pt idx="1">
                  <c:v>47.290189673983377</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2017</c:v>
                </c:pt>
              </c:numCache>
            </c:numRef>
          </c:cat>
          <c:val>
            <c:numRef>
              <c:f>Sanitation!$H$299:$H$300</c:f>
              <c:numCache>
                <c:formatCode>0.0</c:formatCode>
                <c:ptCount val="2"/>
                <c:pt idx="0">
                  <c:v>95.394748936009819</c:v>
                </c:pt>
                <c:pt idx="1">
                  <c:v>46.470044419487749</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2017</c:v>
                </c:pt>
              </c:numCache>
            </c:numRef>
          </c:cat>
          <c:val>
            <c:numRef>
              <c:f>Sanitation!$J$299:$J$300</c:f>
              <c:numCache>
                <c:formatCode>0.0</c:formatCode>
                <c:ptCount val="2"/>
                <c:pt idx="0">
                  <c:v>2.0162112232380296</c:v>
                </c:pt>
                <c:pt idx="1">
                  <c:v>5.0822180513264597</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2017</c:v>
                </c:pt>
              </c:numCache>
            </c:numRef>
          </c:cat>
          <c:val>
            <c:numRef>
              <c:f>Sanitation!$K$299:$K$300</c:f>
              <c:numCache>
                <c:formatCode>0.0</c:formatCode>
                <c:ptCount val="2"/>
                <c:pt idx="0">
                  <c:v>0.37156695399511508</c:v>
                </c:pt>
                <c:pt idx="1">
                  <c:v>0.93660042117889919</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2017</c:v>
                </c:pt>
              </c:numCache>
            </c:numRef>
          </c:cat>
          <c:val>
            <c:numRef>
              <c:f>Sanitation!$L$299:$L$300</c:f>
              <c:numCache>
                <c:formatCode>0.0</c:formatCode>
                <c:ptCount val="2"/>
                <c:pt idx="0">
                  <c:v>6.2530594744406471</c:v>
                </c:pt>
                <c:pt idx="1">
                  <c:v>57.336753994522383</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2017</c:v>
                </c:pt>
              </c:numCache>
            </c:numRef>
          </c:cat>
          <c:val>
            <c:numRef>
              <c:f>Sanitation!$M$299:$M$300</c:f>
              <c:numCache>
                <c:formatCode>0.0</c:formatCode>
                <c:ptCount val="2"/>
                <c:pt idx="0">
                  <c:v>91.359162348326208</c:v>
                </c:pt>
                <c:pt idx="1">
                  <c:v>36.644427532972259</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2017</c:v>
                </c:pt>
              </c:numCache>
            </c:numRef>
          </c:cat>
          <c:val>
            <c:numRef>
              <c:f>Sanitation!$O$299:$O$300</c:f>
              <c:numCache>
                <c:formatCode>0.0</c:formatCode>
                <c:ptCount val="2"/>
                <c:pt idx="0">
                  <c:v>2.4068973176405022</c:v>
                </c:pt>
                <c:pt idx="1">
                  <c:v>6.467116608130417</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2017</c:v>
                </c:pt>
              </c:numCache>
            </c:numRef>
          </c:cat>
          <c:val>
            <c:numRef>
              <c:f>Sanitation!$P$299:$P$300</c:f>
              <c:numCache>
                <c:formatCode>0.0</c:formatCode>
                <c:ptCount val="2"/>
                <c:pt idx="0">
                  <c:v>0.58185983764135774</c:v>
                </c:pt>
                <c:pt idx="1">
                  <c:v>1.5634050493285452</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2017</c:v>
                </c:pt>
              </c:numCache>
            </c:numRef>
          </c:cat>
          <c:val>
            <c:numRef>
              <c:f>Sanitation!$Q$299:$Q$300</c:f>
              <c:numCache>
                <c:formatCode>0.0</c:formatCode>
                <c:ptCount val="2"/>
                <c:pt idx="0">
                  <c:v>7.8695005524231192</c:v>
                </c:pt>
                <c:pt idx="1">
                  <c:v>62.66854991394473</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2017</c:v>
                </c:pt>
              </c:numCache>
            </c:numRef>
          </c:cat>
          <c:val>
            <c:numRef>
              <c:f>Sanitation!$R$299:$R$300</c:f>
              <c:numCache>
                <c:formatCode>0.0</c:formatCode>
                <c:ptCount val="2"/>
                <c:pt idx="0">
                  <c:v>89.141742292295021</c:v>
                </c:pt>
                <c:pt idx="1">
                  <c:v>29.300928428596308</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2017</c:v>
                </c:pt>
              </c:numCache>
            </c:numRef>
          </c:cat>
          <c:val>
            <c:numRef>
              <c:f>Sanitation!$T$299:$T$300</c:f>
              <c:numCache>
                <c:formatCode>0.0</c:formatCode>
                <c:ptCount val="2"/>
                <c:pt idx="0">
                  <c:v>2.3080439864560645</c:v>
                </c:pt>
                <c:pt idx="1">
                  <c:v>6.7066597143376843</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2017</c:v>
                </c:pt>
              </c:numCache>
            </c:numRef>
          </c:cat>
          <c:val>
            <c:numRef>
              <c:f>Sanitation!$U$299:$U$300</c:f>
              <c:numCache>
                <c:formatCode>0.0</c:formatCode>
                <c:ptCount val="2"/>
                <c:pt idx="0">
                  <c:v>0.61878405010096182</c:v>
                </c:pt>
                <c:pt idx="1">
                  <c:v>1.7980480809895647</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2017</c:v>
                </c:pt>
              </c:numCache>
            </c:numRef>
          </c:cat>
          <c:val>
            <c:numRef>
              <c:f>Sanitation!$V$299:$V$300</c:f>
              <c:numCache>
                <c:formatCode>0.0</c:formatCode>
                <c:ptCount val="2"/>
                <c:pt idx="0">
                  <c:v>11.051203955637675</c:v>
                </c:pt>
                <c:pt idx="1">
                  <c:v>70.017932215935161</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2017</c:v>
                </c:pt>
              </c:numCache>
            </c:numRef>
          </c:cat>
          <c:val>
            <c:numRef>
              <c:f>Sanitation!$W$299:$W$300</c:f>
              <c:numCache>
                <c:formatCode>0.0</c:formatCode>
                <c:ptCount val="2"/>
                <c:pt idx="0">
                  <c:v>86.021968007805299</c:v>
                </c:pt>
                <c:pt idx="1">
                  <c:v>21.477359988737589</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2017</c:v>
                </c:pt>
              </c:numCache>
            </c:numRef>
          </c:cat>
          <c:val>
            <c:numRef>
              <c:f>Sanitation!$Y$299:$Y$300</c:f>
              <c:numCache>
                <c:formatCode>0.0</c:formatCode>
                <c:ptCount val="2"/>
                <c:pt idx="0">
                  <c:v>2.8662075642444216</c:v>
                </c:pt>
                <c:pt idx="1">
                  <c:v>9.9173895752901799</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2017</c:v>
                </c:pt>
              </c:numCache>
            </c:numRef>
          </c:cat>
          <c:val>
            <c:numRef>
              <c:f>Sanitation!$Z$299:$Z$300</c:f>
              <c:numCache>
                <c:formatCode>0.0</c:formatCode>
                <c:ptCount val="2"/>
                <c:pt idx="0">
                  <c:v>1.101504005220233</c:v>
                </c:pt>
                <c:pt idx="1">
                  <c:v>3.8113235324571728</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2017</c:v>
                </c:pt>
              </c:numCache>
            </c:numRef>
          </c:cat>
          <c:val>
            <c:numRef>
              <c:f>Sanitation!$AA$299:$AA$300</c:f>
              <c:numCache>
                <c:formatCode>0.0</c:formatCode>
                <c:ptCount val="2"/>
                <c:pt idx="0">
                  <c:v>16.320109070241642</c:v>
                </c:pt>
                <c:pt idx="1">
                  <c:v>75.41279363385911</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2017</c:v>
                </c:pt>
              </c:numCache>
            </c:numRef>
          </c:cat>
          <c:val>
            <c:numRef>
              <c:f>Sanitation!$AB$299:$AB$300</c:f>
              <c:numCache>
                <c:formatCode>0.0</c:formatCode>
                <c:ptCount val="2"/>
                <c:pt idx="0">
                  <c:v>79.712179360293703</c:v>
                </c:pt>
                <c:pt idx="1">
                  <c:v>10.858493258393537</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2017</c:v>
                </c:pt>
              </c:numCache>
            </c:numRef>
          </c:cat>
          <c:val>
            <c:numRef>
              <c:f>Sanitation!$E$299:$E$300</c:f>
              <c:numCache>
                <c:formatCode>0.0</c:formatCode>
                <c:ptCount val="2"/>
                <c:pt idx="0">
                  <c:v>1.145401565173622</c:v>
                </c:pt>
                <c:pt idx="1">
                  <c:v>4.7919219931672297</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2017</c:v>
                </c:pt>
              </c:numCache>
            </c:numRef>
          </c:cat>
          <c:val>
            <c:numRef>
              <c:f>Sanitation!$F$299:$F$300</c:f>
              <c:numCache>
                <c:formatCode>0.0</c:formatCode>
                <c:ptCount val="2"/>
                <c:pt idx="0">
                  <c:v>0.34607464120997328</c:v>
                </c:pt>
                <c:pt idx="1">
                  <c:v>1.4478439133616441</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2017</c:v>
                </c:pt>
              </c:numCache>
            </c:numRef>
          </c:cat>
          <c:val>
            <c:numRef>
              <c:f>Sanitation!$G$299:$G$300</c:f>
              <c:numCache>
                <c:formatCode>0.0</c:formatCode>
                <c:ptCount val="2"/>
                <c:pt idx="0">
                  <c:v>3.113774857606586</c:v>
                </c:pt>
                <c:pt idx="1">
                  <c:v>47.290189673983377</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2017</c:v>
                </c:pt>
              </c:numCache>
            </c:numRef>
          </c:cat>
          <c:val>
            <c:numRef>
              <c:f>Sanitation!$H$299:$H$300</c:f>
              <c:numCache>
                <c:formatCode>0.0</c:formatCode>
                <c:ptCount val="2"/>
                <c:pt idx="0">
                  <c:v>95.394748936009819</c:v>
                </c:pt>
                <c:pt idx="1">
                  <c:v>46.470044419487749</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2017</c:v>
                </c:pt>
              </c:numCache>
            </c:numRef>
          </c:cat>
          <c:val>
            <c:numRef>
              <c:f>Sanitation!$J$299:$J$300</c:f>
              <c:numCache>
                <c:formatCode>0.0</c:formatCode>
                <c:ptCount val="2"/>
                <c:pt idx="0">
                  <c:v>2.0162112232380296</c:v>
                </c:pt>
                <c:pt idx="1">
                  <c:v>5.0822180513264597</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2017</c:v>
                </c:pt>
              </c:numCache>
            </c:numRef>
          </c:cat>
          <c:val>
            <c:numRef>
              <c:f>Sanitation!$K$299:$K$300</c:f>
              <c:numCache>
                <c:formatCode>0.0</c:formatCode>
                <c:ptCount val="2"/>
                <c:pt idx="0">
                  <c:v>0.37156695399511508</c:v>
                </c:pt>
                <c:pt idx="1">
                  <c:v>0.93660042117889919</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2017</c:v>
                </c:pt>
              </c:numCache>
            </c:numRef>
          </c:cat>
          <c:val>
            <c:numRef>
              <c:f>Sanitation!$L$299:$L$300</c:f>
              <c:numCache>
                <c:formatCode>0.0</c:formatCode>
                <c:ptCount val="2"/>
                <c:pt idx="0">
                  <c:v>6.2530594744406471</c:v>
                </c:pt>
                <c:pt idx="1">
                  <c:v>57.336753994522383</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2017</c:v>
                </c:pt>
              </c:numCache>
            </c:numRef>
          </c:cat>
          <c:val>
            <c:numRef>
              <c:f>Sanitation!$M$299:$M$300</c:f>
              <c:numCache>
                <c:formatCode>0.0</c:formatCode>
                <c:ptCount val="2"/>
                <c:pt idx="0">
                  <c:v>91.359162348326208</c:v>
                </c:pt>
                <c:pt idx="1">
                  <c:v>36.644427532972259</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2017</c:v>
                </c:pt>
              </c:numCache>
            </c:numRef>
          </c:cat>
          <c:val>
            <c:numRef>
              <c:f>Sanitation!$O$299:$O$300</c:f>
              <c:numCache>
                <c:formatCode>0.0</c:formatCode>
                <c:ptCount val="2"/>
                <c:pt idx="0">
                  <c:v>2.4068973176405022</c:v>
                </c:pt>
                <c:pt idx="1">
                  <c:v>6.467116608130417</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2017</c:v>
                </c:pt>
              </c:numCache>
            </c:numRef>
          </c:cat>
          <c:val>
            <c:numRef>
              <c:f>Sanitation!$P$299:$P$300</c:f>
              <c:numCache>
                <c:formatCode>0.0</c:formatCode>
                <c:ptCount val="2"/>
                <c:pt idx="0">
                  <c:v>0.58185983764135774</c:v>
                </c:pt>
                <c:pt idx="1">
                  <c:v>1.5634050493285452</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2017</c:v>
                </c:pt>
              </c:numCache>
            </c:numRef>
          </c:cat>
          <c:val>
            <c:numRef>
              <c:f>Sanitation!$Q$299:$Q$300</c:f>
              <c:numCache>
                <c:formatCode>0.0</c:formatCode>
                <c:ptCount val="2"/>
                <c:pt idx="0">
                  <c:v>7.8695005524231192</c:v>
                </c:pt>
                <c:pt idx="1">
                  <c:v>62.66854991394473</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2017</c:v>
                </c:pt>
              </c:numCache>
            </c:numRef>
          </c:cat>
          <c:val>
            <c:numRef>
              <c:f>Sanitation!$R$299:$R$300</c:f>
              <c:numCache>
                <c:formatCode>0.0</c:formatCode>
                <c:ptCount val="2"/>
                <c:pt idx="0">
                  <c:v>89.141742292295021</c:v>
                </c:pt>
                <c:pt idx="1">
                  <c:v>29.300928428596308</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2017</c:v>
                </c:pt>
              </c:numCache>
            </c:numRef>
          </c:cat>
          <c:val>
            <c:numRef>
              <c:f>Sanitation!$T$299:$T$300</c:f>
              <c:numCache>
                <c:formatCode>0.0</c:formatCode>
                <c:ptCount val="2"/>
                <c:pt idx="0">
                  <c:v>2.3080439864560645</c:v>
                </c:pt>
                <c:pt idx="1">
                  <c:v>6.7066597143376843</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2017</c:v>
                </c:pt>
              </c:numCache>
            </c:numRef>
          </c:cat>
          <c:val>
            <c:numRef>
              <c:f>Sanitation!$U$299:$U$300</c:f>
              <c:numCache>
                <c:formatCode>0.0</c:formatCode>
                <c:ptCount val="2"/>
                <c:pt idx="0">
                  <c:v>0.61878405010096182</c:v>
                </c:pt>
                <c:pt idx="1">
                  <c:v>1.7980480809895647</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2017</c:v>
                </c:pt>
              </c:numCache>
            </c:numRef>
          </c:cat>
          <c:val>
            <c:numRef>
              <c:f>Sanitation!$V$299:$V$300</c:f>
              <c:numCache>
                <c:formatCode>0.0</c:formatCode>
                <c:ptCount val="2"/>
                <c:pt idx="0">
                  <c:v>11.051203955637675</c:v>
                </c:pt>
                <c:pt idx="1">
                  <c:v>70.017932215935161</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2017</c:v>
                </c:pt>
              </c:numCache>
            </c:numRef>
          </c:cat>
          <c:val>
            <c:numRef>
              <c:f>Sanitation!$W$299:$W$300</c:f>
              <c:numCache>
                <c:formatCode>0.0</c:formatCode>
                <c:ptCount val="2"/>
                <c:pt idx="0">
                  <c:v>86.021968007805299</c:v>
                </c:pt>
                <c:pt idx="1">
                  <c:v>21.477359988737589</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2017</c:v>
                </c:pt>
              </c:numCache>
            </c:numRef>
          </c:cat>
          <c:val>
            <c:numRef>
              <c:f>Sanitation!$Y$299:$Y$300</c:f>
              <c:numCache>
                <c:formatCode>0.0</c:formatCode>
                <c:ptCount val="2"/>
                <c:pt idx="0">
                  <c:v>2.8662075642444216</c:v>
                </c:pt>
                <c:pt idx="1">
                  <c:v>9.9173895752901799</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2017</c:v>
                </c:pt>
              </c:numCache>
            </c:numRef>
          </c:cat>
          <c:val>
            <c:numRef>
              <c:f>Sanitation!$Z$299:$Z$300</c:f>
              <c:numCache>
                <c:formatCode>0.0</c:formatCode>
                <c:ptCount val="2"/>
                <c:pt idx="0">
                  <c:v>1.101504005220233</c:v>
                </c:pt>
                <c:pt idx="1">
                  <c:v>3.8113235324571728</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2017</c:v>
                </c:pt>
              </c:numCache>
            </c:numRef>
          </c:cat>
          <c:val>
            <c:numRef>
              <c:f>Sanitation!$AA$299:$AA$300</c:f>
              <c:numCache>
                <c:formatCode>0.0</c:formatCode>
                <c:ptCount val="2"/>
                <c:pt idx="0">
                  <c:v>16.320109070241642</c:v>
                </c:pt>
                <c:pt idx="1">
                  <c:v>75.41279363385911</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2017</c:v>
                </c:pt>
              </c:numCache>
            </c:numRef>
          </c:cat>
          <c:val>
            <c:numRef>
              <c:f>Sanitation!$AB$299:$AB$300</c:f>
              <c:numCache>
                <c:formatCode>0.0</c:formatCode>
                <c:ptCount val="2"/>
                <c:pt idx="0">
                  <c:v>79.712179360293703</c:v>
                </c:pt>
                <c:pt idx="1">
                  <c:v>10.858493258393537</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2017</c:v>
                </c:pt>
              </c:numCache>
            </c:numRef>
          </c:cat>
          <c:val>
            <c:numRef>
              <c:f>Sanitation!$E$99:$E$100</c:f>
              <c:numCache>
                <c:formatCode>0.0</c:formatCode>
                <c:ptCount val="2"/>
                <c:pt idx="0">
                  <c:v>1.1479737208254195</c:v>
                </c:pt>
                <c:pt idx="1">
                  <c:v>5.0923451934386623</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2017</c:v>
                </c:pt>
              </c:numCache>
            </c:numRef>
          </c:cat>
          <c:val>
            <c:numRef>
              <c:f>Sanitation!$F$99:$F$100</c:f>
              <c:numCache>
                <c:formatCode>0.0</c:formatCode>
                <c:ptCount val="2"/>
                <c:pt idx="0">
                  <c:v>0.33031896680340345</c:v>
                </c:pt>
                <c:pt idx="1">
                  <c:v>1.4652758790449223</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2017</c:v>
                </c:pt>
              </c:numCache>
            </c:numRef>
          </c:cat>
          <c:val>
            <c:numRef>
              <c:f>Sanitation!$G$99:$G$100</c:f>
              <c:numCache>
                <c:formatCode>0.0</c:formatCode>
                <c:ptCount val="2"/>
                <c:pt idx="0">
                  <c:v>5.3946536802130822</c:v>
                </c:pt>
                <c:pt idx="1">
                  <c:v>47.984079222003288</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2017</c:v>
                </c:pt>
              </c:numCache>
            </c:numRef>
          </c:cat>
          <c:val>
            <c:numRef>
              <c:f>Sanitation!$H$99:$H$100</c:f>
              <c:numCache>
                <c:formatCode>0.0</c:formatCode>
                <c:ptCount val="2"/>
                <c:pt idx="0">
                  <c:v>93.127053632158095</c:v>
                </c:pt>
                <c:pt idx="1">
                  <c:v>45.458299705513127</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2017</c:v>
                </c:pt>
              </c:numCache>
            </c:numRef>
          </c:cat>
          <c:val>
            <c:numRef>
              <c:f>Sanitation!$J$99:$J$100</c:f>
              <c:numCache>
                <c:formatCode>0.0</c:formatCode>
                <c:ptCount val="2"/>
                <c:pt idx="0">
                  <c:v>2.1601224456279331</c:v>
                </c:pt>
                <c:pt idx="1">
                  <c:v>5.3738676275276189</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2017</c:v>
                </c:pt>
              </c:numCache>
            </c:numRef>
          </c:cat>
          <c:val>
            <c:numRef>
              <c:f>Sanitation!$K$99:$K$100</c:f>
              <c:numCache>
                <c:formatCode>0.0</c:formatCode>
                <c:ptCount val="2"/>
                <c:pt idx="0">
                  <c:v>0.48890084188755722</c:v>
                </c:pt>
                <c:pt idx="1">
                  <c:v>1.2162682780358813</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2017</c:v>
                </c:pt>
              </c:numCache>
            </c:numRef>
          </c:cat>
          <c:val>
            <c:numRef>
              <c:f>Sanitation!$L$99:$L$100</c:f>
              <c:numCache>
                <c:formatCode>0.0</c:formatCode>
                <c:ptCount val="2"/>
                <c:pt idx="0">
                  <c:v>6.9017965687065157</c:v>
                </c:pt>
                <c:pt idx="1">
                  <c:v>58.178154803279369</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2017</c:v>
                </c:pt>
              </c:numCache>
            </c:numRef>
          </c:cat>
          <c:val>
            <c:numRef>
              <c:f>Sanitation!$M$99:$M$100</c:f>
              <c:numCache>
                <c:formatCode>0.0</c:formatCode>
                <c:ptCount val="2"/>
                <c:pt idx="0">
                  <c:v>90.449180143777994</c:v>
                </c:pt>
                <c:pt idx="1">
                  <c:v>35.231709291157131</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2017</c:v>
                </c:pt>
              </c:numCache>
            </c:numRef>
          </c:cat>
          <c:val>
            <c:numRef>
              <c:f>Sanitation!$O$99:$O$100</c:f>
              <c:numCache>
                <c:formatCode>0.0</c:formatCode>
                <c:ptCount val="2"/>
                <c:pt idx="0">
                  <c:v>2.5284079449869585</c:v>
                </c:pt>
                <c:pt idx="1">
                  <c:v>6.5360248573360193</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2017</c:v>
                </c:pt>
              </c:numCache>
            </c:numRef>
          </c:cat>
          <c:val>
            <c:numRef>
              <c:f>Sanitation!$P$99:$P$100</c:f>
              <c:numCache>
                <c:formatCode>0.0</c:formatCode>
                <c:ptCount val="2"/>
                <c:pt idx="0">
                  <c:v>0.7711217610569685</c:v>
                </c:pt>
                <c:pt idx="1">
                  <c:v>1.9933772982694331</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2017</c:v>
                </c:pt>
              </c:numCache>
            </c:numRef>
          </c:cat>
          <c:val>
            <c:numRef>
              <c:f>Sanitation!$Q$99:$Q$100</c:f>
              <c:numCache>
                <c:formatCode>0.0</c:formatCode>
                <c:ptCount val="2"/>
                <c:pt idx="0">
                  <c:v>8.2435613048122605</c:v>
                </c:pt>
                <c:pt idx="1">
                  <c:v>65.765167141802635</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2017</c:v>
                </c:pt>
              </c:numCache>
            </c:numRef>
          </c:cat>
          <c:val>
            <c:numRef>
              <c:f>Sanitation!$R$99:$R$100</c:f>
              <c:numCache>
                <c:formatCode>0.0</c:formatCode>
                <c:ptCount val="2"/>
                <c:pt idx="0">
                  <c:v>88.456908989143813</c:v>
                </c:pt>
                <c:pt idx="1">
                  <c:v>25.705430702591912</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2017</c:v>
                </c:pt>
              </c:numCache>
            </c:numRef>
          </c:cat>
          <c:val>
            <c:numRef>
              <c:f>Sanitation!$T$99:$T$100</c:f>
              <c:numCache>
                <c:formatCode>0.0</c:formatCode>
                <c:ptCount val="2"/>
                <c:pt idx="0">
                  <c:v>1.9136846649654478</c:v>
                </c:pt>
                <c:pt idx="1">
                  <c:v>7.823866501366247</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2017</c:v>
                </c:pt>
              </c:numCache>
            </c:numRef>
          </c:cat>
          <c:val>
            <c:numRef>
              <c:f>Sanitation!$U$99:$U$100</c:f>
              <c:numCache>
                <c:formatCode>0.0</c:formatCode>
                <c:ptCount val="2"/>
                <c:pt idx="0">
                  <c:v>0.59213798637960857</c:v>
                </c:pt>
                <c:pt idx="1">
                  <c:v>2.4208839839898748</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2017</c:v>
                </c:pt>
              </c:numCache>
            </c:numRef>
          </c:cat>
          <c:val>
            <c:numRef>
              <c:f>Sanitation!$V$99:$V$100</c:f>
              <c:numCache>
                <c:formatCode>0.0</c:formatCode>
                <c:ptCount val="2"/>
                <c:pt idx="0">
                  <c:v>11.773513760963056</c:v>
                </c:pt>
                <c:pt idx="1">
                  <c:v>73.360964224201894</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2017</c:v>
                </c:pt>
              </c:numCache>
            </c:numRef>
          </c:cat>
          <c:val>
            <c:numRef>
              <c:f>Sanitation!$W$99:$W$100</c:f>
              <c:numCache>
                <c:formatCode>0.0</c:formatCode>
                <c:ptCount val="2"/>
                <c:pt idx="0">
                  <c:v>85.720663587691888</c:v>
                </c:pt>
                <c:pt idx="1">
                  <c:v>16.394285290441985</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2017</c:v>
                </c:pt>
              </c:numCache>
            </c:numRef>
          </c:cat>
          <c:val>
            <c:numRef>
              <c:f>Sanitation!$Y$99:$Y$100</c:f>
              <c:numCache>
                <c:formatCode>0.0</c:formatCode>
                <c:ptCount val="2"/>
                <c:pt idx="0">
                  <c:v>12.10887818536234</c:v>
                </c:pt>
                <c:pt idx="1">
                  <c:v>20.972385303383771</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2017</c:v>
                </c:pt>
              </c:numCache>
            </c:numRef>
          </c:cat>
          <c:val>
            <c:numRef>
              <c:f>Sanitation!$Z$99:$Z$100</c:f>
              <c:numCache>
                <c:formatCode>0.0</c:formatCode>
                <c:ptCount val="2"/>
                <c:pt idx="0">
                  <c:v>15.366379202759578</c:v>
                </c:pt>
                <c:pt idx="1">
                  <c:v>26.614325491171304</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2017</c:v>
                </c:pt>
              </c:numCache>
            </c:numRef>
          </c:cat>
          <c:val>
            <c:numRef>
              <c:f>Sanitation!$AA$99:$AA$100</c:f>
              <c:numCache>
                <c:formatCode>0.0</c:formatCode>
                <c:ptCount val="2"/>
                <c:pt idx="0">
                  <c:v>32.716091548549684</c:v>
                </c:pt>
                <c:pt idx="1">
                  <c:v>49.966215811713482</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2017</c:v>
                </c:pt>
              </c:numCache>
            </c:numRef>
          </c:cat>
          <c:val>
            <c:numRef>
              <c:f>Sanitation!$AB$99:$AB$100</c:f>
              <c:numCache>
                <c:formatCode>0.0</c:formatCode>
                <c:ptCount val="2"/>
                <c:pt idx="0">
                  <c:v>39.808651063328398</c:v>
                </c:pt>
                <c:pt idx="1">
                  <c:v>2.4470733937314435</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2017</c:v>
                </c:pt>
              </c:numCache>
            </c:numRef>
          </c:cat>
          <c:val>
            <c:numRef>
              <c:f>Sanitation!$E$199:$E$200</c:f>
              <c:numCache>
                <c:formatCode>0.0</c:formatCode>
                <c:ptCount val="2"/>
                <c:pt idx="0">
                  <c:v>6.2891463609424019</c:v>
                </c:pt>
                <c:pt idx="1">
                  <c:v>8.5687668201350764</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2017</c:v>
                </c:pt>
              </c:numCache>
            </c:numRef>
          </c:cat>
          <c:val>
            <c:numRef>
              <c:f>Sanitation!$F$199:$F$200</c:f>
              <c:numCache>
                <c:formatCode>0.0</c:formatCode>
                <c:ptCount val="2"/>
                <c:pt idx="0">
                  <c:v>8.5761675668116713</c:v>
                </c:pt>
                <c:pt idx="1">
                  <c:v>11.684762267069052</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2017</c:v>
                </c:pt>
              </c:numCache>
            </c:numRef>
          </c:cat>
          <c:val>
            <c:numRef>
              <c:f>Sanitation!$G$199:$G$200</c:f>
              <c:numCache>
                <c:formatCode>0.0</c:formatCode>
                <c:ptCount val="2"/>
                <c:pt idx="0">
                  <c:v>35.748632667231846</c:v>
                </c:pt>
                <c:pt idx="1">
                  <c:v>56.308855372885887</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2017</c:v>
                </c:pt>
              </c:numCache>
            </c:numRef>
          </c:cat>
          <c:val>
            <c:numRef>
              <c:f>Sanitation!$H$199:$H$200</c:f>
              <c:numCache>
                <c:formatCode>0.0</c:formatCode>
                <c:ptCount val="2"/>
                <c:pt idx="0">
                  <c:v>49.386053405014081</c:v>
                </c:pt>
                <c:pt idx="1">
                  <c:v>23.437615539909984</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2017</c:v>
                </c:pt>
              </c:numCache>
            </c:numRef>
          </c:cat>
          <c:val>
            <c:numRef>
              <c:f>Sanitation!$J$199:$J$200</c:f>
              <c:numCache>
                <c:formatCode>0.0</c:formatCode>
                <c:ptCount val="2"/>
                <c:pt idx="0">
                  <c:v>6.5962827834271591</c:v>
                </c:pt>
                <c:pt idx="1">
                  <c:v>8.1978993917715623</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2017</c:v>
                </c:pt>
              </c:numCache>
            </c:numRef>
          </c:cat>
          <c:val>
            <c:numRef>
              <c:f>Sanitation!$K$199:$K$200</c:f>
              <c:numCache>
                <c:formatCode>0.0</c:formatCode>
                <c:ptCount val="2"/>
                <c:pt idx="0">
                  <c:v>16.487521593798942</c:v>
                </c:pt>
                <c:pt idx="1">
                  <c:v>20.490789689189111</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2017</c:v>
                </c:pt>
              </c:numCache>
            </c:numRef>
          </c:cat>
          <c:val>
            <c:numRef>
              <c:f>Sanitation!$L$199:$L$200</c:f>
              <c:numCache>
                <c:formatCode>0.0</c:formatCode>
                <c:ptCount val="2"/>
                <c:pt idx="0">
                  <c:v>45.080938404820131</c:v>
                </c:pt>
                <c:pt idx="1">
                  <c:v>63.872513065320504</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2017</c:v>
                </c:pt>
              </c:numCache>
            </c:numRef>
          </c:cat>
          <c:val>
            <c:numRef>
              <c:f>Sanitation!$M$199:$M$200</c:f>
              <c:numCache>
                <c:formatCode>0.0</c:formatCode>
                <c:ptCount val="2"/>
                <c:pt idx="0">
                  <c:v>31.835257217953767</c:v>
                </c:pt>
                <c:pt idx="1">
                  <c:v>7.4387978537188246</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2017</c:v>
                </c:pt>
              </c:numCache>
            </c:numRef>
          </c:cat>
          <c:val>
            <c:numRef>
              <c:f>Sanitation!$O$199:$O$200</c:f>
              <c:numCache>
                <c:formatCode>0.0</c:formatCode>
                <c:ptCount val="2"/>
                <c:pt idx="0">
                  <c:v>10.256400081911123</c:v>
                </c:pt>
                <c:pt idx="1">
                  <c:v>13.484253573964068</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2017</c:v>
                </c:pt>
              </c:numCache>
            </c:numRef>
          </c:cat>
          <c:val>
            <c:numRef>
              <c:f>Sanitation!$P$199:$P$200</c:f>
              <c:numCache>
                <c:formatCode>0.0</c:formatCode>
                <c:ptCount val="2"/>
                <c:pt idx="0">
                  <c:v>28.017488560107271</c:v>
                </c:pt>
                <c:pt idx="1">
                  <c:v>36.835041265251377</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2017</c:v>
                </c:pt>
              </c:numCache>
            </c:numRef>
          </c:cat>
          <c:val>
            <c:numRef>
              <c:f>Sanitation!$Q$199:$Q$200</c:f>
              <c:numCache>
                <c:formatCode>0.0</c:formatCode>
                <c:ptCount val="2"/>
                <c:pt idx="0">
                  <c:v>38.466884880570888</c:v>
                </c:pt>
                <c:pt idx="1">
                  <c:v>47.626432068282384</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2017</c:v>
                </c:pt>
              </c:numCache>
            </c:numRef>
          </c:cat>
          <c:val>
            <c:numRef>
              <c:f>Sanitation!$R$199:$R$200</c:f>
              <c:numCache>
                <c:formatCode>0.0</c:formatCode>
                <c:ptCount val="2"/>
                <c:pt idx="0">
                  <c:v>23.259226477410721</c:v>
                </c:pt>
                <c:pt idx="1">
                  <c:v>2.0542730925021715</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2017</c:v>
                </c:pt>
              </c:numCache>
            </c:numRef>
          </c:cat>
          <c:val>
            <c:numRef>
              <c:f>Sanitation!$T$199:$T$200</c:f>
              <c:numCache>
                <c:formatCode>0.0</c:formatCode>
                <c:ptCount val="2"/>
                <c:pt idx="0">
                  <c:v>20.06568312627811</c:v>
                </c:pt>
                <c:pt idx="1">
                  <c:v>22.3482846801408</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2017</c:v>
                </c:pt>
              </c:numCache>
            </c:numRef>
          </c:cat>
          <c:val>
            <c:numRef>
              <c:f>Sanitation!$U$199:$U$200</c:f>
              <c:numCache>
                <c:formatCode>0.0</c:formatCode>
                <c:ptCount val="2"/>
                <c:pt idx="0">
                  <c:v>41.67553941998078</c:v>
                </c:pt>
                <c:pt idx="1">
                  <c:v>46.416402237331525</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2017</c:v>
                </c:pt>
              </c:numCache>
            </c:numRef>
          </c:cat>
          <c:val>
            <c:numRef>
              <c:f>Sanitation!$V$199:$V$200</c:f>
              <c:numCache>
                <c:formatCode>0.0</c:formatCode>
                <c:ptCount val="2"/>
                <c:pt idx="0">
                  <c:v>29.459439511588357</c:v>
                </c:pt>
                <c:pt idx="1">
                  <c:v>31.235313082527682</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2017</c:v>
                </c:pt>
              </c:numCache>
            </c:numRef>
          </c:cat>
          <c:val>
            <c:numRef>
              <c:f>Sanitation!$W$199:$W$200</c:f>
              <c:numCache>
                <c:formatCode>0.0</c:formatCode>
                <c:ptCount val="2"/>
                <c:pt idx="0">
                  <c:v>8.7993379421527607</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2017</c:v>
                </c:pt>
              </c:numCache>
            </c:numRef>
          </c:cat>
          <c:val>
            <c:numRef>
              <c:f>Sanitation!$Y$199:$Y$200</c:f>
              <c:numCache>
                <c:formatCode>0.0</c:formatCode>
                <c:ptCount val="2"/>
                <c:pt idx="0">
                  <c:v>50.366736664415477</c:v>
                </c:pt>
                <c:pt idx="1">
                  <c:v>52.148580108015274</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2017</c:v>
                </c:pt>
              </c:numCache>
            </c:numRef>
          </c:cat>
          <c:val>
            <c:numRef>
              <c:f>Sanitation!$Z$199:$Z$200</c:f>
              <c:numCache>
                <c:formatCode>0.0</c:formatCode>
                <c:ptCount val="2"/>
                <c:pt idx="0">
                  <c:v>34.912220537724998</c:v>
                </c:pt>
                <c:pt idx="1">
                  <c:v>36.147323611428924</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2017</c:v>
                </c:pt>
              </c:numCache>
            </c:numRef>
          </c:cat>
          <c:val>
            <c:numRef>
              <c:f>Sanitation!$AA$199:$AA$200</c:f>
              <c:numCache>
                <c:formatCode>0.0</c:formatCode>
                <c:ptCount val="2"/>
                <c:pt idx="0">
                  <c:v>10.961813234567956</c:v>
                </c:pt>
                <c:pt idx="1">
                  <c:v>11.704096280555802</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2017</c:v>
                </c:pt>
              </c:numCache>
            </c:numRef>
          </c:cat>
          <c:val>
            <c:numRef>
              <c:f>Sanitation!$AB$199:$AB$200</c:f>
              <c:numCache>
                <c:formatCode>0.0</c:formatCode>
                <c:ptCount val="2"/>
                <c:pt idx="0">
                  <c:v>3.7592295632915693</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0.87321006831395676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38.247793209537619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60.878996722148784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2.9094105863415578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45.253065980737759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51.837523432920804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3.7262640834333927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48.46755208680004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47.806183829766709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5.1281913447014755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56.674985634564756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38.196823020733994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7.6176625580522943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62.229784782179365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30.152552659768183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1.3900871560821677</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38.977142005981712</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59.632770837936356</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2.8870554607573395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46.581402158701778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50.53154238054065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4.4857547790373831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51.637692089026253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43.876553131936575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5.8373388302162246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58.872292963225902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35.290368206558128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20.728584963484757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60.27190675418305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18.999508282332091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5.573743531681413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55.014491865304379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39.411764603014163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14.709021895251862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67.011755988690012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18.279222116058271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22.783751380243999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63.587028940985299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13.629219678770541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27.391086114217238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56.879809456297259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15.729104429485369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46.483471472698525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43.454397800988929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10.062130726312439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DHS00!$M$15:$Q$15</c:f>
              <c:strCache>
                <c:ptCount val="5"/>
                <c:pt idx="0">
                  <c:v>Poorest</c:v>
                </c:pt>
                <c:pt idx="1">
                  <c:v>Poor</c:v>
                </c:pt>
                <c:pt idx="2">
                  <c:v>Middle</c:v>
                </c:pt>
                <c:pt idx="3">
                  <c:v>Rich</c:v>
                </c:pt>
                <c:pt idx="4">
                  <c:v>Richest</c:v>
                </c:pt>
              </c:strCache>
            </c:strRef>
          </c:cat>
          <c:val>
            <c:numRef>
              <c:f>DHS00!$M$18:$Q$18</c:f>
              <c:numCache>
                <c:formatCode>###0.0</c:formatCode>
                <c:ptCount val="5"/>
                <c:pt idx="0">
                  <c:v>6.9542640484592981</c:v>
                </c:pt>
                <c:pt idx="1">
                  <c:v>7.5480634807425027</c:v>
                </c:pt>
                <c:pt idx="2">
                  <c:v>8.5506576485289045</c:v>
                </c:pt>
                <c:pt idx="3">
                  <c:v>11.779362862006842</c:v>
                </c:pt>
                <c:pt idx="4">
                  <c:v>13.384903182346926</c:v>
                </c:pt>
              </c:numCache>
            </c:numRef>
          </c:val>
          <c:extLst>
            <c:ext xmlns:c16="http://schemas.microsoft.com/office/drawing/2014/chart" uri="{C3380CC4-5D6E-409C-BE32-E72D297353CC}">
              <c16:uniqueId val="{00000000-7A9B-429A-8715-EEA89CD8236A}"/>
            </c:ext>
          </c:extLst>
        </c:ser>
        <c:ser>
          <c:idx val="1"/>
          <c:order val="1"/>
          <c:tx>
            <c:strRef>
              <c:f>DHS00!$B$19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DHS00!$M$15:$Q$15</c:f>
              <c:strCache>
                <c:ptCount val="5"/>
                <c:pt idx="0">
                  <c:v>Poorest</c:v>
                </c:pt>
                <c:pt idx="1">
                  <c:v>Poor</c:v>
                </c:pt>
                <c:pt idx="2">
                  <c:v>Middle</c:v>
                </c:pt>
                <c:pt idx="3">
                  <c:v>Rich</c:v>
                </c:pt>
                <c:pt idx="4">
                  <c:v>Richest</c:v>
                </c:pt>
              </c:strCache>
            </c:strRef>
          </c:cat>
          <c:val>
            <c:numRef>
              <c:f>DHS00!$M$19:$Q$19</c:f>
              <c:numCache>
                <c:formatCode>###0.0</c:formatCode>
                <c:ptCount val="5"/>
                <c:pt idx="0">
                  <c:v>3.6306127376279131</c:v>
                </c:pt>
                <c:pt idx="1">
                  <c:v>3.3753279530382536</c:v>
                </c:pt>
                <c:pt idx="2">
                  <c:v>3.5779347607319529</c:v>
                </c:pt>
                <c:pt idx="3">
                  <c:v>4.4010806297607976</c:v>
                </c:pt>
                <c:pt idx="4">
                  <c:v>3.5794861488912573</c:v>
                </c:pt>
              </c:numCache>
            </c:numRef>
          </c:val>
          <c:extLst>
            <c:ext xmlns:c16="http://schemas.microsoft.com/office/drawing/2014/chart" uri="{C3380CC4-5D6E-409C-BE32-E72D297353CC}">
              <c16:uniqueId val="{00000001-7A9B-429A-8715-EEA89CD8236A}"/>
            </c:ext>
          </c:extLst>
        </c:ser>
        <c:ser>
          <c:idx val="2"/>
          <c:order val="2"/>
          <c:tx>
            <c:strRef>
              <c:f>DHS00!$B$20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DHS00!$M$15:$Q$15</c:f>
              <c:strCache>
                <c:ptCount val="5"/>
                <c:pt idx="0">
                  <c:v>Poorest</c:v>
                </c:pt>
                <c:pt idx="1">
                  <c:v>Poor</c:v>
                </c:pt>
                <c:pt idx="2">
                  <c:v>Middle</c:v>
                </c:pt>
                <c:pt idx="3">
                  <c:v>Rich</c:v>
                </c:pt>
                <c:pt idx="4">
                  <c:v>Richest</c:v>
                </c:pt>
              </c:strCache>
            </c:strRef>
          </c:cat>
          <c:val>
            <c:numRef>
              <c:f>DHS00!$M$20:$Q$20</c:f>
              <c:numCache>
                <c:formatCode>###0.0</c:formatCode>
                <c:ptCount val="5"/>
                <c:pt idx="0">
                  <c:v>51.264458461207909</c:v>
                </c:pt>
                <c:pt idx="1">
                  <c:v>53.105706472924631</c:v>
                </c:pt>
                <c:pt idx="2">
                  <c:v>52.61515000436313</c:v>
                </c:pt>
                <c:pt idx="3">
                  <c:v>50.171791448984379</c:v>
                </c:pt>
                <c:pt idx="4">
                  <c:v>46.606926322666723</c:v>
                </c:pt>
              </c:numCache>
            </c:numRef>
          </c:val>
          <c:extLst>
            <c:ext xmlns:c16="http://schemas.microsoft.com/office/drawing/2014/chart" uri="{C3380CC4-5D6E-409C-BE32-E72D297353CC}">
              <c16:uniqueId val="{00000002-7A9B-429A-8715-EEA89CD8236A}"/>
            </c:ext>
          </c:extLst>
        </c:ser>
        <c:ser>
          <c:idx val="3"/>
          <c:order val="3"/>
          <c:tx>
            <c:strRef>
              <c:f>DHS00!$B$21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DHS00!$M$15:$Q$15</c:f>
              <c:strCache>
                <c:ptCount val="5"/>
                <c:pt idx="0">
                  <c:v>Poorest</c:v>
                </c:pt>
                <c:pt idx="1">
                  <c:v>Poor</c:v>
                </c:pt>
                <c:pt idx="2">
                  <c:v>Middle</c:v>
                </c:pt>
                <c:pt idx="3">
                  <c:v>Rich</c:v>
                </c:pt>
                <c:pt idx="4">
                  <c:v>Richest</c:v>
                </c:pt>
              </c:strCache>
            </c:strRef>
          </c:cat>
          <c:val>
            <c:numRef>
              <c:f>DHS00!$M$21:$Q$21</c:f>
              <c:numCache>
                <c:formatCode>###0.0</c:formatCode>
                <c:ptCount val="5"/>
                <c:pt idx="0">
                  <c:v>38.150664752704877</c:v>
                </c:pt>
                <c:pt idx="1">
                  <c:v>35.970902093294612</c:v>
                </c:pt>
                <c:pt idx="2">
                  <c:v>35.256257586376016</c:v>
                </c:pt>
                <c:pt idx="3">
                  <c:v>33.64776505924798</c:v>
                </c:pt>
                <c:pt idx="4">
                  <c:v>36.428684346095096</c:v>
                </c:pt>
              </c:numCache>
            </c:numRef>
          </c:val>
          <c:extLst>
            <c:ext xmlns:c16="http://schemas.microsoft.com/office/drawing/2014/chart" uri="{C3380CC4-5D6E-409C-BE32-E72D297353CC}">
              <c16:uniqueId val="{00000003-7A9B-429A-8715-EEA89CD8236A}"/>
            </c:ext>
          </c:extLst>
        </c:ser>
        <c:dLbls>
          <c:showLegendKey val="0"/>
          <c:showVal val="0"/>
          <c:showCatName val="0"/>
          <c:showSerName val="0"/>
          <c:showPercent val="0"/>
          <c:showBubbleSize val="0"/>
        </c:dLbls>
        <c:gapWidth val="50"/>
        <c:overlap val="100"/>
        <c:axId val="233587840"/>
        <c:axId val="233589376"/>
      </c:barChart>
      <c:catAx>
        <c:axId val="2335878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89376"/>
        <c:crosses val="autoZero"/>
        <c:auto val="1"/>
        <c:lblAlgn val="ctr"/>
        <c:lblOffset val="100"/>
        <c:tickLblSkip val="1"/>
        <c:tickMarkSkip val="1"/>
        <c:noMultiLvlLbl val="0"/>
      </c:catAx>
      <c:valAx>
        <c:axId val="2335893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878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DHS00!$R$15:$AB$15</c:f>
              <c:strCache>
                <c:ptCount val="11"/>
                <c:pt idx="0">
                  <c:v>Addis</c:v>
                </c:pt>
                <c:pt idx="1">
                  <c:v>Affar</c:v>
                </c:pt>
                <c:pt idx="2">
                  <c:v>Amhara</c:v>
                </c:pt>
                <c:pt idx="3">
                  <c:v>Ben-Gumz</c:v>
                </c:pt>
                <c:pt idx="4">
                  <c:v>Dire Dawa</c:v>
                </c:pt>
                <c:pt idx="5">
                  <c:v>Gambela</c:v>
                </c:pt>
                <c:pt idx="6">
                  <c:v>Harari</c:v>
                </c:pt>
                <c:pt idx="7">
                  <c:v>Oromiya</c:v>
                </c:pt>
                <c:pt idx="8">
                  <c:v>SNNP</c:v>
                </c:pt>
                <c:pt idx="9">
                  <c:v>Somali</c:v>
                </c:pt>
                <c:pt idx="10">
                  <c:v>Tigray</c:v>
                </c:pt>
              </c:strCache>
            </c:strRef>
          </c:cat>
          <c:val>
            <c:numRef>
              <c:f>DHS00!$R$18:$AB$18</c:f>
              <c:numCache>
                <c:formatCode>###0.0</c:formatCode>
                <c:ptCount val="11"/>
                <c:pt idx="0">
                  <c:v>94.897055815356239</c:v>
                </c:pt>
                <c:pt idx="1">
                  <c:v>6.2310515345849264</c:v>
                </c:pt>
                <c:pt idx="2">
                  <c:v>12.011634644613512</c:v>
                </c:pt>
                <c:pt idx="3">
                  <c:v>19.132311116738379</c:v>
                </c:pt>
                <c:pt idx="4">
                  <c:v>63.311394733322743</c:v>
                </c:pt>
                <c:pt idx="5">
                  <c:v>31.092266309894818</c:v>
                </c:pt>
                <c:pt idx="6">
                  <c:v>46.040566463705943</c:v>
                </c:pt>
                <c:pt idx="7">
                  <c:v>16.747680535318715</c:v>
                </c:pt>
                <c:pt idx="8">
                  <c:v>15.220120850565047</c:v>
                </c:pt>
                <c:pt idx="9">
                  <c:v>11.931146137798441</c:v>
                </c:pt>
                <c:pt idx="10">
                  <c:v>25.841504505253774</c:v>
                </c:pt>
              </c:numCache>
            </c:numRef>
          </c:val>
          <c:extLst>
            <c:ext xmlns:c16="http://schemas.microsoft.com/office/drawing/2014/chart" uri="{C3380CC4-5D6E-409C-BE32-E72D297353CC}">
              <c16:uniqueId val="{00000000-350D-4710-99C3-5BD80F7B357C}"/>
            </c:ext>
          </c:extLst>
        </c:ser>
        <c:ser>
          <c:idx val="1"/>
          <c:order val="1"/>
          <c:tx>
            <c:strRef>
              <c:f>DHS00!$B$19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DHS00!$R$15:$AB$15</c:f>
              <c:strCache>
                <c:ptCount val="11"/>
                <c:pt idx="0">
                  <c:v>Addis</c:v>
                </c:pt>
                <c:pt idx="1">
                  <c:v>Affar</c:v>
                </c:pt>
                <c:pt idx="2">
                  <c:v>Amhara</c:v>
                </c:pt>
                <c:pt idx="3">
                  <c:v>Ben-Gumz</c:v>
                </c:pt>
                <c:pt idx="4">
                  <c:v>Dire Dawa</c:v>
                </c:pt>
                <c:pt idx="5">
                  <c:v>Gambela</c:v>
                </c:pt>
                <c:pt idx="6">
                  <c:v>Harari</c:v>
                </c:pt>
                <c:pt idx="7">
                  <c:v>Oromiya</c:v>
                </c:pt>
                <c:pt idx="8">
                  <c:v>SNNP</c:v>
                </c:pt>
                <c:pt idx="9">
                  <c:v>Somali</c:v>
                </c:pt>
                <c:pt idx="10">
                  <c:v>Tigray</c:v>
                </c:pt>
              </c:strCache>
            </c:strRef>
          </c:cat>
          <c:val>
            <c:numRef>
              <c:f>DHS00!$R$19:$AB$19</c:f>
              <c:numCache>
                <c:formatCode>###0.0</c:formatCode>
                <c:ptCount val="11"/>
                <c:pt idx="0">
                  <c:v>3.5438734536855026</c:v>
                </c:pt>
                <c:pt idx="1">
                  <c:v>7.2853292345797733</c:v>
                </c:pt>
                <c:pt idx="2">
                  <c:v>4.9539510116202621</c:v>
                </c:pt>
                <c:pt idx="3">
                  <c:v>6.5831608143615927</c:v>
                </c:pt>
                <c:pt idx="4">
                  <c:v>19.232796574790349</c:v>
                </c:pt>
                <c:pt idx="5">
                  <c:v>6.1439807678235274</c:v>
                </c:pt>
                <c:pt idx="6">
                  <c:v>14.221955085647387</c:v>
                </c:pt>
                <c:pt idx="7">
                  <c:v>4.8901496136718734</c:v>
                </c:pt>
                <c:pt idx="8">
                  <c:v>4.0458549096438734</c:v>
                </c:pt>
                <c:pt idx="9">
                  <c:v>8.6043893833692717</c:v>
                </c:pt>
                <c:pt idx="10">
                  <c:v>12.727905204080216</c:v>
                </c:pt>
              </c:numCache>
            </c:numRef>
          </c:val>
          <c:extLst>
            <c:ext xmlns:c16="http://schemas.microsoft.com/office/drawing/2014/chart" uri="{C3380CC4-5D6E-409C-BE32-E72D297353CC}">
              <c16:uniqueId val="{00000001-350D-4710-99C3-5BD80F7B357C}"/>
            </c:ext>
          </c:extLst>
        </c:ser>
        <c:ser>
          <c:idx val="2"/>
          <c:order val="2"/>
          <c:tx>
            <c:strRef>
              <c:f>DHS00!$B$20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DHS00!$R$15:$AB$15</c:f>
              <c:strCache>
                <c:ptCount val="11"/>
                <c:pt idx="0">
                  <c:v>Addis</c:v>
                </c:pt>
                <c:pt idx="1">
                  <c:v>Affar</c:v>
                </c:pt>
                <c:pt idx="2">
                  <c:v>Amhara</c:v>
                </c:pt>
                <c:pt idx="3">
                  <c:v>Ben-Gumz</c:v>
                </c:pt>
                <c:pt idx="4">
                  <c:v>Dire Dawa</c:v>
                </c:pt>
                <c:pt idx="5">
                  <c:v>Gambela</c:v>
                </c:pt>
                <c:pt idx="6">
                  <c:v>Harari</c:v>
                </c:pt>
                <c:pt idx="7">
                  <c:v>Oromiya</c:v>
                </c:pt>
                <c:pt idx="8">
                  <c:v>SNNP</c:v>
                </c:pt>
                <c:pt idx="9">
                  <c:v>Somali</c:v>
                </c:pt>
                <c:pt idx="10">
                  <c:v>Tigray</c:v>
                </c:pt>
              </c:strCache>
            </c:strRef>
          </c:cat>
          <c:val>
            <c:numRef>
              <c:f>DHS00!$R$20:$AB$20</c:f>
              <c:numCache>
                <c:formatCode>###0.0</c:formatCode>
                <c:ptCount val="11"/>
                <c:pt idx="0">
                  <c:v>1.1734940985706288</c:v>
                </c:pt>
                <c:pt idx="1">
                  <c:v>17.306250455773423</c:v>
                </c:pt>
                <c:pt idx="2">
                  <c:v>53.312880648606992</c:v>
                </c:pt>
                <c:pt idx="3">
                  <c:v>34.174695064472417</c:v>
                </c:pt>
                <c:pt idx="4">
                  <c:v>17.114178307701863</c:v>
                </c:pt>
                <c:pt idx="5">
                  <c:v>24.230361159232615</c:v>
                </c:pt>
                <c:pt idx="6">
                  <c:v>29.954243301222803</c:v>
                </c:pt>
                <c:pt idx="7">
                  <c:v>47.7417469044019</c:v>
                </c:pt>
                <c:pt idx="8">
                  <c:v>39.035164599098906</c:v>
                </c:pt>
                <c:pt idx="9">
                  <c:v>41.002995363781764</c:v>
                </c:pt>
                <c:pt idx="10">
                  <c:v>38.642277443082584</c:v>
                </c:pt>
              </c:numCache>
            </c:numRef>
          </c:val>
          <c:extLst>
            <c:ext xmlns:c16="http://schemas.microsoft.com/office/drawing/2014/chart" uri="{C3380CC4-5D6E-409C-BE32-E72D297353CC}">
              <c16:uniqueId val="{00000002-350D-4710-99C3-5BD80F7B357C}"/>
            </c:ext>
          </c:extLst>
        </c:ser>
        <c:ser>
          <c:idx val="3"/>
          <c:order val="3"/>
          <c:tx>
            <c:strRef>
              <c:f>DHS00!$B$21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DHS00!$R$15:$AB$15</c:f>
              <c:strCache>
                <c:ptCount val="11"/>
                <c:pt idx="0">
                  <c:v>Addis</c:v>
                </c:pt>
                <c:pt idx="1">
                  <c:v>Affar</c:v>
                </c:pt>
                <c:pt idx="2">
                  <c:v>Amhara</c:v>
                </c:pt>
                <c:pt idx="3">
                  <c:v>Ben-Gumz</c:v>
                </c:pt>
                <c:pt idx="4">
                  <c:v>Dire Dawa</c:v>
                </c:pt>
                <c:pt idx="5">
                  <c:v>Gambela</c:v>
                </c:pt>
                <c:pt idx="6">
                  <c:v>Harari</c:v>
                </c:pt>
                <c:pt idx="7">
                  <c:v>Oromiya</c:v>
                </c:pt>
                <c:pt idx="8">
                  <c:v>SNNP</c:v>
                </c:pt>
                <c:pt idx="9">
                  <c:v>Somali</c:v>
                </c:pt>
                <c:pt idx="10">
                  <c:v>Tigray</c:v>
                </c:pt>
              </c:strCache>
            </c:strRef>
          </c:cat>
          <c:val>
            <c:numRef>
              <c:f>DHS00!$R$21:$AB$21</c:f>
              <c:numCache>
                <c:formatCode>###0.0</c:formatCode>
                <c:ptCount val="11"/>
                <c:pt idx="0">
                  <c:v>0.38557663238762074</c:v>
                </c:pt>
                <c:pt idx="1">
                  <c:v>69.177368775061879</c:v>
                </c:pt>
                <c:pt idx="2">
                  <c:v>29.721533695159238</c:v>
                </c:pt>
                <c:pt idx="3">
                  <c:v>40.109833004427621</c:v>
                </c:pt>
                <c:pt idx="4">
                  <c:v>0.34163038418505087</c:v>
                </c:pt>
                <c:pt idx="5">
                  <c:v>38.533391763049032</c:v>
                </c:pt>
                <c:pt idx="6">
                  <c:v>9.783235149423863</c:v>
                </c:pt>
                <c:pt idx="7">
                  <c:v>30.620422946607512</c:v>
                </c:pt>
                <c:pt idx="8">
                  <c:v>41.698859640692177</c:v>
                </c:pt>
                <c:pt idx="9">
                  <c:v>38.461469115050527</c:v>
                </c:pt>
                <c:pt idx="10">
                  <c:v>22.788312847583427</c:v>
                </c:pt>
              </c:numCache>
            </c:numRef>
          </c:val>
          <c:extLst>
            <c:ext xmlns:c16="http://schemas.microsoft.com/office/drawing/2014/chart" uri="{C3380CC4-5D6E-409C-BE32-E72D297353CC}">
              <c16:uniqueId val="{00000003-350D-4710-99C3-5BD80F7B357C}"/>
            </c:ext>
          </c:extLst>
        </c:ser>
        <c:dLbls>
          <c:showLegendKey val="0"/>
          <c:showVal val="0"/>
          <c:showCatName val="0"/>
          <c:showSerName val="0"/>
          <c:showPercent val="0"/>
          <c:showBubbleSize val="0"/>
        </c:dLbls>
        <c:gapWidth val="50"/>
        <c:overlap val="100"/>
        <c:axId val="233634432"/>
        <c:axId val="233763200"/>
      </c:barChart>
      <c:catAx>
        <c:axId val="2336344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63200"/>
        <c:crosses val="autoZero"/>
        <c:auto val="1"/>
        <c:lblAlgn val="ctr"/>
        <c:lblOffset val="100"/>
        <c:tickLblSkip val="1"/>
        <c:tickMarkSkip val="1"/>
        <c:noMultiLvlLbl val="0"/>
      </c:catAx>
      <c:valAx>
        <c:axId val="2337632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6344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DHS00!$C$15:$G$15</c:f>
              <c:strCache>
                <c:ptCount val="5"/>
                <c:pt idx="0">
                  <c:v>Poorest</c:v>
                </c:pt>
                <c:pt idx="1">
                  <c:v>Poor</c:v>
                </c:pt>
                <c:pt idx="2">
                  <c:v>Middle</c:v>
                </c:pt>
                <c:pt idx="3">
                  <c:v>Rich</c:v>
                </c:pt>
                <c:pt idx="4">
                  <c:v>Richest</c:v>
                </c:pt>
              </c:strCache>
            </c:strRef>
          </c:cat>
          <c:val>
            <c:numRef>
              <c:f>DHS00!$C$18:$G$18</c:f>
              <c:numCache>
                <c:formatCode>###0.0</c:formatCode>
                <c:ptCount val="5"/>
                <c:pt idx="0">
                  <c:v>8.8986361649148389</c:v>
                </c:pt>
                <c:pt idx="1">
                  <c:v>7.8764159105451919</c:v>
                </c:pt>
                <c:pt idx="2">
                  <c:v>9.4463042471991638</c:v>
                </c:pt>
                <c:pt idx="3">
                  <c:v>12.077156054800737</c:v>
                </c:pt>
                <c:pt idx="4">
                  <c:v>58.4425969719574</c:v>
                </c:pt>
              </c:numCache>
            </c:numRef>
          </c:val>
          <c:extLst>
            <c:ext xmlns:c16="http://schemas.microsoft.com/office/drawing/2014/chart" uri="{C3380CC4-5D6E-409C-BE32-E72D297353CC}">
              <c16:uniqueId val="{00000000-A6DA-4AE7-8FC9-110ED7550F89}"/>
            </c:ext>
          </c:extLst>
        </c:ser>
        <c:ser>
          <c:idx val="1"/>
          <c:order val="1"/>
          <c:tx>
            <c:strRef>
              <c:f>DHS00!$B$19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DHS00!$C$15:$G$15</c:f>
              <c:strCache>
                <c:ptCount val="5"/>
                <c:pt idx="0">
                  <c:v>Poorest</c:v>
                </c:pt>
                <c:pt idx="1">
                  <c:v>Poor</c:v>
                </c:pt>
                <c:pt idx="2">
                  <c:v>Middle</c:v>
                </c:pt>
                <c:pt idx="3">
                  <c:v>Rich</c:v>
                </c:pt>
                <c:pt idx="4">
                  <c:v>Richest</c:v>
                </c:pt>
              </c:strCache>
            </c:strRef>
          </c:cat>
          <c:val>
            <c:numRef>
              <c:f>DHS00!$C$19:$G$19</c:f>
              <c:numCache>
                <c:formatCode>###0.0</c:formatCode>
                <c:ptCount val="5"/>
                <c:pt idx="0">
                  <c:v>4.462679398020355</c:v>
                </c:pt>
                <c:pt idx="1">
                  <c:v>3.6895399052333575</c:v>
                </c:pt>
                <c:pt idx="2">
                  <c:v>3.691810143898421</c:v>
                </c:pt>
                <c:pt idx="3">
                  <c:v>4.2213001595052511</c:v>
                </c:pt>
                <c:pt idx="4">
                  <c:v>5.7800370631606226</c:v>
                </c:pt>
              </c:numCache>
            </c:numRef>
          </c:val>
          <c:extLst>
            <c:ext xmlns:c16="http://schemas.microsoft.com/office/drawing/2014/chart" uri="{C3380CC4-5D6E-409C-BE32-E72D297353CC}">
              <c16:uniqueId val="{00000001-A6DA-4AE7-8FC9-110ED7550F89}"/>
            </c:ext>
          </c:extLst>
        </c:ser>
        <c:ser>
          <c:idx val="2"/>
          <c:order val="2"/>
          <c:tx>
            <c:strRef>
              <c:f>DHS00!$B$20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DHS00!$C$15:$G$15</c:f>
              <c:strCache>
                <c:ptCount val="5"/>
                <c:pt idx="0">
                  <c:v>Poorest</c:v>
                </c:pt>
                <c:pt idx="1">
                  <c:v>Poor</c:v>
                </c:pt>
                <c:pt idx="2">
                  <c:v>Middle</c:v>
                </c:pt>
                <c:pt idx="3">
                  <c:v>Rich</c:v>
                </c:pt>
                <c:pt idx="4">
                  <c:v>Richest</c:v>
                </c:pt>
              </c:strCache>
            </c:strRef>
          </c:cat>
          <c:val>
            <c:numRef>
              <c:f>DHS00!$C$20:$G$20</c:f>
              <c:numCache>
                <c:formatCode>###0.0</c:formatCode>
                <c:ptCount val="5"/>
                <c:pt idx="0">
                  <c:v>49.520085434940611</c:v>
                </c:pt>
                <c:pt idx="1">
                  <c:v>51.978725309112448</c:v>
                </c:pt>
                <c:pt idx="2">
                  <c:v>52.689828800904792</c:v>
                </c:pt>
                <c:pt idx="3">
                  <c:v>47.474192946655037</c:v>
                </c:pt>
                <c:pt idx="4">
                  <c:v>20.841105203516122</c:v>
                </c:pt>
              </c:numCache>
            </c:numRef>
          </c:val>
          <c:extLst>
            <c:ext xmlns:c16="http://schemas.microsoft.com/office/drawing/2014/chart" uri="{C3380CC4-5D6E-409C-BE32-E72D297353CC}">
              <c16:uniqueId val="{00000002-A6DA-4AE7-8FC9-110ED7550F89}"/>
            </c:ext>
          </c:extLst>
        </c:ser>
        <c:ser>
          <c:idx val="3"/>
          <c:order val="3"/>
          <c:tx>
            <c:strRef>
              <c:f>DHS00!$B$21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DHS00!$C$15:$G$15</c:f>
              <c:strCache>
                <c:ptCount val="5"/>
                <c:pt idx="0">
                  <c:v>Poorest</c:v>
                </c:pt>
                <c:pt idx="1">
                  <c:v>Poor</c:v>
                </c:pt>
                <c:pt idx="2">
                  <c:v>Middle</c:v>
                </c:pt>
                <c:pt idx="3">
                  <c:v>Rich</c:v>
                </c:pt>
                <c:pt idx="4">
                  <c:v>Richest</c:v>
                </c:pt>
              </c:strCache>
            </c:strRef>
          </c:cat>
          <c:val>
            <c:numRef>
              <c:f>DHS00!$C$21:$G$21</c:f>
              <c:numCache>
                <c:formatCode>###0.0</c:formatCode>
                <c:ptCount val="5"/>
                <c:pt idx="0">
                  <c:v>37.118599002124199</c:v>
                </c:pt>
                <c:pt idx="1">
                  <c:v>36.455318875109</c:v>
                </c:pt>
                <c:pt idx="2">
                  <c:v>34.17205680799762</c:v>
                </c:pt>
                <c:pt idx="3">
                  <c:v>36.227350839038976</c:v>
                </c:pt>
                <c:pt idx="4">
                  <c:v>14.936260761365855</c:v>
                </c:pt>
              </c:numCache>
            </c:numRef>
          </c:val>
          <c:extLst>
            <c:ext xmlns:c16="http://schemas.microsoft.com/office/drawing/2014/chart" uri="{C3380CC4-5D6E-409C-BE32-E72D297353CC}">
              <c16:uniqueId val="{00000003-A6DA-4AE7-8FC9-110ED7550F89}"/>
            </c:ext>
          </c:extLst>
        </c:ser>
        <c:dLbls>
          <c:showLegendKey val="0"/>
          <c:showVal val="0"/>
          <c:showCatName val="0"/>
          <c:showSerName val="0"/>
          <c:showPercent val="0"/>
          <c:showBubbleSize val="0"/>
        </c:dLbls>
        <c:gapWidth val="50"/>
        <c:overlap val="100"/>
        <c:axId val="233808640"/>
        <c:axId val="233810176"/>
      </c:barChart>
      <c:catAx>
        <c:axId val="2338086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10176"/>
        <c:crosses val="autoZero"/>
        <c:auto val="1"/>
        <c:lblAlgn val="ctr"/>
        <c:lblOffset val="100"/>
        <c:tickLblSkip val="1"/>
        <c:tickMarkSkip val="1"/>
        <c:noMultiLvlLbl val="0"/>
      </c:catAx>
      <c:valAx>
        <c:axId val="2338101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086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DHS00!$M$121:$Q$121</c:f>
              <c:strCache>
                <c:ptCount val="5"/>
                <c:pt idx="0">
                  <c:v>Poorest</c:v>
                </c:pt>
                <c:pt idx="1">
                  <c:v>Poor</c:v>
                </c:pt>
                <c:pt idx="2">
                  <c:v>Middle</c:v>
                </c:pt>
                <c:pt idx="3">
                  <c:v>Rich</c:v>
                </c:pt>
                <c:pt idx="4">
                  <c:v>Richest</c:v>
                </c:pt>
              </c:strCache>
            </c:strRef>
          </c:cat>
          <c:val>
            <c:numRef>
              <c:f>DHS00!$M$124:$Q$124</c:f>
              <c:numCache>
                <c:formatCode>###0.0</c:formatCode>
                <c:ptCount val="5"/>
                <c:pt idx="0">
                  <c:v>7.1706594812586802E-2</c:v>
                </c:pt>
                <c:pt idx="1">
                  <c:v>0.19512943891415341</c:v>
                </c:pt>
                <c:pt idx="2">
                  <c:v>0.34709648266953474</c:v>
                </c:pt>
                <c:pt idx="3">
                  <c:v>0.2949641219535542</c:v>
                </c:pt>
                <c:pt idx="4">
                  <c:v>0.78333369800443398</c:v>
                </c:pt>
              </c:numCache>
            </c:numRef>
          </c:val>
          <c:extLst>
            <c:ext xmlns:c16="http://schemas.microsoft.com/office/drawing/2014/chart" uri="{C3380CC4-5D6E-409C-BE32-E72D297353CC}">
              <c16:uniqueId val="{00000000-0FDA-4BA4-B6D8-6439FCBC77FF}"/>
            </c:ext>
          </c:extLst>
        </c:ser>
        <c:ser>
          <c:idx val="1"/>
          <c:order val="1"/>
          <c:tx>
            <c:strRef>
              <c:f>DHS00!$B$125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DHS00!$M$121:$Q$121</c:f>
              <c:strCache>
                <c:ptCount val="5"/>
                <c:pt idx="0">
                  <c:v>Poorest</c:v>
                </c:pt>
                <c:pt idx="1">
                  <c:v>Poor</c:v>
                </c:pt>
                <c:pt idx="2">
                  <c:v>Middle</c:v>
                </c:pt>
                <c:pt idx="3">
                  <c:v>Rich</c:v>
                </c:pt>
                <c:pt idx="4">
                  <c:v>Richest</c:v>
                </c:pt>
              </c:strCache>
            </c:strRef>
          </c:cat>
          <c:val>
            <c:numRef>
              <c:f>DHS00!$M$125:$Q$125</c:f>
              <c:numCache>
                <c:formatCode>###0.0</c:formatCode>
                <c:ptCount val="5"/>
                <c:pt idx="0">
                  <c:v>5.6171727653223872E-3</c:v>
                </c:pt>
                <c:pt idx="1">
                  <c:v>3.2729618257507018E-2</c:v>
                </c:pt>
                <c:pt idx="2">
                  <c:v>6.2577921485372376E-2</c:v>
                </c:pt>
                <c:pt idx="3">
                  <c:v>8.8898670366336183E-2</c:v>
                </c:pt>
                <c:pt idx="4">
                  <c:v>0.23211014409900699</c:v>
                </c:pt>
              </c:numCache>
            </c:numRef>
          </c:val>
          <c:extLst>
            <c:ext xmlns:c16="http://schemas.microsoft.com/office/drawing/2014/chart" uri="{C3380CC4-5D6E-409C-BE32-E72D297353CC}">
              <c16:uniqueId val="{00000001-0FDA-4BA4-B6D8-6439FCBC77FF}"/>
            </c:ext>
          </c:extLst>
        </c:ser>
        <c:ser>
          <c:idx val="2"/>
          <c:order val="2"/>
          <c:tx>
            <c:strRef>
              <c:f>DHS00!$B$126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DHS00!$M$121:$Q$121</c:f>
              <c:strCache>
                <c:ptCount val="5"/>
                <c:pt idx="0">
                  <c:v>Poorest</c:v>
                </c:pt>
                <c:pt idx="1">
                  <c:v>Poor</c:v>
                </c:pt>
                <c:pt idx="2">
                  <c:v>Middle</c:v>
                </c:pt>
                <c:pt idx="3">
                  <c:v>Rich</c:v>
                </c:pt>
                <c:pt idx="4">
                  <c:v>Richest</c:v>
                </c:pt>
              </c:strCache>
            </c:strRef>
          </c:cat>
          <c:val>
            <c:numRef>
              <c:f>DHS00!$M$126:$Q$126</c:f>
              <c:numCache>
                <c:formatCode>###0.0</c:formatCode>
                <c:ptCount val="5"/>
                <c:pt idx="0">
                  <c:v>2.5965758993614401</c:v>
                </c:pt>
                <c:pt idx="1">
                  <c:v>4.9016228202299459</c:v>
                </c:pt>
                <c:pt idx="2">
                  <c:v>7.2152515398958315</c:v>
                </c:pt>
                <c:pt idx="3">
                  <c:v>10.796791747121247</c:v>
                </c:pt>
                <c:pt idx="4">
                  <c:v>14.210385105105956</c:v>
                </c:pt>
              </c:numCache>
            </c:numRef>
          </c:val>
          <c:extLst>
            <c:ext xmlns:c16="http://schemas.microsoft.com/office/drawing/2014/chart" uri="{C3380CC4-5D6E-409C-BE32-E72D297353CC}">
              <c16:uniqueId val="{00000002-0FDA-4BA4-B6D8-6439FCBC77FF}"/>
            </c:ext>
          </c:extLst>
        </c:ser>
        <c:ser>
          <c:idx val="3"/>
          <c:order val="3"/>
          <c:tx>
            <c:strRef>
              <c:f>DHS00!$B$127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DHS00!$M$121:$Q$121</c:f>
              <c:strCache>
                <c:ptCount val="5"/>
                <c:pt idx="0">
                  <c:v>Poorest</c:v>
                </c:pt>
                <c:pt idx="1">
                  <c:v>Poor</c:v>
                </c:pt>
                <c:pt idx="2">
                  <c:v>Middle</c:v>
                </c:pt>
                <c:pt idx="3">
                  <c:v>Rich</c:v>
                </c:pt>
                <c:pt idx="4">
                  <c:v>Richest</c:v>
                </c:pt>
              </c:strCache>
            </c:strRef>
          </c:cat>
          <c:val>
            <c:numRef>
              <c:f>DHS00!$M$127:$Q$127</c:f>
              <c:numCache>
                <c:formatCode>###0.0</c:formatCode>
                <c:ptCount val="5"/>
                <c:pt idx="0">
                  <c:v>97.326100333060651</c:v>
                </c:pt>
                <c:pt idx="1">
                  <c:v>94.870518122598398</c:v>
                </c:pt>
                <c:pt idx="2">
                  <c:v>92.375074055949256</c:v>
                </c:pt>
                <c:pt idx="3">
                  <c:v>88.819345460558864</c:v>
                </c:pt>
                <c:pt idx="4">
                  <c:v>84.774171052790606</c:v>
                </c:pt>
              </c:numCache>
            </c:numRef>
          </c:val>
          <c:extLst>
            <c:ext xmlns:c16="http://schemas.microsoft.com/office/drawing/2014/chart" uri="{C3380CC4-5D6E-409C-BE32-E72D297353CC}">
              <c16:uniqueId val="{00000003-0FDA-4BA4-B6D8-6439FCBC77FF}"/>
            </c:ext>
          </c:extLst>
        </c:ser>
        <c:dLbls>
          <c:showLegendKey val="0"/>
          <c:showVal val="0"/>
          <c:showCatName val="0"/>
          <c:showSerName val="0"/>
          <c:showPercent val="0"/>
          <c:showBubbleSize val="0"/>
        </c:dLbls>
        <c:gapWidth val="50"/>
        <c:overlap val="100"/>
        <c:axId val="233912576"/>
        <c:axId val="233918464"/>
      </c:barChart>
      <c:catAx>
        <c:axId val="2339125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18464"/>
        <c:crosses val="autoZero"/>
        <c:auto val="1"/>
        <c:lblAlgn val="ctr"/>
        <c:lblOffset val="100"/>
        <c:tickLblSkip val="1"/>
        <c:tickMarkSkip val="1"/>
        <c:noMultiLvlLbl val="0"/>
      </c:catAx>
      <c:valAx>
        <c:axId val="2339184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9125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DHS00!$R$121:$AB$121</c:f>
              <c:strCache>
                <c:ptCount val="11"/>
                <c:pt idx="0">
                  <c:v>Addis</c:v>
                </c:pt>
                <c:pt idx="1">
                  <c:v>Affar</c:v>
                </c:pt>
                <c:pt idx="2">
                  <c:v>Amhara</c:v>
                </c:pt>
                <c:pt idx="3">
                  <c:v>Ben-Gumz</c:v>
                </c:pt>
                <c:pt idx="4">
                  <c:v>Dire Dawa</c:v>
                </c:pt>
                <c:pt idx="5">
                  <c:v>Gambela</c:v>
                </c:pt>
                <c:pt idx="6">
                  <c:v>Harari</c:v>
                </c:pt>
                <c:pt idx="7">
                  <c:v>Oromiya</c:v>
                </c:pt>
                <c:pt idx="8">
                  <c:v>SNNP</c:v>
                </c:pt>
                <c:pt idx="9">
                  <c:v>Somali</c:v>
                </c:pt>
                <c:pt idx="10">
                  <c:v>Tigray</c:v>
                </c:pt>
              </c:strCache>
            </c:strRef>
          </c:cat>
          <c:val>
            <c:numRef>
              <c:f>DHS00!$R$124:$AB$124</c:f>
              <c:numCache>
                <c:formatCode>###0.0</c:formatCode>
                <c:ptCount val="11"/>
                <c:pt idx="0">
                  <c:v>24.248195685568636</c:v>
                </c:pt>
                <c:pt idx="1">
                  <c:v>3.2413065424245771</c:v>
                </c:pt>
                <c:pt idx="2">
                  <c:v>0.65236378646705628</c:v>
                </c:pt>
                <c:pt idx="3">
                  <c:v>1.2465747707610424</c:v>
                </c:pt>
                <c:pt idx="4">
                  <c:v>24.793269476745913</c:v>
                </c:pt>
                <c:pt idx="5">
                  <c:v>3.988566566135276</c:v>
                </c:pt>
                <c:pt idx="6">
                  <c:v>14.686565188663039</c:v>
                </c:pt>
                <c:pt idx="7">
                  <c:v>2.2466988322283448</c:v>
                </c:pt>
                <c:pt idx="8">
                  <c:v>0.70233262329029855</c:v>
                </c:pt>
                <c:pt idx="9">
                  <c:v>7.4440860052907043</c:v>
                </c:pt>
                <c:pt idx="10">
                  <c:v>2.3543353640662863</c:v>
                </c:pt>
              </c:numCache>
            </c:numRef>
          </c:val>
          <c:extLst>
            <c:ext xmlns:c16="http://schemas.microsoft.com/office/drawing/2014/chart" uri="{C3380CC4-5D6E-409C-BE32-E72D297353CC}">
              <c16:uniqueId val="{00000000-D957-4835-BA5A-4E2668A54AFB}"/>
            </c:ext>
          </c:extLst>
        </c:ser>
        <c:ser>
          <c:idx val="1"/>
          <c:order val="1"/>
          <c:tx>
            <c:strRef>
              <c:f>DHS00!$B$125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DHS00!$R$121:$AB$121</c:f>
              <c:strCache>
                <c:ptCount val="11"/>
                <c:pt idx="0">
                  <c:v>Addis</c:v>
                </c:pt>
                <c:pt idx="1">
                  <c:v>Affar</c:v>
                </c:pt>
                <c:pt idx="2">
                  <c:v>Amhara</c:v>
                </c:pt>
                <c:pt idx="3">
                  <c:v>Ben-Gumz</c:v>
                </c:pt>
                <c:pt idx="4">
                  <c:v>Dire Dawa</c:v>
                </c:pt>
                <c:pt idx="5">
                  <c:v>Gambela</c:v>
                </c:pt>
                <c:pt idx="6">
                  <c:v>Harari</c:v>
                </c:pt>
                <c:pt idx="7">
                  <c:v>Oromiya</c:v>
                </c:pt>
                <c:pt idx="8">
                  <c:v>SNNP</c:v>
                </c:pt>
                <c:pt idx="9">
                  <c:v>Somali</c:v>
                </c:pt>
                <c:pt idx="10">
                  <c:v>Tigray</c:v>
                </c:pt>
              </c:strCache>
            </c:strRef>
          </c:cat>
          <c:val>
            <c:numRef>
              <c:f>DHS00!$R$125:$AB$125</c:f>
              <c:numCache>
                <c:formatCode>###0.0</c:formatCode>
                <c:ptCount val="11"/>
                <c:pt idx="0">
                  <c:v>41.62552356887565</c:v>
                </c:pt>
                <c:pt idx="1">
                  <c:v>2.0906250067258778</c:v>
                </c:pt>
                <c:pt idx="2">
                  <c:v>0.37643768287382412</c:v>
                </c:pt>
                <c:pt idx="3">
                  <c:v>0.88536017724491411</c:v>
                </c:pt>
                <c:pt idx="4">
                  <c:v>27.253623783122894</c:v>
                </c:pt>
                <c:pt idx="5">
                  <c:v>2.0763693412514055</c:v>
                </c:pt>
                <c:pt idx="6">
                  <c:v>15.010069178543926</c:v>
                </c:pt>
                <c:pt idx="7">
                  <c:v>1.1305373654118085</c:v>
                </c:pt>
                <c:pt idx="8">
                  <c:v>0.12589252559012404</c:v>
                </c:pt>
                <c:pt idx="9">
                  <c:v>7.9577342289396666</c:v>
                </c:pt>
                <c:pt idx="10">
                  <c:v>4.6412103985455211</c:v>
                </c:pt>
              </c:numCache>
            </c:numRef>
          </c:val>
          <c:extLst>
            <c:ext xmlns:c16="http://schemas.microsoft.com/office/drawing/2014/chart" uri="{C3380CC4-5D6E-409C-BE32-E72D297353CC}">
              <c16:uniqueId val="{00000001-D957-4835-BA5A-4E2668A54AFB}"/>
            </c:ext>
          </c:extLst>
        </c:ser>
        <c:ser>
          <c:idx val="2"/>
          <c:order val="2"/>
          <c:tx>
            <c:strRef>
              <c:f>DHS00!$B$126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DHS00!$R$121:$AB$121</c:f>
              <c:strCache>
                <c:ptCount val="11"/>
                <c:pt idx="0">
                  <c:v>Addis</c:v>
                </c:pt>
                <c:pt idx="1">
                  <c:v>Affar</c:v>
                </c:pt>
                <c:pt idx="2">
                  <c:v>Amhara</c:v>
                </c:pt>
                <c:pt idx="3">
                  <c:v>Ben-Gumz</c:v>
                </c:pt>
                <c:pt idx="4">
                  <c:v>Dire Dawa</c:v>
                </c:pt>
                <c:pt idx="5">
                  <c:v>Gambela</c:v>
                </c:pt>
                <c:pt idx="6">
                  <c:v>Harari</c:v>
                </c:pt>
                <c:pt idx="7">
                  <c:v>Oromiya</c:v>
                </c:pt>
                <c:pt idx="8">
                  <c:v>SNNP</c:v>
                </c:pt>
                <c:pt idx="9">
                  <c:v>Somali</c:v>
                </c:pt>
                <c:pt idx="10">
                  <c:v>Tigray</c:v>
                </c:pt>
              </c:strCache>
            </c:strRef>
          </c:cat>
          <c:val>
            <c:numRef>
              <c:f>DHS00!$R$126:$AB$126</c:f>
              <c:numCache>
                <c:formatCode>###0.0</c:formatCode>
                <c:ptCount val="11"/>
                <c:pt idx="0">
                  <c:v>21.674286577839396</c:v>
                </c:pt>
                <c:pt idx="1">
                  <c:v>2.1079107715918468</c:v>
                </c:pt>
                <c:pt idx="2">
                  <c:v>4.7682784826333915</c:v>
                </c:pt>
                <c:pt idx="3">
                  <c:v>35.395708895067884</c:v>
                </c:pt>
                <c:pt idx="4">
                  <c:v>11.418148943339745</c:v>
                </c:pt>
                <c:pt idx="5">
                  <c:v>25.622990498307246</c:v>
                </c:pt>
                <c:pt idx="6">
                  <c:v>12.682351570771459</c:v>
                </c:pt>
                <c:pt idx="7">
                  <c:v>14.824348121267633</c:v>
                </c:pt>
                <c:pt idx="8">
                  <c:v>18.376251367240613</c:v>
                </c:pt>
                <c:pt idx="9">
                  <c:v>9.6003216287926989</c:v>
                </c:pt>
                <c:pt idx="10">
                  <c:v>9.4127134059451265</c:v>
                </c:pt>
              </c:numCache>
            </c:numRef>
          </c:val>
          <c:extLst>
            <c:ext xmlns:c16="http://schemas.microsoft.com/office/drawing/2014/chart" uri="{C3380CC4-5D6E-409C-BE32-E72D297353CC}">
              <c16:uniqueId val="{00000002-D957-4835-BA5A-4E2668A54AFB}"/>
            </c:ext>
          </c:extLst>
        </c:ser>
        <c:ser>
          <c:idx val="3"/>
          <c:order val="3"/>
          <c:tx>
            <c:strRef>
              <c:f>DHS00!$B$127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DHS00!$R$121:$AB$121</c:f>
              <c:strCache>
                <c:ptCount val="11"/>
                <c:pt idx="0">
                  <c:v>Addis</c:v>
                </c:pt>
                <c:pt idx="1">
                  <c:v>Affar</c:v>
                </c:pt>
                <c:pt idx="2">
                  <c:v>Amhara</c:v>
                </c:pt>
                <c:pt idx="3">
                  <c:v>Ben-Gumz</c:v>
                </c:pt>
                <c:pt idx="4">
                  <c:v>Dire Dawa</c:v>
                </c:pt>
                <c:pt idx="5">
                  <c:v>Gambela</c:v>
                </c:pt>
                <c:pt idx="6">
                  <c:v>Harari</c:v>
                </c:pt>
                <c:pt idx="7">
                  <c:v>Oromiya</c:v>
                </c:pt>
                <c:pt idx="8">
                  <c:v>SNNP</c:v>
                </c:pt>
                <c:pt idx="9">
                  <c:v>Somali</c:v>
                </c:pt>
                <c:pt idx="10">
                  <c:v>Tigray</c:v>
                </c:pt>
              </c:strCache>
            </c:strRef>
          </c:cat>
          <c:val>
            <c:numRef>
              <c:f>DHS00!$R$127:$AB$127</c:f>
              <c:numCache>
                <c:formatCode>###0.0</c:formatCode>
                <c:ptCount val="11"/>
                <c:pt idx="0">
                  <c:v>12.451994167716327</c:v>
                </c:pt>
                <c:pt idx="1">
                  <c:v>92.560157679257699</c:v>
                </c:pt>
                <c:pt idx="2">
                  <c:v>94.202920048025732</c:v>
                </c:pt>
                <c:pt idx="3">
                  <c:v>62.472356156926153</c:v>
                </c:pt>
                <c:pt idx="4">
                  <c:v>36.534957796791446</c:v>
                </c:pt>
                <c:pt idx="5">
                  <c:v>68.312073594306071</c:v>
                </c:pt>
                <c:pt idx="6">
                  <c:v>57.62101406202158</c:v>
                </c:pt>
                <c:pt idx="7">
                  <c:v>81.798415681092209</c:v>
                </c:pt>
                <c:pt idx="8">
                  <c:v>80.795523483878966</c:v>
                </c:pt>
                <c:pt idx="9">
                  <c:v>74.99785813697693</c:v>
                </c:pt>
                <c:pt idx="10">
                  <c:v>83.591740831443062</c:v>
                </c:pt>
              </c:numCache>
            </c:numRef>
          </c:val>
          <c:extLst>
            <c:ext xmlns:c16="http://schemas.microsoft.com/office/drawing/2014/chart" uri="{C3380CC4-5D6E-409C-BE32-E72D297353CC}">
              <c16:uniqueId val="{00000003-D957-4835-BA5A-4E2668A54AFB}"/>
            </c:ext>
          </c:extLst>
        </c:ser>
        <c:dLbls>
          <c:showLegendKey val="0"/>
          <c:showVal val="0"/>
          <c:showCatName val="0"/>
          <c:showSerName val="0"/>
          <c:showPercent val="0"/>
          <c:showBubbleSize val="0"/>
        </c:dLbls>
        <c:gapWidth val="50"/>
        <c:overlap val="100"/>
        <c:axId val="234139648"/>
        <c:axId val="234141184"/>
      </c:barChart>
      <c:catAx>
        <c:axId val="234139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141184"/>
        <c:crosses val="autoZero"/>
        <c:auto val="1"/>
        <c:lblAlgn val="ctr"/>
        <c:lblOffset val="100"/>
        <c:tickLblSkip val="1"/>
        <c:tickMarkSkip val="1"/>
        <c:noMultiLvlLbl val="0"/>
      </c:catAx>
      <c:valAx>
        <c:axId val="2341411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139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DHS00!$C$121:$G$121</c:f>
              <c:strCache>
                <c:ptCount val="5"/>
                <c:pt idx="0">
                  <c:v>Poorest</c:v>
                </c:pt>
                <c:pt idx="1">
                  <c:v>Poor</c:v>
                </c:pt>
                <c:pt idx="2">
                  <c:v>Middle</c:v>
                </c:pt>
                <c:pt idx="3">
                  <c:v>Rich</c:v>
                </c:pt>
                <c:pt idx="4">
                  <c:v>Richest</c:v>
                </c:pt>
              </c:strCache>
            </c:strRef>
          </c:cat>
          <c:val>
            <c:numRef>
              <c:f>DHS00!$C$124:$G$124</c:f>
              <c:numCache>
                <c:formatCode>###0.0</c:formatCode>
                <c:ptCount val="5"/>
                <c:pt idx="0">
                  <c:v>0.1541636922702678</c:v>
                </c:pt>
                <c:pt idx="1">
                  <c:v>0.21574545814466489</c:v>
                </c:pt>
                <c:pt idx="2">
                  <c:v>0.4024769533816499</c:v>
                </c:pt>
                <c:pt idx="3">
                  <c:v>0.26144451868963758</c:v>
                </c:pt>
                <c:pt idx="4">
                  <c:v>11.347305682808098</c:v>
                </c:pt>
              </c:numCache>
            </c:numRef>
          </c:val>
          <c:extLst>
            <c:ext xmlns:c16="http://schemas.microsoft.com/office/drawing/2014/chart" uri="{C3380CC4-5D6E-409C-BE32-E72D297353CC}">
              <c16:uniqueId val="{00000000-EE55-48BF-B14D-1DB52013B43B}"/>
            </c:ext>
          </c:extLst>
        </c:ser>
        <c:ser>
          <c:idx val="1"/>
          <c:order val="1"/>
          <c:tx>
            <c:strRef>
              <c:f>DHS00!$B$125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DHS00!$C$121:$G$121</c:f>
              <c:strCache>
                <c:ptCount val="5"/>
                <c:pt idx="0">
                  <c:v>Poorest</c:v>
                </c:pt>
                <c:pt idx="1">
                  <c:v>Poor</c:v>
                </c:pt>
                <c:pt idx="2">
                  <c:v>Middle</c:v>
                </c:pt>
                <c:pt idx="3">
                  <c:v>Rich</c:v>
                </c:pt>
                <c:pt idx="4">
                  <c:v>Richest</c:v>
                </c:pt>
              </c:strCache>
            </c:strRef>
          </c:cat>
          <c:val>
            <c:numRef>
              <c:f>DHS00!$C$125:$G$125</c:f>
              <c:numCache>
                <c:formatCode>###0.0</c:formatCode>
                <c:ptCount val="5"/>
                <c:pt idx="0">
                  <c:v>1.4639472045744251E-2</c:v>
                </c:pt>
                <c:pt idx="1">
                  <c:v>3.3450803652313295E-2</c:v>
                </c:pt>
                <c:pt idx="2">
                  <c:v>9.2489005525350373E-2</c:v>
                </c:pt>
                <c:pt idx="3">
                  <c:v>6.1671479473717296E-2</c:v>
                </c:pt>
                <c:pt idx="4">
                  <c:v>12.870241391443708</c:v>
                </c:pt>
              </c:numCache>
            </c:numRef>
          </c:val>
          <c:extLst>
            <c:ext xmlns:c16="http://schemas.microsoft.com/office/drawing/2014/chart" uri="{C3380CC4-5D6E-409C-BE32-E72D297353CC}">
              <c16:uniqueId val="{00000001-EE55-48BF-B14D-1DB52013B43B}"/>
            </c:ext>
          </c:extLst>
        </c:ser>
        <c:ser>
          <c:idx val="2"/>
          <c:order val="2"/>
          <c:tx>
            <c:strRef>
              <c:f>DHS00!$B$126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DHS00!$C$121:$G$121</c:f>
              <c:strCache>
                <c:ptCount val="5"/>
                <c:pt idx="0">
                  <c:v>Poorest</c:v>
                </c:pt>
                <c:pt idx="1">
                  <c:v>Poor</c:v>
                </c:pt>
                <c:pt idx="2">
                  <c:v>Middle</c:v>
                </c:pt>
                <c:pt idx="3">
                  <c:v>Rich</c:v>
                </c:pt>
                <c:pt idx="4">
                  <c:v>Richest</c:v>
                </c:pt>
              </c:strCache>
            </c:strRef>
          </c:cat>
          <c:val>
            <c:numRef>
              <c:f>DHS00!$C$126:$G$126</c:f>
              <c:numCache>
                <c:formatCode>###0.0</c:formatCode>
                <c:ptCount val="5"/>
                <c:pt idx="0">
                  <c:v>5.3554396178759447</c:v>
                </c:pt>
                <c:pt idx="1">
                  <c:v>5.6834048997370701</c:v>
                </c:pt>
                <c:pt idx="2">
                  <c:v>7.8564588427421569</c:v>
                </c:pt>
                <c:pt idx="3">
                  <c:v>11.256472041267799</c:v>
                </c:pt>
                <c:pt idx="4">
                  <c:v>32.699563940445799</c:v>
                </c:pt>
              </c:numCache>
            </c:numRef>
          </c:val>
          <c:extLst>
            <c:ext xmlns:c16="http://schemas.microsoft.com/office/drawing/2014/chart" uri="{C3380CC4-5D6E-409C-BE32-E72D297353CC}">
              <c16:uniqueId val="{00000002-EE55-48BF-B14D-1DB52013B43B}"/>
            </c:ext>
          </c:extLst>
        </c:ser>
        <c:ser>
          <c:idx val="3"/>
          <c:order val="3"/>
          <c:tx>
            <c:strRef>
              <c:f>DHS00!$B$127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DHS00!$C$121:$G$121</c:f>
              <c:strCache>
                <c:ptCount val="5"/>
                <c:pt idx="0">
                  <c:v>Poorest</c:v>
                </c:pt>
                <c:pt idx="1">
                  <c:v>Poor</c:v>
                </c:pt>
                <c:pt idx="2">
                  <c:v>Middle</c:v>
                </c:pt>
                <c:pt idx="3">
                  <c:v>Rich</c:v>
                </c:pt>
                <c:pt idx="4">
                  <c:v>Richest</c:v>
                </c:pt>
              </c:strCache>
            </c:strRef>
          </c:cat>
          <c:val>
            <c:numRef>
              <c:f>DHS00!$C$127:$G$127</c:f>
              <c:numCache>
                <c:formatCode>###0.0</c:formatCode>
                <c:ptCount val="5"/>
                <c:pt idx="0">
                  <c:v>94.475757217808038</c:v>
                </c:pt>
                <c:pt idx="1">
                  <c:v>94.067398838465948</c:v>
                </c:pt>
                <c:pt idx="2">
                  <c:v>91.648575198350841</c:v>
                </c:pt>
                <c:pt idx="3">
                  <c:v>88.420411960568842</c:v>
                </c:pt>
                <c:pt idx="4">
                  <c:v>43.082888985302397</c:v>
                </c:pt>
              </c:numCache>
            </c:numRef>
          </c:val>
          <c:extLst>
            <c:ext xmlns:c16="http://schemas.microsoft.com/office/drawing/2014/chart" uri="{C3380CC4-5D6E-409C-BE32-E72D297353CC}">
              <c16:uniqueId val="{00000003-EE55-48BF-B14D-1DB52013B43B}"/>
            </c:ext>
          </c:extLst>
        </c:ser>
        <c:dLbls>
          <c:showLegendKey val="0"/>
          <c:showVal val="0"/>
          <c:showCatName val="0"/>
          <c:showSerName val="0"/>
          <c:showPercent val="0"/>
          <c:showBubbleSize val="0"/>
        </c:dLbls>
        <c:gapWidth val="50"/>
        <c:overlap val="100"/>
        <c:axId val="234305024"/>
        <c:axId val="234306560"/>
      </c:barChart>
      <c:catAx>
        <c:axId val="2343050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06560"/>
        <c:crosses val="autoZero"/>
        <c:auto val="1"/>
        <c:lblAlgn val="ctr"/>
        <c:lblOffset val="100"/>
        <c:tickLblSkip val="1"/>
        <c:tickMarkSkip val="1"/>
        <c:noMultiLvlLbl val="0"/>
      </c:catAx>
      <c:valAx>
        <c:axId val="2343065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050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DHS00!$M$221:$Q$221</c:f>
              <c:strCache>
                <c:ptCount val="5"/>
                <c:pt idx="0">
                  <c:v>Poorest</c:v>
                </c:pt>
                <c:pt idx="1">
                  <c:v>Poor</c:v>
                </c:pt>
                <c:pt idx="2">
                  <c:v>Middle</c:v>
                </c:pt>
                <c:pt idx="3">
                  <c:v>Rich</c:v>
                </c:pt>
                <c:pt idx="4">
                  <c:v>Richest</c:v>
                </c:pt>
              </c:strCache>
            </c:strRef>
          </c:cat>
          <c:val>
            <c:numRef>
              <c:f>DHS00!$M$222:$Q$222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289A-4115-BFB6-FD267C8617DE}"/>
            </c:ext>
          </c:extLst>
        </c:ser>
        <c:ser>
          <c:idx val="1"/>
          <c:order val="1"/>
          <c:tx>
            <c:strRef>
              <c:f>DHS00!$B$223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DHS00!$M$221:$Q$221</c:f>
              <c:strCache>
                <c:ptCount val="5"/>
                <c:pt idx="0">
                  <c:v>Poorest</c:v>
                </c:pt>
                <c:pt idx="1">
                  <c:v>Poor</c:v>
                </c:pt>
                <c:pt idx="2">
                  <c:v>Middle</c:v>
                </c:pt>
                <c:pt idx="3">
                  <c:v>Rich</c:v>
                </c:pt>
                <c:pt idx="4">
                  <c:v>Richest</c:v>
                </c:pt>
              </c:strCache>
            </c:strRef>
          </c:cat>
          <c:val>
            <c:numRef>
              <c:f>DHS00!$M$223:$Q$223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289A-4115-BFB6-FD267C8617DE}"/>
            </c:ext>
          </c:extLst>
        </c:ser>
        <c:ser>
          <c:idx val="2"/>
          <c:order val="2"/>
          <c:tx>
            <c:strRef>
              <c:f>DHS00!$B$224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DHS00!$M$221:$Q$221</c:f>
              <c:strCache>
                <c:ptCount val="5"/>
                <c:pt idx="0">
                  <c:v>Poorest</c:v>
                </c:pt>
                <c:pt idx="1">
                  <c:v>Poor</c:v>
                </c:pt>
                <c:pt idx="2">
                  <c:v>Middle</c:v>
                </c:pt>
                <c:pt idx="3">
                  <c:v>Rich</c:v>
                </c:pt>
                <c:pt idx="4">
                  <c:v>Richest</c:v>
                </c:pt>
              </c:strCache>
            </c:strRef>
          </c:cat>
          <c:val>
            <c:numRef>
              <c:f>DHS00!$M$224:$Q$224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289A-4115-BFB6-FD267C8617DE}"/>
            </c:ext>
          </c:extLst>
        </c:ser>
        <c:dLbls>
          <c:showLegendKey val="0"/>
          <c:showVal val="0"/>
          <c:showCatName val="0"/>
          <c:showSerName val="0"/>
          <c:showPercent val="0"/>
          <c:showBubbleSize val="0"/>
        </c:dLbls>
        <c:gapWidth val="50"/>
        <c:overlap val="100"/>
        <c:axId val="234379136"/>
        <c:axId val="234380672"/>
      </c:barChart>
      <c:catAx>
        <c:axId val="234379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80672"/>
        <c:crosses val="autoZero"/>
        <c:auto val="1"/>
        <c:lblAlgn val="ctr"/>
        <c:lblOffset val="100"/>
        <c:tickLblSkip val="1"/>
        <c:tickMarkSkip val="1"/>
        <c:noMultiLvlLbl val="0"/>
      </c:catAx>
      <c:valAx>
        <c:axId val="234380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79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DHS00!$R$221:$AB$221</c:f>
              <c:strCache>
                <c:ptCount val="11"/>
                <c:pt idx="0">
                  <c:v>Addis</c:v>
                </c:pt>
                <c:pt idx="1">
                  <c:v>Affar</c:v>
                </c:pt>
                <c:pt idx="2">
                  <c:v>Amhara</c:v>
                </c:pt>
                <c:pt idx="3">
                  <c:v>Ben-Gumz</c:v>
                </c:pt>
                <c:pt idx="4">
                  <c:v>Dire Dawa</c:v>
                </c:pt>
                <c:pt idx="5">
                  <c:v>Gambela</c:v>
                </c:pt>
                <c:pt idx="6">
                  <c:v>Harari</c:v>
                </c:pt>
                <c:pt idx="7">
                  <c:v>Oromiya</c:v>
                </c:pt>
                <c:pt idx="8">
                  <c:v>SNNP</c:v>
                </c:pt>
                <c:pt idx="9">
                  <c:v>Somali</c:v>
                </c:pt>
                <c:pt idx="10">
                  <c:v>Tigray</c:v>
                </c:pt>
              </c:strCache>
            </c:strRef>
          </c:cat>
          <c:val>
            <c:numRef>
              <c:f>DHS00!$R$222:$AB$222</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701B-4C1A-8CB8-868C6DF3E666}"/>
            </c:ext>
          </c:extLst>
        </c:ser>
        <c:ser>
          <c:idx val="1"/>
          <c:order val="1"/>
          <c:tx>
            <c:strRef>
              <c:f>DHS00!$B$223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DHS00!$R$221:$AB$221</c:f>
              <c:strCache>
                <c:ptCount val="11"/>
                <c:pt idx="0">
                  <c:v>Addis</c:v>
                </c:pt>
                <c:pt idx="1">
                  <c:v>Affar</c:v>
                </c:pt>
                <c:pt idx="2">
                  <c:v>Amhara</c:v>
                </c:pt>
                <c:pt idx="3">
                  <c:v>Ben-Gumz</c:v>
                </c:pt>
                <c:pt idx="4">
                  <c:v>Dire Dawa</c:v>
                </c:pt>
                <c:pt idx="5">
                  <c:v>Gambela</c:v>
                </c:pt>
                <c:pt idx="6">
                  <c:v>Harari</c:v>
                </c:pt>
                <c:pt idx="7">
                  <c:v>Oromiya</c:v>
                </c:pt>
                <c:pt idx="8">
                  <c:v>SNNP</c:v>
                </c:pt>
                <c:pt idx="9">
                  <c:v>Somali</c:v>
                </c:pt>
                <c:pt idx="10">
                  <c:v>Tigray</c:v>
                </c:pt>
              </c:strCache>
            </c:strRef>
          </c:cat>
          <c:val>
            <c:numRef>
              <c:f>DHS00!$R$223:$AB$223</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701B-4C1A-8CB8-868C6DF3E666}"/>
            </c:ext>
          </c:extLst>
        </c:ser>
        <c:ser>
          <c:idx val="2"/>
          <c:order val="2"/>
          <c:tx>
            <c:strRef>
              <c:f>DHS00!$B$224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DHS00!$R$221:$AB$221</c:f>
              <c:strCache>
                <c:ptCount val="11"/>
                <c:pt idx="0">
                  <c:v>Addis</c:v>
                </c:pt>
                <c:pt idx="1">
                  <c:v>Affar</c:v>
                </c:pt>
                <c:pt idx="2">
                  <c:v>Amhara</c:v>
                </c:pt>
                <c:pt idx="3">
                  <c:v>Ben-Gumz</c:v>
                </c:pt>
                <c:pt idx="4">
                  <c:v>Dire Dawa</c:v>
                </c:pt>
                <c:pt idx="5">
                  <c:v>Gambela</c:v>
                </c:pt>
                <c:pt idx="6">
                  <c:v>Harari</c:v>
                </c:pt>
                <c:pt idx="7">
                  <c:v>Oromiya</c:v>
                </c:pt>
                <c:pt idx="8">
                  <c:v>SNNP</c:v>
                </c:pt>
                <c:pt idx="9">
                  <c:v>Somali</c:v>
                </c:pt>
                <c:pt idx="10">
                  <c:v>Tigray</c:v>
                </c:pt>
              </c:strCache>
            </c:strRef>
          </c:cat>
          <c:val>
            <c:numRef>
              <c:f>DHS00!$R$224:$AB$224</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2-701B-4C1A-8CB8-868C6DF3E666}"/>
            </c:ext>
          </c:extLst>
        </c:ser>
        <c:dLbls>
          <c:showLegendKey val="0"/>
          <c:showVal val="0"/>
          <c:showCatName val="0"/>
          <c:showSerName val="0"/>
          <c:showPercent val="0"/>
          <c:showBubbleSize val="0"/>
        </c:dLbls>
        <c:gapWidth val="50"/>
        <c:overlap val="100"/>
        <c:axId val="234658048"/>
        <c:axId val="235016192"/>
      </c:barChart>
      <c:catAx>
        <c:axId val="2346580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16192"/>
        <c:crosses val="autoZero"/>
        <c:auto val="1"/>
        <c:lblAlgn val="ctr"/>
        <c:lblOffset val="100"/>
        <c:tickLblSkip val="1"/>
        <c:tickMarkSkip val="1"/>
        <c:noMultiLvlLbl val="0"/>
      </c:catAx>
      <c:valAx>
        <c:axId val="2350161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580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DHS00!$C$221:$G$221</c:f>
              <c:strCache>
                <c:ptCount val="5"/>
                <c:pt idx="0">
                  <c:v>Poorest</c:v>
                </c:pt>
                <c:pt idx="1">
                  <c:v>Poor</c:v>
                </c:pt>
                <c:pt idx="2">
                  <c:v>Middle</c:v>
                </c:pt>
                <c:pt idx="3">
                  <c:v>Rich</c:v>
                </c:pt>
                <c:pt idx="4">
                  <c:v>Richest</c:v>
                </c:pt>
              </c:strCache>
            </c:strRef>
          </c:cat>
          <c:val>
            <c:numRef>
              <c:f>DHS00!$C$222:$G$222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8EC3-4AD6-A45C-F55E89CB0203}"/>
            </c:ext>
          </c:extLst>
        </c:ser>
        <c:ser>
          <c:idx val="1"/>
          <c:order val="1"/>
          <c:tx>
            <c:strRef>
              <c:f>DHS00!$B$223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DHS00!$C$221:$G$221</c:f>
              <c:strCache>
                <c:ptCount val="5"/>
                <c:pt idx="0">
                  <c:v>Poorest</c:v>
                </c:pt>
                <c:pt idx="1">
                  <c:v>Poor</c:v>
                </c:pt>
                <c:pt idx="2">
                  <c:v>Middle</c:v>
                </c:pt>
                <c:pt idx="3">
                  <c:v>Rich</c:v>
                </c:pt>
                <c:pt idx="4">
                  <c:v>Richest</c:v>
                </c:pt>
              </c:strCache>
            </c:strRef>
          </c:cat>
          <c:val>
            <c:numRef>
              <c:f>DHS00!$C$223:$G$223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8EC3-4AD6-A45C-F55E89CB0203}"/>
            </c:ext>
          </c:extLst>
        </c:ser>
        <c:ser>
          <c:idx val="2"/>
          <c:order val="2"/>
          <c:tx>
            <c:strRef>
              <c:f>DHS00!$B$224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DHS00!$C$221:$G$221</c:f>
              <c:strCache>
                <c:ptCount val="5"/>
                <c:pt idx="0">
                  <c:v>Poorest</c:v>
                </c:pt>
                <c:pt idx="1">
                  <c:v>Poor</c:v>
                </c:pt>
                <c:pt idx="2">
                  <c:v>Middle</c:v>
                </c:pt>
                <c:pt idx="3">
                  <c:v>Rich</c:v>
                </c:pt>
                <c:pt idx="4">
                  <c:v>Richest</c:v>
                </c:pt>
              </c:strCache>
            </c:strRef>
          </c:cat>
          <c:val>
            <c:numRef>
              <c:f>DHS00!$C$224:$G$224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8EC3-4AD6-A45C-F55E89CB0203}"/>
            </c:ext>
          </c:extLst>
        </c:ser>
        <c:dLbls>
          <c:showLegendKey val="0"/>
          <c:showVal val="0"/>
          <c:showCatName val="0"/>
          <c:showSerName val="0"/>
          <c:showPercent val="0"/>
          <c:showBubbleSize val="0"/>
        </c:dLbls>
        <c:gapWidth val="50"/>
        <c:overlap val="100"/>
        <c:axId val="235068032"/>
        <c:axId val="235143552"/>
      </c:barChart>
      <c:catAx>
        <c:axId val="235068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143552"/>
        <c:crosses val="autoZero"/>
        <c:auto val="1"/>
        <c:lblAlgn val="ctr"/>
        <c:lblOffset val="100"/>
        <c:tickLblSkip val="1"/>
        <c:tickMarkSkip val="1"/>
        <c:noMultiLvlLbl val="0"/>
      </c:catAx>
      <c:valAx>
        <c:axId val="2351435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680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DHS00!$H$15:$L$15</c:f>
              <c:strCache>
                <c:ptCount val="5"/>
                <c:pt idx="0">
                  <c:v>Poorest</c:v>
                </c:pt>
                <c:pt idx="1">
                  <c:v>Poor</c:v>
                </c:pt>
                <c:pt idx="2">
                  <c:v>Middle</c:v>
                </c:pt>
                <c:pt idx="3">
                  <c:v>Rich</c:v>
                </c:pt>
                <c:pt idx="4">
                  <c:v>Richest</c:v>
                </c:pt>
              </c:strCache>
            </c:strRef>
          </c:cat>
          <c:val>
            <c:numRef>
              <c:f>DHS00!$H$18:$L$18</c:f>
              <c:numCache>
                <c:formatCode>###0.0</c:formatCode>
                <c:ptCount val="5"/>
                <c:pt idx="0">
                  <c:v>48.64868819972282</c:v>
                </c:pt>
                <c:pt idx="1">
                  <c:v>71.256220401972357</c:v>
                </c:pt>
                <c:pt idx="2">
                  <c:v>86.87556972084829</c:v>
                </c:pt>
                <c:pt idx="3">
                  <c:v>96.551401654154475</c:v>
                </c:pt>
                <c:pt idx="4">
                  <c:v>99.397353111522492</c:v>
                </c:pt>
              </c:numCache>
            </c:numRef>
          </c:val>
          <c:extLst>
            <c:ext xmlns:c16="http://schemas.microsoft.com/office/drawing/2014/chart" uri="{C3380CC4-5D6E-409C-BE32-E72D297353CC}">
              <c16:uniqueId val="{00000000-A329-41A7-B44F-B43D04C0CE9F}"/>
            </c:ext>
          </c:extLst>
        </c:ser>
        <c:ser>
          <c:idx val="1"/>
          <c:order val="1"/>
          <c:tx>
            <c:strRef>
              <c:f>DHS00!$B$19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DHS00!$H$15:$L$15</c:f>
              <c:strCache>
                <c:ptCount val="5"/>
                <c:pt idx="0">
                  <c:v>Poorest</c:v>
                </c:pt>
                <c:pt idx="1">
                  <c:v>Poor</c:v>
                </c:pt>
                <c:pt idx="2">
                  <c:v>Middle</c:v>
                </c:pt>
                <c:pt idx="3">
                  <c:v>Rich</c:v>
                </c:pt>
                <c:pt idx="4">
                  <c:v>Richest</c:v>
                </c:pt>
              </c:strCache>
            </c:strRef>
          </c:cat>
          <c:val>
            <c:numRef>
              <c:f>DHS00!$H$19:$L$19</c:f>
              <c:numCache>
                <c:formatCode>###0.0</c:formatCode>
                <c:ptCount val="5"/>
                <c:pt idx="0">
                  <c:v>10.751419492246434</c:v>
                </c:pt>
                <c:pt idx="1">
                  <c:v>5.1989517031481975</c:v>
                </c:pt>
                <c:pt idx="2">
                  <c:v>5.3490265857847143</c:v>
                </c:pt>
                <c:pt idx="3">
                  <c:v>2.0710719455947331</c:v>
                </c:pt>
                <c:pt idx="4">
                  <c:v>0.49948418649006276</c:v>
                </c:pt>
              </c:numCache>
            </c:numRef>
          </c:val>
          <c:extLst>
            <c:ext xmlns:c16="http://schemas.microsoft.com/office/drawing/2014/chart" uri="{C3380CC4-5D6E-409C-BE32-E72D297353CC}">
              <c16:uniqueId val="{00000001-A329-41A7-B44F-B43D04C0CE9F}"/>
            </c:ext>
          </c:extLst>
        </c:ser>
        <c:ser>
          <c:idx val="2"/>
          <c:order val="2"/>
          <c:tx>
            <c:strRef>
              <c:f>DHS00!$B$20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DHS00!$H$15:$L$15</c:f>
              <c:strCache>
                <c:ptCount val="5"/>
                <c:pt idx="0">
                  <c:v>Poorest</c:v>
                </c:pt>
                <c:pt idx="1">
                  <c:v>Poor</c:v>
                </c:pt>
                <c:pt idx="2">
                  <c:v>Middle</c:v>
                </c:pt>
                <c:pt idx="3">
                  <c:v>Rich</c:v>
                </c:pt>
                <c:pt idx="4">
                  <c:v>Richest</c:v>
                </c:pt>
              </c:strCache>
            </c:strRef>
          </c:cat>
          <c:val>
            <c:numRef>
              <c:f>DHS00!$H$20:$L$20</c:f>
              <c:numCache>
                <c:formatCode>###0.0</c:formatCode>
                <c:ptCount val="5"/>
                <c:pt idx="0">
                  <c:v>19.379141093968755</c:v>
                </c:pt>
                <c:pt idx="1">
                  <c:v>12.321571641301773</c:v>
                </c:pt>
                <c:pt idx="2">
                  <c:v>3.7984946896727791</c:v>
                </c:pt>
                <c:pt idx="3">
                  <c:v>1.1837816341469534</c:v>
                </c:pt>
                <c:pt idx="4">
                  <c:v>9.1053150606228428E-2</c:v>
                </c:pt>
              </c:numCache>
            </c:numRef>
          </c:val>
          <c:extLst>
            <c:ext xmlns:c16="http://schemas.microsoft.com/office/drawing/2014/chart" uri="{C3380CC4-5D6E-409C-BE32-E72D297353CC}">
              <c16:uniqueId val="{00000002-A329-41A7-B44F-B43D04C0CE9F}"/>
            </c:ext>
          </c:extLst>
        </c:ser>
        <c:ser>
          <c:idx val="3"/>
          <c:order val="3"/>
          <c:tx>
            <c:strRef>
              <c:f>DHS00!$B$21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DHS00!$H$15:$L$15</c:f>
              <c:strCache>
                <c:ptCount val="5"/>
                <c:pt idx="0">
                  <c:v>Poorest</c:v>
                </c:pt>
                <c:pt idx="1">
                  <c:v>Poor</c:v>
                </c:pt>
                <c:pt idx="2">
                  <c:v>Middle</c:v>
                </c:pt>
                <c:pt idx="3">
                  <c:v>Rich</c:v>
                </c:pt>
                <c:pt idx="4">
                  <c:v>Richest</c:v>
                </c:pt>
              </c:strCache>
            </c:strRef>
          </c:cat>
          <c:val>
            <c:numRef>
              <c:f>DHS00!$H$21:$L$21</c:f>
              <c:numCache>
                <c:formatCode>###0.0</c:formatCode>
                <c:ptCount val="5"/>
                <c:pt idx="0">
                  <c:v>21.220751214061988</c:v>
                </c:pt>
                <c:pt idx="1">
                  <c:v>11.223256253577677</c:v>
                </c:pt>
                <c:pt idx="2">
                  <c:v>3.976909003694217</c:v>
                </c:pt>
                <c:pt idx="3">
                  <c:v>0.19374476610384014</c:v>
                </c:pt>
                <c:pt idx="4">
                  <c:v>1.2109551381219427E-2</c:v>
                </c:pt>
              </c:numCache>
            </c:numRef>
          </c:val>
          <c:extLst>
            <c:ext xmlns:c16="http://schemas.microsoft.com/office/drawing/2014/chart" uri="{C3380CC4-5D6E-409C-BE32-E72D297353CC}">
              <c16:uniqueId val="{00000003-A329-41A7-B44F-B43D04C0CE9F}"/>
            </c:ext>
          </c:extLst>
        </c:ser>
        <c:dLbls>
          <c:showLegendKey val="0"/>
          <c:showVal val="0"/>
          <c:showCatName val="0"/>
          <c:showSerName val="0"/>
          <c:showPercent val="0"/>
          <c:showBubbleSize val="0"/>
        </c:dLbls>
        <c:gapWidth val="50"/>
        <c:overlap val="100"/>
        <c:axId val="235368832"/>
        <c:axId val="235370368"/>
      </c:barChart>
      <c:catAx>
        <c:axId val="2353688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0368"/>
        <c:crosses val="autoZero"/>
        <c:auto val="1"/>
        <c:lblAlgn val="ctr"/>
        <c:lblOffset val="100"/>
        <c:tickLblSkip val="1"/>
        <c:tickMarkSkip val="1"/>
        <c:noMultiLvlLbl val="0"/>
      </c:catAx>
      <c:valAx>
        <c:axId val="2353703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88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DHS00!$H$121:$L$121</c:f>
              <c:strCache>
                <c:ptCount val="5"/>
                <c:pt idx="0">
                  <c:v>Poorest</c:v>
                </c:pt>
                <c:pt idx="1">
                  <c:v>Poor</c:v>
                </c:pt>
                <c:pt idx="2">
                  <c:v>Middle</c:v>
                </c:pt>
                <c:pt idx="3">
                  <c:v>Rich</c:v>
                </c:pt>
                <c:pt idx="4">
                  <c:v>Richest</c:v>
                </c:pt>
              </c:strCache>
            </c:strRef>
          </c:cat>
          <c:val>
            <c:numRef>
              <c:f>DHS00!$H$124:$L$124</c:f>
              <c:numCache>
                <c:formatCode>###0.0</c:formatCode>
                <c:ptCount val="5"/>
                <c:pt idx="0">
                  <c:v>5.6303950560133691</c:v>
                </c:pt>
                <c:pt idx="1">
                  <c:v>5.5709638578999181</c:v>
                </c:pt>
                <c:pt idx="2">
                  <c:v>8.1041715375296128</c:v>
                </c:pt>
                <c:pt idx="3">
                  <c:v>23.332952582815643</c:v>
                </c:pt>
                <c:pt idx="4">
                  <c:v>51.332676326953113</c:v>
                </c:pt>
              </c:numCache>
            </c:numRef>
          </c:val>
          <c:extLst>
            <c:ext xmlns:c16="http://schemas.microsoft.com/office/drawing/2014/chart" uri="{C3380CC4-5D6E-409C-BE32-E72D297353CC}">
              <c16:uniqueId val="{00000000-86A6-4A5D-8846-F3A1F69B97FB}"/>
            </c:ext>
          </c:extLst>
        </c:ser>
        <c:ser>
          <c:idx val="1"/>
          <c:order val="1"/>
          <c:tx>
            <c:strRef>
              <c:f>DHS00!$B$125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DHS00!$H$121:$L$121</c:f>
              <c:strCache>
                <c:ptCount val="5"/>
                <c:pt idx="0">
                  <c:v>Poorest</c:v>
                </c:pt>
                <c:pt idx="1">
                  <c:v>Poor</c:v>
                </c:pt>
                <c:pt idx="2">
                  <c:v>Middle</c:v>
                </c:pt>
                <c:pt idx="3">
                  <c:v>Rich</c:v>
                </c:pt>
                <c:pt idx="4">
                  <c:v>Richest</c:v>
                </c:pt>
              </c:strCache>
            </c:strRef>
          </c:cat>
          <c:val>
            <c:numRef>
              <c:f>DHS00!$H$125:$L$125</c:f>
              <c:numCache>
                <c:formatCode>###0.0</c:formatCode>
                <c:ptCount val="5"/>
                <c:pt idx="0">
                  <c:v>5.6151294711190598</c:v>
                </c:pt>
                <c:pt idx="1">
                  <c:v>12.442609105976342</c:v>
                </c:pt>
                <c:pt idx="2">
                  <c:v>26.939218380418541</c:v>
                </c:pt>
                <c:pt idx="3">
                  <c:v>37.108070697311973</c:v>
                </c:pt>
                <c:pt idx="4">
                  <c:v>32.873606314228212</c:v>
                </c:pt>
              </c:numCache>
            </c:numRef>
          </c:val>
          <c:extLst>
            <c:ext xmlns:c16="http://schemas.microsoft.com/office/drawing/2014/chart" uri="{C3380CC4-5D6E-409C-BE32-E72D297353CC}">
              <c16:uniqueId val="{00000001-86A6-4A5D-8846-F3A1F69B97FB}"/>
            </c:ext>
          </c:extLst>
        </c:ser>
        <c:ser>
          <c:idx val="2"/>
          <c:order val="2"/>
          <c:tx>
            <c:strRef>
              <c:f>DHS00!$B$126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DHS00!$H$121:$L$121</c:f>
              <c:strCache>
                <c:ptCount val="5"/>
                <c:pt idx="0">
                  <c:v>Poorest</c:v>
                </c:pt>
                <c:pt idx="1">
                  <c:v>Poor</c:v>
                </c:pt>
                <c:pt idx="2">
                  <c:v>Middle</c:v>
                </c:pt>
                <c:pt idx="3">
                  <c:v>Rich</c:v>
                </c:pt>
                <c:pt idx="4">
                  <c:v>Richest</c:v>
                </c:pt>
              </c:strCache>
            </c:strRef>
          </c:cat>
          <c:val>
            <c:numRef>
              <c:f>DHS00!$H$126:$L$126</c:f>
              <c:numCache>
                <c:formatCode>###0.0</c:formatCode>
                <c:ptCount val="5"/>
                <c:pt idx="0">
                  <c:v>38.547066495378658</c:v>
                </c:pt>
                <c:pt idx="1">
                  <c:v>43.086181787802047</c:v>
                </c:pt>
                <c:pt idx="2">
                  <c:v>35.56024140449928</c:v>
                </c:pt>
                <c:pt idx="3">
                  <c:v>27.813227222599664</c:v>
                </c:pt>
                <c:pt idx="4">
                  <c:v>10.826096820466859</c:v>
                </c:pt>
              </c:numCache>
            </c:numRef>
          </c:val>
          <c:extLst>
            <c:ext xmlns:c16="http://schemas.microsoft.com/office/drawing/2014/chart" uri="{C3380CC4-5D6E-409C-BE32-E72D297353CC}">
              <c16:uniqueId val="{00000002-86A6-4A5D-8846-F3A1F69B97FB}"/>
            </c:ext>
          </c:extLst>
        </c:ser>
        <c:ser>
          <c:idx val="3"/>
          <c:order val="3"/>
          <c:tx>
            <c:strRef>
              <c:f>DHS00!$B$127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DHS00!$H$121:$L$121</c:f>
              <c:strCache>
                <c:ptCount val="5"/>
                <c:pt idx="0">
                  <c:v>Poorest</c:v>
                </c:pt>
                <c:pt idx="1">
                  <c:v>Poor</c:v>
                </c:pt>
                <c:pt idx="2">
                  <c:v>Middle</c:v>
                </c:pt>
                <c:pt idx="3">
                  <c:v>Rich</c:v>
                </c:pt>
                <c:pt idx="4">
                  <c:v>Richest</c:v>
                </c:pt>
              </c:strCache>
            </c:strRef>
          </c:cat>
          <c:val>
            <c:numRef>
              <c:f>DHS00!$H$127:$L$127</c:f>
              <c:numCache>
                <c:formatCode>###0.0</c:formatCode>
                <c:ptCount val="5"/>
                <c:pt idx="0">
                  <c:v>50.20740897748891</c:v>
                </c:pt>
                <c:pt idx="1">
                  <c:v>38.900245248321696</c:v>
                </c:pt>
                <c:pt idx="2">
                  <c:v>29.396368677552566</c:v>
                </c:pt>
                <c:pt idx="3">
                  <c:v>11.745749497272714</c:v>
                </c:pt>
                <c:pt idx="4">
                  <c:v>4.9676205383518104</c:v>
                </c:pt>
              </c:numCache>
            </c:numRef>
          </c:val>
          <c:extLst>
            <c:ext xmlns:c16="http://schemas.microsoft.com/office/drawing/2014/chart" uri="{C3380CC4-5D6E-409C-BE32-E72D297353CC}">
              <c16:uniqueId val="{00000003-86A6-4A5D-8846-F3A1F69B97FB}"/>
            </c:ext>
          </c:extLst>
        </c:ser>
        <c:dLbls>
          <c:showLegendKey val="0"/>
          <c:showVal val="0"/>
          <c:showCatName val="0"/>
          <c:showSerName val="0"/>
          <c:showPercent val="0"/>
          <c:showBubbleSize val="0"/>
        </c:dLbls>
        <c:gapWidth val="50"/>
        <c:overlap val="100"/>
        <c:axId val="235452288"/>
        <c:axId val="235453824"/>
      </c:barChart>
      <c:catAx>
        <c:axId val="235452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53824"/>
        <c:crosses val="autoZero"/>
        <c:auto val="1"/>
        <c:lblAlgn val="ctr"/>
        <c:lblOffset val="100"/>
        <c:tickLblSkip val="1"/>
        <c:tickMarkSkip val="1"/>
        <c:noMultiLvlLbl val="0"/>
      </c:catAx>
      <c:valAx>
        <c:axId val="235453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52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DHS00!$H$221:$L$221</c:f>
              <c:strCache>
                <c:ptCount val="5"/>
                <c:pt idx="0">
                  <c:v>Poorest</c:v>
                </c:pt>
                <c:pt idx="1">
                  <c:v>Poor</c:v>
                </c:pt>
                <c:pt idx="2">
                  <c:v>Middle</c:v>
                </c:pt>
                <c:pt idx="3">
                  <c:v>Rich</c:v>
                </c:pt>
                <c:pt idx="4">
                  <c:v>Richest</c:v>
                </c:pt>
              </c:strCache>
            </c:strRef>
          </c:cat>
          <c:val>
            <c:numRef>
              <c:f>DHS00!$H$222:$L$222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E4A4-44D5-A55F-9E9B5721F412}"/>
            </c:ext>
          </c:extLst>
        </c:ser>
        <c:ser>
          <c:idx val="1"/>
          <c:order val="1"/>
          <c:tx>
            <c:strRef>
              <c:f>DHS00!$B$223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DHS00!$H$221:$L$221</c:f>
              <c:strCache>
                <c:ptCount val="5"/>
                <c:pt idx="0">
                  <c:v>Poorest</c:v>
                </c:pt>
                <c:pt idx="1">
                  <c:v>Poor</c:v>
                </c:pt>
                <c:pt idx="2">
                  <c:v>Middle</c:v>
                </c:pt>
                <c:pt idx="3">
                  <c:v>Rich</c:v>
                </c:pt>
                <c:pt idx="4">
                  <c:v>Richest</c:v>
                </c:pt>
              </c:strCache>
            </c:strRef>
          </c:cat>
          <c:val>
            <c:numRef>
              <c:f>DHS00!$H$223:$L$223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E4A4-44D5-A55F-9E9B5721F412}"/>
            </c:ext>
          </c:extLst>
        </c:ser>
        <c:ser>
          <c:idx val="2"/>
          <c:order val="2"/>
          <c:tx>
            <c:strRef>
              <c:f>DHS00!$B$224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DHS00!$H$221:$L$221</c:f>
              <c:strCache>
                <c:ptCount val="5"/>
                <c:pt idx="0">
                  <c:v>Poorest</c:v>
                </c:pt>
                <c:pt idx="1">
                  <c:v>Poor</c:v>
                </c:pt>
                <c:pt idx="2">
                  <c:v>Middle</c:v>
                </c:pt>
                <c:pt idx="3">
                  <c:v>Rich</c:v>
                </c:pt>
                <c:pt idx="4">
                  <c:v>Richest</c:v>
                </c:pt>
              </c:strCache>
            </c:strRef>
          </c:cat>
          <c:val>
            <c:numRef>
              <c:f>DHS00!$H$224:$L$224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E4A4-44D5-A55F-9E9B5721F412}"/>
            </c:ext>
          </c:extLst>
        </c:ser>
        <c:dLbls>
          <c:showLegendKey val="0"/>
          <c:showVal val="0"/>
          <c:showCatName val="0"/>
          <c:showSerName val="0"/>
          <c:showPercent val="0"/>
          <c:showBubbleSize val="0"/>
        </c:dLbls>
        <c:gapWidth val="50"/>
        <c:overlap val="100"/>
        <c:axId val="235763968"/>
        <c:axId val="235778048"/>
      </c:barChart>
      <c:catAx>
        <c:axId val="2357639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778048"/>
        <c:crosses val="autoZero"/>
        <c:auto val="1"/>
        <c:lblAlgn val="ctr"/>
        <c:lblOffset val="100"/>
        <c:tickLblSkip val="1"/>
        <c:tickMarkSkip val="1"/>
        <c:noMultiLvlLbl val="0"/>
      </c:catAx>
      <c:valAx>
        <c:axId val="2357780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7639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'DHS05'!$M$18:$Q$18</c:f>
              <c:numCache>
                <c:formatCode>###0.0</c:formatCode>
                <c:ptCount val="5"/>
                <c:pt idx="0">
                  <c:v>33.799999999999997</c:v>
                </c:pt>
                <c:pt idx="1">
                  <c:v>39.9</c:v>
                </c:pt>
                <c:pt idx="2">
                  <c:v>38.299999999999997</c:v>
                </c:pt>
                <c:pt idx="3">
                  <c:v>40.200000000000003</c:v>
                </c:pt>
                <c:pt idx="4">
                  <c:v>46.7</c:v>
                </c:pt>
              </c:numCache>
            </c:numRef>
          </c:val>
          <c:extLst>
            <c:ext xmlns:c16="http://schemas.microsoft.com/office/drawing/2014/chart" uri="{C3380CC4-5D6E-409C-BE32-E72D297353CC}">
              <c16:uniqueId val="{00000000-7F28-4D02-A0FF-215A45680FF3}"/>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'DHS05'!$M$19:$Q$19</c:f>
              <c:numCache>
                <c:formatCode>###0.0</c:formatCode>
                <c:ptCount val="5"/>
                <c:pt idx="0">
                  <c:v>17.7</c:v>
                </c:pt>
                <c:pt idx="1">
                  <c:v>17.899999999999999</c:v>
                </c:pt>
                <c:pt idx="2">
                  <c:v>16.100000000000001</c:v>
                </c:pt>
                <c:pt idx="3">
                  <c:v>15</c:v>
                </c:pt>
                <c:pt idx="4">
                  <c:v>12.5</c:v>
                </c:pt>
              </c:numCache>
            </c:numRef>
          </c:val>
          <c:extLst>
            <c:ext xmlns:c16="http://schemas.microsoft.com/office/drawing/2014/chart" uri="{C3380CC4-5D6E-409C-BE32-E72D297353CC}">
              <c16:uniqueId val="{00000001-7F28-4D02-A0FF-215A45680FF3}"/>
            </c:ext>
          </c:extLst>
        </c:ser>
        <c:ser>
          <c:idx val="2"/>
          <c:order val="2"/>
          <c:tx>
            <c:strRef>
              <c:f>'DHS05'!$B$20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'DHS05'!$M$20:$Q$20</c:f>
              <c:numCache>
                <c:formatCode>###0.0</c:formatCode>
                <c:ptCount val="5"/>
                <c:pt idx="0">
                  <c:v>16.399999999999999</c:v>
                </c:pt>
                <c:pt idx="1">
                  <c:v>11.7</c:v>
                </c:pt>
                <c:pt idx="2">
                  <c:v>15.1</c:v>
                </c:pt>
                <c:pt idx="3">
                  <c:v>14.2</c:v>
                </c:pt>
                <c:pt idx="4">
                  <c:v>12.1</c:v>
                </c:pt>
              </c:numCache>
            </c:numRef>
          </c:val>
          <c:extLst>
            <c:ext xmlns:c16="http://schemas.microsoft.com/office/drawing/2014/chart" uri="{C3380CC4-5D6E-409C-BE32-E72D297353CC}">
              <c16:uniqueId val="{00000002-7F28-4D02-A0FF-215A45680FF3}"/>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'DHS05'!$M$21:$Q$21</c:f>
              <c:numCache>
                <c:formatCode>###0.0</c:formatCode>
                <c:ptCount val="5"/>
                <c:pt idx="0">
                  <c:v>32.1</c:v>
                </c:pt>
                <c:pt idx="1">
                  <c:v>30.5</c:v>
                </c:pt>
                <c:pt idx="2">
                  <c:v>30.5</c:v>
                </c:pt>
                <c:pt idx="3">
                  <c:v>30.5</c:v>
                </c:pt>
                <c:pt idx="4">
                  <c:v>28.7</c:v>
                </c:pt>
              </c:numCache>
            </c:numRef>
          </c:val>
          <c:extLst>
            <c:ext xmlns:c16="http://schemas.microsoft.com/office/drawing/2014/chart" uri="{C3380CC4-5D6E-409C-BE32-E72D297353CC}">
              <c16:uniqueId val="{00000003-7F28-4D02-A0FF-215A45680FF3}"/>
            </c:ext>
          </c:extLst>
        </c:ser>
        <c:dLbls>
          <c:showLegendKey val="0"/>
          <c:showVal val="0"/>
          <c:showCatName val="0"/>
          <c:showSerName val="0"/>
          <c:showPercent val="0"/>
          <c:showBubbleSize val="0"/>
        </c:dLbls>
        <c:gapWidth val="50"/>
        <c:overlap val="100"/>
        <c:axId val="233390464"/>
        <c:axId val="233392000"/>
      </c:barChart>
      <c:catAx>
        <c:axId val="2333904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92000"/>
        <c:crosses val="autoZero"/>
        <c:auto val="1"/>
        <c:lblAlgn val="ctr"/>
        <c:lblOffset val="100"/>
        <c:tickLblSkip val="1"/>
        <c:tickMarkSkip val="1"/>
        <c:noMultiLvlLbl val="0"/>
      </c:catAx>
      <c:valAx>
        <c:axId val="2333920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904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'DHS05'!$R$15:$AB$15</c:f>
              <c:strCache>
                <c:ptCount val="11"/>
                <c:pt idx="0">
                  <c:v>Addis Abeba</c:v>
                </c:pt>
                <c:pt idx="1">
                  <c:v>Afar</c:v>
                </c:pt>
                <c:pt idx="2">
                  <c:v>Amhara</c:v>
                </c:pt>
                <c:pt idx="3">
                  <c:v>Ben-Gumz</c:v>
                </c:pt>
                <c:pt idx="4">
                  <c:v>Dire Dawa</c:v>
                </c:pt>
                <c:pt idx="5">
                  <c:v>Gambela</c:v>
                </c:pt>
                <c:pt idx="6">
                  <c:v>Harari</c:v>
                </c:pt>
                <c:pt idx="7">
                  <c:v>Oromiya</c:v>
                </c:pt>
                <c:pt idx="8">
                  <c:v>SNNP</c:v>
                </c:pt>
                <c:pt idx="9">
                  <c:v>Somali</c:v>
                </c:pt>
                <c:pt idx="10">
                  <c:v>Tigray</c:v>
                </c:pt>
              </c:strCache>
            </c:strRef>
          </c:cat>
          <c:val>
            <c:numRef>
              <c:f>'DHS05'!$R$18:$AB$18</c:f>
              <c:numCache>
                <c:formatCode>###0.0</c:formatCode>
                <c:ptCount val="11"/>
                <c:pt idx="0">
                  <c:v>95.9</c:v>
                </c:pt>
                <c:pt idx="1">
                  <c:v>18.2</c:v>
                </c:pt>
                <c:pt idx="2">
                  <c:v>42.9</c:v>
                </c:pt>
                <c:pt idx="3">
                  <c:v>42.8</c:v>
                </c:pt>
                <c:pt idx="4">
                  <c:v>71.2</c:v>
                </c:pt>
                <c:pt idx="5">
                  <c:v>47.1</c:v>
                </c:pt>
                <c:pt idx="6">
                  <c:v>63.5</c:v>
                </c:pt>
                <c:pt idx="7">
                  <c:v>46.6</c:v>
                </c:pt>
                <c:pt idx="8">
                  <c:v>44.8</c:v>
                </c:pt>
                <c:pt idx="9">
                  <c:v>18.600000000000001</c:v>
                </c:pt>
                <c:pt idx="10">
                  <c:v>46.5</c:v>
                </c:pt>
              </c:numCache>
            </c:numRef>
          </c:val>
          <c:extLst>
            <c:ext xmlns:c16="http://schemas.microsoft.com/office/drawing/2014/chart" uri="{C3380CC4-5D6E-409C-BE32-E72D297353CC}">
              <c16:uniqueId val="{00000000-13C2-4459-96AD-AD77BAFE752F}"/>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'DHS05'!$R$15:$AB$15</c:f>
              <c:strCache>
                <c:ptCount val="11"/>
                <c:pt idx="0">
                  <c:v>Addis Abeba</c:v>
                </c:pt>
                <c:pt idx="1">
                  <c:v>Afar</c:v>
                </c:pt>
                <c:pt idx="2">
                  <c:v>Amhara</c:v>
                </c:pt>
                <c:pt idx="3">
                  <c:v>Ben-Gumz</c:v>
                </c:pt>
                <c:pt idx="4">
                  <c:v>Dire Dawa</c:v>
                </c:pt>
                <c:pt idx="5">
                  <c:v>Gambela</c:v>
                </c:pt>
                <c:pt idx="6">
                  <c:v>Harari</c:v>
                </c:pt>
                <c:pt idx="7">
                  <c:v>Oromiya</c:v>
                </c:pt>
                <c:pt idx="8">
                  <c:v>SNNP</c:v>
                </c:pt>
                <c:pt idx="9">
                  <c:v>Somali</c:v>
                </c:pt>
                <c:pt idx="10">
                  <c:v>Tigray</c:v>
                </c:pt>
              </c:strCache>
            </c:strRef>
          </c:cat>
          <c:val>
            <c:numRef>
              <c:f>'DHS05'!$R$19:$AB$19</c:f>
              <c:numCache>
                <c:formatCode>###0.0</c:formatCode>
                <c:ptCount val="11"/>
                <c:pt idx="0">
                  <c:v>3.6</c:v>
                </c:pt>
                <c:pt idx="1">
                  <c:v>21.2</c:v>
                </c:pt>
                <c:pt idx="2">
                  <c:v>17.600000000000001</c:v>
                </c:pt>
                <c:pt idx="3">
                  <c:v>14.8</c:v>
                </c:pt>
                <c:pt idx="4">
                  <c:v>21.6</c:v>
                </c:pt>
                <c:pt idx="5">
                  <c:v>9.3000000000000007</c:v>
                </c:pt>
                <c:pt idx="6">
                  <c:v>19.600000000000001</c:v>
                </c:pt>
                <c:pt idx="7">
                  <c:v>13.6</c:v>
                </c:pt>
                <c:pt idx="8">
                  <c:v>11.9</c:v>
                </c:pt>
                <c:pt idx="9">
                  <c:v>13.4</c:v>
                </c:pt>
                <c:pt idx="10">
                  <c:v>22.9</c:v>
                </c:pt>
              </c:numCache>
            </c:numRef>
          </c:val>
          <c:extLst>
            <c:ext xmlns:c16="http://schemas.microsoft.com/office/drawing/2014/chart" uri="{C3380CC4-5D6E-409C-BE32-E72D297353CC}">
              <c16:uniqueId val="{00000001-13C2-4459-96AD-AD77BAFE752F}"/>
            </c:ext>
          </c:extLst>
        </c:ser>
        <c:ser>
          <c:idx val="2"/>
          <c:order val="2"/>
          <c:tx>
            <c:strRef>
              <c:f>'DHS05'!$B$20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'DHS05'!$R$15:$AB$15</c:f>
              <c:strCache>
                <c:ptCount val="11"/>
                <c:pt idx="0">
                  <c:v>Addis Abeba</c:v>
                </c:pt>
                <c:pt idx="1">
                  <c:v>Afar</c:v>
                </c:pt>
                <c:pt idx="2">
                  <c:v>Amhara</c:v>
                </c:pt>
                <c:pt idx="3">
                  <c:v>Ben-Gumz</c:v>
                </c:pt>
                <c:pt idx="4">
                  <c:v>Dire Dawa</c:v>
                </c:pt>
                <c:pt idx="5">
                  <c:v>Gambela</c:v>
                </c:pt>
                <c:pt idx="6">
                  <c:v>Harari</c:v>
                </c:pt>
                <c:pt idx="7">
                  <c:v>Oromiya</c:v>
                </c:pt>
                <c:pt idx="8">
                  <c:v>SNNP</c:v>
                </c:pt>
                <c:pt idx="9">
                  <c:v>Somali</c:v>
                </c:pt>
                <c:pt idx="10">
                  <c:v>Tigray</c:v>
                </c:pt>
              </c:strCache>
            </c:strRef>
          </c:cat>
          <c:val>
            <c:numRef>
              <c:f>'DHS05'!$R$20:$AB$20</c:f>
              <c:numCache>
                <c:formatCode>###0.0</c:formatCode>
                <c:ptCount val="11"/>
                <c:pt idx="0">
                  <c:v>0.2</c:v>
                </c:pt>
                <c:pt idx="1">
                  <c:v>8.6</c:v>
                </c:pt>
                <c:pt idx="2">
                  <c:v>13</c:v>
                </c:pt>
                <c:pt idx="3">
                  <c:v>9</c:v>
                </c:pt>
                <c:pt idx="4">
                  <c:v>0.9</c:v>
                </c:pt>
                <c:pt idx="5">
                  <c:v>14.1</c:v>
                </c:pt>
                <c:pt idx="6">
                  <c:v>10.3</c:v>
                </c:pt>
                <c:pt idx="7">
                  <c:v>8.8000000000000007</c:v>
                </c:pt>
                <c:pt idx="8">
                  <c:v>17.100000000000001</c:v>
                </c:pt>
                <c:pt idx="9">
                  <c:v>32.700000000000003</c:v>
                </c:pt>
                <c:pt idx="10">
                  <c:v>17.8</c:v>
                </c:pt>
              </c:numCache>
            </c:numRef>
          </c:val>
          <c:extLst>
            <c:ext xmlns:c16="http://schemas.microsoft.com/office/drawing/2014/chart" uri="{C3380CC4-5D6E-409C-BE32-E72D297353CC}">
              <c16:uniqueId val="{00000002-13C2-4459-96AD-AD77BAFE752F}"/>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'DHS05'!$R$15:$AB$15</c:f>
              <c:strCache>
                <c:ptCount val="11"/>
                <c:pt idx="0">
                  <c:v>Addis Abeba</c:v>
                </c:pt>
                <c:pt idx="1">
                  <c:v>Afar</c:v>
                </c:pt>
                <c:pt idx="2">
                  <c:v>Amhara</c:v>
                </c:pt>
                <c:pt idx="3">
                  <c:v>Ben-Gumz</c:v>
                </c:pt>
                <c:pt idx="4">
                  <c:v>Dire Dawa</c:v>
                </c:pt>
                <c:pt idx="5">
                  <c:v>Gambela</c:v>
                </c:pt>
                <c:pt idx="6">
                  <c:v>Harari</c:v>
                </c:pt>
                <c:pt idx="7">
                  <c:v>Oromiya</c:v>
                </c:pt>
                <c:pt idx="8">
                  <c:v>SNNP</c:v>
                </c:pt>
                <c:pt idx="9">
                  <c:v>Somali</c:v>
                </c:pt>
                <c:pt idx="10">
                  <c:v>Tigray</c:v>
                </c:pt>
              </c:strCache>
            </c:strRef>
          </c:cat>
          <c:val>
            <c:numRef>
              <c:f>'DHS05'!$R$21:$AB$21</c:f>
              <c:numCache>
                <c:formatCode>###0.0</c:formatCode>
                <c:ptCount val="11"/>
                <c:pt idx="0">
                  <c:v>0.4</c:v>
                </c:pt>
                <c:pt idx="1">
                  <c:v>51.9</c:v>
                </c:pt>
                <c:pt idx="2">
                  <c:v>26.5</c:v>
                </c:pt>
                <c:pt idx="3">
                  <c:v>33.5</c:v>
                </c:pt>
                <c:pt idx="4">
                  <c:v>6.4</c:v>
                </c:pt>
                <c:pt idx="5">
                  <c:v>29.5</c:v>
                </c:pt>
                <c:pt idx="6">
                  <c:v>6.7</c:v>
                </c:pt>
                <c:pt idx="7">
                  <c:v>31</c:v>
                </c:pt>
                <c:pt idx="8">
                  <c:v>26.1</c:v>
                </c:pt>
                <c:pt idx="9">
                  <c:v>35.299999999999997</c:v>
                </c:pt>
                <c:pt idx="10">
                  <c:v>12.9</c:v>
                </c:pt>
              </c:numCache>
            </c:numRef>
          </c:val>
          <c:extLst>
            <c:ext xmlns:c16="http://schemas.microsoft.com/office/drawing/2014/chart" uri="{C3380CC4-5D6E-409C-BE32-E72D297353CC}">
              <c16:uniqueId val="{00000003-13C2-4459-96AD-AD77BAFE752F}"/>
            </c:ext>
          </c:extLst>
        </c:ser>
        <c:dLbls>
          <c:showLegendKey val="0"/>
          <c:showVal val="0"/>
          <c:showCatName val="0"/>
          <c:showSerName val="0"/>
          <c:showPercent val="0"/>
          <c:showBubbleSize val="0"/>
        </c:dLbls>
        <c:gapWidth val="50"/>
        <c:overlap val="100"/>
        <c:axId val="329283456"/>
        <c:axId val="329284992"/>
      </c:barChart>
      <c:catAx>
        <c:axId val="3292834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284992"/>
        <c:crosses val="autoZero"/>
        <c:auto val="1"/>
        <c:lblAlgn val="ctr"/>
        <c:lblOffset val="100"/>
        <c:tickLblSkip val="1"/>
        <c:tickMarkSkip val="1"/>
        <c:noMultiLvlLbl val="0"/>
      </c:catAx>
      <c:valAx>
        <c:axId val="3292849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2834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'DHS05'!$C$18:$G$18</c:f>
              <c:numCache>
                <c:formatCode>###0.0</c:formatCode>
                <c:ptCount val="5"/>
                <c:pt idx="0">
                  <c:v>35</c:v>
                </c:pt>
                <c:pt idx="1">
                  <c:v>39.700000000000003</c:v>
                </c:pt>
                <c:pt idx="2">
                  <c:v>38.4</c:v>
                </c:pt>
                <c:pt idx="3">
                  <c:v>42.3</c:v>
                </c:pt>
                <c:pt idx="4">
                  <c:v>72.599999999999994</c:v>
                </c:pt>
              </c:numCache>
            </c:numRef>
          </c:val>
          <c:extLst>
            <c:ext xmlns:c16="http://schemas.microsoft.com/office/drawing/2014/chart" uri="{C3380CC4-5D6E-409C-BE32-E72D297353CC}">
              <c16:uniqueId val="{00000000-DB6A-41CF-B669-9583E19133F5}"/>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'DHS05'!$C$19:$G$19</c:f>
              <c:numCache>
                <c:formatCode>###0.0</c:formatCode>
                <c:ptCount val="5"/>
                <c:pt idx="0">
                  <c:v>17.5</c:v>
                </c:pt>
                <c:pt idx="1">
                  <c:v>18.600000000000001</c:v>
                </c:pt>
                <c:pt idx="2">
                  <c:v>15</c:v>
                </c:pt>
                <c:pt idx="3">
                  <c:v>14.7</c:v>
                </c:pt>
                <c:pt idx="4">
                  <c:v>7.2</c:v>
                </c:pt>
              </c:numCache>
            </c:numRef>
          </c:val>
          <c:extLst>
            <c:ext xmlns:c16="http://schemas.microsoft.com/office/drawing/2014/chart" uri="{C3380CC4-5D6E-409C-BE32-E72D297353CC}">
              <c16:uniqueId val="{00000001-DB6A-41CF-B669-9583E19133F5}"/>
            </c:ext>
          </c:extLst>
        </c:ser>
        <c:ser>
          <c:idx val="2"/>
          <c:order val="2"/>
          <c:tx>
            <c:strRef>
              <c:f>'DHS05'!$B$20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'DHS05'!$C$20:$G$20</c:f>
              <c:numCache>
                <c:formatCode>###0.0</c:formatCode>
                <c:ptCount val="5"/>
                <c:pt idx="0">
                  <c:v>15.7</c:v>
                </c:pt>
                <c:pt idx="1">
                  <c:v>12.2</c:v>
                </c:pt>
                <c:pt idx="2">
                  <c:v>14.4</c:v>
                </c:pt>
                <c:pt idx="3">
                  <c:v>14</c:v>
                </c:pt>
                <c:pt idx="4">
                  <c:v>8</c:v>
                </c:pt>
              </c:numCache>
            </c:numRef>
          </c:val>
          <c:extLst>
            <c:ext xmlns:c16="http://schemas.microsoft.com/office/drawing/2014/chart" uri="{C3380CC4-5D6E-409C-BE32-E72D297353CC}">
              <c16:uniqueId val="{00000002-DB6A-41CF-B669-9583E19133F5}"/>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'DHS05'!$C$21:$G$21</c:f>
              <c:numCache>
                <c:formatCode>###0.0</c:formatCode>
                <c:ptCount val="5"/>
                <c:pt idx="0">
                  <c:v>31.7</c:v>
                </c:pt>
                <c:pt idx="1">
                  <c:v>29.5</c:v>
                </c:pt>
                <c:pt idx="2">
                  <c:v>32.1</c:v>
                </c:pt>
                <c:pt idx="3">
                  <c:v>29</c:v>
                </c:pt>
                <c:pt idx="4">
                  <c:v>12.2</c:v>
                </c:pt>
              </c:numCache>
            </c:numRef>
          </c:val>
          <c:extLst>
            <c:ext xmlns:c16="http://schemas.microsoft.com/office/drawing/2014/chart" uri="{C3380CC4-5D6E-409C-BE32-E72D297353CC}">
              <c16:uniqueId val="{00000003-DB6A-41CF-B669-9583E19133F5}"/>
            </c:ext>
          </c:extLst>
        </c:ser>
        <c:dLbls>
          <c:showLegendKey val="0"/>
          <c:showVal val="0"/>
          <c:showCatName val="0"/>
          <c:showSerName val="0"/>
          <c:showPercent val="0"/>
          <c:showBubbleSize val="0"/>
        </c:dLbls>
        <c:gapWidth val="50"/>
        <c:overlap val="100"/>
        <c:axId val="329510912"/>
        <c:axId val="329512448"/>
      </c:barChart>
      <c:catAx>
        <c:axId val="3295109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12448"/>
        <c:crosses val="autoZero"/>
        <c:auto val="1"/>
        <c:lblAlgn val="ctr"/>
        <c:lblOffset val="100"/>
        <c:tickLblSkip val="1"/>
        <c:tickMarkSkip val="1"/>
        <c:noMultiLvlLbl val="0"/>
      </c:catAx>
      <c:valAx>
        <c:axId val="3295124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109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'DHS05'!$M$124:$Q$124</c:f>
              <c:numCache>
                <c:formatCode>###0.0</c:formatCode>
                <c:ptCount val="5"/>
                <c:pt idx="0">
                  <c:v>4.3519026322212522</c:v>
                </c:pt>
                <c:pt idx="1">
                  <c:v>5.066988059366242</c:v>
                </c:pt>
                <c:pt idx="2">
                  <c:v>5.8882329183887627</c:v>
                </c:pt>
                <c:pt idx="3">
                  <c:v>5.3914677855037132</c:v>
                </c:pt>
                <c:pt idx="4">
                  <c:v>6.7197321969878745</c:v>
                </c:pt>
              </c:numCache>
            </c:numRef>
          </c:val>
          <c:extLst>
            <c:ext xmlns:c16="http://schemas.microsoft.com/office/drawing/2014/chart" uri="{C3380CC4-5D6E-409C-BE32-E72D297353CC}">
              <c16:uniqueId val="{00000000-E8A5-4599-8294-D6EE60C36539}"/>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'DHS05'!$M$125:$Q$125</c:f>
              <c:numCache>
                <c:formatCode>###0.0</c:formatCode>
                <c:ptCount val="5"/>
                <c:pt idx="0">
                  <c:v>0.34090851764665131</c:v>
                </c:pt>
                <c:pt idx="1">
                  <c:v>0.8499003831572769</c:v>
                </c:pt>
                <c:pt idx="2">
                  <c:v>1.0615877591745433</c:v>
                </c:pt>
                <c:pt idx="3">
                  <c:v>1.6249241239234036</c:v>
                </c:pt>
                <c:pt idx="4">
                  <c:v>1.9911284456713922</c:v>
                </c:pt>
              </c:numCache>
            </c:numRef>
          </c:val>
          <c:extLst>
            <c:ext xmlns:c16="http://schemas.microsoft.com/office/drawing/2014/chart" uri="{C3380CC4-5D6E-409C-BE32-E72D297353CC}">
              <c16:uniqueId val="{00000001-E8A5-4599-8294-D6EE60C36539}"/>
            </c:ext>
          </c:extLst>
        </c:ser>
        <c:ser>
          <c:idx val="2"/>
          <c:order val="2"/>
          <c:tx>
            <c:strRef>
              <c:f>'DHS05'!$B$126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'DHS05'!$M$126:$Q$126</c:f>
              <c:numCache>
                <c:formatCode>###0.0</c:formatCode>
                <c:ptCount val="5"/>
                <c:pt idx="0">
                  <c:v>11.786202723040176</c:v>
                </c:pt>
                <c:pt idx="1">
                  <c:v>20.128181711628585</c:v>
                </c:pt>
                <c:pt idx="2">
                  <c:v>23.213097200592202</c:v>
                </c:pt>
                <c:pt idx="3">
                  <c:v>28.766895915543728</c:v>
                </c:pt>
                <c:pt idx="4">
                  <c:v>36.909828401666907</c:v>
                </c:pt>
              </c:numCache>
            </c:numRef>
          </c:val>
          <c:extLst>
            <c:ext xmlns:c16="http://schemas.microsoft.com/office/drawing/2014/chart" uri="{C3380CC4-5D6E-409C-BE32-E72D297353CC}">
              <c16:uniqueId val="{00000002-E8A5-4599-8294-D6EE60C36539}"/>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'DHS05'!$M$127:$Q$127</c:f>
              <c:numCache>
                <c:formatCode>###0.0</c:formatCode>
                <c:ptCount val="5"/>
                <c:pt idx="0">
                  <c:v>83.520986127091916</c:v>
                </c:pt>
                <c:pt idx="1">
                  <c:v>73.9549298458479</c:v>
                </c:pt>
                <c:pt idx="2">
                  <c:v>69.837082121844489</c:v>
                </c:pt>
                <c:pt idx="3">
                  <c:v>64.216712175029159</c:v>
                </c:pt>
                <c:pt idx="4">
                  <c:v>54.379310955673823</c:v>
                </c:pt>
              </c:numCache>
            </c:numRef>
          </c:val>
          <c:extLst>
            <c:ext xmlns:c16="http://schemas.microsoft.com/office/drawing/2014/chart" uri="{C3380CC4-5D6E-409C-BE32-E72D297353CC}">
              <c16:uniqueId val="{00000003-E8A5-4599-8294-D6EE60C36539}"/>
            </c:ext>
          </c:extLst>
        </c:ser>
        <c:dLbls>
          <c:showLegendKey val="0"/>
          <c:showVal val="0"/>
          <c:showCatName val="0"/>
          <c:showSerName val="0"/>
          <c:showPercent val="0"/>
          <c:showBubbleSize val="0"/>
        </c:dLbls>
        <c:gapWidth val="50"/>
        <c:overlap val="100"/>
        <c:axId val="329561600"/>
        <c:axId val="329563136"/>
      </c:barChart>
      <c:catAx>
        <c:axId val="3295616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63136"/>
        <c:crosses val="autoZero"/>
        <c:auto val="1"/>
        <c:lblAlgn val="ctr"/>
        <c:lblOffset val="100"/>
        <c:tickLblSkip val="1"/>
        <c:tickMarkSkip val="1"/>
        <c:noMultiLvlLbl val="0"/>
      </c:catAx>
      <c:valAx>
        <c:axId val="3295631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616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'DHS05'!$R$121:$AB$121</c:f>
              <c:strCache>
                <c:ptCount val="11"/>
                <c:pt idx="0">
                  <c:v>Addis Abeba</c:v>
                </c:pt>
                <c:pt idx="1">
                  <c:v>Afar</c:v>
                </c:pt>
                <c:pt idx="2">
                  <c:v>Amhara</c:v>
                </c:pt>
                <c:pt idx="3">
                  <c:v>Ben-Gumz</c:v>
                </c:pt>
                <c:pt idx="4">
                  <c:v>Dire Dawa</c:v>
                </c:pt>
                <c:pt idx="5">
                  <c:v>Gambela</c:v>
                </c:pt>
                <c:pt idx="6">
                  <c:v>Harari</c:v>
                </c:pt>
                <c:pt idx="7">
                  <c:v>Oromiya</c:v>
                </c:pt>
                <c:pt idx="8">
                  <c:v>SNNP</c:v>
                </c:pt>
                <c:pt idx="9">
                  <c:v>Somali</c:v>
                </c:pt>
                <c:pt idx="10">
                  <c:v>Tigray</c:v>
                </c:pt>
              </c:strCache>
            </c:strRef>
          </c:cat>
          <c:val>
            <c:numRef>
              <c:f>'DHS05'!$R$124:$AB$124</c:f>
              <c:numCache>
                <c:formatCode>###0.0</c:formatCode>
                <c:ptCount val="11"/>
                <c:pt idx="0">
                  <c:v>26.614626877426161</c:v>
                </c:pt>
                <c:pt idx="1">
                  <c:v>4.5364895122858497</c:v>
                </c:pt>
                <c:pt idx="2">
                  <c:v>4.944746450389224</c:v>
                </c:pt>
                <c:pt idx="3">
                  <c:v>4.106888544100034</c:v>
                </c:pt>
                <c:pt idx="4">
                  <c:v>24.058299623366338</c:v>
                </c:pt>
                <c:pt idx="5">
                  <c:v>4.3011860969570126</c:v>
                </c:pt>
                <c:pt idx="6">
                  <c:v>19.002797102880471</c:v>
                </c:pt>
                <c:pt idx="7">
                  <c:v>5.2223780863507674</c:v>
                </c:pt>
                <c:pt idx="8">
                  <c:v>13.019520923082659</c:v>
                </c:pt>
                <c:pt idx="9">
                  <c:v>4.995306974591986</c:v>
                </c:pt>
                <c:pt idx="10">
                  <c:v>3.6561159266130532</c:v>
                </c:pt>
              </c:numCache>
            </c:numRef>
          </c:val>
          <c:extLst>
            <c:ext xmlns:c16="http://schemas.microsoft.com/office/drawing/2014/chart" uri="{C3380CC4-5D6E-409C-BE32-E72D297353CC}">
              <c16:uniqueId val="{00000000-6349-4138-B6BD-2EE62DA202AD}"/>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'DHS05'!$R$121:$AB$121</c:f>
              <c:strCache>
                <c:ptCount val="11"/>
                <c:pt idx="0">
                  <c:v>Addis Abeba</c:v>
                </c:pt>
                <c:pt idx="1">
                  <c:v>Afar</c:v>
                </c:pt>
                <c:pt idx="2">
                  <c:v>Amhara</c:v>
                </c:pt>
                <c:pt idx="3">
                  <c:v>Ben-Gumz</c:v>
                </c:pt>
                <c:pt idx="4">
                  <c:v>Dire Dawa</c:v>
                </c:pt>
                <c:pt idx="5">
                  <c:v>Gambela</c:v>
                </c:pt>
                <c:pt idx="6">
                  <c:v>Harari</c:v>
                </c:pt>
                <c:pt idx="7">
                  <c:v>Oromiya</c:v>
                </c:pt>
                <c:pt idx="8">
                  <c:v>SNNP</c:v>
                </c:pt>
                <c:pt idx="9">
                  <c:v>Somali</c:v>
                </c:pt>
                <c:pt idx="10">
                  <c:v>Tigray</c:v>
                </c:pt>
              </c:strCache>
            </c:strRef>
          </c:cat>
          <c:val>
            <c:numRef>
              <c:f>'DHS05'!$R$125:$AB$125</c:f>
              <c:numCache>
                <c:formatCode>###0.0</c:formatCode>
                <c:ptCount val="11"/>
                <c:pt idx="0">
                  <c:v>45.687843859758694</c:v>
                </c:pt>
                <c:pt idx="1">
                  <c:v>2.9260109443521314</c:v>
                </c:pt>
                <c:pt idx="2">
                  <c:v>2.8532989335040049</c:v>
                </c:pt>
                <c:pt idx="3">
                  <c:v>2.916853168069224</c:v>
                </c:pt>
                <c:pt idx="4">
                  <c:v>26.445719367985916</c:v>
                </c:pt>
                <c:pt idx="5">
                  <c:v>2.2391129230649618</c:v>
                </c:pt>
                <c:pt idx="6">
                  <c:v>19.421375620233476</c:v>
                </c:pt>
                <c:pt idx="7">
                  <c:v>2.6278971966489593</c:v>
                </c:pt>
                <c:pt idx="8">
                  <c:v>2.333738056053333</c:v>
                </c:pt>
                <c:pt idx="9">
                  <c:v>5.3399873762231387</c:v>
                </c:pt>
                <c:pt idx="10">
                  <c:v>7.2074707434954197</c:v>
                </c:pt>
              </c:numCache>
            </c:numRef>
          </c:val>
          <c:extLst>
            <c:ext xmlns:c16="http://schemas.microsoft.com/office/drawing/2014/chart" uri="{C3380CC4-5D6E-409C-BE32-E72D297353CC}">
              <c16:uniqueId val="{00000001-6349-4138-B6BD-2EE62DA202AD}"/>
            </c:ext>
          </c:extLst>
        </c:ser>
        <c:ser>
          <c:idx val="2"/>
          <c:order val="2"/>
          <c:tx>
            <c:strRef>
              <c:f>'DHS05'!$B$126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'DHS05'!$R$121:$AB$121</c:f>
              <c:strCache>
                <c:ptCount val="11"/>
                <c:pt idx="0">
                  <c:v>Addis Abeba</c:v>
                </c:pt>
                <c:pt idx="1">
                  <c:v>Afar</c:v>
                </c:pt>
                <c:pt idx="2">
                  <c:v>Amhara</c:v>
                </c:pt>
                <c:pt idx="3">
                  <c:v>Ben-Gumz</c:v>
                </c:pt>
                <c:pt idx="4">
                  <c:v>Dire Dawa</c:v>
                </c:pt>
                <c:pt idx="5">
                  <c:v>Gambela</c:v>
                </c:pt>
                <c:pt idx="6">
                  <c:v>Harari</c:v>
                </c:pt>
                <c:pt idx="7">
                  <c:v>Oromiya</c:v>
                </c:pt>
                <c:pt idx="8">
                  <c:v>SNNP</c:v>
                </c:pt>
                <c:pt idx="9">
                  <c:v>Somali</c:v>
                </c:pt>
                <c:pt idx="10">
                  <c:v>Tigray</c:v>
                </c:pt>
              </c:strCache>
            </c:strRef>
          </c:cat>
          <c:val>
            <c:numRef>
              <c:f>'DHS05'!$R$126:$AB$126</c:f>
              <c:numCache>
                <c:formatCode>###0.0</c:formatCode>
                <c:ptCount val="11"/>
                <c:pt idx="0">
                  <c:v>23.074673282240607</c:v>
                </c:pt>
                <c:pt idx="1">
                  <c:v>2.4120166193545174</c:v>
                </c:pt>
                <c:pt idx="2">
                  <c:v>23.516283942679792</c:v>
                </c:pt>
                <c:pt idx="3">
                  <c:v>32.550831830616552</c:v>
                </c:pt>
                <c:pt idx="4">
                  <c:v>11.012008695764798</c:v>
                </c:pt>
                <c:pt idx="5">
                  <c:v>19.1005336167824</c:v>
                </c:pt>
                <c:pt idx="6">
                  <c:v>16.003867209451677</c:v>
                </c:pt>
                <c:pt idx="7">
                  <c:v>18.218388043259552</c:v>
                </c:pt>
                <c:pt idx="8">
                  <c:v>50.579638617171803</c:v>
                </c:pt>
                <c:pt idx="9">
                  <c:v>4.2990046522505025</c:v>
                </c:pt>
                <c:pt idx="10">
                  <c:v>10.269091145004637</c:v>
                </c:pt>
              </c:numCache>
            </c:numRef>
          </c:val>
          <c:extLst>
            <c:ext xmlns:c16="http://schemas.microsoft.com/office/drawing/2014/chart" uri="{C3380CC4-5D6E-409C-BE32-E72D297353CC}">
              <c16:uniqueId val="{00000002-6349-4138-B6BD-2EE62DA202AD}"/>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'DHS05'!$R$121:$AB$121</c:f>
              <c:strCache>
                <c:ptCount val="11"/>
                <c:pt idx="0">
                  <c:v>Addis Abeba</c:v>
                </c:pt>
                <c:pt idx="1">
                  <c:v>Afar</c:v>
                </c:pt>
                <c:pt idx="2">
                  <c:v>Amhara</c:v>
                </c:pt>
                <c:pt idx="3">
                  <c:v>Ben-Gumz</c:v>
                </c:pt>
                <c:pt idx="4">
                  <c:v>Dire Dawa</c:v>
                </c:pt>
                <c:pt idx="5">
                  <c:v>Gambela</c:v>
                </c:pt>
                <c:pt idx="6">
                  <c:v>Harari</c:v>
                </c:pt>
                <c:pt idx="7">
                  <c:v>Oromiya</c:v>
                </c:pt>
                <c:pt idx="8">
                  <c:v>SNNP</c:v>
                </c:pt>
                <c:pt idx="9">
                  <c:v>Somali</c:v>
                </c:pt>
                <c:pt idx="10">
                  <c:v>Tigray</c:v>
                </c:pt>
              </c:strCache>
            </c:strRef>
          </c:cat>
          <c:val>
            <c:numRef>
              <c:f>'DHS05'!$R$127:$AB$127</c:f>
              <c:numCache>
                <c:formatCode>###0.0</c:formatCode>
                <c:ptCount val="11"/>
                <c:pt idx="0">
                  <c:v>4.6228559805745375</c:v>
                </c:pt>
                <c:pt idx="1">
                  <c:v>90.1254829240075</c:v>
                </c:pt>
                <c:pt idx="2">
                  <c:v>68.685670673426984</c:v>
                </c:pt>
                <c:pt idx="3">
                  <c:v>60.425426457214193</c:v>
                </c:pt>
                <c:pt idx="4">
                  <c:v>38.483972312882948</c:v>
                </c:pt>
                <c:pt idx="5">
                  <c:v>74.359167363195624</c:v>
                </c:pt>
                <c:pt idx="6">
                  <c:v>45.571960067434382</c:v>
                </c:pt>
                <c:pt idx="7">
                  <c:v>73.931336673740716</c:v>
                </c:pt>
                <c:pt idx="8">
                  <c:v>34.067102403692196</c:v>
                </c:pt>
                <c:pt idx="9">
                  <c:v>85.365700996934379</c:v>
                </c:pt>
                <c:pt idx="10">
                  <c:v>78.867322184886888</c:v>
                </c:pt>
              </c:numCache>
            </c:numRef>
          </c:val>
          <c:extLst>
            <c:ext xmlns:c16="http://schemas.microsoft.com/office/drawing/2014/chart" uri="{C3380CC4-5D6E-409C-BE32-E72D297353CC}">
              <c16:uniqueId val="{00000003-6349-4138-B6BD-2EE62DA202AD}"/>
            </c:ext>
          </c:extLst>
        </c:ser>
        <c:dLbls>
          <c:showLegendKey val="0"/>
          <c:showVal val="0"/>
          <c:showCatName val="0"/>
          <c:showSerName val="0"/>
          <c:showPercent val="0"/>
          <c:showBubbleSize val="0"/>
        </c:dLbls>
        <c:gapWidth val="50"/>
        <c:overlap val="100"/>
        <c:axId val="329604096"/>
        <c:axId val="329630464"/>
      </c:barChart>
      <c:catAx>
        <c:axId val="329604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30464"/>
        <c:crosses val="autoZero"/>
        <c:auto val="1"/>
        <c:lblAlgn val="ctr"/>
        <c:lblOffset val="100"/>
        <c:tickLblSkip val="1"/>
        <c:tickMarkSkip val="1"/>
        <c:noMultiLvlLbl val="0"/>
      </c:catAx>
      <c:valAx>
        <c:axId val="3296304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04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'DHS05'!$C$124:$G$124</c:f>
              <c:numCache>
                <c:formatCode>###0.0</c:formatCode>
                <c:ptCount val="5"/>
                <c:pt idx="0">
                  <c:v>4.0788324229983131</c:v>
                </c:pt>
                <c:pt idx="1">
                  <c:v>5.4694371386903731</c:v>
                </c:pt>
                <c:pt idx="2">
                  <c:v>6.4776776557689368</c:v>
                </c:pt>
                <c:pt idx="3">
                  <c:v>4.8624733693773825</c:v>
                </c:pt>
                <c:pt idx="4">
                  <c:v>16.978327857365642</c:v>
                </c:pt>
              </c:numCache>
            </c:numRef>
          </c:val>
          <c:extLst>
            <c:ext xmlns:c16="http://schemas.microsoft.com/office/drawing/2014/chart" uri="{C3380CC4-5D6E-409C-BE32-E72D297353CC}">
              <c16:uniqueId val="{00000000-AB25-41E1-B3FD-BD53DF45EEAF}"/>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'DHS05'!$C$125:$G$125</c:f>
              <c:numCache>
                <c:formatCode>###0.0</c:formatCode>
                <c:ptCount val="5"/>
                <c:pt idx="0">
                  <c:v>0.38732825061738102</c:v>
                </c:pt>
                <c:pt idx="1">
                  <c:v>0.84802280144559417</c:v>
                </c:pt>
                <c:pt idx="2">
                  <c:v>1.488567132756395</c:v>
                </c:pt>
                <c:pt idx="3">
                  <c:v>1.1469964185672554</c:v>
                </c:pt>
                <c:pt idx="4">
                  <c:v>19.257009906627765</c:v>
                </c:pt>
              </c:numCache>
            </c:numRef>
          </c:val>
          <c:extLst>
            <c:ext xmlns:c16="http://schemas.microsoft.com/office/drawing/2014/chart" uri="{C3380CC4-5D6E-409C-BE32-E72D297353CC}">
              <c16:uniqueId val="{00000001-AB25-41E1-B3FD-BD53DF45EEAF}"/>
            </c:ext>
          </c:extLst>
        </c:ser>
        <c:ser>
          <c:idx val="2"/>
          <c:order val="2"/>
          <c:tx>
            <c:strRef>
              <c:f>'DHS05'!$B$126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'DHS05'!$C$126:$G$126</c:f>
              <c:numCache>
                <c:formatCode>###0.0</c:formatCode>
                <c:ptCount val="5"/>
                <c:pt idx="0">
                  <c:v>13.413103436005031</c:v>
                </c:pt>
                <c:pt idx="1">
                  <c:v>20.98039406448811</c:v>
                </c:pt>
                <c:pt idx="2">
                  <c:v>24.37318250132185</c:v>
                </c:pt>
                <c:pt idx="3">
                  <c:v>30.655592502833279</c:v>
                </c:pt>
                <c:pt idx="4">
                  <c:v>38.761735701529588</c:v>
                </c:pt>
              </c:numCache>
            </c:numRef>
          </c:val>
          <c:extLst>
            <c:ext xmlns:c16="http://schemas.microsoft.com/office/drawing/2014/chart" uri="{C3380CC4-5D6E-409C-BE32-E72D297353CC}">
              <c16:uniqueId val="{00000002-AB25-41E1-B3FD-BD53DF45EEAF}"/>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'DHS05'!$C$127:$G$127</c:f>
              <c:numCache>
                <c:formatCode>###0.0</c:formatCode>
                <c:ptCount val="5"/>
                <c:pt idx="0">
                  <c:v>82.120735890379265</c:v>
                </c:pt>
                <c:pt idx="1">
                  <c:v>72.702145995375929</c:v>
                </c:pt>
                <c:pt idx="2">
                  <c:v>67.660572710152806</c:v>
                </c:pt>
                <c:pt idx="3">
                  <c:v>63.334937709222082</c:v>
                </c:pt>
                <c:pt idx="4">
                  <c:v>25.002926534477005</c:v>
                </c:pt>
              </c:numCache>
            </c:numRef>
          </c:val>
          <c:extLst>
            <c:ext xmlns:c16="http://schemas.microsoft.com/office/drawing/2014/chart" uri="{C3380CC4-5D6E-409C-BE32-E72D297353CC}">
              <c16:uniqueId val="{00000003-AB25-41E1-B3FD-BD53DF45EEAF}"/>
            </c:ext>
          </c:extLst>
        </c:ser>
        <c:dLbls>
          <c:showLegendKey val="0"/>
          <c:showVal val="0"/>
          <c:showCatName val="0"/>
          <c:showSerName val="0"/>
          <c:showPercent val="0"/>
          <c:showBubbleSize val="0"/>
        </c:dLbls>
        <c:gapWidth val="50"/>
        <c:overlap val="100"/>
        <c:axId val="329765632"/>
        <c:axId val="329767168"/>
      </c:barChart>
      <c:catAx>
        <c:axId val="3297656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67168"/>
        <c:crosses val="autoZero"/>
        <c:auto val="1"/>
        <c:lblAlgn val="ctr"/>
        <c:lblOffset val="100"/>
        <c:tickLblSkip val="1"/>
        <c:tickMarkSkip val="1"/>
        <c:noMultiLvlLbl val="0"/>
      </c:catAx>
      <c:valAx>
        <c:axId val="3297671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656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'DHS05'!$M$221:$Q$221</c:f>
              <c:strCache>
                <c:ptCount val="5"/>
                <c:pt idx="0">
                  <c:v>Poorest</c:v>
                </c:pt>
                <c:pt idx="1">
                  <c:v>Poor</c:v>
                </c:pt>
                <c:pt idx="2">
                  <c:v>Middle</c:v>
                </c:pt>
                <c:pt idx="3">
                  <c:v>Rich</c:v>
                </c:pt>
                <c:pt idx="4">
                  <c:v>Richest</c:v>
                </c:pt>
              </c:strCache>
            </c:strRef>
          </c:cat>
          <c:val>
            <c:numRef>
              <c:f>'DHS05'!$M$222:$Q$222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113C-443D-8A58-5387C8F98B8C}"/>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'DHS05'!$M$221:$Q$221</c:f>
              <c:strCache>
                <c:ptCount val="5"/>
                <c:pt idx="0">
                  <c:v>Poorest</c:v>
                </c:pt>
                <c:pt idx="1">
                  <c:v>Poor</c:v>
                </c:pt>
                <c:pt idx="2">
                  <c:v>Middle</c:v>
                </c:pt>
                <c:pt idx="3">
                  <c:v>Rich</c:v>
                </c:pt>
                <c:pt idx="4">
                  <c:v>Richest</c:v>
                </c:pt>
              </c:strCache>
            </c:strRef>
          </c:cat>
          <c:val>
            <c:numRef>
              <c:f>'DHS05'!$M$223:$Q$223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13C-443D-8A58-5387C8F98B8C}"/>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'DHS05'!$M$221:$Q$221</c:f>
              <c:strCache>
                <c:ptCount val="5"/>
                <c:pt idx="0">
                  <c:v>Poorest</c:v>
                </c:pt>
                <c:pt idx="1">
                  <c:v>Poor</c:v>
                </c:pt>
                <c:pt idx="2">
                  <c:v>Middle</c:v>
                </c:pt>
                <c:pt idx="3">
                  <c:v>Rich</c:v>
                </c:pt>
                <c:pt idx="4">
                  <c:v>Richest</c:v>
                </c:pt>
              </c:strCache>
            </c:strRef>
          </c:cat>
          <c:val>
            <c:numRef>
              <c:f>'DHS05'!$M$224:$Q$224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113C-443D-8A58-5387C8F98B8C}"/>
            </c:ext>
          </c:extLst>
        </c:ser>
        <c:dLbls>
          <c:showLegendKey val="0"/>
          <c:showVal val="0"/>
          <c:showCatName val="0"/>
          <c:showSerName val="0"/>
          <c:showPercent val="0"/>
          <c:showBubbleSize val="0"/>
        </c:dLbls>
        <c:gapWidth val="50"/>
        <c:overlap val="100"/>
        <c:axId val="331170944"/>
        <c:axId val="331172480"/>
      </c:barChart>
      <c:catAx>
        <c:axId val="3311709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72480"/>
        <c:crosses val="autoZero"/>
        <c:auto val="1"/>
        <c:lblAlgn val="ctr"/>
        <c:lblOffset val="100"/>
        <c:tickLblSkip val="1"/>
        <c:tickMarkSkip val="1"/>
        <c:noMultiLvlLbl val="0"/>
      </c:catAx>
      <c:valAx>
        <c:axId val="3311724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709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'DHS05'!$R$221:$AB$221</c:f>
              <c:strCache>
                <c:ptCount val="11"/>
                <c:pt idx="0">
                  <c:v>Addis Abeba</c:v>
                </c:pt>
                <c:pt idx="1">
                  <c:v>Afar</c:v>
                </c:pt>
                <c:pt idx="2">
                  <c:v>Amhara</c:v>
                </c:pt>
                <c:pt idx="3">
                  <c:v>Ben-Gumz</c:v>
                </c:pt>
                <c:pt idx="4">
                  <c:v>Dire Dawa</c:v>
                </c:pt>
                <c:pt idx="5">
                  <c:v>Gambela</c:v>
                </c:pt>
                <c:pt idx="6">
                  <c:v>Harari</c:v>
                </c:pt>
                <c:pt idx="7">
                  <c:v>Oromiya</c:v>
                </c:pt>
                <c:pt idx="8">
                  <c:v>SNNP</c:v>
                </c:pt>
                <c:pt idx="9">
                  <c:v>Somali</c:v>
                </c:pt>
                <c:pt idx="10">
                  <c:v>Tigray</c:v>
                </c:pt>
              </c:strCache>
            </c:strRef>
          </c:cat>
          <c:val>
            <c:numRef>
              <c:f>'DHS05'!$R$222:$AB$222</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5CC0-4F8F-9E19-7DBF2B59BCE9}"/>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'DHS05'!$R$221:$AB$221</c:f>
              <c:strCache>
                <c:ptCount val="11"/>
                <c:pt idx="0">
                  <c:v>Addis Abeba</c:v>
                </c:pt>
                <c:pt idx="1">
                  <c:v>Afar</c:v>
                </c:pt>
                <c:pt idx="2">
                  <c:v>Amhara</c:v>
                </c:pt>
                <c:pt idx="3">
                  <c:v>Ben-Gumz</c:v>
                </c:pt>
                <c:pt idx="4">
                  <c:v>Dire Dawa</c:v>
                </c:pt>
                <c:pt idx="5">
                  <c:v>Gambela</c:v>
                </c:pt>
                <c:pt idx="6">
                  <c:v>Harari</c:v>
                </c:pt>
                <c:pt idx="7">
                  <c:v>Oromiya</c:v>
                </c:pt>
                <c:pt idx="8">
                  <c:v>SNNP</c:v>
                </c:pt>
                <c:pt idx="9">
                  <c:v>Somali</c:v>
                </c:pt>
                <c:pt idx="10">
                  <c:v>Tigray</c:v>
                </c:pt>
              </c:strCache>
            </c:strRef>
          </c:cat>
          <c:val>
            <c:numRef>
              <c:f>'DHS05'!$R$223:$AB$223</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5CC0-4F8F-9E19-7DBF2B59BCE9}"/>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'DHS05'!$R$221:$AB$221</c:f>
              <c:strCache>
                <c:ptCount val="11"/>
                <c:pt idx="0">
                  <c:v>Addis Abeba</c:v>
                </c:pt>
                <c:pt idx="1">
                  <c:v>Afar</c:v>
                </c:pt>
                <c:pt idx="2">
                  <c:v>Amhara</c:v>
                </c:pt>
                <c:pt idx="3">
                  <c:v>Ben-Gumz</c:v>
                </c:pt>
                <c:pt idx="4">
                  <c:v>Dire Dawa</c:v>
                </c:pt>
                <c:pt idx="5">
                  <c:v>Gambela</c:v>
                </c:pt>
                <c:pt idx="6">
                  <c:v>Harari</c:v>
                </c:pt>
                <c:pt idx="7">
                  <c:v>Oromiya</c:v>
                </c:pt>
                <c:pt idx="8">
                  <c:v>SNNP</c:v>
                </c:pt>
                <c:pt idx="9">
                  <c:v>Somali</c:v>
                </c:pt>
                <c:pt idx="10">
                  <c:v>Tigray</c:v>
                </c:pt>
              </c:strCache>
            </c:strRef>
          </c:cat>
          <c:val>
            <c:numRef>
              <c:f>'DHS05'!$R$224:$AB$224</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2-5CC0-4F8F-9E19-7DBF2B59BCE9}"/>
            </c:ext>
          </c:extLst>
        </c:ser>
        <c:dLbls>
          <c:showLegendKey val="0"/>
          <c:showVal val="0"/>
          <c:showCatName val="0"/>
          <c:showSerName val="0"/>
          <c:showPercent val="0"/>
          <c:showBubbleSize val="0"/>
        </c:dLbls>
        <c:gapWidth val="50"/>
        <c:overlap val="100"/>
        <c:axId val="331298304"/>
        <c:axId val="331299840"/>
      </c:barChart>
      <c:catAx>
        <c:axId val="3312983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299840"/>
        <c:crosses val="autoZero"/>
        <c:auto val="1"/>
        <c:lblAlgn val="ctr"/>
        <c:lblOffset val="100"/>
        <c:tickLblSkip val="1"/>
        <c:tickMarkSkip val="1"/>
        <c:noMultiLvlLbl val="0"/>
      </c:catAx>
      <c:valAx>
        <c:axId val="3312998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2983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'DHS05'!$C$221:$G$221</c:f>
              <c:strCache>
                <c:ptCount val="5"/>
                <c:pt idx="0">
                  <c:v>Poorest</c:v>
                </c:pt>
                <c:pt idx="1">
                  <c:v>Poor</c:v>
                </c:pt>
                <c:pt idx="2">
                  <c:v>Middle</c:v>
                </c:pt>
                <c:pt idx="3">
                  <c:v>Rich</c:v>
                </c:pt>
                <c:pt idx="4">
                  <c:v>Richest</c:v>
                </c:pt>
              </c:strCache>
            </c:strRef>
          </c:cat>
          <c:val>
            <c:numRef>
              <c:f>'DHS05'!$C$222:$G$222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D864-4C87-8268-C4298D5E11FA}"/>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'DHS05'!$C$221:$G$221</c:f>
              <c:strCache>
                <c:ptCount val="5"/>
                <c:pt idx="0">
                  <c:v>Poorest</c:v>
                </c:pt>
                <c:pt idx="1">
                  <c:v>Poor</c:v>
                </c:pt>
                <c:pt idx="2">
                  <c:v>Middle</c:v>
                </c:pt>
                <c:pt idx="3">
                  <c:v>Rich</c:v>
                </c:pt>
                <c:pt idx="4">
                  <c:v>Richest</c:v>
                </c:pt>
              </c:strCache>
            </c:strRef>
          </c:cat>
          <c:val>
            <c:numRef>
              <c:f>'DHS05'!$C$223:$G$223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D864-4C87-8268-C4298D5E11FA}"/>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'DHS05'!$C$221:$G$221</c:f>
              <c:strCache>
                <c:ptCount val="5"/>
                <c:pt idx="0">
                  <c:v>Poorest</c:v>
                </c:pt>
                <c:pt idx="1">
                  <c:v>Poor</c:v>
                </c:pt>
                <c:pt idx="2">
                  <c:v>Middle</c:v>
                </c:pt>
                <c:pt idx="3">
                  <c:v>Rich</c:v>
                </c:pt>
                <c:pt idx="4">
                  <c:v>Richest</c:v>
                </c:pt>
              </c:strCache>
            </c:strRef>
          </c:cat>
          <c:val>
            <c:numRef>
              <c:f>'DHS05'!$C$224:$G$224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D864-4C87-8268-C4298D5E11FA}"/>
            </c:ext>
          </c:extLst>
        </c:ser>
        <c:dLbls>
          <c:showLegendKey val="0"/>
          <c:showVal val="0"/>
          <c:showCatName val="0"/>
          <c:showSerName val="0"/>
          <c:showPercent val="0"/>
          <c:showBubbleSize val="0"/>
        </c:dLbls>
        <c:gapWidth val="50"/>
        <c:overlap val="100"/>
        <c:axId val="331339648"/>
        <c:axId val="331341184"/>
      </c:barChart>
      <c:catAx>
        <c:axId val="331339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41184"/>
        <c:crosses val="autoZero"/>
        <c:auto val="1"/>
        <c:lblAlgn val="ctr"/>
        <c:lblOffset val="100"/>
        <c:tickLblSkip val="1"/>
        <c:tickMarkSkip val="1"/>
        <c:noMultiLvlLbl val="0"/>
      </c:catAx>
      <c:valAx>
        <c:axId val="3313411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39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'DHS05'!$H$18:$L$18</c:f>
              <c:numCache>
                <c:formatCode>###0.0</c:formatCode>
                <c:ptCount val="5"/>
                <c:pt idx="0">
                  <c:v>63</c:v>
                </c:pt>
                <c:pt idx="1">
                  <c:v>86</c:v>
                </c:pt>
                <c:pt idx="2">
                  <c:v>93</c:v>
                </c:pt>
                <c:pt idx="3">
                  <c:v>97.5</c:v>
                </c:pt>
                <c:pt idx="4">
                  <c:v>99.4</c:v>
                </c:pt>
              </c:numCache>
            </c:numRef>
          </c:val>
          <c:extLst>
            <c:ext xmlns:c16="http://schemas.microsoft.com/office/drawing/2014/chart" uri="{C3380CC4-5D6E-409C-BE32-E72D297353CC}">
              <c16:uniqueId val="{00000000-9635-4A06-9D06-7E31DD2CFBF1}"/>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'DHS05'!$H$19:$L$19</c:f>
              <c:numCache>
                <c:formatCode>###0.0</c:formatCode>
                <c:ptCount val="5"/>
                <c:pt idx="0">
                  <c:v>13.9</c:v>
                </c:pt>
                <c:pt idx="1">
                  <c:v>6.3</c:v>
                </c:pt>
                <c:pt idx="2">
                  <c:v>5.7</c:v>
                </c:pt>
                <c:pt idx="3">
                  <c:v>2.1</c:v>
                </c:pt>
                <c:pt idx="4">
                  <c:v>0.5</c:v>
                </c:pt>
              </c:numCache>
            </c:numRef>
          </c:val>
          <c:extLst>
            <c:ext xmlns:c16="http://schemas.microsoft.com/office/drawing/2014/chart" uri="{C3380CC4-5D6E-409C-BE32-E72D297353CC}">
              <c16:uniqueId val="{00000001-9635-4A06-9D06-7E31DD2CFBF1}"/>
            </c:ext>
          </c:extLst>
        </c:ser>
        <c:ser>
          <c:idx val="2"/>
          <c:order val="2"/>
          <c:tx>
            <c:strRef>
              <c:f>'DHS05'!$B$20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'DHS05'!$H$20:$L$20</c:f>
              <c:numCache>
                <c:formatCode>###0.0</c:formatCode>
                <c:ptCount val="5"/>
                <c:pt idx="0">
                  <c:v>18.3</c:v>
                </c:pt>
                <c:pt idx="1">
                  <c:v>7.6</c:v>
                </c:pt>
                <c:pt idx="2">
                  <c:v>1.2</c:v>
                </c:pt>
                <c:pt idx="3">
                  <c:v>0.4</c:v>
                </c:pt>
                <c:pt idx="4">
                  <c:v>0</c:v>
                </c:pt>
              </c:numCache>
            </c:numRef>
          </c:val>
          <c:extLst>
            <c:ext xmlns:c16="http://schemas.microsoft.com/office/drawing/2014/chart" uri="{C3380CC4-5D6E-409C-BE32-E72D297353CC}">
              <c16:uniqueId val="{00000002-9635-4A06-9D06-7E31DD2CFBF1}"/>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'DHS05'!$H$21:$L$21</c:f>
              <c:numCache>
                <c:formatCode>###0.0</c:formatCode>
                <c:ptCount val="5"/>
                <c:pt idx="0">
                  <c:v>4.7</c:v>
                </c:pt>
                <c:pt idx="1">
                  <c:v>0.1</c:v>
                </c:pt>
                <c:pt idx="2">
                  <c:v>0</c:v>
                </c:pt>
                <c:pt idx="3">
                  <c:v>0</c:v>
                </c:pt>
                <c:pt idx="4">
                  <c:v>0</c:v>
                </c:pt>
              </c:numCache>
            </c:numRef>
          </c:val>
          <c:extLst>
            <c:ext xmlns:c16="http://schemas.microsoft.com/office/drawing/2014/chart" uri="{C3380CC4-5D6E-409C-BE32-E72D297353CC}">
              <c16:uniqueId val="{00000003-9635-4A06-9D06-7E31DD2CFBF1}"/>
            </c:ext>
          </c:extLst>
        </c:ser>
        <c:dLbls>
          <c:showLegendKey val="0"/>
          <c:showVal val="0"/>
          <c:showCatName val="0"/>
          <c:showSerName val="0"/>
          <c:showPercent val="0"/>
          <c:showBubbleSize val="0"/>
        </c:dLbls>
        <c:gapWidth val="50"/>
        <c:overlap val="100"/>
        <c:axId val="331545984"/>
        <c:axId val="331564160"/>
      </c:barChart>
      <c:catAx>
        <c:axId val="331545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64160"/>
        <c:crosses val="autoZero"/>
        <c:auto val="1"/>
        <c:lblAlgn val="ctr"/>
        <c:lblOffset val="100"/>
        <c:tickLblSkip val="1"/>
        <c:tickMarkSkip val="1"/>
        <c:noMultiLvlLbl val="0"/>
      </c:catAx>
      <c:valAx>
        <c:axId val="331564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45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'DHS05'!$H$124:$L$124</c:f>
              <c:numCache>
                <c:formatCode>###0.0</c:formatCode>
                <c:ptCount val="5"/>
                <c:pt idx="0">
                  <c:v>10.891989772731979</c:v>
                </c:pt>
                <c:pt idx="1">
                  <c:v>10.121124239722793</c:v>
                </c:pt>
                <c:pt idx="2">
                  <c:v>11.171666145577239</c:v>
                </c:pt>
                <c:pt idx="3">
                  <c:v>26.957395613777354</c:v>
                </c:pt>
                <c:pt idx="4">
                  <c:v>54.295529546049245</c:v>
                </c:pt>
              </c:numCache>
            </c:numRef>
          </c:val>
          <c:extLst>
            <c:ext xmlns:c16="http://schemas.microsoft.com/office/drawing/2014/chart" uri="{C3380CC4-5D6E-409C-BE32-E72D297353CC}">
              <c16:uniqueId val="{00000000-A0F1-471A-8A58-35D80274FA27}"/>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'DHS05'!$H$125:$L$125</c:f>
              <c:numCache>
                <c:formatCode>###0.0</c:formatCode>
                <c:ptCount val="5"/>
                <c:pt idx="0">
                  <c:v>10.862458524411133</c:v>
                </c:pt>
                <c:pt idx="1">
                  <c:v>22.605279057646882</c:v>
                </c:pt>
                <c:pt idx="2">
                  <c:v>37.135930869076113</c:v>
                </c:pt>
                <c:pt idx="3">
                  <c:v>42.872282824085893</c:v>
                </c:pt>
                <c:pt idx="4">
                  <c:v>34.771026773489716</c:v>
                </c:pt>
              </c:numCache>
            </c:numRef>
          </c:val>
          <c:extLst>
            <c:ext xmlns:c16="http://schemas.microsoft.com/office/drawing/2014/chart" uri="{C3380CC4-5D6E-409C-BE32-E72D297353CC}">
              <c16:uniqueId val="{00000001-A0F1-471A-8A58-35D80274FA27}"/>
            </c:ext>
          </c:extLst>
        </c:ser>
        <c:ser>
          <c:idx val="2"/>
          <c:order val="2"/>
          <c:tx>
            <c:strRef>
              <c:f>'DHS05'!$B$126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'DHS05'!$H$126:$L$126</c:f>
              <c:numCache>
                <c:formatCode>###0.0</c:formatCode>
                <c:ptCount val="5"/>
                <c:pt idx="0">
                  <c:v>41.242004709323183</c:v>
                </c:pt>
                <c:pt idx="1">
                  <c:v>56.691295186335061</c:v>
                </c:pt>
                <c:pt idx="2">
                  <c:v>45.088849520460698</c:v>
                </c:pt>
                <c:pt idx="3">
                  <c:v>28.68730530404083</c:v>
                </c:pt>
                <c:pt idx="4">
                  <c:v>10.058475656567735</c:v>
                </c:pt>
              </c:numCache>
            </c:numRef>
          </c:val>
          <c:extLst>
            <c:ext xmlns:c16="http://schemas.microsoft.com/office/drawing/2014/chart" uri="{C3380CC4-5D6E-409C-BE32-E72D297353CC}">
              <c16:uniqueId val="{00000002-A0F1-471A-8A58-35D80274FA27}"/>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'DHS05'!$H$127:$L$127</c:f>
              <c:numCache>
                <c:formatCode>###0.0</c:formatCode>
                <c:ptCount val="5"/>
                <c:pt idx="0">
                  <c:v>37.003546993533703</c:v>
                </c:pt>
                <c:pt idx="1">
                  <c:v>10.582301516295267</c:v>
                </c:pt>
                <c:pt idx="2">
                  <c:v>6.6035534648859588</c:v>
                </c:pt>
                <c:pt idx="3">
                  <c:v>1.4830162580959259</c:v>
                </c:pt>
                <c:pt idx="4">
                  <c:v>0.87496802389330353</c:v>
                </c:pt>
              </c:numCache>
            </c:numRef>
          </c:val>
          <c:extLst>
            <c:ext xmlns:c16="http://schemas.microsoft.com/office/drawing/2014/chart" uri="{C3380CC4-5D6E-409C-BE32-E72D297353CC}">
              <c16:uniqueId val="{00000003-A0F1-471A-8A58-35D80274FA27}"/>
            </c:ext>
          </c:extLst>
        </c:ser>
        <c:dLbls>
          <c:showLegendKey val="0"/>
          <c:showVal val="0"/>
          <c:showCatName val="0"/>
          <c:showSerName val="0"/>
          <c:showPercent val="0"/>
          <c:showBubbleSize val="0"/>
        </c:dLbls>
        <c:gapWidth val="50"/>
        <c:overlap val="100"/>
        <c:axId val="331609216"/>
        <c:axId val="331610752"/>
      </c:barChart>
      <c:catAx>
        <c:axId val="331609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610752"/>
        <c:crosses val="autoZero"/>
        <c:auto val="1"/>
        <c:lblAlgn val="ctr"/>
        <c:lblOffset val="100"/>
        <c:tickLblSkip val="1"/>
        <c:tickMarkSkip val="1"/>
        <c:noMultiLvlLbl val="0"/>
      </c:catAx>
      <c:valAx>
        <c:axId val="331610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6092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'DHS05'!$H$221:$L$221</c:f>
              <c:strCache>
                <c:ptCount val="5"/>
                <c:pt idx="0">
                  <c:v>Poorest</c:v>
                </c:pt>
                <c:pt idx="1">
                  <c:v>Poor</c:v>
                </c:pt>
                <c:pt idx="2">
                  <c:v>Middle</c:v>
                </c:pt>
                <c:pt idx="3">
                  <c:v>Rich</c:v>
                </c:pt>
                <c:pt idx="4">
                  <c:v>Richest</c:v>
                </c:pt>
              </c:strCache>
            </c:strRef>
          </c:cat>
          <c:val>
            <c:numRef>
              <c:f>'DHS05'!$H$222:$L$222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187-47EC-A615-5BD3183492CE}"/>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'DHS05'!$H$221:$L$221</c:f>
              <c:strCache>
                <c:ptCount val="5"/>
                <c:pt idx="0">
                  <c:v>Poorest</c:v>
                </c:pt>
                <c:pt idx="1">
                  <c:v>Poor</c:v>
                </c:pt>
                <c:pt idx="2">
                  <c:v>Middle</c:v>
                </c:pt>
                <c:pt idx="3">
                  <c:v>Rich</c:v>
                </c:pt>
                <c:pt idx="4">
                  <c:v>Richest</c:v>
                </c:pt>
              </c:strCache>
            </c:strRef>
          </c:cat>
          <c:val>
            <c:numRef>
              <c:f>'DHS05'!$H$223:$L$223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9187-47EC-A615-5BD3183492CE}"/>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'DHS05'!$H$221:$L$221</c:f>
              <c:strCache>
                <c:ptCount val="5"/>
                <c:pt idx="0">
                  <c:v>Poorest</c:v>
                </c:pt>
                <c:pt idx="1">
                  <c:v>Poor</c:v>
                </c:pt>
                <c:pt idx="2">
                  <c:v>Middle</c:v>
                </c:pt>
                <c:pt idx="3">
                  <c:v>Rich</c:v>
                </c:pt>
                <c:pt idx="4">
                  <c:v>Richest</c:v>
                </c:pt>
              </c:strCache>
            </c:strRef>
          </c:cat>
          <c:val>
            <c:numRef>
              <c:f>'DHS05'!$H$224:$L$224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9187-47EC-A615-5BD3183492CE}"/>
            </c:ext>
          </c:extLst>
        </c:ser>
        <c:dLbls>
          <c:showLegendKey val="0"/>
          <c:showVal val="0"/>
          <c:showCatName val="0"/>
          <c:showSerName val="0"/>
          <c:showPercent val="0"/>
          <c:showBubbleSize val="0"/>
        </c:dLbls>
        <c:gapWidth val="50"/>
        <c:overlap val="100"/>
        <c:axId val="331793920"/>
        <c:axId val="331795456"/>
      </c:barChart>
      <c:catAx>
        <c:axId val="3317939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795456"/>
        <c:crosses val="autoZero"/>
        <c:auto val="1"/>
        <c:lblAlgn val="ctr"/>
        <c:lblOffset val="100"/>
        <c:tickLblSkip val="1"/>
        <c:tickMarkSkip val="1"/>
        <c:noMultiLvlLbl val="0"/>
      </c:catAx>
      <c:valAx>
        <c:axId val="3317954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7939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'DHS11'!$M$15:$Q$15</c:f>
              <c:strCache>
                <c:ptCount val="5"/>
                <c:pt idx="0">
                  <c:v>Poorest</c:v>
                </c:pt>
                <c:pt idx="1">
                  <c:v>Poor</c:v>
                </c:pt>
                <c:pt idx="2">
                  <c:v>Middle</c:v>
                </c:pt>
                <c:pt idx="3">
                  <c:v>Rich</c:v>
                </c:pt>
                <c:pt idx="4">
                  <c:v>Richest</c:v>
                </c:pt>
              </c:strCache>
            </c:strRef>
          </c:cat>
          <c:val>
            <c:numRef>
              <c:f>'DHS11'!$M$18:$Q$18</c:f>
              <c:numCache>
                <c:formatCode>###0.0</c:formatCode>
                <c:ptCount val="5"/>
                <c:pt idx="0">
                  <c:v>15.5</c:v>
                </c:pt>
                <c:pt idx="1">
                  <c:v>19.5</c:v>
                </c:pt>
                <c:pt idx="2">
                  <c:v>22.1</c:v>
                </c:pt>
                <c:pt idx="3">
                  <c:v>24.1</c:v>
                </c:pt>
                <c:pt idx="4">
                  <c:v>29.7</c:v>
                </c:pt>
              </c:numCache>
            </c:numRef>
          </c:val>
          <c:extLst>
            <c:ext xmlns:c16="http://schemas.microsoft.com/office/drawing/2014/chart" uri="{C3380CC4-5D6E-409C-BE32-E72D297353CC}">
              <c16:uniqueId val="{00000000-374F-49FF-B267-47D50B4C3476}"/>
            </c:ext>
          </c:extLst>
        </c:ser>
        <c:ser>
          <c:idx val="1"/>
          <c:order val="1"/>
          <c:tx>
            <c:strRef>
              <c:f>'DHS11'!$B$19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'DHS11'!$M$15:$Q$15</c:f>
              <c:strCache>
                <c:ptCount val="5"/>
                <c:pt idx="0">
                  <c:v>Poorest</c:v>
                </c:pt>
                <c:pt idx="1">
                  <c:v>Poor</c:v>
                </c:pt>
                <c:pt idx="2">
                  <c:v>Middle</c:v>
                </c:pt>
                <c:pt idx="3">
                  <c:v>Rich</c:v>
                </c:pt>
                <c:pt idx="4">
                  <c:v>Richest</c:v>
                </c:pt>
              </c:strCache>
            </c:strRef>
          </c:cat>
          <c:val>
            <c:numRef>
              <c:f>'DHS11'!$M$19:$Q$19</c:f>
              <c:numCache>
                <c:formatCode>###0.0</c:formatCode>
                <c:ptCount val="5"/>
                <c:pt idx="0">
                  <c:v>17</c:v>
                </c:pt>
                <c:pt idx="1">
                  <c:v>17.600000000000001</c:v>
                </c:pt>
                <c:pt idx="2">
                  <c:v>22.3</c:v>
                </c:pt>
                <c:pt idx="3">
                  <c:v>18.5</c:v>
                </c:pt>
                <c:pt idx="4">
                  <c:v>24</c:v>
                </c:pt>
              </c:numCache>
            </c:numRef>
          </c:val>
          <c:extLst>
            <c:ext xmlns:c16="http://schemas.microsoft.com/office/drawing/2014/chart" uri="{C3380CC4-5D6E-409C-BE32-E72D297353CC}">
              <c16:uniqueId val="{00000001-374F-49FF-B267-47D50B4C3476}"/>
            </c:ext>
          </c:extLst>
        </c:ser>
        <c:ser>
          <c:idx val="2"/>
          <c:order val="2"/>
          <c:tx>
            <c:strRef>
              <c:f>'DHS11'!$B$20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'DHS11'!$M$15:$Q$15</c:f>
              <c:strCache>
                <c:ptCount val="5"/>
                <c:pt idx="0">
                  <c:v>Poorest</c:v>
                </c:pt>
                <c:pt idx="1">
                  <c:v>Poor</c:v>
                </c:pt>
                <c:pt idx="2">
                  <c:v>Middle</c:v>
                </c:pt>
                <c:pt idx="3">
                  <c:v>Rich</c:v>
                </c:pt>
                <c:pt idx="4">
                  <c:v>Richest</c:v>
                </c:pt>
              </c:strCache>
            </c:strRef>
          </c:cat>
          <c:val>
            <c:numRef>
              <c:f>'DHS11'!$M$20:$Q$20</c:f>
              <c:numCache>
                <c:formatCode>###0.0</c:formatCode>
                <c:ptCount val="5"/>
                <c:pt idx="0">
                  <c:v>44.9</c:v>
                </c:pt>
                <c:pt idx="1">
                  <c:v>41.5</c:v>
                </c:pt>
                <c:pt idx="2">
                  <c:v>33.4</c:v>
                </c:pt>
                <c:pt idx="3">
                  <c:v>36.200000000000003</c:v>
                </c:pt>
                <c:pt idx="4">
                  <c:v>28.9</c:v>
                </c:pt>
              </c:numCache>
            </c:numRef>
          </c:val>
          <c:extLst>
            <c:ext xmlns:c16="http://schemas.microsoft.com/office/drawing/2014/chart" uri="{C3380CC4-5D6E-409C-BE32-E72D297353CC}">
              <c16:uniqueId val="{00000002-374F-49FF-B267-47D50B4C3476}"/>
            </c:ext>
          </c:extLst>
        </c:ser>
        <c:ser>
          <c:idx val="3"/>
          <c:order val="3"/>
          <c:tx>
            <c:strRef>
              <c:f>'DHS11'!$B$21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'DHS11'!$M$15:$Q$15</c:f>
              <c:strCache>
                <c:ptCount val="5"/>
                <c:pt idx="0">
                  <c:v>Poorest</c:v>
                </c:pt>
                <c:pt idx="1">
                  <c:v>Poor</c:v>
                </c:pt>
                <c:pt idx="2">
                  <c:v>Middle</c:v>
                </c:pt>
                <c:pt idx="3">
                  <c:v>Rich</c:v>
                </c:pt>
                <c:pt idx="4">
                  <c:v>Richest</c:v>
                </c:pt>
              </c:strCache>
            </c:strRef>
          </c:cat>
          <c:val>
            <c:numRef>
              <c:f>'DHS11'!$M$21:$Q$21</c:f>
              <c:numCache>
                <c:formatCode>###0.0</c:formatCode>
                <c:ptCount val="5"/>
                <c:pt idx="0">
                  <c:v>22.5</c:v>
                </c:pt>
                <c:pt idx="1">
                  <c:v>21.3</c:v>
                </c:pt>
                <c:pt idx="2">
                  <c:v>22.2</c:v>
                </c:pt>
                <c:pt idx="3">
                  <c:v>21.2</c:v>
                </c:pt>
                <c:pt idx="4">
                  <c:v>17.399999999999999</c:v>
                </c:pt>
              </c:numCache>
            </c:numRef>
          </c:val>
          <c:extLst>
            <c:ext xmlns:c16="http://schemas.microsoft.com/office/drawing/2014/chart" uri="{C3380CC4-5D6E-409C-BE32-E72D297353CC}">
              <c16:uniqueId val="{00000003-374F-49FF-B267-47D50B4C3476}"/>
            </c:ext>
          </c:extLst>
        </c:ser>
        <c:dLbls>
          <c:showLegendKey val="0"/>
          <c:showVal val="0"/>
          <c:showCatName val="0"/>
          <c:showSerName val="0"/>
          <c:showPercent val="0"/>
          <c:showBubbleSize val="0"/>
        </c:dLbls>
        <c:gapWidth val="50"/>
        <c:overlap val="100"/>
        <c:axId val="221030272"/>
        <c:axId val="221031808"/>
      </c:barChart>
      <c:catAx>
        <c:axId val="221030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31808"/>
        <c:crosses val="autoZero"/>
        <c:auto val="1"/>
        <c:lblAlgn val="ctr"/>
        <c:lblOffset val="100"/>
        <c:tickLblSkip val="1"/>
        <c:tickMarkSkip val="1"/>
        <c:noMultiLvlLbl val="0"/>
      </c:catAx>
      <c:valAx>
        <c:axId val="221031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30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'DHS11'!$R$15:$AB$15</c:f>
              <c:strCache>
                <c:ptCount val="11"/>
                <c:pt idx="0">
                  <c:v>Addis Ababa</c:v>
                </c:pt>
                <c:pt idx="1">
                  <c:v>Affar</c:v>
                </c:pt>
                <c:pt idx="2">
                  <c:v>Amhara</c:v>
                </c:pt>
                <c:pt idx="3">
                  <c:v>Benishangul-Gumuz</c:v>
                </c:pt>
                <c:pt idx="4">
                  <c:v>Dire Dawa</c:v>
                </c:pt>
                <c:pt idx="5">
                  <c:v>Gambela</c:v>
                </c:pt>
                <c:pt idx="6">
                  <c:v>Harari</c:v>
                </c:pt>
                <c:pt idx="7">
                  <c:v>Oromiya</c:v>
                </c:pt>
                <c:pt idx="8">
                  <c:v>SNNP</c:v>
                </c:pt>
                <c:pt idx="9">
                  <c:v>Somali</c:v>
                </c:pt>
                <c:pt idx="10">
                  <c:v>Tigray</c:v>
                </c:pt>
              </c:strCache>
            </c:strRef>
          </c:cat>
          <c:val>
            <c:numRef>
              <c:f>'DHS11'!$R$18:$AB$18</c:f>
              <c:numCache>
                <c:formatCode>###0.0</c:formatCode>
                <c:ptCount val="11"/>
                <c:pt idx="0">
                  <c:v>94.5</c:v>
                </c:pt>
                <c:pt idx="1">
                  <c:v>26.6</c:v>
                </c:pt>
                <c:pt idx="2">
                  <c:v>38.9</c:v>
                </c:pt>
                <c:pt idx="3">
                  <c:v>47.6</c:v>
                </c:pt>
                <c:pt idx="4">
                  <c:v>66.7</c:v>
                </c:pt>
                <c:pt idx="5">
                  <c:v>50.2</c:v>
                </c:pt>
                <c:pt idx="6">
                  <c:v>62</c:v>
                </c:pt>
                <c:pt idx="7">
                  <c:v>25.8</c:v>
                </c:pt>
                <c:pt idx="8">
                  <c:v>24.6</c:v>
                </c:pt>
                <c:pt idx="9">
                  <c:v>33.700000000000003</c:v>
                </c:pt>
                <c:pt idx="10">
                  <c:v>45</c:v>
                </c:pt>
              </c:numCache>
            </c:numRef>
          </c:val>
          <c:extLst>
            <c:ext xmlns:c16="http://schemas.microsoft.com/office/drawing/2014/chart" uri="{C3380CC4-5D6E-409C-BE32-E72D297353CC}">
              <c16:uniqueId val="{00000000-7971-49C5-AEB1-C8B07A6142CD}"/>
            </c:ext>
          </c:extLst>
        </c:ser>
        <c:ser>
          <c:idx val="1"/>
          <c:order val="1"/>
          <c:tx>
            <c:strRef>
              <c:f>'DHS11'!$B$19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'DHS11'!$R$15:$AB$15</c:f>
              <c:strCache>
                <c:ptCount val="11"/>
                <c:pt idx="0">
                  <c:v>Addis Ababa</c:v>
                </c:pt>
                <c:pt idx="1">
                  <c:v>Affar</c:v>
                </c:pt>
                <c:pt idx="2">
                  <c:v>Amhara</c:v>
                </c:pt>
                <c:pt idx="3">
                  <c:v>Benishangul-Gumuz</c:v>
                </c:pt>
                <c:pt idx="4">
                  <c:v>Dire Dawa</c:v>
                </c:pt>
                <c:pt idx="5">
                  <c:v>Gambela</c:v>
                </c:pt>
                <c:pt idx="6">
                  <c:v>Harari</c:v>
                </c:pt>
                <c:pt idx="7">
                  <c:v>Oromiya</c:v>
                </c:pt>
                <c:pt idx="8">
                  <c:v>SNNP</c:v>
                </c:pt>
                <c:pt idx="9">
                  <c:v>Somali</c:v>
                </c:pt>
                <c:pt idx="10">
                  <c:v>Tigray</c:v>
                </c:pt>
              </c:strCache>
            </c:strRef>
          </c:cat>
          <c:val>
            <c:numRef>
              <c:f>'DHS11'!$R$19:$AB$19</c:f>
              <c:numCache>
                <c:formatCode>###0.0</c:formatCode>
                <c:ptCount val="11"/>
                <c:pt idx="0">
                  <c:v>5.5</c:v>
                </c:pt>
                <c:pt idx="1">
                  <c:v>16</c:v>
                </c:pt>
                <c:pt idx="2">
                  <c:v>14.5</c:v>
                </c:pt>
                <c:pt idx="3">
                  <c:v>7.2</c:v>
                </c:pt>
                <c:pt idx="4">
                  <c:v>17.100000000000001</c:v>
                </c:pt>
                <c:pt idx="5">
                  <c:v>10.5</c:v>
                </c:pt>
                <c:pt idx="6">
                  <c:v>24</c:v>
                </c:pt>
                <c:pt idx="7">
                  <c:v>19.8</c:v>
                </c:pt>
                <c:pt idx="8">
                  <c:v>20.6</c:v>
                </c:pt>
                <c:pt idx="9">
                  <c:v>28.2</c:v>
                </c:pt>
                <c:pt idx="10">
                  <c:v>21.2</c:v>
                </c:pt>
              </c:numCache>
            </c:numRef>
          </c:val>
          <c:extLst>
            <c:ext xmlns:c16="http://schemas.microsoft.com/office/drawing/2014/chart" uri="{C3380CC4-5D6E-409C-BE32-E72D297353CC}">
              <c16:uniqueId val="{00000001-7971-49C5-AEB1-C8B07A6142CD}"/>
            </c:ext>
          </c:extLst>
        </c:ser>
        <c:ser>
          <c:idx val="2"/>
          <c:order val="2"/>
          <c:tx>
            <c:strRef>
              <c:f>'DHS11'!$B$20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'DHS11'!$R$15:$AB$15</c:f>
              <c:strCache>
                <c:ptCount val="11"/>
                <c:pt idx="0">
                  <c:v>Addis Ababa</c:v>
                </c:pt>
                <c:pt idx="1">
                  <c:v>Affar</c:v>
                </c:pt>
                <c:pt idx="2">
                  <c:v>Amhara</c:v>
                </c:pt>
                <c:pt idx="3">
                  <c:v>Benishangul-Gumuz</c:v>
                </c:pt>
                <c:pt idx="4">
                  <c:v>Dire Dawa</c:v>
                </c:pt>
                <c:pt idx="5">
                  <c:v>Gambela</c:v>
                </c:pt>
                <c:pt idx="6">
                  <c:v>Harari</c:v>
                </c:pt>
                <c:pt idx="7">
                  <c:v>Oromiya</c:v>
                </c:pt>
                <c:pt idx="8">
                  <c:v>SNNP</c:v>
                </c:pt>
                <c:pt idx="9">
                  <c:v>Somali</c:v>
                </c:pt>
                <c:pt idx="10">
                  <c:v>Tigray</c:v>
                </c:pt>
              </c:strCache>
            </c:strRef>
          </c:cat>
          <c:val>
            <c:numRef>
              <c:f>'DHS11'!$R$20:$AB$20</c:f>
              <c:numCache>
                <c:formatCode>###0.0</c:formatCode>
                <c:ptCount val="11"/>
                <c:pt idx="0">
                  <c:v>0</c:v>
                </c:pt>
                <c:pt idx="1">
                  <c:v>13.7</c:v>
                </c:pt>
                <c:pt idx="2">
                  <c:v>28</c:v>
                </c:pt>
                <c:pt idx="3">
                  <c:v>21.8</c:v>
                </c:pt>
                <c:pt idx="4">
                  <c:v>13.2</c:v>
                </c:pt>
                <c:pt idx="5">
                  <c:v>25.2</c:v>
                </c:pt>
                <c:pt idx="6">
                  <c:v>10.9</c:v>
                </c:pt>
                <c:pt idx="7">
                  <c:v>37.700000000000003</c:v>
                </c:pt>
                <c:pt idx="8">
                  <c:v>34.299999999999997</c:v>
                </c:pt>
                <c:pt idx="9">
                  <c:v>21.6</c:v>
                </c:pt>
                <c:pt idx="10">
                  <c:v>19.899999999999999</c:v>
                </c:pt>
              </c:numCache>
            </c:numRef>
          </c:val>
          <c:extLst>
            <c:ext xmlns:c16="http://schemas.microsoft.com/office/drawing/2014/chart" uri="{C3380CC4-5D6E-409C-BE32-E72D297353CC}">
              <c16:uniqueId val="{00000002-7971-49C5-AEB1-C8B07A6142CD}"/>
            </c:ext>
          </c:extLst>
        </c:ser>
        <c:ser>
          <c:idx val="3"/>
          <c:order val="3"/>
          <c:tx>
            <c:strRef>
              <c:f>'DHS11'!$B$21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'DHS11'!$R$15:$AB$15</c:f>
              <c:strCache>
                <c:ptCount val="11"/>
                <c:pt idx="0">
                  <c:v>Addis Ababa</c:v>
                </c:pt>
                <c:pt idx="1">
                  <c:v>Affar</c:v>
                </c:pt>
                <c:pt idx="2">
                  <c:v>Amhara</c:v>
                </c:pt>
                <c:pt idx="3">
                  <c:v>Benishangul-Gumuz</c:v>
                </c:pt>
                <c:pt idx="4">
                  <c:v>Dire Dawa</c:v>
                </c:pt>
                <c:pt idx="5">
                  <c:v>Gambela</c:v>
                </c:pt>
                <c:pt idx="6">
                  <c:v>Harari</c:v>
                </c:pt>
                <c:pt idx="7">
                  <c:v>Oromiya</c:v>
                </c:pt>
                <c:pt idx="8">
                  <c:v>SNNP</c:v>
                </c:pt>
                <c:pt idx="9">
                  <c:v>Somali</c:v>
                </c:pt>
                <c:pt idx="10">
                  <c:v>Tigray</c:v>
                </c:pt>
              </c:strCache>
            </c:strRef>
          </c:cat>
          <c:val>
            <c:numRef>
              <c:f>'DHS11'!$R$21:$AB$21</c:f>
              <c:numCache>
                <c:formatCode>###0.0</c:formatCode>
                <c:ptCount val="11"/>
                <c:pt idx="0">
                  <c:v>0</c:v>
                </c:pt>
                <c:pt idx="1">
                  <c:v>43.7</c:v>
                </c:pt>
                <c:pt idx="2">
                  <c:v>18.600000000000001</c:v>
                </c:pt>
                <c:pt idx="3">
                  <c:v>23.5</c:v>
                </c:pt>
                <c:pt idx="4">
                  <c:v>2.9</c:v>
                </c:pt>
                <c:pt idx="5">
                  <c:v>14.1</c:v>
                </c:pt>
                <c:pt idx="6">
                  <c:v>3.1</c:v>
                </c:pt>
                <c:pt idx="7">
                  <c:v>16.7</c:v>
                </c:pt>
                <c:pt idx="8">
                  <c:v>20.5</c:v>
                </c:pt>
                <c:pt idx="9">
                  <c:v>16.5</c:v>
                </c:pt>
                <c:pt idx="10">
                  <c:v>14</c:v>
                </c:pt>
              </c:numCache>
            </c:numRef>
          </c:val>
          <c:extLst>
            <c:ext xmlns:c16="http://schemas.microsoft.com/office/drawing/2014/chart" uri="{C3380CC4-5D6E-409C-BE32-E72D297353CC}">
              <c16:uniqueId val="{00000003-7971-49C5-AEB1-C8B07A6142CD}"/>
            </c:ext>
          </c:extLst>
        </c:ser>
        <c:dLbls>
          <c:showLegendKey val="0"/>
          <c:showVal val="0"/>
          <c:showCatName val="0"/>
          <c:showSerName val="0"/>
          <c:showPercent val="0"/>
          <c:showBubbleSize val="0"/>
        </c:dLbls>
        <c:gapWidth val="50"/>
        <c:overlap val="100"/>
        <c:axId val="230174080"/>
        <c:axId val="230196352"/>
      </c:barChart>
      <c:catAx>
        <c:axId val="2301740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196352"/>
        <c:crosses val="autoZero"/>
        <c:auto val="1"/>
        <c:lblAlgn val="ctr"/>
        <c:lblOffset val="100"/>
        <c:tickLblSkip val="1"/>
        <c:tickMarkSkip val="1"/>
        <c:noMultiLvlLbl val="0"/>
      </c:catAx>
      <c:valAx>
        <c:axId val="2301963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1740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'DHS11'!$C$15:$G$15</c:f>
              <c:strCache>
                <c:ptCount val="5"/>
                <c:pt idx="0">
                  <c:v>Poorest</c:v>
                </c:pt>
                <c:pt idx="1">
                  <c:v>Poor</c:v>
                </c:pt>
                <c:pt idx="2">
                  <c:v>Middle</c:v>
                </c:pt>
                <c:pt idx="3">
                  <c:v>Rich</c:v>
                </c:pt>
                <c:pt idx="4">
                  <c:v>Richest</c:v>
                </c:pt>
              </c:strCache>
            </c:strRef>
          </c:cat>
          <c:val>
            <c:numRef>
              <c:f>'DHS11'!$C$18:$G$18</c:f>
              <c:numCache>
                <c:formatCode>###0.0</c:formatCode>
                <c:ptCount val="5"/>
                <c:pt idx="0">
                  <c:v>16.399999999999999</c:v>
                </c:pt>
                <c:pt idx="1">
                  <c:v>20.8</c:v>
                </c:pt>
                <c:pt idx="2">
                  <c:v>23.6</c:v>
                </c:pt>
                <c:pt idx="3">
                  <c:v>30.3</c:v>
                </c:pt>
                <c:pt idx="4">
                  <c:v>76.3</c:v>
                </c:pt>
              </c:numCache>
            </c:numRef>
          </c:val>
          <c:extLst>
            <c:ext xmlns:c16="http://schemas.microsoft.com/office/drawing/2014/chart" uri="{C3380CC4-5D6E-409C-BE32-E72D297353CC}">
              <c16:uniqueId val="{00000000-87A4-4B0E-A38A-0618D86ACE63}"/>
            </c:ext>
          </c:extLst>
        </c:ser>
        <c:ser>
          <c:idx val="1"/>
          <c:order val="1"/>
          <c:tx>
            <c:strRef>
              <c:f>'DHS11'!$B$19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'DHS11'!$C$15:$G$15</c:f>
              <c:strCache>
                <c:ptCount val="5"/>
                <c:pt idx="0">
                  <c:v>Poorest</c:v>
                </c:pt>
                <c:pt idx="1">
                  <c:v>Poor</c:v>
                </c:pt>
                <c:pt idx="2">
                  <c:v>Middle</c:v>
                </c:pt>
                <c:pt idx="3">
                  <c:v>Rich</c:v>
                </c:pt>
                <c:pt idx="4">
                  <c:v>Richest</c:v>
                </c:pt>
              </c:strCache>
            </c:strRef>
          </c:cat>
          <c:val>
            <c:numRef>
              <c:f>'DHS11'!$C$19:$G$19</c:f>
              <c:numCache>
                <c:formatCode>###0.0</c:formatCode>
                <c:ptCount val="5"/>
                <c:pt idx="0">
                  <c:v>17.100000000000001</c:v>
                </c:pt>
                <c:pt idx="1">
                  <c:v>19.899999999999999</c:v>
                </c:pt>
                <c:pt idx="2">
                  <c:v>20.7</c:v>
                </c:pt>
                <c:pt idx="3">
                  <c:v>20.2</c:v>
                </c:pt>
                <c:pt idx="4">
                  <c:v>12.9</c:v>
                </c:pt>
              </c:numCache>
            </c:numRef>
          </c:val>
          <c:extLst>
            <c:ext xmlns:c16="http://schemas.microsoft.com/office/drawing/2014/chart" uri="{C3380CC4-5D6E-409C-BE32-E72D297353CC}">
              <c16:uniqueId val="{00000001-87A4-4B0E-A38A-0618D86ACE63}"/>
            </c:ext>
          </c:extLst>
        </c:ser>
        <c:ser>
          <c:idx val="2"/>
          <c:order val="2"/>
          <c:tx>
            <c:strRef>
              <c:f>'DHS11'!$B$20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'DHS11'!$C$15:$G$15</c:f>
              <c:strCache>
                <c:ptCount val="5"/>
                <c:pt idx="0">
                  <c:v>Poorest</c:v>
                </c:pt>
                <c:pt idx="1">
                  <c:v>Poor</c:v>
                </c:pt>
                <c:pt idx="2">
                  <c:v>Middle</c:v>
                </c:pt>
                <c:pt idx="3">
                  <c:v>Rich</c:v>
                </c:pt>
                <c:pt idx="4">
                  <c:v>Richest</c:v>
                </c:pt>
              </c:strCache>
            </c:strRef>
          </c:cat>
          <c:val>
            <c:numRef>
              <c:f>'DHS11'!$C$20:$G$20</c:f>
              <c:numCache>
                <c:formatCode>###0.0</c:formatCode>
                <c:ptCount val="5"/>
                <c:pt idx="0">
                  <c:v>44.5</c:v>
                </c:pt>
                <c:pt idx="1">
                  <c:v>37.799999999999997</c:v>
                </c:pt>
                <c:pt idx="2">
                  <c:v>35.6</c:v>
                </c:pt>
                <c:pt idx="3">
                  <c:v>29.8</c:v>
                </c:pt>
                <c:pt idx="4">
                  <c:v>7.2</c:v>
                </c:pt>
              </c:numCache>
            </c:numRef>
          </c:val>
          <c:extLst>
            <c:ext xmlns:c16="http://schemas.microsoft.com/office/drawing/2014/chart" uri="{C3380CC4-5D6E-409C-BE32-E72D297353CC}">
              <c16:uniqueId val="{00000002-87A4-4B0E-A38A-0618D86ACE63}"/>
            </c:ext>
          </c:extLst>
        </c:ser>
        <c:ser>
          <c:idx val="3"/>
          <c:order val="3"/>
          <c:tx>
            <c:strRef>
              <c:f>'DHS11'!$B$21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'DHS11'!$C$15:$G$15</c:f>
              <c:strCache>
                <c:ptCount val="5"/>
                <c:pt idx="0">
                  <c:v>Poorest</c:v>
                </c:pt>
                <c:pt idx="1">
                  <c:v>Poor</c:v>
                </c:pt>
                <c:pt idx="2">
                  <c:v>Middle</c:v>
                </c:pt>
                <c:pt idx="3">
                  <c:v>Rich</c:v>
                </c:pt>
                <c:pt idx="4">
                  <c:v>Richest</c:v>
                </c:pt>
              </c:strCache>
            </c:strRef>
          </c:cat>
          <c:val>
            <c:numRef>
              <c:f>'DHS11'!$C$21:$G$21</c:f>
              <c:numCache>
                <c:formatCode>###0.0</c:formatCode>
                <c:ptCount val="5"/>
                <c:pt idx="0">
                  <c:v>22</c:v>
                </c:pt>
                <c:pt idx="1">
                  <c:v>21.5</c:v>
                </c:pt>
                <c:pt idx="2">
                  <c:v>20.100000000000001</c:v>
                </c:pt>
                <c:pt idx="3">
                  <c:v>19.7</c:v>
                </c:pt>
                <c:pt idx="4">
                  <c:v>3.6</c:v>
                </c:pt>
              </c:numCache>
            </c:numRef>
          </c:val>
          <c:extLst>
            <c:ext xmlns:c16="http://schemas.microsoft.com/office/drawing/2014/chart" uri="{C3380CC4-5D6E-409C-BE32-E72D297353CC}">
              <c16:uniqueId val="{00000003-87A4-4B0E-A38A-0618D86ACE63}"/>
            </c:ext>
          </c:extLst>
        </c:ser>
        <c:dLbls>
          <c:showLegendKey val="0"/>
          <c:showVal val="0"/>
          <c:showCatName val="0"/>
          <c:showSerName val="0"/>
          <c:showPercent val="0"/>
          <c:showBubbleSize val="0"/>
        </c:dLbls>
        <c:gapWidth val="50"/>
        <c:overlap val="100"/>
        <c:axId val="230245888"/>
        <c:axId val="230247424"/>
      </c:barChart>
      <c:catAx>
        <c:axId val="2302458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47424"/>
        <c:crosses val="autoZero"/>
        <c:auto val="1"/>
        <c:lblAlgn val="ctr"/>
        <c:lblOffset val="100"/>
        <c:tickLblSkip val="1"/>
        <c:tickMarkSkip val="1"/>
        <c:noMultiLvlLbl val="0"/>
      </c:catAx>
      <c:valAx>
        <c:axId val="2302474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458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'DHS11'!$M$121:$Q$121</c:f>
              <c:strCache>
                <c:ptCount val="5"/>
                <c:pt idx="0">
                  <c:v>Poorest</c:v>
                </c:pt>
                <c:pt idx="1">
                  <c:v>Poor</c:v>
                </c:pt>
                <c:pt idx="2">
                  <c:v>Middle</c:v>
                </c:pt>
                <c:pt idx="3">
                  <c:v>Rich</c:v>
                </c:pt>
                <c:pt idx="4">
                  <c:v>Richest</c:v>
                </c:pt>
              </c:strCache>
            </c:strRef>
          </c:cat>
          <c:val>
            <c:numRef>
              <c:f>'DHS11'!$M$124:$Q$124</c:f>
              <c:numCache>
                <c:formatCode>###0.0</c:formatCode>
                <c:ptCount val="5"/>
                <c:pt idx="0">
                  <c:v>3.7186737619449537</c:v>
                </c:pt>
                <c:pt idx="1">
                  <c:v>5.514689124938533</c:v>
                </c:pt>
                <c:pt idx="2">
                  <c:v>7.0691141365468457</c:v>
                </c:pt>
                <c:pt idx="3">
                  <c:v>7.0633423308289336</c:v>
                </c:pt>
                <c:pt idx="4">
                  <c:v>10.69617906475534</c:v>
                </c:pt>
              </c:numCache>
            </c:numRef>
          </c:val>
          <c:extLst>
            <c:ext xmlns:c16="http://schemas.microsoft.com/office/drawing/2014/chart" uri="{C3380CC4-5D6E-409C-BE32-E72D297353CC}">
              <c16:uniqueId val="{00000000-CF14-4A85-8236-DF1D89D7EBFC}"/>
            </c:ext>
          </c:extLst>
        </c:ser>
        <c:ser>
          <c:idx val="1"/>
          <c:order val="1"/>
          <c:tx>
            <c:strRef>
              <c:f>'DHS11'!$B$125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'DHS11'!$M$121:$Q$121</c:f>
              <c:strCache>
                <c:ptCount val="5"/>
                <c:pt idx="0">
                  <c:v>Poorest</c:v>
                </c:pt>
                <c:pt idx="1">
                  <c:v>Poor</c:v>
                </c:pt>
                <c:pt idx="2">
                  <c:v>Middle</c:v>
                </c:pt>
                <c:pt idx="3">
                  <c:v>Rich</c:v>
                </c:pt>
                <c:pt idx="4">
                  <c:v>Richest</c:v>
                </c:pt>
              </c:strCache>
            </c:strRef>
          </c:cat>
          <c:val>
            <c:numRef>
              <c:f>'DHS11'!$M$125:$Q$125</c:f>
              <c:numCache>
                <c:formatCode>###0.0</c:formatCode>
                <c:ptCount val="5"/>
                <c:pt idx="0">
                  <c:v>1.3999988672569705</c:v>
                </c:pt>
                <c:pt idx="1">
                  <c:v>0.71978097614584247</c:v>
                </c:pt>
                <c:pt idx="2">
                  <c:v>1.9830044879043873</c:v>
                </c:pt>
                <c:pt idx="3">
                  <c:v>2.2223665959699765</c:v>
                </c:pt>
                <c:pt idx="4">
                  <c:v>4.915745614896724</c:v>
                </c:pt>
              </c:numCache>
            </c:numRef>
          </c:val>
          <c:extLst>
            <c:ext xmlns:c16="http://schemas.microsoft.com/office/drawing/2014/chart" uri="{C3380CC4-5D6E-409C-BE32-E72D297353CC}">
              <c16:uniqueId val="{00000001-CF14-4A85-8236-DF1D89D7EBFC}"/>
            </c:ext>
          </c:extLst>
        </c:ser>
        <c:ser>
          <c:idx val="2"/>
          <c:order val="2"/>
          <c:tx>
            <c:strRef>
              <c:f>'DHS11'!$B$126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'DHS11'!$M$121:$Q$121</c:f>
              <c:strCache>
                <c:ptCount val="5"/>
                <c:pt idx="0">
                  <c:v>Poorest</c:v>
                </c:pt>
                <c:pt idx="1">
                  <c:v>Poor</c:v>
                </c:pt>
                <c:pt idx="2">
                  <c:v>Middle</c:v>
                </c:pt>
                <c:pt idx="3">
                  <c:v>Rich</c:v>
                </c:pt>
                <c:pt idx="4">
                  <c:v>Richest</c:v>
                </c:pt>
              </c:strCache>
            </c:strRef>
          </c:cat>
          <c:val>
            <c:numRef>
              <c:f>'DHS11'!$M$126:$Q$126</c:f>
              <c:numCache>
                <c:formatCode>###0.0</c:formatCode>
                <c:ptCount val="5"/>
                <c:pt idx="0">
                  <c:v>42.858948217699293</c:v>
                </c:pt>
                <c:pt idx="1">
                  <c:v>46.160698401503275</c:v>
                </c:pt>
                <c:pt idx="2">
                  <c:v>47.123601587328231</c:v>
                </c:pt>
                <c:pt idx="3">
                  <c:v>49.200684342070332</c:v>
                </c:pt>
                <c:pt idx="4">
                  <c:v>54.246729135396876</c:v>
                </c:pt>
              </c:numCache>
            </c:numRef>
          </c:val>
          <c:extLst>
            <c:ext xmlns:c16="http://schemas.microsoft.com/office/drawing/2014/chart" uri="{C3380CC4-5D6E-409C-BE32-E72D297353CC}">
              <c16:uniqueId val="{00000002-CF14-4A85-8236-DF1D89D7EBFC}"/>
            </c:ext>
          </c:extLst>
        </c:ser>
        <c:ser>
          <c:idx val="3"/>
          <c:order val="3"/>
          <c:tx>
            <c:strRef>
              <c:f>'DHS11'!$B$127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'DHS11'!$M$121:$Q$121</c:f>
              <c:strCache>
                <c:ptCount val="5"/>
                <c:pt idx="0">
                  <c:v>Poorest</c:v>
                </c:pt>
                <c:pt idx="1">
                  <c:v>Poor</c:v>
                </c:pt>
                <c:pt idx="2">
                  <c:v>Middle</c:v>
                </c:pt>
                <c:pt idx="3">
                  <c:v>Rich</c:v>
                </c:pt>
                <c:pt idx="4">
                  <c:v>Richest</c:v>
                </c:pt>
              </c:strCache>
            </c:strRef>
          </c:cat>
          <c:val>
            <c:numRef>
              <c:f>'DHS11'!$M$127:$Q$127</c:f>
              <c:numCache>
                <c:formatCode>###0.0</c:formatCode>
                <c:ptCount val="5"/>
                <c:pt idx="0">
                  <c:v>52.022379153098782</c:v>
                </c:pt>
                <c:pt idx="1">
                  <c:v>47.604831497412356</c:v>
                </c:pt>
                <c:pt idx="2">
                  <c:v>43.824279788220544</c:v>
                </c:pt>
                <c:pt idx="3">
                  <c:v>41.513606731130764</c:v>
                </c:pt>
                <c:pt idx="4">
                  <c:v>30.141346184951058</c:v>
                </c:pt>
              </c:numCache>
            </c:numRef>
          </c:val>
          <c:extLst>
            <c:ext xmlns:c16="http://schemas.microsoft.com/office/drawing/2014/chart" uri="{C3380CC4-5D6E-409C-BE32-E72D297353CC}">
              <c16:uniqueId val="{00000003-CF14-4A85-8236-DF1D89D7EBFC}"/>
            </c:ext>
          </c:extLst>
        </c:ser>
        <c:dLbls>
          <c:showLegendKey val="0"/>
          <c:showVal val="0"/>
          <c:showCatName val="0"/>
          <c:showSerName val="0"/>
          <c:showPercent val="0"/>
          <c:showBubbleSize val="0"/>
        </c:dLbls>
        <c:gapWidth val="50"/>
        <c:overlap val="100"/>
        <c:axId val="230288384"/>
        <c:axId val="231150336"/>
      </c:barChart>
      <c:catAx>
        <c:axId val="230288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50336"/>
        <c:crosses val="autoZero"/>
        <c:auto val="1"/>
        <c:lblAlgn val="ctr"/>
        <c:lblOffset val="100"/>
        <c:tickLblSkip val="1"/>
        <c:tickMarkSkip val="1"/>
        <c:noMultiLvlLbl val="0"/>
      </c:catAx>
      <c:valAx>
        <c:axId val="2311503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883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'DHS11'!$R$121:$AB$121</c:f>
              <c:strCache>
                <c:ptCount val="11"/>
                <c:pt idx="0">
                  <c:v>Addis Ababa</c:v>
                </c:pt>
                <c:pt idx="1">
                  <c:v>Affar</c:v>
                </c:pt>
                <c:pt idx="2">
                  <c:v>Amhara</c:v>
                </c:pt>
                <c:pt idx="3">
                  <c:v>Benishangul-Gumuz</c:v>
                </c:pt>
                <c:pt idx="4">
                  <c:v>Dire Dawa</c:v>
                </c:pt>
                <c:pt idx="5">
                  <c:v>Gambela</c:v>
                </c:pt>
                <c:pt idx="6">
                  <c:v>Harari</c:v>
                </c:pt>
                <c:pt idx="7">
                  <c:v>Oromiya</c:v>
                </c:pt>
                <c:pt idx="8">
                  <c:v>SNNP</c:v>
                </c:pt>
                <c:pt idx="9">
                  <c:v>Somali</c:v>
                </c:pt>
                <c:pt idx="10">
                  <c:v>Tigray</c:v>
                </c:pt>
              </c:strCache>
            </c:strRef>
          </c:cat>
          <c:val>
            <c:numRef>
              <c:f>'DHS11'!$R$124:$AB$124</c:f>
              <c:numCache>
                <c:formatCode>###0.0</c:formatCode>
                <c:ptCount val="11"/>
                <c:pt idx="0">
                  <c:v>24.588354423045288</c:v>
                </c:pt>
                <c:pt idx="1">
                  <c:v>6.9811515877549377</c:v>
                </c:pt>
                <c:pt idx="2">
                  <c:v>11.738733658401955</c:v>
                </c:pt>
                <c:pt idx="3">
                  <c:v>6.9596031998477317</c:v>
                </c:pt>
                <c:pt idx="4">
                  <c:v>26.37088075928154</c:v>
                </c:pt>
                <c:pt idx="5">
                  <c:v>12.825967722163984</c:v>
                </c:pt>
                <c:pt idx="6">
                  <c:v>18.300000885345085</c:v>
                </c:pt>
                <c:pt idx="7">
                  <c:v>6.0069949079987452</c:v>
                </c:pt>
                <c:pt idx="8">
                  <c:v>6.8125009620360659</c:v>
                </c:pt>
                <c:pt idx="9">
                  <c:v>12.168938359428411</c:v>
                </c:pt>
                <c:pt idx="10">
                  <c:v>10.537454443203316</c:v>
                </c:pt>
              </c:numCache>
            </c:numRef>
          </c:val>
          <c:extLst>
            <c:ext xmlns:c16="http://schemas.microsoft.com/office/drawing/2014/chart" uri="{C3380CC4-5D6E-409C-BE32-E72D297353CC}">
              <c16:uniqueId val="{00000000-37A6-4852-9640-0E00C5D56493}"/>
            </c:ext>
          </c:extLst>
        </c:ser>
        <c:ser>
          <c:idx val="1"/>
          <c:order val="1"/>
          <c:tx>
            <c:strRef>
              <c:f>'DHS11'!$B$125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'DHS11'!$R$121:$AB$121</c:f>
              <c:strCache>
                <c:ptCount val="11"/>
                <c:pt idx="0">
                  <c:v>Addis Ababa</c:v>
                </c:pt>
                <c:pt idx="1">
                  <c:v>Affar</c:v>
                </c:pt>
                <c:pt idx="2">
                  <c:v>Amhara</c:v>
                </c:pt>
                <c:pt idx="3">
                  <c:v>Benishangul-Gumuz</c:v>
                </c:pt>
                <c:pt idx="4">
                  <c:v>Dire Dawa</c:v>
                </c:pt>
                <c:pt idx="5">
                  <c:v>Gambela</c:v>
                </c:pt>
                <c:pt idx="6">
                  <c:v>Harari</c:v>
                </c:pt>
                <c:pt idx="7">
                  <c:v>Oromiya</c:v>
                </c:pt>
                <c:pt idx="8">
                  <c:v>SNNP</c:v>
                </c:pt>
                <c:pt idx="9">
                  <c:v>Somali</c:v>
                </c:pt>
                <c:pt idx="10">
                  <c:v>Tigray</c:v>
                </c:pt>
              </c:strCache>
            </c:strRef>
          </c:cat>
          <c:val>
            <c:numRef>
              <c:f>'DHS11'!$R$125:$AB$125</c:f>
              <c:numCache>
                <c:formatCode>###0.0</c:formatCode>
                <c:ptCount val="11"/>
                <c:pt idx="0">
                  <c:v>48.851024882241603</c:v>
                </c:pt>
                <c:pt idx="1">
                  <c:v>7.7223896101778253</c:v>
                </c:pt>
                <c:pt idx="2">
                  <c:v>5.183803457107234</c:v>
                </c:pt>
                <c:pt idx="3">
                  <c:v>5.5055090939317566</c:v>
                </c:pt>
                <c:pt idx="4">
                  <c:v>27.392922668463989</c:v>
                </c:pt>
                <c:pt idx="5">
                  <c:v>7.6513417806773338</c:v>
                </c:pt>
                <c:pt idx="6">
                  <c:v>17.390887307513914</c:v>
                </c:pt>
                <c:pt idx="7">
                  <c:v>4.139711029815996</c:v>
                </c:pt>
                <c:pt idx="8">
                  <c:v>2.710026540631711</c:v>
                </c:pt>
                <c:pt idx="9">
                  <c:v>21.527379300696243</c:v>
                </c:pt>
                <c:pt idx="10">
                  <c:v>9.7134507169292714</c:v>
                </c:pt>
              </c:numCache>
            </c:numRef>
          </c:val>
          <c:extLst>
            <c:ext xmlns:c16="http://schemas.microsoft.com/office/drawing/2014/chart" uri="{C3380CC4-5D6E-409C-BE32-E72D297353CC}">
              <c16:uniqueId val="{00000001-37A6-4852-9640-0E00C5D56493}"/>
            </c:ext>
          </c:extLst>
        </c:ser>
        <c:ser>
          <c:idx val="2"/>
          <c:order val="2"/>
          <c:tx>
            <c:strRef>
              <c:f>'DHS11'!$B$126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'DHS11'!$R$121:$AB$121</c:f>
              <c:strCache>
                <c:ptCount val="11"/>
                <c:pt idx="0">
                  <c:v>Addis Ababa</c:v>
                </c:pt>
                <c:pt idx="1">
                  <c:v>Affar</c:v>
                </c:pt>
                <c:pt idx="2">
                  <c:v>Amhara</c:v>
                </c:pt>
                <c:pt idx="3">
                  <c:v>Benishangul-Gumuz</c:v>
                </c:pt>
                <c:pt idx="4">
                  <c:v>Dire Dawa</c:v>
                </c:pt>
                <c:pt idx="5">
                  <c:v>Gambela</c:v>
                </c:pt>
                <c:pt idx="6">
                  <c:v>Harari</c:v>
                </c:pt>
                <c:pt idx="7">
                  <c:v>Oromiya</c:v>
                </c:pt>
                <c:pt idx="8">
                  <c:v>SNNP</c:v>
                </c:pt>
                <c:pt idx="9">
                  <c:v>Somali</c:v>
                </c:pt>
                <c:pt idx="10">
                  <c:v>Tigray</c:v>
                </c:pt>
              </c:strCache>
            </c:strRef>
          </c:cat>
          <c:val>
            <c:numRef>
              <c:f>'DHS11'!$R$126:$AB$126</c:f>
              <c:numCache>
                <c:formatCode>###0.0</c:formatCode>
                <c:ptCount val="11"/>
                <c:pt idx="0">
                  <c:v>20.868634711600262</c:v>
                </c:pt>
                <c:pt idx="1">
                  <c:v>5.6897797952652382</c:v>
                </c:pt>
                <c:pt idx="2">
                  <c:v>40.982479974572406</c:v>
                </c:pt>
                <c:pt idx="3">
                  <c:v>45.165651959319113</c:v>
                </c:pt>
                <c:pt idx="4">
                  <c:v>9.2883482605844137</c:v>
                </c:pt>
                <c:pt idx="5">
                  <c:v>24.226449177575496</c:v>
                </c:pt>
                <c:pt idx="6">
                  <c:v>25.218728319744407</c:v>
                </c:pt>
                <c:pt idx="7">
                  <c:v>46.81689134961627</c:v>
                </c:pt>
                <c:pt idx="8">
                  <c:v>67.202767500279663</c:v>
                </c:pt>
                <c:pt idx="9">
                  <c:v>8.4517147751031274</c:v>
                </c:pt>
                <c:pt idx="10">
                  <c:v>34.289991000658425</c:v>
                </c:pt>
              </c:numCache>
            </c:numRef>
          </c:val>
          <c:extLst>
            <c:ext xmlns:c16="http://schemas.microsoft.com/office/drawing/2014/chart" uri="{C3380CC4-5D6E-409C-BE32-E72D297353CC}">
              <c16:uniqueId val="{00000002-37A6-4852-9640-0E00C5D56493}"/>
            </c:ext>
          </c:extLst>
        </c:ser>
        <c:ser>
          <c:idx val="3"/>
          <c:order val="3"/>
          <c:tx>
            <c:strRef>
              <c:f>'DHS11'!$B$127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'DHS11'!$R$121:$AB$121</c:f>
              <c:strCache>
                <c:ptCount val="11"/>
                <c:pt idx="0">
                  <c:v>Addis Ababa</c:v>
                </c:pt>
                <c:pt idx="1">
                  <c:v>Affar</c:v>
                </c:pt>
                <c:pt idx="2">
                  <c:v>Amhara</c:v>
                </c:pt>
                <c:pt idx="3">
                  <c:v>Benishangul-Gumuz</c:v>
                </c:pt>
                <c:pt idx="4">
                  <c:v>Dire Dawa</c:v>
                </c:pt>
                <c:pt idx="5">
                  <c:v>Gambela</c:v>
                </c:pt>
                <c:pt idx="6">
                  <c:v>Harari</c:v>
                </c:pt>
                <c:pt idx="7">
                  <c:v>Oromiya</c:v>
                </c:pt>
                <c:pt idx="8">
                  <c:v>SNNP</c:v>
                </c:pt>
                <c:pt idx="9">
                  <c:v>Somali</c:v>
                </c:pt>
                <c:pt idx="10">
                  <c:v>Tigray</c:v>
                </c:pt>
              </c:strCache>
            </c:strRef>
          </c:cat>
          <c:val>
            <c:numRef>
              <c:f>'DHS11'!$R$127:$AB$127</c:f>
              <c:numCache>
                <c:formatCode>###0.0</c:formatCode>
                <c:ptCount val="11"/>
                <c:pt idx="0">
                  <c:v>5.6919859831128479</c:v>
                </c:pt>
                <c:pt idx="1">
                  <c:v>79.606679006801997</c:v>
                </c:pt>
                <c:pt idx="2">
                  <c:v>42.094982909918407</c:v>
                </c:pt>
                <c:pt idx="3">
                  <c:v>42.369235746901388</c:v>
                </c:pt>
                <c:pt idx="4">
                  <c:v>36.947848311670064</c:v>
                </c:pt>
                <c:pt idx="5">
                  <c:v>55.296241319583196</c:v>
                </c:pt>
                <c:pt idx="6">
                  <c:v>39.090383487396586</c:v>
                </c:pt>
                <c:pt idx="7">
                  <c:v>43.036402712568986</c:v>
                </c:pt>
                <c:pt idx="8">
                  <c:v>23.274704997052556</c:v>
                </c:pt>
                <c:pt idx="9">
                  <c:v>57.851967564772224</c:v>
                </c:pt>
                <c:pt idx="10">
                  <c:v>45.459103839208986</c:v>
                </c:pt>
              </c:numCache>
            </c:numRef>
          </c:val>
          <c:extLst>
            <c:ext xmlns:c16="http://schemas.microsoft.com/office/drawing/2014/chart" uri="{C3380CC4-5D6E-409C-BE32-E72D297353CC}">
              <c16:uniqueId val="{00000003-37A6-4852-9640-0E00C5D56493}"/>
            </c:ext>
          </c:extLst>
        </c:ser>
        <c:dLbls>
          <c:showLegendKey val="0"/>
          <c:showVal val="0"/>
          <c:showCatName val="0"/>
          <c:showSerName val="0"/>
          <c:showPercent val="0"/>
          <c:showBubbleSize val="0"/>
        </c:dLbls>
        <c:gapWidth val="50"/>
        <c:overlap val="100"/>
        <c:axId val="231420672"/>
        <c:axId val="231422208"/>
      </c:barChart>
      <c:catAx>
        <c:axId val="231420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22208"/>
        <c:crosses val="autoZero"/>
        <c:auto val="1"/>
        <c:lblAlgn val="ctr"/>
        <c:lblOffset val="100"/>
        <c:tickLblSkip val="1"/>
        <c:tickMarkSkip val="1"/>
        <c:noMultiLvlLbl val="0"/>
      </c:catAx>
      <c:valAx>
        <c:axId val="2314222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206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'DHS11'!$C$121:$G$121</c:f>
              <c:strCache>
                <c:ptCount val="5"/>
                <c:pt idx="0">
                  <c:v>Poorest</c:v>
                </c:pt>
                <c:pt idx="1">
                  <c:v>Poor</c:v>
                </c:pt>
                <c:pt idx="2">
                  <c:v>Middle</c:v>
                </c:pt>
                <c:pt idx="3">
                  <c:v>Rich</c:v>
                </c:pt>
                <c:pt idx="4">
                  <c:v>Richest</c:v>
                </c:pt>
              </c:strCache>
            </c:strRef>
          </c:cat>
          <c:val>
            <c:numRef>
              <c:f>'DHS11'!$C$124:$G$124</c:f>
              <c:numCache>
                <c:formatCode>###0.0</c:formatCode>
                <c:ptCount val="5"/>
                <c:pt idx="0">
                  <c:v>4.1868555063525257</c:v>
                </c:pt>
                <c:pt idx="1">
                  <c:v>6.0686734859605416</c:v>
                </c:pt>
                <c:pt idx="2">
                  <c:v>6.4578665155808883</c:v>
                </c:pt>
                <c:pt idx="3">
                  <c:v>8.7876065475158267</c:v>
                </c:pt>
                <c:pt idx="4">
                  <c:v>19.083922936914306</c:v>
                </c:pt>
              </c:numCache>
            </c:numRef>
          </c:val>
          <c:extLst>
            <c:ext xmlns:c16="http://schemas.microsoft.com/office/drawing/2014/chart" uri="{C3380CC4-5D6E-409C-BE32-E72D297353CC}">
              <c16:uniqueId val="{00000000-E308-4EEF-A93B-67AC94EFA5CB}"/>
            </c:ext>
          </c:extLst>
        </c:ser>
        <c:ser>
          <c:idx val="1"/>
          <c:order val="1"/>
          <c:tx>
            <c:strRef>
              <c:f>'DHS11'!$B$125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'DHS11'!$C$121:$G$121</c:f>
              <c:strCache>
                <c:ptCount val="5"/>
                <c:pt idx="0">
                  <c:v>Poorest</c:v>
                </c:pt>
                <c:pt idx="1">
                  <c:v>Poor</c:v>
                </c:pt>
                <c:pt idx="2">
                  <c:v>Middle</c:v>
                </c:pt>
                <c:pt idx="3">
                  <c:v>Rich</c:v>
                </c:pt>
                <c:pt idx="4">
                  <c:v>Richest</c:v>
                </c:pt>
              </c:strCache>
            </c:strRef>
          </c:cat>
          <c:val>
            <c:numRef>
              <c:f>'DHS11'!$C$125:$G$125</c:f>
              <c:numCache>
                <c:formatCode>###0.0</c:formatCode>
                <c:ptCount val="5"/>
                <c:pt idx="0">
                  <c:v>1.4817425847536771</c:v>
                </c:pt>
                <c:pt idx="1">
                  <c:v>1.2894990361511922</c:v>
                </c:pt>
                <c:pt idx="2">
                  <c:v>2.3175642286857578</c:v>
                </c:pt>
                <c:pt idx="3">
                  <c:v>3.0099367727999651</c:v>
                </c:pt>
                <c:pt idx="4">
                  <c:v>25.570417389941909</c:v>
                </c:pt>
              </c:numCache>
            </c:numRef>
          </c:val>
          <c:extLst>
            <c:ext xmlns:c16="http://schemas.microsoft.com/office/drawing/2014/chart" uri="{C3380CC4-5D6E-409C-BE32-E72D297353CC}">
              <c16:uniqueId val="{00000001-E308-4EEF-A93B-67AC94EFA5CB}"/>
            </c:ext>
          </c:extLst>
        </c:ser>
        <c:ser>
          <c:idx val="2"/>
          <c:order val="2"/>
          <c:tx>
            <c:strRef>
              <c:f>'DHS11'!$B$126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'DHS11'!$C$121:$G$121</c:f>
              <c:strCache>
                <c:ptCount val="5"/>
                <c:pt idx="0">
                  <c:v>Poorest</c:v>
                </c:pt>
                <c:pt idx="1">
                  <c:v>Poor</c:v>
                </c:pt>
                <c:pt idx="2">
                  <c:v>Middle</c:v>
                </c:pt>
                <c:pt idx="3">
                  <c:v>Rich</c:v>
                </c:pt>
                <c:pt idx="4">
                  <c:v>Richest</c:v>
                </c:pt>
              </c:strCache>
            </c:strRef>
          </c:cat>
          <c:val>
            <c:numRef>
              <c:f>'DHS11'!$C$126:$G$126</c:f>
              <c:numCache>
                <c:formatCode>###0.0</c:formatCode>
                <c:ptCount val="5"/>
                <c:pt idx="0">
                  <c:v>42.995276388682342</c:v>
                </c:pt>
                <c:pt idx="1">
                  <c:v>46.185375486958172</c:v>
                </c:pt>
                <c:pt idx="2">
                  <c:v>48.436847751929399</c:v>
                </c:pt>
                <c:pt idx="3">
                  <c:v>51.58888051371882</c:v>
                </c:pt>
                <c:pt idx="4">
                  <c:v>41.792252980847159</c:v>
                </c:pt>
              </c:numCache>
            </c:numRef>
          </c:val>
          <c:extLst>
            <c:ext xmlns:c16="http://schemas.microsoft.com/office/drawing/2014/chart" uri="{C3380CC4-5D6E-409C-BE32-E72D297353CC}">
              <c16:uniqueId val="{00000002-E308-4EEF-A93B-67AC94EFA5CB}"/>
            </c:ext>
          </c:extLst>
        </c:ser>
        <c:ser>
          <c:idx val="3"/>
          <c:order val="3"/>
          <c:tx>
            <c:strRef>
              <c:f>'DHS11'!$B$127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'DHS11'!$C$121:$G$121</c:f>
              <c:strCache>
                <c:ptCount val="5"/>
                <c:pt idx="0">
                  <c:v>Poorest</c:v>
                </c:pt>
                <c:pt idx="1">
                  <c:v>Poor</c:v>
                </c:pt>
                <c:pt idx="2">
                  <c:v>Middle</c:v>
                </c:pt>
                <c:pt idx="3">
                  <c:v>Rich</c:v>
                </c:pt>
                <c:pt idx="4">
                  <c:v>Richest</c:v>
                </c:pt>
              </c:strCache>
            </c:strRef>
          </c:cat>
          <c:val>
            <c:numRef>
              <c:f>'DHS11'!$C$127:$G$127</c:f>
              <c:numCache>
                <c:formatCode>###0.0</c:formatCode>
                <c:ptCount val="5"/>
                <c:pt idx="0">
                  <c:v>51.336125520211453</c:v>
                </c:pt>
                <c:pt idx="1">
                  <c:v>46.456451990930084</c:v>
                </c:pt>
                <c:pt idx="2">
                  <c:v>42.787721503803958</c:v>
                </c:pt>
                <c:pt idx="3">
                  <c:v>36.613576165965398</c:v>
                </c:pt>
                <c:pt idx="4">
                  <c:v>13.553406692296624</c:v>
                </c:pt>
              </c:numCache>
            </c:numRef>
          </c:val>
          <c:extLst>
            <c:ext xmlns:c16="http://schemas.microsoft.com/office/drawing/2014/chart" uri="{C3380CC4-5D6E-409C-BE32-E72D297353CC}">
              <c16:uniqueId val="{00000003-E308-4EEF-A93B-67AC94EFA5CB}"/>
            </c:ext>
          </c:extLst>
        </c:ser>
        <c:dLbls>
          <c:showLegendKey val="0"/>
          <c:showVal val="0"/>
          <c:showCatName val="0"/>
          <c:showSerName val="0"/>
          <c:showPercent val="0"/>
          <c:showBubbleSize val="0"/>
        </c:dLbls>
        <c:gapWidth val="50"/>
        <c:overlap val="100"/>
        <c:axId val="231475456"/>
        <c:axId val="231481344"/>
      </c:barChart>
      <c:catAx>
        <c:axId val="2314754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81344"/>
        <c:crosses val="autoZero"/>
        <c:auto val="1"/>
        <c:lblAlgn val="ctr"/>
        <c:lblOffset val="100"/>
        <c:tickLblSkip val="1"/>
        <c:tickMarkSkip val="1"/>
        <c:noMultiLvlLbl val="0"/>
      </c:catAx>
      <c:valAx>
        <c:axId val="2314813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754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'DHS11'!$M$221:$Q$221</c:f>
              <c:strCache>
                <c:ptCount val="5"/>
                <c:pt idx="0">
                  <c:v>Poorest</c:v>
                </c:pt>
                <c:pt idx="1">
                  <c:v>Poor</c:v>
                </c:pt>
                <c:pt idx="2">
                  <c:v>Middle</c:v>
                </c:pt>
                <c:pt idx="3">
                  <c:v>Rich</c:v>
                </c:pt>
                <c:pt idx="4">
                  <c:v>Richest</c:v>
                </c:pt>
              </c:strCache>
            </c:strRef>
          </c:cat>
          <c:val>
            <c:numRef>
              <c:f>'DHS11'!$M$222:$Q$222</c:f>
              <c:numCache>
                <c:formatCode>###0.0</c:formatCode>
                <c:ptCount val="5"/>
                <c:pt idx="0">
                  <c:v>0</c:v>
                </c:pt>
                <c:pt idx="1">
                  <c:v>0</c:v>
                </c:pt>
                <c:pt idx="2">
                  <c:v>0.20517029097098316</c:v>
                </c:pt>
                <c:pt idx="3">
                  <c:v>1.0205294036169205E-2</c:v>
                </c:pt>
                <c:pt idx="4">
                  <c:v>0.21921084874439861</c:v>
                </c:pt>
              </c:numCache>
            </c:numRef>
          </c:val>
          <c:extLst>
            <c:ext xmlns:c16="http://schemas.microsoft.com/office/drawing/2014/chart" uri="{C3380CC4-5D6E-409C-BE32-E72D297353CC}">
              <c16:uniqueId val="{00000000-CF65-4050-9EB0-F83FB480D44A}"/>
            </c:ext>
          </c:extLst>
        </c:ser>
        <c:ser>
          <c:idx val="1"/>
          <c:order val="1"/>
          <c:tx>
            <c:strRef>
              <c:f>'DHS11'!$B$223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'DHS11'!$M$221:$Q$221</c:f>
              <c:strCache>
                <c:ptCount val="5"/>
                <c:pt idx="0">
                  <c:v>Poorest</c:v>
                </c:pt>
                <c:pt idx="1">
                  <c:v>Poor</c:v>
                </c:pt>
                <c:pt idx="2">
                  <c:v>Middle</c:v>
                </c:pt>
                <c:pt idx="3">
                  <c:v>Rich</c:v>
                </c:pt>
                <c:pt idx="4">
                  <c:v>Richest</c:v>
                </c:pt>
              </c:strCache>
            </c:strRef>
          </c:cat>
          <c:val>
            <c:numRef>
              <c:f>'DHS11'!$M$223:$Q$223</c:f>
              <c:numCache>
                <c:formatCode>###0.0</c:formatCode>
                <c:ptCount val="5"/>
                <c:pt idx="0">
                  <c:v>0.4077285053150751</c:v>
                </c:pt>
                <c:pt idx="1">
                  <c:v>0.40489474433439965</c:v>
                </c:pt>
                <c:pt idx="2">
                  <c:v>0.76945428844949737</c:v>
                </c:pt>
                <c:pt idx="3">
                  <c:v>1.1915135242506136</c:v>
                </c:pt>
                <c:pt idx="4">
                  <c:v>1.7914552829947483</c:v>
                </c:pt>
              </c:numCache>
            </c:numRef>
          </c:val>
          <c:extLst>
            <c:ext xmlns:c16="http://schemas.microsoft.com/office/drawing/2014/chart" uri="{C3380CC4-5D6E-409C-BE32-E72D297353CC}">
              <c16:uniqueId val="{00000001-CF65-4050-9EB0-F83FB480D44A}"/>
            </c:ext>
          </c:extLst>
        </c:ser>
        <c:ser>
          <c:idx val="2"/>
          <c:order val="2"/>
          <c:tx>
            <c:strRef>
              <c:f>'DHS11'!$B$224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'DHS11'!$M$221:$Q$221</c:f>
              <c:strCache>
                <c:ptCount val="5"/>
                <c:pt idx="0">
                  <c:v>Poorest</c:v>
                </c:pt>
                <c:pt idx="1">
                  <c:v>Poor</c:v>
                </c:pt>
                <c:pt idx="2">
                  <c:v>Middle</c:v>
                </c:pt>
                <c:pt idx="3">
                  <c:v>Rich</c:v>
                </c:pt>
                <c:pt idx="4">
                  <c:v>Richest</c:v>
                </c:pt>
              </c:strCache>
            </c:strRef>
          </c:cat>
          <c:val>
            <c:numRef>
              <c:f>'DHS11'!$M$224:$Q$224</c:f>
              <c:numCache>
                <c:formatCode>###0.0</c:formatCode>
                <c:ptCount val="5"/>
                <c:pt idx="0">
                  <c:v>99.592271494684951</c:v>
                </c:pt>
                <c:pt idx="1">
                  <c:v>99.595105255665601</c:v>
                </c:pt>
                <c:pt idx="2">
                  <c:v>99.025375420579536</c:v>
                </c:pt>
                <c:pt idx="3">
                  <c:v>98.798281181713193</c:v>
                </c:pt>
                <c:pt idx="4">
                  <c:v>97.989333868260871</c:v>
                </c:pt>
              </c:numCache>
            </c:numRef>
          </c:val>
          <c:extLst>
            <c:ext xmlns:c16="http://schemas.microsoft.com/office/drawing/2014/chart" uri="{C3380CC4-5D6E-409C-BE32-E72D297353CC}">
              <c16:uniqueId val="{00000002-CF65-4050-9EB0-F83FB480D44A}"/>
            </c:ext>
          </c:extLst>
        </c:ser>
        <c:dLbls>
          <c:showLegendKey val="0"/>
          <c:showVal val="0"/>
          <c:showCatName val="0"/>
          <c:showSerName val="0"/>
          <c:showPercent val="0"/>
          <c:showBubbleSize val="0"/>
        </c:dLbls>
        <c:gapWidth val="50"/>
        <c:overlap val="100"/>
        <c:axId val="231500416"/>
        <c:axId val="231518592"/>
      </c:barChart>
      <c:catAx>
        <c:axId val="231500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18592"/>
        <c:crosses val="autoZero"/>
        <c:auto val="1"/>
        <c:lblAlgn val="ctr"/>
        <c:lblOffset val="100"/>
        <c:tickLblSkip val="1"/>
        <c:tickMarkSkip val="1"/>
        <c:noMultiLvlLbl val="0"/>
      </c:catAx>
      <c:valAx>
        <c:axId val="2315185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00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'DHS11'!$R$221:$AB$221</c:f>
              <c:strCache>
                <c:ptCount val="11"/>
                <c:pt idx="0">
                  <c:v>Addis Ababa</c:v>
                </c:pt>
                <c:pt idx="1">
                  <c:v>Affar</c:v>
                </c:pt>
                <c:pt idx="2">
                  <c:v>Amhara</c:v>
                </c:pt>
                <c:pt idx="3">
                  <c:v>Benishangul-Gumuz</c:v>
                </c:pt>
                <c:pt idx="4">
                  <c:v>Dire Dawa</c:v>
                </c:pt>
                <c:pt idx="5">
                  <c:v>Gambela</c:v>
                </c:pt>
                <c:pt idx="6">
                  <c:v>Harari</c:v>
                </c:pt>
                <c:pt idx="7">
                  <c:v>Oromiya</c:v>
                </c:pt>
                <c:pt idx="8">
                  <c:v>SNNP</c:v>
                </c:pt>
                <c:pt idx="9">
                  <c:v>Somali</c:v>
                </c:pt>
                <c:pt idx="10">
                  <c:v>Tigray</c:v>
                </c:pt>
              </c:strCache>
            </c:strRef>
          </c:cat>
          <c:val>
            <c:numRef>
              <c:f>'DHS11'!$R$222:$AB$222</c:f>
              <c:numCache>
                <c:formatCode>###0.0</c:formatCode>
                <c:ptCount val="11"/>
                <c:pt idx="0">
                  <c:v>8.9672076742678151</c:v>
                </c:pt>
                <c:pt idx="1">
                  <c:v>0.74663970875043861</c:v>
                </c:pt>
                <c:pt idx="2">
                  <c:v>0.16244887546937128</c:v>
                </c:pt>
                <c:pt idx="3">
                  <c:v>0.20864755316047143</c:v>
                </c:pt>
                <c:pt idx="4">
                  <c:v>2.9315313425772596</c:v>
                </c:pt>
                <c:pt idx="5">
                  <c:v>4.9015132230471226</c:v>
                </c:pt>
                <c:pt idx="6">
                  <c:v>1.7097854048389527</c:v>
                </c:pt>
                <c:pt idx="7">
                  <c:v>0.15114035085300789</c:v>
                </c:pt>
                <c:pt idx="8">
                  <c:v>1.5026704682928049</c:v>
                </c:pt>
                <c:pt idx="9">
                  <c:v>0.37019369247992945</c:v>
                </c:pt>
                <c:pt idx="10">
                  <c:v>2.2488833396453316</c:v>
                </c:pt>
              </c:numCache>
            </c:numRef>
          </c:val>
          <c:extLst>
            <c:ext xmlns:c16="http://schemas.microsoft.com/office/drawing/2014/chart" uri="{C3380CC4-5D6E-409C-BE32-E72D297353CC}">
              <c16:uniqueId val="{00000000-44AB-4F28-A5B3-1902DC8543DB}"/>
            </c:ext>
          </c:extLst>
        </c:ser>
        <c:ser>
          <c:idx val="1"/>
          <c:order val="1"/>
          <c:tx>
            <c:strRef>
              <c:f>'DHS11'!$B$223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'DHS11'!$R$221:$AB$221</c:f>
              <c:strCache>
                <c:ptCount val="11"/>
                <c:pt idx="0">
                  <c:v>Addis Ababa</c:v>
                </c:pt>
                <c:pt idx="1">
                  <c:v>Affar</c:v>
                </c:pt>
                <c:pt idx="2">
                  <c:v>Amhara</c:v>
                </c:pt>
                <c:pt idx="3">
                  <c:v>Benishangul-Gumuz</c:v>
                </c:pt>
                <c:pt idx="4">
                  <c:v>Dire Dawa</c:v>
                </c:pt>
                <c:pt idx="5">
                  <c:v>Gambela</c:v>
                </c:pt>
                <c:pt idx="6">
                  <c:v>Harari</c:v>
                </c:pt>
                <c:pt idx="7">
                  <c:v>Oromiya</c:v>
                </c:pt>
                <c:pt idx="8">
                  <c:v>SNNP</c:v>
                </c:pt>
                <c:pt idx="9">
                  <c:v>Somali</c:v>
                </c:pt>
                <c:pt idx="10">
                  <c:v>Tigray</c:v>
                </c:pt>
              </c:strCache>
            </c:strRef>
          </c:cat>
          <c:val>
            <c:numRef>
              <c:f>'DHS11'!$R$223:$AB$223</c:f>
              <c:numCache>
                <c:formatCode>###0.0</c:formatCode>
                <c:ptCount val="11"/>
                <c:pt idx="0">
                  <c:v>2.2952183376147688</c:v>
                </c:pt>
                <c:pt idx="1">
                  <c:v>1.1185300990324787</c:v>
                </c:pt>
                <c:pt idx="2">
                  <c:v>1.8787680303942476</c:v>
                </c:pt>
                <c:pt idx="3">
                  <c:v>1.390995860678695</c:v>
                </c:pt>
                <c:pt idx="4">
                  <c:v>0.38870769659511945</c:v>
                </c:pt>
                <c:pt idx="5">
                  <c:v>4.4857844433690177</c:v>
                </c:pt>
                <c:pt idx="6">
                  <c:v>1.4351421026869222</c:v>
                </c:pt>
                <c:pt idx="7">
                  <c:v>0.51301209637407796</c:v>
                </c:pt>
                <c:pt idx="8">
                  <c:v>1.309247333962853</c:v>
                </c:pt>
                <c:pt idx="9">
                  <c:v>0.51114468372693977</c:v>
                </c:pt>
                <c:pt idx="10">
                  <c:v>1.7103691919938639</c:v>
                </c:pt>
              </c:numCache>
            </c:numRef>
          </c:val>
          <c:extLst>
            <c:ext xmlns:c16="http://schemas.microsoft.com/office/drawing/2014/chart" uri="{C3380CC4-5D6E-409C-BE32-E72D297353CC}">
              <c16:uniqueId val="{00000001-44AB-4F28-A5B3-1902DC8543DB}"/>
            </c:ext>
          </c:extLst>
        </c:ser>
        <c:ser>
          <c:idx val="2"/>
          <c:order val="2"/>
          <c:tx>
            <c:strRef>
              <c:f>'DHS11'!$B$224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'DHS11'!$R$221:$AB$221</c:f>
              <c:strCache>
                <c:ptCount val="11"/>
                <c:pt idx="0">
                  <c:v>Addis Ababa</c:v>
                </c:pt>
                <c:pt idx="1">
                  <c:v>Affar</c:v>
                </c:pt>
                <c:pt idx="2">
                  <c:v>Amhara</c:v>
                </c:pt>
                <c:pt idx="3">
                  <c:v>Benishangul-Gumuz</c:v>
                </c:pt>
                <c:pt idx="4">
                  <c:v>Dire Dawa</c:v>
                </c:pt>
                <c:pt idx="5">
                  <c:v>Gambela</c:v>
                </c:pt>
                <c:pt idx="6">
                  <c:v>Harari</c:v>
                </c:pt>
                <c:pt idx="7">
                  <c:v>Oromiya</c:v>
                </c:pt>
                <c:pt idx="8">
                  <c:v>SNNP</c:v>
                </c:pt>
                <c:pt idx="9">
                  <c:v>Somali</c:v>
                </c:pt>
                <c:pt idx="10">
                  <c:v>Tigray</c:v>
                </c:pt>
              </c:strCache>
            </c:strRef>
          </c:cat>
          <c:val>
            <c:numRef>
              <c:f>'DHS11'!$R$224:$AB$224</c:f>
              <c:numCache>
                <c:formatCode>###0.0</c:formatCode>
                <c:ptCount val="11"/>
                <c:pt idx="0">
                  <c:v>88.737573988117333</c:v>
                </c:pt>
                <c:pt idx="1">
                  <c:v>98.134830192217166</c:v>
                </c:pt>
                <c:pt idx="2">
                  <c:v>97.958783094136407</c:v>
                </c:pt>
                <c:pt idx="3">
                  <c:v>98.400356586160825</c:v>
                </c:pt>
                <c:pt idx="4">
                  <c:v>96.679760960827608</c:v>
                </c:pt>
                <c:pt idx="5">
                  <c:v>90.612702333583869</c:v>
                </c:pt>
                <c:pt idx="6">
                  <c:v>96.855072492474164</c:v>
                </c:pt>
                <c:pt idx="7">
                  <c:v>99.335847552772876</c:v>
                </c:pt>
                <c:pt idx="8">
                  <c:v>97.18808219774435</c:v>
                </c:pt>
                <c:pt idx="9">
                  <c:v>99.11866162379313</c:v>
                </c:pt>
                <c:pt idx="10">
                  <c:v>96.040747468360763</c:v>
                </c:pt>
              </c:numCache>
            </c:numRef>
          </c:val>
          <c:extLst>
            <c:ext xmlns:c16="http://schemas.microsoft.com/office/drawing/2014/chart" uri="{C3380CC4-5D6E-409C-BE32-E72D297353CC}">
              <c16:uniqueId val="{00000002-44AB-4F28-A5B3-1902DC8543DB}"/>
            </c:ext>
          </c:extLst>
        </c:ser>
        <c:dLbls>
          <c:showLegendKey val="0"/>
          <c:showVal val="0"/>
          <c:showCatName val="0"/>
          <c:showSerName val="0"/>
          <c:showPercent val="0"/>
          <c:showBubbleSize val="0"/>
        </c:dLbls>
        <c:gapWidth val="50"/>
        <c:overlap val="100"/>
        <c:axId val="231537664"/>
        <c:axId val="231539456"/>
      </c:barChart>
      <c:catAx>
        <c:axId val="2315376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39456"/>
        <c:crosses val="autoZero"/>
        <c:auto val="1"/>
        <c:lblAlgn val="ctr"/>
        <c:lblOffset val="100"/>
        <c:tickLblSkip val="1"/>
        <c:tickMarkSkip val="1"/>
        <c:noMultiLvlLbl val="0"/>
      </c:catAx>
      <c:valAx>
        <c:axId val="2315394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376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'DHS11'!$C$221:$G$221</c:f>
              <c:strCache>
                <c:ptCount val="5"/>
                <c:pt idx="0">
                  <c:v>Poorest</c:v>
                </c:pt>
                <c:pt idx="1">
                  <c:v>Poor</c:v>
                </c:pt>
                <c:pt idx="2">
                  <c:v>Middle</c:v>
                </c:pt>
                <c:pt idx="3">
                  <c:v>Rich</c:v>
                </c:pt>
                <c:pt idx="4">
                  <c:v>Richest</c:v>
                </c:pt>
              </c:strCache>
            </c:strRef>
          </c:cat>
          <c:val>
            <c:numRef>
              <c:f>'DHS11'!$C$222:$G$222</c:f>
              <c:numCache>
                <c:formatCode>###0.0</c:formatCode>
                <c:ptCount val="5"/>
                <c:pt idx="0">
                  <c:v>0</c:v>
                </c:pt>
                <c:pt idx="1">
                  <c:v>1.0449482439524586E-2</c:v>
                </c:pt>
                <c:pt idx="2">
                  <c:v>0.17018455477653049</c:v>
                </c:pt>
                <c:pt idx="3">
                  <c:v>4.5061204263307904E-2</c:v>
                </c:pt>
                <c:pt idx="4">
                  <c:v>4.4997909957455597</c:v>
                </c:pt>
              </c:numCache>
            </c:numRef>
          </c:val>
          <c:extLst>
            <c:ext xmlns:c16="http://schemas.microsoft.com/office/drawing/2014/chart" uri="{C3380CC4-5D6E-409C-BE32-E72D297353CC}">
              <c16:uniqueId val="{00000000-210C-4BCF-96D6-CD76D7BBBC0C}"/>
            </c:ext>
          </c:extLst>
        </c:ser>
        <c:ser>
          <c:idx val="1"/>
          <c:order val="1"/>
          <c:tx>
            <c:strRef>
              <c:f>'DHS11'!$B$223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'DHS11'!$C$221:$G$221</c:f>
              <c:strCache>
                <c:ptCount val="5"/>
                <c:pt idx="0">
                  <c:v>Poorest</c:v>
                </c:pt>
                <c:pt idx="1">
                  <c:v>Poor</c:v>
                </c:pt>
                <c:pt idx="2">
                  <c:v>Middle</c:v>
                </c:pt>
                <c:pt idx="3">
                  <c:v>Rich</c:v>
                </c:pt>
                <c:pt idx="4">
                  <c:v>Richest</c:v>
                </c:pt>
              </c:strCache>
            </c:strRef>
          </c:cat>
          <c:val>
            <c:numRef>
              <c:f>'DHS11'!$C$223:$G$223</c:f>
              <c:numCache>
                <c:formatCode>###0.0</c:formatCode>
                <c:ptCount val="5"/>
                <c:pt idx="0">
                  <c:v>0.40829370494622225</c:v>
                </c:pt>
                <c:pt idx="1">
                  <c:v>0.56159908853750706</c:v>
                </c:pt>
                <c:pt idx="2">
                  <c:v>0.82808139928910951</c:v>
                </c:pt>
                <c:pt idx="3">
                  <c:v>1.5735247846884202</c:v>
                </c:pt>
                <c:pt idx="4">
                  <c:v>2.6386022748710198</c:v>
                </c:pt>
              </c:numCache>
            </c:numRef>
          </c:val>
          <c:extLst>
            <c:ext xmlns:c16="http://schemas.microsoft.com/office/drawing/2014/chart" uri="{C3380CC4-5D6E-409C-BE32-E72D297353CC}">
              <c16:uniqueId val="{00000001-210C-4BCF-96D6-CD76D7BBBC0C}"/>
            </c:ext>
          </c:extLst>
        </c:ser>
        <c:ser>
          <c:idx val="2"/>
          <c:order val="2"/>
          <c:tx>
            <c:strRef>
              <c:f>'DHS11'!$B$224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'DHS11'!$C$221:$G$221</c:f>
              <c:strCache>
                <c:ptCount val="5"/>
                <c:pt idx="0">
                  <c:v>Poorest</c:v>
                </c:pt>
                <c:pt idx="1">
                  <c:v>Poor</c:v>
                </c:pt>
                <c:pt idx="2">
                  <c:v>Middle</c:v>
                </c:pt>
                <c:pt idx="3">
                  <c:v>Rich</c:v>
                </c:pt>
                <c:pt idx="4">
                  <c:v>Richest</c:v>
                </c:pt>
              </c:strCache>
            </c:strRef>
          </c:cat>
          <c:val>
            <c:numRef>
              <c:f>'DHS11'!$C$224:$G$224</c:f>
              <c:numCache>
                <c:formatCode>###0.0</c:formatCode>
                <c:ptCount val="5"/>
                <c:pt idx="0">
                  <c:v>99.591706295053783</c:v>
                </c:pt>
                <c:pt idx="1">
                  <c:v>99.427951429022983</c:v>
                </c:pt>
                <c:pt idx="2">
                  <c:v>99.001734045934342</c:v>
                </c:pt>
                <c:pt idx="3">
                  <c:v>98.381414011048278</c:v>
                </c:pt>
                <c:pt idx="4">
                  <c:v>92.861606729383368</c:v>
                </c:pt>
              </c:numCache>
            </c:numRef>
          </c:val>
          <c:extLst>
            <c:ext xmlns:c16="http://schemas.microsoft.com/office/drawing/2014/chart" uri="{C3380CC4-5D6E-409C-BE32-E72D297353CC}">
              <c16:uniqueId val="{00000002-210C-4BCF-96D6-CD76D7BBBC0C}"/>
            </c:ext>
          </c:extLst>
        </c:ser>
        <c:dLbls>
          <c:showLegendKey val="0"/>
          <c:showVal val="0"/>
          <c:showCatName val="0"/>
          <c:showSerName val="0"/>
          <c:showPercent val="0"/>
          <c:showBubbleSize val="0"/>
        </c:dLbls>
        <c:gapWidth val="50"/>
        <c:overlap val="100"/>
        <c:axId val="231570816"/>
        <c:axId val="231597184"/>
      </c:barChart>
      <c:catAx>
        <c:axId val="231570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97184"/>
        <c:crosses val="autoZero"/>
        <c:auto val="1"/>
        <c:lblAlgn val="ctr"/>
        <c:lblOffset val="100"/>
        <c:tickLblSkip val="1"/>
        <c:tickMarkSkip val="1"/>
        <c:noMultiLvlLbl val="0"/>
      </c:catAx>
      <c:valAx>
        <c:axId val="2315971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70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'DHS11'!$H$15:$L$15</c:f>
              <c:strCache>
                <c:ptCount val="5"/>
                <c:pt idx="0">
                  <c:v>Poorest</c:v>
                </c:pt>
                <c:pt idx="1">
                  <c:v>Poor</c:v>
                </c:pt>
                <c:pt idx="2">
                  <c:v>Middle</c:v>
                </c:pt>
                <c:pt idx="3">
                  <c:v>Rich</c:v>
                </c:pt>
                <c:pt idx="4">
                  <c:v>Richest</c:v>
                </c:pt>
              </c:strCache>
            </c:strRef>
          </c:cat>
          <c:val>
            <c:numRef>
              <c:f>'DHS11'!$H$18:$L$18</c:f>
              <c:numCache>
                <c:formatCode>###0.0</c:formatCode>
                <c:ptCount val="5"/>
                <c:pt idx="0">
                  <c:v>59.7</c:v>
                </c:pt>
                <c:pt idx="1">
                  <c:v>81.099999999999994</c:v>
                </c:pt>
                <c:pt idx="2">
                  <c:v>88.8</c:v>
                </c:pt>
                <c:pt idx="3">
                  <c:v>95.6</c:v>
                </c:pt>
                <c:pt idx="4">
                  <c:v>98</c:v>
                </c:pt>
              </c:numCache>
            </c:numRef>
          </c:val>
          <c:extLst>
            <c:ext xmlns:c16="http://schemas.microsoft.com/office/drawing/2014/chart" uri="{C3380CC4-5D6E-409C-BE32-E72D297353CC}">
              <c16:uniqueId val="{00000000-B9FC-48A7-8944-F3AF0798A514}"/>
            </c:ext>
          </c:extLst>
        </c:ser>
        <c:ser>
          <c:idx val="1"/>
          <c:order val="1"/>
          <c:tx>
            <c:strRef>
              <c:f>'DHS11'!$B$19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'DHS11'!$H$15:$L$15</c:f>
              <c:strCache>
                <c:ptCount val="5"/>
                <c:pt idx="0">
                  <c:v>Poorest</c:v>
                </c:pt>
                <c:pt idx="1">
                  <c:v>Poor</c:v>
                </c:pt>
                <c:pt idx="2">
                  <c:v>Middle</c:v>
                </c:pt>
                <c:pt idx="3">
                  <c:v>Rich</c:v>
                </c:pt>
                <c:pt idx="4">
                  <c:v>Richest</c:v>
                </c:pt>
              </c:strCache>
            </c:strRef>
          </c:cat>
          <c:val>
            <c:numRef>
              <c:f>'DHS11'!$H$19:$L$19</c:f>
              <c:numCache>
                <c:formatCode>###0.0</c:formatCode>
                <c:ptCount val="5"/>
                <c:pt idx="0">
                  <c:v>24.7</c:v>
                </c:pt>
                <c:pt idx="1">
                  <c:v>12.1</c:v>
                </c:pt>
                <c:pt idx="2">
                  <c:v>7.9</c:v>
                </c:pt>
                <c:pt idx="3">
                  <c:v>4.3</c:v>
                </c:pt>
                <c:pt idx="4">
                  <c:v>2</c:v>
                </c:pt>
              </c:numCache>
            </c:numRef>
          </c:val>
          <c:extLst>
            <c:ext xmlns:c16="http://schemas.microsoft.com/office/drawing/2014/chart" uri="{C3380CC4-5D6E-409C-BE32-E72D297353CC}">
              <c16:uniqueId val="{00000001-B9FC-48A7-8944-F3AF0798A514}"/>
            </c:ext>
          </c:extLst>
        </c:ser>
        <c:ser>
          <c:idx val="2"/>
          <c:order val="2"/>
          <c:tx>
            <c:strRef>
              <c:f>'DHS11'!$B$20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'DHS11'!$H$15:$L$15</c:f>
              <c:strCache>
                <c:ptCount val="5"/>
                <c:pt idx="0">
                  <c:v>Poorest</c:v>
                </c:pt>
                <c:pt idx="1">
                  <c:v>Poor</c:v>
                </c:pt>
                <c:pt idx="2">
                  <c:v>Middle</c:v>
                </c:pt>
                <c:pt idx="3">
                  <c:v>Rich</c:v>
                </c:pt>
                <c:pt idx="4">
                  <c:v>Richest</c:v>
                </c:pt>
              </c:strCache>
            </c:strRef>
          </c:cat>
          <c:val>
            <c:numRef>
              <c:f>'DHS11'!$H$20:$L$20</c:f>
              <c:numCache>
                <c:formatCode>###0.0</c:formatCode>
                <c:ptCount val="5"/>
                <c:pt idx="0">
                  <c:v>10.9</c:v>
                </c:pt>
                <c:pt idx="1">
                  <c:v>6.1</c:v>
                </c:pt>
                <c:pt idx="2">
                  <c:v>2.5</c:v>
                </c:pt>
                <c:pt idx="3">
                  <c:v>0.1</c:v>
                </c:pt>
                <c:pt idx="4">
                  <c:v>0</c:v>
                </c:pt>
              </c:numCache>
            </c:numRef>
          </c:val>
          <c:extLst>
            <c:ext xmlns:c16="http://schemas.microsoft.com/office/drawing/2014/chart" uri="{C3380CC4-5D6E-409C-BE32-E72D297353CC}">
              <c16:uniqueId val="{00000002-B9FC-48A7-8944-F3AF0798A514}"/>
            </c:ext>
          </c:extLst>
        </c:ser>
        <c:ser>
          <c:idx val="3"/>
          <c:order val="3"/>
          <c:tx>
            <c:strRef>
              <c:f>'DHS11'!$B$21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'DHS11'!$H$15:$L$15</c:f>
              <c:strCache>
                <c:ptCount val="5"/>
                <c:pt idx="0">
                  <c:v>Poorest</c:v>
                </c:pt>
                <c:pt idx="1">
                  <c:v>Poor</c:v>
                </c:pt>
                <c:pt idx="2">
                  <c:v>Middle</c:v>
                </c:pt>
                <c:pt idx="3">
                  <c:v>Rich</c:v>
                </c:pt>
                <c:pt idx="4">
                  <c:v>Richest</c:v>
                </c:pt>
              </c:strCache>
            </c:strRef>
          </c:cat>
          <c:val>
            <c:numRef>
              <c:f>'DHS11'!$H$21:$L$21</c:f>
              <c:numCache>
                <c:formatCode>###0.0</c:formatCode>
                <c:ptCount val="5"/>
                <c:pt idx="0">
                  <c:v>4.5999999999999996</c:v>
                </c:pt>
                <c:pt idx="1">
                  <c:v>0.7</c:v>
                </c:pt>
                <c:pt idx="2">
                  <c:v>0.7</c:v>
                </c:pt>
                <c:pt idx="3">
                  <c:v>0.1</c:v>
                </c:pt>
                <c:pt idx="4">
                  <c:v>0</c:v>
                </c:pt>
              </c:numCache>
            </c:numRef>
          </c:val>
          <c:extLst>
            <c:ext xmlns:c16="http://schemas.microsoft.com/office/drawing/2014/chart" uri="{C3380CC4-5D6E-409C-BE32-E72D297353CC}">
              <c16:uniqueId val="{00000003-B9FC-48A7-8944-F3AF0798A514}"/>
            </c:ext>
          </c:extLst>
        </c:ser>
        <c:dLbls>
          <c:showLegendKey val="0"/>
          <c:showVal val="0"/>
          <c:showCatName val="0"/>
          <c:showSerName val="0"/>
          <c:showPercent val="0"/>
          <c:showBubbleSize val="0"/>
        </c:dLbls>
        <c:gapWidth val="50"/>
        <c:overlap val="100"/>
        <c:axId val="232019072"/>
        <c:axId val="232020608"/>
      </c:barChart>
      <c:catAx>
        <c:axId val="2320190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20608"/>
        <c:crosses val="autoZero"/>
        <c:auto val="1"/>
        <c:lblAlgn val="ctr"/>
        <c:lblOffset val="100"/>
        <c:tickLblSkip val="1"/>
        <c:tickMarkSkip val="1"/>
        <c:noMultiLvlLbl val="0"/>
      </c:catAx>
      <c:valAx>
        <c:axId val="2320206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190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'DHS11'!$H$121:$L$121</c:f>
              <c:strCache>
                <c:ptCount val="5"/>
                <c:pt idx="0">
                  <c:v>Poorest</c:v>
                </c:pt>
                <c:pt idx="1">
                  <c:v>Poor</c:v>
                </c:pt>
                <c:pt idx="2">
                  <c:v>Middle</c:v>
                </c:pt>
                <c:pt idx="3">
                  <c:v>Rich</c:v>
                </c:pt>
                <c:pt idx="4">
                  <c:v>Richest</c:v>
                </c:pt>
              </c:strCache>
            </c:strRef>
          </c:cat>
          <c:val>
            <c:numRef>
              <c:f>'DHS11'!$H$124:$L$124</c:f>
              <c:numCache>
                <c:formatCode>###0.0</c:formatCode>
                <c:ptCount val="5"/>
                <c:pt idx="0">
                  <c:v>8.1842998378037937</c:v>
                </c:pt>
                <c:pt idx="1">
                  <c:v>5.7021681453080477</c:v>
                </c:pt>
                <c:pt idx="2">
                  <c:v>13.897311751941833</c:v>
                </c:pt>
                <c:pt idx="3">
                  <c:v>15.196024307918051</c:v>
                </c:pt>
                <c:pt idx="4">
                  <c:v>49.305537634126658</c:v>
                </c:pt>
              </c:numCache>
            </c:numRef>
          </c:val>
          <c:extLst>
            <c:ext xmlns:c16="http://schemas.microsoft.com/office/drawing/2014/chart" uri="{C3380CC4-5D6E-409C-BE32-E72D297353CC}">
              <c16:uniqueId val="{00000000-0F42-4E51-8474-2F675C0F8D00}"/>
            </c:ext>
          </c:extLst>
        </c:ser>
        <c:ser>
          <c:idx val="1"/>
          <c:order val="1"/>
          <c:tx>
            <c:strRef>
              <c:f>'DHS11'!$B$125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'DHS11'!$H$121:$L$121</c:f>
              <c:strCache>
                <c:ptCount val="5"/>
                <c:pt idx="0">
                  <c:v>Poorest</c:v>
                </c:pt>
                <c:pt idx="1">
                  <c:v>Poor</c:v>
                </c:pt>
                <c:pt idx="2">
                  <c:v>Middle</c:v>
                </c:pt>
                <c:pt idx="3">
                  <c:v>Rich</c:v>
                </c:pt>
                <c:pt idx="4">
                  <c:v>Richest</c:v>
                </c:pt>
              </c:strCache>
            </c:strRef>
          </c:cat>
          <c:val>
            <c:numRef>
              <c:f>'DHS11'!$H$125:$L$125</c:f>
              <c:numCache>
                <c:formatCode>###0.0</c:formatCode>
                <c:ptCount val="5"/>
                <c:pt idx="0">
                  <c:v>10.081228883277731</c:v>
                </c:pt>
                <c:pt idx="1">
                  <c:v>19.646039335155081</c:v>
                </c:pt>
                <c:pt idx="2">
                  <c:v>28.22818711308868</c:v>
                </c:pt>
                <c:pt idx="3">
                  <c:v>42.000422114706538</c:v>
                </c:pt>
                <c:pt idx="4">
                  <c:v>34.977543833081278</c:v>
                </c:pt>
              </c:numCache>
            </c:numRef>
          </c:val>
          <c:extLst>
            <c:ext xmlns:c16="http://schemas.microsoft.com/office/drawing/2014/chart" uri="{C3380CC4-5D6E-409C-BE32-E72D297353CC}">
              <c16:uniqueId val="{00000001-0F42-4E51-8474-2F675C0F8D00}"/>
            </c:ext>
          </c:extLst>
        </c:ser>
        <c:ser>
          <c:idx val="2"/>
          <c:order val="2"/>
          <c:tx>
            <c:strRef>
              <c:f>'DHS11'!$B$126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'DHS11'!$H$121:$L$121</c:f>
              <c:strCache>
                <c:ptCount val="5"/>
                <c:pt idx="0">
                  <c:v>Poorest</c:v>
                </c:pt>
                <c:pt idx="1">
                  <c:v>Poor</c:v>
                </c:pt>
                <c:pt idx="2">
                  <c:v>Middle</c:v>
                </c:pt>
                <c:pt idx="3">
                  <c:v>Rich</c:v>
                </c:pt>
                <c:pt idx="4">
                  <c:v>Richest</c:v>
                </c:pt>
              </c:strCache>
            </c:strRef>
          </c:cat>
          <c:val>
            <c:numRef>
              <c:f>'DHS11'!$H$126:$L$126</c:f>
              <c:numCache>
                <c:formatCode>###0.0</c:formatCode>
                <c:ptCount val="5"/>
                <c:pt idx="0">
                  <c:v>41.315572955407134</c:v>
                </c:pt>
                <c:pt idx="1">
                  <c:v>50.239883044121129</c:v>
                </c:pt>
                <c:pt idx="2">
                  <c:v>45.053353450929997</c:v>
                </c:pt>
                <c:pt idx="3">
                  <c:v>40.030417768494083</c:v>
                </c:pt>
                <c:pt idx="4">
                  <c:v>15.410627925901222</c:v>
                </c:pt>
              </c:numCache>
            </c:numRef>
          </c:val>
          <c:extLst>
            <c:ext xmlns:c16="http://schemas.microsoft.com/office/drawing/2014/chart" uri="{C3380CC4-5D6E-409C-BE32-E72D297353CC}">
              <c16:uniqueId val="{00000002-0F42-4E51-8474-2F675C0F8D00}"/>
            </c:ext>
          </c:extLst>
        </c:ser>
        <c:ser>
          <c:idx val="3"/>
          <c:order val="3"/>
          <c:tx>
            <c:strRef>
              <c:f>'DHS11'!$B$127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'DHS11'!$H$121:$L$121</c:f>
              <c:strCache>
                <c:ptCount val="5"/>
                <c:pt idx="0">
                  <c:v>Poorest</c:v>
                </c:pt>
                <c:pt idx="1">
                  <c:v>Poor</c:v>
                </c:pt>
                <c:pt idx="2">
                  <c:v>Middle</c:v>
                </c:pt>
                <c:pt idx="3">
                  <c:v>Rich</c:v>
                </c:pt>
                <c:pt idx="4">
                  <c:v>Richest</c:v>
                </c:pt>
              </c:strCache>
            </c:strRef>
          </c:cat>
          <c:val>
            <c:numRef>
              <c:f>'DHS11'!$H$127:$L$127</c:f>
              <c:numCache>
                <c:formatCode>###0.0</c:formatCode>
                <c:ptCount val="5"/>
                <c:pt idx="0">
                  <c:v>40.418898323511343</c:v>
                </c:pt>
                <c:pt idx="1">
                  <c:v>24.41190947541574</c:v>
                </c:pt>
                <c:pt idx="2">
                  <c:v>12.821147684039497</c:v>
                </c:pt>
                <c:pt idx="3">
                  <c:v>2.7731358088813272</c:v>
                </c:pt>
                <c:pt idx="4">
                  <c:v>0.30629060689084225</c:v>
                </c:pt>
              </c:numCache>
            </c:numRef>
          </c:val>
          <c:extLst>
            <c:ext xmlns:c16="http://schemas.microsoft.com/office/drawing/2014/chart" uri="{C3380CC4-5D6E-409C-BE32-E72D297353CC}">
              <c16:uniqueId val="{00000003-0F42-4E51-8474-2F675C0F8D00}"/>
            </c:ext>
          </c:extLst>
        </c:ser>
        <c:dLbls>
          <c:showLegendKey val="0"/>
          <c:showVal val="0"/>
          <c:showCatName val="0"/>
          <c:showSerName val="0"/>
          <c:showPercent val="0"/>
          <c:showBubbleSize val="0"/>
        </c:dLbls>
        <c:gapWidth val="50"/>
        <c:overlap val="100"/>
        <c:axId val="233183872"/>
        <c:axId val="233193856"/>
      </c:barChart>
      <c:catAx>
        <c:axId val="233183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193856"/>
        <c:crosses val="autoZero"/>
        <c:auto val="1"/>
        <c:lblAlgn val="ctr"/>
        <c:lblOffset val="100"/>
        <c:tickLblSkip val="1"/>
        <c:tickMarkSkip val="1"/>
        <c:noMultiLvlLbl val="0"/>
      </c:catAx>
      <c:valAx>
        <c:axId val="2331938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1838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'DHS11'!$H$221:$L$221</c:f>
              <c:strCache>
                <c:ptCount val="5"/>
                <c:pt idx="0">
                  <c:v>Poorest</c:v>
                </c:pt>
                <c:pt idx="1">
                  <c:v>Poor</c:v>
                </c:pt>
                <c:pt idx="2">
                  <c:v>Middle</c:v>
                </c:pt>
                <c:pt idx="3">
                  <c:v>Rich</c:v>
                </c:pt>
                <c:pt idx="4">
                  <c:v>Richest</c:v>
                </c:pt>
              </c:strCache>
            </c:strRef>
          </c:cat>
          <c:val>
            <c:numRef>
              <c:f>'DHS11'!$H$222:$L$222</c:f>
              <c:numCache>
                <c:formatCode>###0.0</c:formatCode>
                <c:ptCount val="5"/>
                <c:pt idx="0">
                  <c:v>8.3253347793614096E-2</c:v>
                </c:pt>
                <c:pt idx="1">
                  <c:v>0.31587951278696069</c:v>
                </c:pt>
                <c:pt idx="2">
                  <c:v>0.75786720488561321</c:v>
                </c:pt>
                <c:pt idx="3">
                  <c:v>1.9383599697864222</c:v>
                </c:pt>
                <c:pt idx="4">
                  <c:v>20.919968574613581</c:v>
                </c:pt>
              </c:numCache>
            </c:numRef>
          </c:val>
          <c:extLst>
            <c:ext xmlns:c16="http://schemas.microsoft.com/office/drawing/2014/chart" uri="{C3380CC4-5D6E-409C-BE32-E72D297353CC}">
              <c16:uniqueId val="{00000000-C1C4-47B4-89AF-80BA4514C1C1}"/>
            </c:ext>
          </c:extLst>
        </c:ser>
        <c:ser>
          <c:idx val="1"/>
          <c:order val="1"/>
          <c:tx>
            <c:strRef>
              <c:f>'DHS11'!$B$223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'DHS11'!$H$221:$L$221</c:f>
              <c:strCache>
                <c:ptCount val="5"/>
                <c:pt idx="0">
                  <c:v>Poorest</c:v>
                </c:pt>
                <c:pt idx="1">
                  <c:v>Poor</c:v>
                </c:pt>
                <c:pt idx="2">
                  <c:v>Middle</c:v>
                </c:pt>
                <c:pt idx="3">
                  <c:v>Rich</c:v>
                </c:pt>
                <c:pt idx="4">
                  <c:v>Richest</c:v>
                </c:pt>
              </c:strCache>
            </c:strRef>
          </c:cat>
          <c:val>
            <c:numRef>
              <c:f>'DHS11'!$H$223:$L$223</c:f>
              <c:numCache>
                <c:formatCode>###0.0</c:formatCode>
                <c:ptCount val="5"/>
                <c:pt idx="0">
                  <c:v>0.2817613886288457</c:v>
                </c:pt>
                <c:pt idx="1">
                  <c:v>0.91242927643314253</c:v>
                </c:pt>
                <c:pt idx="2">
                  <c:v>1.3916554050218248</c:v>
                </c:pt>
                <c:pt idx="3">
                  <c:v>2.3493135022891516</c:v>
                </c:pt>
                <c:pt idx="4">
                  <c:v>7.5637456105301952</c:v>
                </c:pt>
              </c:numCache>
            </c:numRef>
          </c:val>
          <c:extLst>
            <c:ext xmlns:c16="http://schemas.microsoft.com/office/drawing/2014/chart" uri="{C3380CC4-5D6E-409C-BE32-E72D297353CC}">
              <c16:uniqueId val="{00000001-C1C4-47B4-89AF-80BA4514C1C1}"/>
            </c:ext>
          </c:extLst>
        </c:ser>
        <c:ser>
          <c:idx val="2"/>
          <c:order val="2"/>
          <c:tx>
            <c:strRef>
              <c:f>'DHS11'!$B$224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'DHS11'!$H$221:$L$221</c:f>
              <c:strCache>
                <c:ptCount val="5"/>
                <c:pt idx="0">
                  <c:v>Poorest</c:v>
                </c:pt>
                <c:pt idx="1">
                  <c:v>Poor</c:v>
                </c:pt>
                <c:pt idx="2">
                  <c:v>Middle</c:v>
                </c:pt>
                <c:pt idx="3">
                  <c:v>Rich</c:v>
                </c:pt>
                <c:pt idx="4">
                  <c:v>Richest</c:v>
                </c:pt>
              </c:strCache>
            </c:strRef>
          </c:cat>
          <c:val>
            <c:numRef>
              <c:f>'DHS11'!$H$224:$L$224</c:f>
              <c:numCache>
                <c:formatCode>###0.0</c:formatCode>
                <c:ptCount val="5"/>
                <c:pt idx="0">
                  <c:v>99.634985263577548</c:v>
                </c:pt>
                <c:pt idx="1">
                  <c:v>98.771691210779906</c:v>
                </c:pt>
                <c:pt idx="2">
                  <c:v>97.85047739009255</c:v>
                </c:pt>
                <c:pt idx="3">
                  <c:v>95.712326527924375</c:v>
                </c:pt>
                <c:pt idx="4">
                  <c:v>71.516285814856346</c:v>
                </c:pt>
              </c:numCache>
            </c:numRef>
          </c:val>
          <c:extLst>
            <c:ext xmlns:c16="http://schemas.microsoft.com/office/drawing/2014/chart" uri="{C3380CC4-5D6E-409C-BE32-E72D297353CC}">
              <c16:uniqueId val="{00000002-C1C4-47B4-89AF-80BA4514C1C1}"/>
            </c:ext>
          </c:extLst>
        </c:ser>
        <c:dLbls>
          <c:showLegendKey val="0"/>
          <c:showVal val="0"/>
          <c:showCatName val="0"/>
          <c:showSerName val="0"/>
          <c:showPercent val="0"/>
          <c:showBubbleSize val="0"/>
        </c:dLbls>
        <c:gapWidth val="50"/>
        <c:overlap val="100"/>
        <c:axId val="233229312"/>
        <c:axId val="233259776"/>
      </c:barChart>
      <c:catAx>
        <c:axId val="2332293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59776"/>
        <c:crosses val="autoZero"/>
        <c:auto val="1"/>
        <c:lblAlgn val="ctr"/>
        <c:lblOffset val="100"/>
        <c:tickLblSkip val="1"/>
        <c:tickMarkSkip val="1"/>
        <c:noMultiLvlLbl val="0"/>
      </c:catAx>
      <c:valAx>
        <c:axId val="2332597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293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'DHS16'!$M$15:$Q$15</c:f>
              <c:strCache>
                <c:ptCount val="5"/>
                <c:pt idx="0">
                  <c:v>Poorest</c:v>
                </c:pt>
                <c:pt idx="1">
                  <c:v>Poor</c:v>
                </c:pt>
                <c:pt idx="2">
                  <c:v>Middle</c:v>
                </c:pt>
                <c:pt idx="3">
                  <c:v>Rich</c:v>
                </c:pt>
                <c:pt idx="4">
                  <c:v>Richest</c:v>
                </c:pt>
              </c:strCache>
            </c:strRef>
          </c:cat>
          <c:val>
            <c:numRef>
              <c:f>'DHS16'!$M$18:$Q$18</c:f>
              <c:numCache>
                <c:formatCode>###0.0</c:formatCode>
                <c:ptCount val="5"/>
                <c:pt idx="0">
                  <c:v>26.133598920123983</c:v>
                </c:pt>
                <c:pt idx="1">
                  <c:v>33.489424284351941</c:v>
                </c:pt>
                <c:pt idx="2">
                  <c:v>38.111436933424159</c:v>
                </c:pt>
                <c:pt idx="3">
                  <c:v>40.174198403862</c:v>
                </c:pt>
                <c:pt idx="4">
                  <c:v>55.440204371100627</c:v>
                </c:pt>
              </c:numCache>
            </c:numRef>
          </c:val>
          <c:extLst>
            <c:ext xmlns:c16="http://schemas.microsoft.com/office/drawing/2014/chart" uri="{C3380CC4-5D6E-409C-BE32-E72D297353CC}">
              <c16:uniqueId val="{00000000-25DE-4A43-A6CA-B4F5224B9653}"/>
            </c:ext>
          </c:extLst>
        </c:ser>
        <c:ser>
          <c:idx val="1"/>
          <c:order val="1"/>
          <c:tx>
            <c:strRef>
              <c:f>'DHS16'!$B$19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'DHS16'!$M$15:$Q$15</c:f>
              <c:strCache>
                <c:ptCount val="5"/>
                <c:pt idx="0">
                  <c:v>Poorest</c:v>
                </c:pt>
                <c:pt idx="1">
                  <c:v>Poor</c:v>
                </c:pt>
                <c:pt idx="2">
                  <c:v>Middle</c:v>
                </c:pt>
                <c:pt idx="3">
                  <c:v>Rich</c:v>
                </c:pt>
                <c:pt idx="4">
                  <c:v>Richest</c:v>
                </c:pt>
              </c:strCache>
            </c:strRef>
          </c:cat>
          <c:val>
            <c:numRef>
              <c:f>'DHS16'!$M$19:$Q$19</c:f>
              <c:numCache>
                <c:formatCode>###0.0</c:formatCode>
                <c:ptCount val="5"/>
                <c:pt idx="0">
                  <c:v>15.319471912406454</c:v>
                </c:pt>
                <c:pt idx="1">
                  <c:v>14.179757381731951</c:v>
                </c:pt>
                <c:pt idx="2">
                  <c:v>18.544091047486784</c:v>
                </c:pt>
                <c:pt idx="3">
                  <c:v>19.878456730621387</c:v>
                </c:pt>
                <c:pt idx="4">
                  <c:v>16.861365687779923</c:v>
                </c:pt>
              </c:numCache>
            </c:numRef>
          </c:val>
          <c:extLst>
            <c:ext xmlns:c16="http://schemas.microsoft.com/office/drawing/2014/chart" uri="{C3380CC4-5D6E-409C-BE32-E72D297353CC}">
              <c16:uniqueId val="{00000001-25DE-4A43-A6CA-B4F5224B9653}"/>
            </c:ext>
          </c:extLst>
        </c:ser>
        <c:ser>
          <c:idx val="2"/>
          <c:order val="2"/>
          <c:tx>
            <c:strRef>
              <c:f>'DHS16'!$B$20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'DHS16'!$M$15:$Q$15</c:f>
              <c:strCache>
                <c:ptCount val="5"/>
                <c:pt idx="0">
                  <c:v>Poorest</c:v>
                </c:pt>
                <c:pt idx="1">
                  <c:v>Poor</c:v>
                </c:pt>
                <c:pt idx="2">
                  <c:v>Middle</c:v>
                </c:pt>
                <c:pt idx="3">
                  <c:v>Rich</c:v>
                </c:pt>
                <c:pt idx="4">
                  <c:v>Richest</c:v>
                </c:pt>
              </c:strCache>
            </c:strRef>
          </c:cat>
          <c:val>
            <c:numRef>
              <c:f>'DHS16'!$M$20:$Q$20</c:f>
              <c:numCache>
                <c:formatCode>###0.0</c:formatCode>
                <c:ptCount val="5"/>
                <c:pt idx="0">
                  <c:v>38.474370933364128</c:v>
                </c:pt>
                <c:pt idx="1">
                  <c:v>37.710421642098325</c:v>
                </c:pt>
                <c:pt idx="2">
                  <c:v>31.111144272946049</c:v>
                </c:pt>
                <c:pt idx="3">
                  <c:v>27.037594020832831</c:v>
                </c:pt>
                <c:pt idx="4">
                  <c:v>20.2103201897208</c:v>
                </c:pt>
              </c:numCache>
            </c:numRef>
          </c:val>
          <c:extLst>
            <c:ext xmlns:c16="http://schemas.microsoft.com/office/drawing/2014/chart" uri="{C3380CC4-5D6E-409C-BE32-E72D297353CC}">
              <c16:uniqueId val="{00000002-25DE-4A43-A6CA-B4F5224B9653}"/>
            </c:ext>
          </c:extLst>
        </c:ser>
        <c:ser>
          <c:idx val="3"/>
          <c:order val="3"/>
          <c:tx>
            <c:strRef>
              <c:f>'DHS16'!$B$21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'DHS16'!$M$15:$Q$15</c:f>
              <c:strCache>
                <c:ptCount val="5"/>
                <c:pt idx="0">
                  <c:v>Poorest</c:v>
                </c:pt>
                <c:pt idx="1">
                  <c:v>Poor</c:v>
                </c:pt>
                <c:pt idx="2">
                  <c:v>Middle</c:v>
                </c:pt>
                <c:pt idx="3">
                  <c:v>Rich</c:v>
                </c:pt>
                <c:pt idx="4">
                  <c:v>Richest</c:v>
                </c:pt>
              </c:strCache>
            </c:strRef>
          </c:cat>
          <c:val>
            <c:numRef>
              <c:f>'DHS16'!$M$21:$Q$21</c:f>
              <c:numCache>
                <c:formatCode>###0.0</c:formatCode>
                <c:ptCount val="5"/>
                <c:pt idx="0">
                  <c:v>20.072558234105429</c:v>
                </c:pt>
                <c:pt idx="1">
                  <c:v>14.620396691817778</c:v>
                </c:pt>
                <c:pt idx="2">
                  <c:v>12.233327746143004</c:v>
                </c:pt>
                <c:pt idx="3">
                  <c:v>12.909750844683781</c:v>
                </c:pt>
                <c:pt idx="4">
                  <c:v>7.4881097513986488</c:v>
                </c:pt>
              </c:numCache>
            </c:numRef>
          </c:val>
          <c:extLst>
            <c:ext xmlns:c16="http://schemas.microsoft.com/office/drawing/2014/chart" uri="{C3380CC4-5D6E-409C-BE32-E72D297353CC}">
              <c16:uniqueId val="{00000003-25DE-4A43-A6CA-B4F5224B9653}"/>
            </c:ext>
          </c:extLst>
        </c:ser>
        <c:dLbls>
          <c:showLegendKey val="0"/>
          <c:showVal val="0"/>
          <c:showCatName val="0"/>
          <c:showSerName val="0"/>
          <c:showPercent val="0"/>
          <c:showBubbleSize val="0"/>
        </c:dLbls>
        <c:gapWidth val="50"/>
        <c:overlap val="100"/>
        <c:axId val="341465728"/>
        <c:axId val="341660032"/>
      </c:barChart>
      <c:catAx>
        <c:axId val="341465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660032"/>
        <c:crosses val="autoZero"/>
        <c:auto val="1"/>
        <c:lblAlgn val="ctr"/>
        <c:lblOffset val="100"/>
        <c:tickLblSkip val="1"/>
        <c:tickMarkSkip val="1"/>
        <c:noMultiLvlLbl val="0"/>
      </c:catAx>
      <c:valAx>
        <c:axId val="3416600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465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'DHS16'!$R$15:$AB$15</c:f>
              <c:strCache>
                <c:ptCount val="11"/>
                <c:pt idx="0">
                  <c:v>Addis Adaba</c:v>
                </c:pt>
                <c:pt idx="1">
                  <c:v>Afar</c:v>
                </c:pt>
                <c:pt idx="2">
                  <c:v>Amhara</c:v>
                </c:pt>
                <c:pt idx="3">
                  <c:v>Benishangul</c:v>
                </c:pt>
                <c:pt idx="4">
                  <c:v>Dire Dawa</c:v>
                </c:pt>
                <c:pt idx="5">
                  <c:v>Gambela</c:v>
                </c:pt>
                <c:pt idx="6">
                  <c:v>Harari</c:v>
                </c:pt>
                <c:pt idx="7">
                  <c:v>Oromia</c:v>
                </c:pt>
                <c:pt idx="8">
                  <c:v>SNNPR</c:v>
                </c:pt>
                <c:pt idx="9">
                  <c:v>Somali</c:v>
                </c:pt>
                <c:pt idx="10">
                  <c:v>Tigray</c:v>
                </c:pt>
              </c:strCache>
            </c:strRef>
          </c:cat>
          <c:val>
            <c:numRef>
              <c:f>'DHS16'!$R$18:$AB$18</c:f>
              <c:numCache>
                <c:formatCode>###0.0</c:formatCode>
                <c:ptCount val="11"/>
                <c:pt idx="0">
                  <c:v>98.243697423280281</c:v>
                </c:pt>
                <c:pt idx="1">
                  <c:v>35.26294551315079</c:v>
                </c:pt>
                <c:pt idx="2">
                  <c:v>42.627479193092064</c:v>
                </c:pt>
                <c:pt idx="3">
                  <c:v>59.306942495198761</c:v>
                </c:pt>
                <c:pt idx="4">
                  <c:v>74.419609961202354</c:v>
                </c:pt>
                <c:pt idx="5">
                  <c:v>74.777488583840864</c:v>
                </c:pt>
                <c:pt idx="6">
                  <c:v>68.957277527457521</c:v>
                </c:pt>
                <c:pt idx="7">
                  <c:v>48.394088179714856</c:v>
                </c:pt>
                <c:pt idx="8">
                  <c:v>37.375926096416336</c:v>
                </c:pt>
                <c:pt idx="9">
                  <c:v>34.155434447937587</c:v>
                </c:pt>
                <c:pt idx="10">
                  <c:v>54.460178606316525</c:v>
                </c:pt>
              </c:numCache>
            </c:numRef>
          </c:val>
          <c:extLst>
            <c:ext xmlns:c16="http://schemas.microsoft.com/office/drawing/2014/chart" uri="{C3380CC4-5D6E-409C-BE32-E72D297353CC}">
              <c16:uniqueId val="{00000000-170B-400B-98C0-CBCE09715D09}"/>
            </c:ext>
          </c:extLst>
        </c:ser>
        <c:ser>
          <c:idx val="1"/>
          <c:order val="1"/>
          <c:tx>
            <c:strRef>
              <c:f>'DHS16'!$B$19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'DHS16'!$R$15:$AB$15</c:f>
              <c:strCache>
                <c:ptCount val="11"/>
                <c:pt idx="0">
                  <c:v>Addis Adaba</c:v>
                </c:pt>
                <c:pt idx="1">
                  <c:v>Afar</c:v>
                </c:pt>
                <c:pt idx="2">
                  <c:v>Amhara</c:v>
                </c:pt>
                <c:pt idx="3">
                  <c:v>Benishangul</c:v>
                </c:pt>
                <c:pt idx="4">
                  <c:v>Dire Dawa</c:v>
                </c:pt>
                <c:pt idx="5">
                  <c:v>Gambela</c:v>
                </c:pt>
                <c:pt idx="6">
                  <c:v>Harari</c:v>
                </c:pt>
                <c:pt idx="7">
                  <c:v>Oromia</c:v>
                </c:pt>
                <c:pt idx="8">
                  <c:v>SNNPR</c:v>
                </c:pt>
                <c:pt idx="9">
                  <c:v>Somali</c:v>
                </c:pt>
                <c:pt idx="10">
                  <c:v>Tigray</c:v>
                </c:pt>
              </c:strCache>
            </c:strRef>
          </c:cat>
          <c:val>
            <c:numRef>
              <c:f>'DHS16'!$R$19:$AB$19</c:f>
              <c:numCache>
                <c:formatCode>###0.0</c:formatCode>
                <c:ptCount val="11"/>
                <c:pt idx="0">
                  <c:v>1.4768097679515566</c:v>
                </c:pt>
                <c:pt idx="1">
                  <c:v>17.730891280596619</c:v>
                </c:pt>
                <c:pt idx="2">
                  <c:v>18.242302267360429</c:v>
                </c:pt>
                <c:pt idx="3">
                  <c:v>21.581113049883456</c:v>
                </c:pt>
                <c:pt idx="4">
                  <c:v>12.922213443129206</c:v>
                </c:pt>
                <c:pt idx="5">
                  <c:v>7.9769112487975011</c:v>
                </c:pt>
                <c:pt idx="6">
                  <c:v>10.212717744214352</c:v>
                </c:pt>
                <c:pt idx="7">
                  <c:v>12.114729575903471</c:v>
                </c:pt>
                <c:pt idx="8">
                  <c:v>19.792585579875453</c:v>
                </c:pt>
                <c:pt idx="9">
                  <c:v>14.240127005500124</c:v>
                </c:pt>
                <c:pt idx="10">
                  <c:v>20.145903976784133</c:v>
                </c:pt>
              </c:numCache>
            </c:numRef>
          </c:val>
          <c:extLst>
            <c:ext xmlns:c16="http://schemas.microsoft.com/office/drawing/2014/chart" uri="{C3380CC4-5D6E-409C-BE32-E72D297353CC}">
              <c16:uniqueId val="{00000001-170B-400B-98C0-CBCE09715D09}"/>
            </c:ext>
          </c:extLst>
        </c:ser>
        <c:ser>
          <c:idx val="2"/>
          <c:order val="2"/>
          <c:tx>
            <c:strRef>
              <c:f>'DHS16'!$B$20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'DHS16'!$R$15:$AB$15</c:f>
              <c:strCache>
                <c:ptCount val="11"/>
                <c:pt idx="0">
                  <c:v>Addis Adaba</c:v>
                </c:pt>
                <c:pt idx="1">
                  <c:v>Afar</c:v>
                </c:pt>
                <c:pt idx="2">
                  <c:v>Amhara</c:v>
                </c:pt>
                <c:pt idx="3">
                  <c:v>Benishangul</c:v>
                </c:pt>
                <c:pt idx="4">
                  <c:v>Dire Dawa</c:v>
                </c:pt>
                <c:pt idx="5">
                  <c:v>Gambela</c:v>
                </c:pt>
                <c:pt idx="6">
                  <c:v>Harari</c:v>
                </c:pt>
                <c:pt idx="7">
                  <c:v>Oromia</c:v>
                </c:pt>
                <c:pt idx="8">
                  <c:v>SNNPR</c:v>
                </c:pt>
                <c:pt idx="9">
                  <c:v>Somali</c:v>
                </c:pt>
                <c:pt idx="10">
                  <c:v>Tigray</c:v>
                </c:pt>
              </c:strCache>
            </c:strRef>
          </c:cat>
          <c:val>
            <c:numRef>
              <c:f>'DHS16'!$R$20:$AB$20</c:f>
              <c:numCache>
                <c:formatCode>###0.0</c:formatCode>
                <c:ptCount val="11"/>
                <c:pt idx="0">
                  <c:v>0.27949280876816229</c:v>
                </c:pt>
                <c:pt idx="1">
                  <c:v>21.613973047257929</c:v>
                </c:pt>
                <c:pt idx="2">
                  <c:v>31.32432448933028</c:v>
                </c:pt>
                <c:pt idx="3">
                  <c:v>12.013784913071635</c:v>
                </c:pt>
                <c:pt idx="4">
                  <c:v>9.6765941901113859</c:v>
                </c:pt>
                <c:pt idx="5">
                  <c:v>5.2352717739249712</c:v>
                </c:pt>
                <c:pt idx="6">
                  <c:v>18.325261180658782</c:v>
                </c:pt>
                <c:pt idx="7">
                  <c:v>30.164819606954364</c:v>
                </c:pt>
                <c:pt idx="8">
                  <c:v>22.904603456007973</c:v>
                </c:pt>
                <c:pt idx="9">
                  <c:v>30.351925948776721</c:v>
                </c:pt>
                <c:pt idx="10">
                  <c:v>15.411056635045815</c:v>
                </c:pt>
              </c:numCache>
            </c:numRef>
          </c:val>
          <c:extLst>
            <c:ext xmlns:c16="http://schemas.microsoft.com/office/drawing/2014/chart" uri="{C3380CC4-5D6E-409C-BE32-E72D297353CC}">
              <c16:uniqueId val="{00000002-170B-400B-98C0-CBCE09715D09}"/>
            </c:ext>
          </c:extLst>
        </c:ser>
        <c:ser>
          <c:idx val="3"/>
          <c:order val="3"/>
          <c:tx>
            <c:strRef>
              <c:f>'DHS16'!$B$21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'DHS16'!$R$15:$AB$15</c:f>
              <c:strCache>
                <c:ptCount val="11"/>
                <c:pt idx="0">
                  <c:v>Addis Adaba</c:v>
                </c:pt>
                <c:pt idx="1">
                  <c:v>Afar</c:v>
                </c:pt>
                <c:pt idx="2">
                  <c:v>Amhara</c:v>
                </c:pt>
                <c:pt idx="3">
                  <c:v>Benishangul</c:v>
                </c:pt>
                <c:pt idx="4">
                  <c:v>Dire Dawa</c:v>
                </c:pt>
                <c:pt idx="5">
                  <c:v>Gambela</c:v>
                </c:pt>
                <c:pt idx="6">
                  <c:v>Harari</c:v>
                </c:pt>
                <c:pt idx="7">
                  <c:v>Oromia</c:v>
                </c:pt>
                <c:pt idx="8">
                  <c:v>SNNPR</c:v>
                </c:pt>
                <c:pt idx="9">
                  <c:v>Somali</c:v>
                </c:pt>
                <c:pt idx="10">
                  <c:v>Tigray</c:v>
                </c:pt>
              </c:strCache>
            </c:strRef>
          </c:cat>
          <c:val>
            <c:numRef>
              <c:f>'DHS16'!$R$21:$AB$21</c:f>
              <c:numCache>
                <c:formatCode>###0.0</c:formatCode>
                <c:ptCount val="11"/>
                <c:pt idx="0">
                  <c:v>0</c:v>
                </c:pt>
                <c:pt idx="1">
                  <c:v>25.392190158994666</c:v>
                </c:pt>
                <c:pt idx="2">
                  <c:v>7.8058940502172245</c:v>
                </c:pt>
                <c:pt idx="3">
                  <c:v>7.0981595418461483</c:v>
                </c:pt>
                <c:pt idx="4">
                  <c:v>2.9815824055570541</c:v>
                </c:pt>
                <c:pt idx="5">
                  <c:v>12.010328393436666</c:v>
                </c:pt>
                <c:pt idx="6">
                  <c:v>2.5047435476693463</c:v>
                </c:pt>
                <c:pt idx="7">
                  <c:v>9.3263626374273123</c:v>
                </c:pt>
                <c:pt idx="8">
                  <c:v>19.926884867700242</c:v>
                </c:pt>
                <c:pt idx="9">
                  <c:v>21.252512597785572</c:v>
                </c:pt>
                <c:pt idx="10">
                  <c:v>9.9828607818535264</c:v>
                </c:pt>
              </c:numCache>
            </c:numRef>
          </c:val>
          <c:extLst>
            <c:ext xmlns:c16="http://schemas.microsoft.com/office/drawing/2014/chart" uri="{C3380CC4-5D6E-409C-BE32-E72D297353CC}">
              <c16:uniqueId val="{00000003-170B-400B-98C0-CBCE09715D09}"/>
            </c:ext>
          </c:extLst>
        </c:ser>
        <c:dLbls>
          <c:showLegendKey val="0"/>
          <c:showVal val="0"/>
          <c:showCatName val="0"/>
          <c:showSerName val="0"/>
          <c:showPercent val="0"/>
          <c:showBubbleSize val="0"/>
        </c:dLbls>
        <c:gapWidth val="50"/>
        <c:overlap val="100"/>
        <c:axId val="341750144"/>
        <c:axId val="341751680"/>
      </c:barChart>
      <c:catAx>
        <c:axId val="341750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751680"/>
        <c:crosses val="autoZero"/>
        <c:auto val="1"/>
        <c:lblAlgn val="ctr"/>
        <c:lblOffset val="100"/>
        <c:tickLblSkip val="1"/>
        <c:tickMarkSkip val="1"/>
        <c:noMultiLvlLbl val="0"/>
      </c:catAx>
      <c:valAx>
        <c:axId val="341751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750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'DHS16'!$C$15:$G$15</c:f>
              <c:strCache>
                <c:ptCount val="5"/>
                <c:pt idx="0">
                  <c:v>Poorest</c:v>
                </c:pt>
                <c:pt idx="1">
                  <c:v>Poor</c:v>
                </c:pt>
                <c:pt idx="2">
                  <c:v>Middle</c:v>
                </c:pt>
                <c:pt idx="3">
                  <c:v>Rich</c:v>
                </c:pt>
                <c:pt idx="4">
                  <c:v>Richest</c:v>
                </c:pt>
              </c:strCache>
            </c:strRef>
          </c:cat>
          <c:val>
            <c:numRef>
              <c:f>'DHS16'!$C$18:$G$18</c:f>
              <c:numCache>
                <c:formatCode>###0.0</c:formatCode>
                <c:ptCount val="5"/>
                <c:pt idx="0">
                  <c:v>26.917288271075492</c:v>
                </c:pt>
                <c:pt idx="1">
                  <c:v>35.658549450849193</c:v>
                </c:pt>
                <c:pt idx="2">
                  <c:v>40.348431620784766</c:v>
                </c:pt>
                <c:pt idx="3">
                  <c:v>46.818471167342047</c:v>
                </c:pt>
                <c:pt idx="4">
                  <c:v>83.584581329059688</c:v>
                </c:pt>
              </c:numCache>
            </c:numRef>
          </c:val>
          <c:extLst>
            <c:ext xmlns:c16="http://schemas.microsoft.com/office/drawing/2014/chart" uri="{C3380CC4-5D6E-409C-BE32-E72D297353CC}">
              <c16:uniqueId val="{00000000-F1F6-4EAF-B628-E37087922433}"/>
            </c:ext>
          </c:extLst>
        </c:ser>
        <c:ser>
          <c:idx val="1"/>
          <c:order val="1"/>
          <c:tx>
            <c:strRef>
              <c:f>'DHS16'!$B$19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'DHS16'!$C$15:$G$15</c:f>
              <c:strCache>
                <c:ptCount val="5"/>
                <c:pt idx="0">
                  <c:v>Poorest</c:v>
                </c:pt>
                <c:pt idx="1">
                  <c:v>Poor</c:v>
                </c:pt>
                <c:pt idx="2">
                  <c:v>Middle</c:v>
                </c:pt>
                <c:pt idx="3">
                  <c:v>Rich</c:v>
                </c:pt>
                <c:pt idx="4">
                  <c:v>Richest</c:v>
                </c:pt>
              </c:strCache>
            </c:strRef>
          </c:cat>
          <c:val>
            <c:numRef>
              <c:f>'DHS16'!$C$19:$G$19</c:f>
              <c:numCache>
                <c:formatCode>###0.0</c:formatCode>
                <c:ptCount val="5"/>
                <c:pt idx="0">
                  <c:v>15.578913901904343</c:v>
                </c:pt>
                <c:pt idx="1">
                  <c:v>15.37526650564039</c:v>
                </c:pt>
                <c:pt idx="2">
                  <c:v>18.476540601192724</c:v>
                </c:pt>
                <c:pt idx="3">
                  <c:v>19.345325802333786</c:v>
                </c:pt>
                <c:pt idx="4">
                  <c:v>8.8086823602878184</c:v>
                </c:pt>
              </c:numCache>
            </c:numRef>
          </c:val>
          <c:extLst>
            <c:ext xmlns:c16="http://schemas.microsoft.com/office/drawing/2014/chart" uri="{C3380CC4-5D6E-409C-BE32-E72D297353CC}">
              <c16:uniqueId val="{00000001-F1F6-4EAF-B628-E37087922433}"/>
            </c:ext>
          </c:extLst>
        </c:ser>
        <c:ser>
          <c:idx val="2"/>
          <c:order val="2"/>
          <c:tx>
            <c:strRef>
              <c:f>'DHS16'!$B$20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'DHS16'!$C$15:$G$15</c:f>
              <c:strCache>
                <c:ptCount val="5"/>
                <c:pt idx="0">
                  <c:v>Poorest</c:v>
                </c:pt>
                <c:pt idx="1">
                  <c:v>Poor</c:v>
                </c:pt>
                <c:pt idx="2">
                  <c:v>Middle</c:v>
                </c:pt>
                <c:pt idx="3">
                  <c:v>Rich</c:v>
                </c:pt>
                <c:pt idx="4">
                  <c:v>Richest</c:v>
                </c:pt>
              </c:strCache>
            </c:strRef>
          </c:cat>
          <c:val>
            <c:numRef>
              <c:f>'DHS16'!$C$20:$G$20</c:f>
              <c:numCache>
                <c:formatCode>###0.0</c:formatCode>
                <c:ptCount val="5"/>
                <c:pt idx="0">
                  <c:v>38.236284620954081</c:v>
                </c:pt>
                <c:pt idx="1">
                  <c:v>34.924524993279817</c:v>
                </c:pt>
                <c:pt idx="2">
                  <c:v>29.839966586349153</c:v>
                </c:pt>
                <c:pt idx="3">
                  <c:v>23.468359996227385</c:v>
                </c:pt>
                <c:pt idx="4">
                  <c:v>5.3456315714077958</c:v>
                </c:pt>
              </c:numCache>
            </c:numRef>
          </c:val>
          <c:extLst>
            <c:ext xmlns:c16="http://schemas.microsoft.com/office/drawing/2014/chart" uri="{C3380CC4-5D6E-409C-BE32-E72D297353CC}">
              <c16:uniqueId val="{00000002-F1F6-4EAF-B628-E37087922433}"/>
            </c:ext>
          </c:extLst>
        </c:ser>
        <c:ser>
          <c:idx val="3"/>
          <c:order val="3"/>
          <c:tx>
            <c:strRef>
              <c:f>'DHS16'!$B$21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'DHS16'!$C$15:$G$15</c:f>
              <c:strCache>
                <c:ptCount val="5"/>
                <c:pt idx="0">
                  <c:v>Poorest</c:v>
                </c:pt>
                <c:pt idx="1">
                  <c:v>Poor</c:v>
                </c:pt>
                <c:pt idx="2">
                  <c:v>Middle</c:v>
                </c:pt>
                <c:pt idx="3">
                  <c:v>Rich</c:v>
                </c:pt>
                <c:pt idx="4">
                  <c:v>Richest</c:v>
                </c:pt>
              </c:strCache>
            </c:strRef>
          </c:cat>
          <c:val>
            <c:numRef>
              <c:f>'DHS16'!$C$21:$G$21</c:f>
              <c:numCache>
                <c:formatCode>###0.0</c:formatCode>
                <c:ptCount val="5"/>
                <c:pt idx="0">
                  <c:v>19.267513206066088</c:v>
                </c:pt>
                <c:pt idx="1">
                  <c:v>14.041659050230601</c:v>
                </c:pt>
                <c:pt idx="2">
                  <c:v>11.335061191673358</c:v>
                </c:pt>
                <c:pt idx="3">
                  <c:v>10.367843034096786</c:v>
                </c:pt>
                <c:pt idx="4">
                  <c:v>2.2611047392446979</c:v>
                </c:pt>
              </c:numCache>
            </c:numRef>
          </c:val>
          <c:extLst>
            <c:ext xmlns:c16="http://schemas.microsoft.com/office/drawing/2014/chart" uri="{C3380CC4-5D6E-409C-BE32-E72D297353CC}">
              <c16:uniqueId val="{00000003-F1F6-4EAF-B628-E37087922433}"/>
            </c:ext>
          </c:extLst>
        </c:ser>
        <c:dLbls>
          <c:showLegendKey val="0"/>
          <c:showVal val="0"/>
          <c:showCatName val="0"/>
          <c:showSerName val="0"/>
          <c:showPercent val="0"/>
          <c:showBubbleSize val="0"/>
        </c:dLbls>
        <c:gapWidth val="50"/>
        <c:overlap val="100"/>
        <c:axId val="341821696"/>
        <c:axId val="341876736"/>
      </c:barChart>
      <c:catAx>
        <c:axId val="3418216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876736"/>
        <c:crosses val="autoZero"/>
        <c:auto val="1"/>
        <c:lblAlgn val="ctr"/>
        <c:lblOffset val="100"/>
        <c:tickLblSkip val="1"/>
        <c:tickMarkSkip val="1"/>
        <c:noMultiLvlLbl val="0"/>
      </c:catAx>
      <c:valAx>
        <c:axId val="3418767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8216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'DHS16'!$M$121:$Q$121</c:f>
              <c:strCache>
                <c:ptCount val="5"/>
                <c:pt idx="0">
                  <c:v>Poorest</c:v>
                </c:pt>
                <c:pt idx="1">
                  <c:v>Poor</c:v>
                </c:pt>
                <c:pt idx="2">
                  <c:v>Middle</c:v>
                </c:pt>
                <c:pt idx="3">
                  <c:v>Rich</c:v>
                </c:pt>
                <c:pt idx="4">
                  <c:v>Richest</c:v>
                </c:pt>
              </c:strCache>
            </c:strRef>
          </c:cat>
          <c:val>
            <c:numRef>
              <c:f>'DHS16'!$M$124:$Q$124</c:f>
              <c:numCache>
                <c:formatCode>###0.0</c:formatCode>
                <c:ptCount val="5"/>
                <c:pt idx="0">
                  <c:v>3.2600265992617965</c:v>
                </c:pt>
                <c:pt idx="1">
                  <c:v>3.1744052091482753</c:v>
                </c:pt>
                <c:pt idx="2">
                  <c:v>3.9654576508716333</c:v>
                </c:pt>
                <c:pt idx="3">
                  <c:v>4.6191477939252144</c:v>
                </c:pt>
                <c:pt idx="4">
                  <c:v>6.3287963629457469</c:v>
                </c:pt>
              </c:numCache>
            </c:numRef>
          </c:val>
          <c:extLst>
            <c:ext xmlns:c16="http://schemas.microsoft.com/office/drawing/2014/chart" uri="{C3380CC4-5D6E-409C-BE32-E72D297353CC}">
              <c16:uniqueId val="{00000000-5173-407E-A47D-93C80268A582}"/>
            </c:ext>
          </c:extLst>
        </c:ser>
        <c:ser>
          <c:idx val="1"/>
          <c:order val="1"/>
          <c:tx>
            <c:strRef>
              <c:f>'DHS16'!$B$125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'DHS16'!$M$121:$Q$121</c:f>
              <c:strCache>
                <c:ptCount val="5"/>
                <c:pt idx="0">
                  <c:v>Poorest</c:v>
                </c:pt>
                <c:pt idx="1">
                  <c:v>Poor</c:v>
                </c:pt>
                <c:pt idx="2">
                  <c:v>Middle</c:v>
                </c:pt>
                <c:pt idx="3">
                  <c:v>Rich</c:v>
                </c:pt>
                <c:pt idx="4">
                  <c:v>Richest</c:v>
                </c:pt>
              </c:strCache>
            </c:strRef>
          </c:cat>
          <c:val>
            <c:numRef>
              <c:f>'DHS16'!$M$125:$Q$125</c:f>
              <c:numCache>
                <c:formatCode>###0.0</c:formatCode>
                <c:ptCount val="5"/>
                <c:pt idx="0">
                  <c:v>1.755027762251268</c:v>
                </c:pt>
                <c:pt idx="1">
                  <c:v>0.83238927834059551</c:v>
                </c:pt>
                <c:pt idx="2">
                  <c:v>1.0683375034785745</c:v>
                </c:pt>
                <c:pt idx="3">
                  <c:v>0.90173909320710566</c:v>
                </c:pt>
                <c:pt idx="4">
                  <c:v>2.5774707049124816</c:v>
                </c:pt>
              </c:numCache>
            </c:numRef>
          </c:val>
          <c:extLst>
            <c:ext xmlns:c16="http://schemas.microsoft.com/office/drawing/2014/chart" uri="{C3380CC4-5D6E-409C-BE32-E72D297353CC}">
              <c16:uniqueId val="{00000001-5173-407E-A47D-93C80268A582}"/>
            </c:ext>
          </c:extLst>
        </c:ser>
        <c:ser>
          <c:idx val="2"/>
          <c:order val="2"/>
          <c:tx>
            <c:strRef>
              <c:f>'DHS16'!$B$126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'DHS16'!$M$121:$Q$121</c:f>
              <c:strCache>
                <c:ptCount val="5"/>
                <c:pt idx="0">
                  <c:v>Poorest</c:v>
                </c:pt>
                <c:pt idx="1">
                  <c:v>Poor</c:v>
                </c:pt>
                <c:pt idx="2">
                  <c:v>Middle</c:v>
                </c:pt>
                <c:pt idx="3">
                  <c:v>Rich</c:v>
                </c:pt>
                <c:pt idx="4">
                  <c:v>Richest</c:v>
                </c:pt>
              </c:strCache>
            </c:strRef>
          </c:cat>
          <c:val>
            <c:numRef>
              <c:f>'DHS16'!$M$126:$Q$126</c:f>
              <c:numCache>
                <c:formatCode>###0.0</c:formatCode>
                <c:ptCount val="5"/>
                <c:pt idx="0">
                  <c:v>38.368976950562669</c:v>
                </c:pt>
                <c:pt idx="1">
                  <c:v>49.979277590438095</c:v>
                </c:pt>
                <c:pt idx="2">
                  <c:v>57.077203621209179</c:v>
                </c:pt>
                <c:pt idx="3">
                  <c:v>66.436638190140357</c:v>
                </c:pt>
                <c:pt idx="4">
                  <c:v>71.146782229134146</c:v>
                </c:pt>
              </c:numCache>
            </c:numRef>
          </c:val>
          <c:extLst>
            <c:ext xmlns:c16="http://schemas.microsoft.com/office/drawing/2014/chart" uri="{C3380CC4-5D6E-409C-BE32-E72D297353CC}">
              <c16:uniqueId val="{00000002-5173-407E-A47D-93C80268A582}"/>
            </c:ext>
          </c:extLst>
        </c:ser>
        <c:ser>
          <c:idx val="3"/>
          <c:order val="3"/>
          <c:tx>
            <c:strRef>
              <c:f>'DHS16'!$B$127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'DHS16'!$M$121:$Q$121</c:f>
              <c:strCache>
                <c:ptCount val="5"/>
                <c:pt idx="0">
                  <c:v>Poorest</c:v>
                </c:pt>
                <c:pt idx="1">
                  <c:v>Poor</c:v>
                </c:pt>
                <c:pt idx="2">
                  <c:v>Middle</c:v>
                </c:pt>
                <c:pt idx="3">
                  <c:v>Rich</c:v>
                </c:pt>
                <c:pt idx="4">
                  <c:v>Richest</c:v>
                </c:pt>
              </c:strCache>
            </c:strRef>
          </c:cat>
          <c:val>
            <c:numRef>
              <c:f>'DHS16'!$M$127:$Q$127</c:f>
              <c:numCache>
                <c:formatCode>###0.0</c:formatCode>
                <c:ptCount val="5"/>
                <c:pt idx="0">
                  <c:v>56.615968687924266</c:v>
                </c:pt>
                <c:pt idx="1">
                  <c:v>46.01392792207303</c:v>
                </c:pt>
                <c:pt idx="2">
                  <c:v>37.889001224440619</c:v>
                </c:pt>
                <c:pt idx="3">
                  <c:v>28.042474922727319</c:v>
                </c:pt>
                <c:pt idx="4">
                  <c:v>19.946950703007623</c:v>
                </c:pt>
              </c:numCache>
            </c:numRef>
          </c:val>
          <c:extLst>
            <c:ext xmlns:c16="http://schemas.microsoft.com/office/drawing/2014/chart" uri="{C3380CC4-5D6E-409C-BE32-E72D297353CC}">
              <c16:uniqueId val="{00000003-5173-407E-A47D-93C80268A582}"/>
            </c:ext>
          </c:extLst>
        </c:ser>
        <c:dLbls>
          <c:showLegendKey val="0"/>
          <c:showVal val="0"/>
          <c:showCatName val="0"/>
          <c:showSerName val="0"/>
          <c:showPercent val="0"/>
          <c:showBubbleSize val="0"/>
        </c:dLbls>
        <c:gapWidth val="50"/>
        <c:overlap val="100"/>
        <c:axId val="341954560"/>
        <c:axId val="341956096"/>
      </c:barChart>
      <c:catAx>
        <c:axId val="3419545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956096"/>
        <c:crosses val="autoZero"/>
        <c:auto val="1"/>
        <c:lblAlgn val="ctr"/>
        <c:lblOffset val="100"/>
        <c:tickLblSkip val="1"/>
        <c:tickMarkSkip val="1"/>
        <c:noMultiLvlLbl val="0"/>
      </c:catAx>
      <c:valAx>
        <c:axId val="3419560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9545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'DHS16'!$R$121:$AB$121</c:f>
              <c:strCache>
                <c:ptCount val="11"/>
                <c:pt idx="0">
                  <c:v>Addis Adaba</c:v>
                </c:pt>
                <c:pt idx="1">
                  <c:v>Afar</c:v>
                </c:pt>
                <c:pt idx="2">
                  <c:v>Amhara</c:v>
                </c:pt>
                <c:pt idx="3">
                  <c:v>Benishangul</c:v>
                </c:pt>
                <c:pt idx="4">
                  <c:v>Dire Dawa</c:v>
                </c:pt>
                <c:pt idx="5">
                  <c:v>Gambela</c:v>
                </c:pt>
                <c:pt idx="6">
                  <c:v>Harari</c:v>
                </c:pt>
                <c:pt idx="7">
                  <c:v>Oromia</c:v>
                </c:pt>
                <c:pt idx="8">
                  <c:v>SNNPR</c:v>
                </c:pt>
                <c:pt idx="9">
                  <c:v>Somali</c:v>
                </c:pt>
                <c:pt idx="10">
                  <c:v>Tigray</c:v>
                </c:pt>
              </c:strCache>
            </c:strRef>
          </c:cat>
          <c:val>
            <c:numRef>
              <c:f>'DHS16'!$R$124:$AB$124</c:f>
              <c:numCache>
                <c:formatCode>###0.0</c:formatCode>
                <c:ptCount val="11"/>
                <c:pt idx="0">
                  <c:v>28.956733495237085</c:v>
                </c:pt>
                <c:pt idx="1">
                  <c:v>3.7845511256073054</c:v>
                </c:pt>
                <c:pt idx="2">
                  <c:v>1.8665390177170607</c:v>
                </c:pt>
                <c:pt idx="3">
                  <c:v>2.0358916634694104</c:v>
                </c:pt>
                <c:pt idx="4">
                  <c:v>30.056563398893982</c:v>
                </c:pt>
                <c:pt idx="5">
                  <c:v>8.7976792463360454</c:v>
                </c:pt>
                <c:pt idx="6">
                  <c:v>18.440526771715859</c:v>
                </c:pt>
                <c:pt idx="7">
                  <c:v>5.4741916225013645</c:v>
                </c:pt>
                <c:pt idx="8">
                  <c:v>8.4610252404717556</c:v>
                </c:pt>
                <c:pt idx="9">
                  <c:v>14.723144047659277</c:v>
                </c:pt>
                <c:pt idx="10">
                  <c:v>8.4851210043508178</c:v>
                </c:pt>
              </c:numCache>
            </c:numRef>
          </c:val>
          <c:extLst>
            <c:ext xmlns:c16="http://schemas.microsoft.com/office/drawing/2014/chart" uri="{C3380CC4-5D6E-409C-BE32-E72D297353CC}">
              <c16:uniqueId val="{00000000-8BB4-42A6-BBC3-52102C78CEBD}"/>
            </c:ext>
          </c:extLst>
        </c:ser>
        <c:ser>
          <c:idx val="1"/>
          <c:order val="1"/>
          <c:tx>
            <c:strRef>
              <c:f>'DHS16'!$B$125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'DHS16'!$R$121:$AB$121</c:f>
              <c:strCache>
                <c:ptCount val="11"/>
                <c:pt idx="0">
                  <c:v>Addis Adaba</c:v>
                </c:pt>
                <c:pt idx="1">
                  <c:v>Afar</c:v>
                </c:pt>
                <c:pt idx="2">
                  <c:v>Amhara</c:v>
                </c:pt>
                <c:pt idx="3">
                  <c:v>Benishangul</c:v>
                </c:pt>
                <c:pt idx="4">
                  <c:v>Dire Dawa</c:v>
                </c:pt>
                <c:pt idx="5">
                  <c:v>Gambela</c:v>
                </c:pt>
                <c:pt idx="6">
                  <c:v>Harari</c:v>
                </c:pt>
                <c:pt idx="7">
                  <c:v>Oromia</c:v>
                </c:pt>
                <c:pt idx="8">
                  <c:v>SNNPR</c:v>
                </c:pt>
                <c:pt idx="9">
                  <c:v>Somali</c:v>
                </c:pt>
                <c:pt idx="10">
                  <c:v>Tigray</c:v>
                </c:pt>
              </c:strCache>
            </c:strRef>
          </c:cat>
          <c:val>
            <c:numRef>
              <c:f>'DHS16'!$R$125:$AB$125</c:f>
              <c:numCache>
                <c:formatCode>###0.0</c:formatCode>
                <c:ptCount val="11"/>
                <c:pt idx="0">
                  <c:v>52.635849485240207</c:v>
                </c:pt>
                <c:pt idx="1">
                  <c:v>11.698257688804404</c:v>
                </c:pt>
                <c:pt idx="2">
                  <c:v>3.829403224605008</c:v>
                </c:pt>
                <c:pt idx="3">
                  <c:v>1.4522315034372386</c:v>
                </c:pt>
                <c:pt idx="4">
                  <c:v>28.93541828218866</c:v>
                </c:pt>
                <c:pt idx="5">
                  <c:v>6.7803954419789418</c:v>
                </c:pt>
                <c:pt idx="6">
                  <c:v>20.185569515743349</c:v>
                </c:pt>
                <c:pt idx="7">
                  <c:v>2.9121937877417094</c:v>
                </c:pt>
                <c:pt idx="8">
                  <c:v>3.085636780432472</c:v>
                </c:pt>
                <c:pt idx="9">
                  <c:v>16.009062128638924</c:v>
                </c:pt>
                <c:pt idx="10">
                  <c:v>9.3143514066199771</c:v>
                </c:pt>
              </c:numCache>
            </c:numRef>
          </c:val>
          <c:extLst>
            <c:ext xmlns:c16="http://schemas.microsoft.com/office/drawing/2014/chart" uri="{C3380CC4-5D6E-409C-BE32-E72D297353CC}">
              <c16:uniqueId val="{00000001-8BB4-42A6-BBC3-52102C78CEBD}"/>
            </c:ext>
          </c:extLst>
        </c:ser>
        <c:ser>
          <c:idx val="2"/>
          <c:order val="2"/>
          <c:tx>
            <c:strRef>
              <c:f>'DHS16'!$B$126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'DHS16'!$R$121:$AB$121</c:f>
              <c:strCache>
                <c:ptCount val="11"/>
                <c:pt idx="0">
                  <c:v>Addis Adaba</c:v>
                </c:pt>
                <c:pt idx="1">
                  <c:v>Afar</c:v>
                </c:pt>
                <c:pt idx="2">
                  <c:v>Amhara</c:v>
                </c:pt>
                <c:pt idx="3">
                  <c:v>Benishangul</c:v>
                </c:pt>
                <c:pt idx="4">
                  <c:v>Dire Dawa</c:v>
                </c:pt>
                <c:pt idx="5">
                  <c:v>Gambela</c:v>
                </c:pt>
                <c:pt idx="6">
                  <c:v>Harari</c:v>
                </c:pt>
                <c:pt idx="7">
                  <c:v>Oromia</c:v>
                </c:pt>
                <c:pt idx="8">
                  <c:v>SNNPR</c:v>
                </c:pt>
                <c:pt idx="9">
                  <c:v>Somali</c:v>
                </c:pt>
                <c:pt idx="10">
                  <c:v>Tigray</c:v>
                </c:pt>
              </c:strCache>
            </c:strRef>
          </c:cat>
          <c:val>
            <c:numRef>
              <c:f>'DHS16'!$R$126:$AB$126</c:f>
              <c:numCache>
                <c:formatCode>###0.0</c:formatCode>
                <c:ptCount val="11"/>
                <c:pt idx="0">
                  <c:v>17.246904300728325</c:v>
                </c:pt>
                <c:pt idx="1">
                  <c:v>13.538801462646617</c:v>
                </c:pt>
                <c:pt idx="2">
                  <c:v>51.352824974028906</c:v>
                </c:pt>
                <c:pt idx="3">
                  <c:v>81.019228693088934</c:v>
                </c:pt>
                <c:pt idx="4">
                  <c:v>16.233552604007983</c:v>
                </c:pt>
                <c:pt idx="5">
                  <c:v>39.788431403049543</c:v>
                </c:pt>
                <c:pt idx="6">
                  <c:v>35.413396476347017</c:v>
                </c:pt>
                <c:pt idx="7">
                  <c:v>59.425954242704293</c:v>
                </c:pt>
                <c:pt idx="8">
                  <c:v>70.539152325205222</c:v>
                </c:pt>
                <c:pt idx="9">
                  <c:v>9.9489627499825559</c:v>
                </c:pt>
                <c:pt idx="10">
                  <c:v>28.880368073643872</c:v>
                </c:pt>
              </c:numCache>
            </c:numRef>
          </c:val>
          <c:extLst>
            <c:ext xmlns:c16="http://schemas.microsoft.com/office/drawing/2014/chart" uri="{C3380CC4-5D6E-409C-BE32-E72D297353CC}">
              <c16:uniqueId val="{00000002-8BB4-42A6-BBC3-52102C78CEBD}"/>
            </c:ext>
          </c:extLst>
        </c:ser>
        <c:ser>
          <c:idx val="3"/>
          <c:order val="3"/>
          <c:tx>
            <c:strRef>
              <c:f>'DHS16'!$B$127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'DHS16'!$R$121:$AB$121</c:f>
              <c:strCache>
                <c:ptCount val="11"/>
                <c:pt idx="0">
                  <c:v>Addis Adaba</c:v>
                </c:pt>
                <c:pt idx="1">
                  <c:v>Afar</c:v>
                </c:pt>
                <c:pt idx="2">
                  <c:v>Amhara</c:v>
                </c:pt>
                <c:pt idx="3">
                  <c:v>Benishangul</c:v>
                </c:pt>
                <c:pt idx="4">
                  <c:v>Dire Dawa</c:v>
                </c:pt>
                <c:pt idx="5">
                  <c:v>Gambela</c:v>
                </c:pt>
                <c:pt idx="6">
                  <c:v>Harari</c:v>
                </c:pt>
                <c:pt idx="7">
                  <c:v>Oromia</c:v>
                </c:pt>
                <c:pt idx="8">
                  <c:v>SNNPR</c:v>
                </c:pt>
                <c:pt idx="9">
                  <c:v>Somali</c:v>
                </c:pt>
                <c:pt idx="10">
                  <c:v>Tigray</c:v>
                </c:pt>
              </c:strCache>
            </c:strRef>
          </c:cat>
          <c:val>
            <c:numRef>
              <c:f>'DHS16'!$R$127:$AB$127</c:f>
              <c:numCache>
                <c:formatCode>###0.0</c:formatCode>
                <c:ptCount val="11"/>
                <c:pt idx="0">
                  <c:v>1.1605127187943793</c:v>
                </c:pt>
                <c:pt idx="1">
                  <c:v>70.978389722941671</c:v>
                </c:pt>
                <c:pt idx="2">
                  <c:v>42.951232783649033</c:v>
                </c:pt>
                <c:pt idx="3">
                  <c:v>15.49264814000442</c:v>
                </c:pt>
                <c:pt idx="4">
                  <c:v>24.774465714909368</c:v>
                </c:pt>
                <c:pt idx="5">
                  <c:v>44.633493908635472</c:v>
                </c:pt>
                <c:pt idx="6">
                  <c:v>25.960507236193759</c:v>
                </c:pt>
                <c:pt idx="7">
                  <c:v>32.187660347052628</c:v>
                </c:pt>
                <c:pt idx="8">
                  <c:v>17.914185653890559</c:v>
                </c:pt>
                <c:pt idx="9">
                  <c:v>59.318831073719238</c:v>
                </c:pt>
                <c:pt idx="10">
                  <c:v>53.320159515385335</c:v>
                </c:pt>
              </c:numCache>
            </c:numRef>
          </c:val>
          <c:extLst>
            <c:ext xmlns:c16="http://schemas.microsoft.com/office/drawing/2014/chart" uri="{C3380CC4-5D6E-409C-BE32-E72D297353CC}">
              <c16:uniqueId val="{00000003-8BB4-42A6-BBC3-52102C78CEBD}"/>
            </c:ext>
          </c:extLst>
        </c:ser>
        <c:dLbls>
          <c:showLegendKey val="0"/>
          <c:showVal val="0"/>
          <c:showCatName val="0"/>
          <c:showSerName val="0"/>
          <c:showPercent val="0"/>
          <c:showBubbleSize val="0"/>
        </c:dLbls>
        <c:gapWidth val="50"/>
        <c:overlap val="100"/>
        <c:axId val="342144512"/>
        <c:axId val="342146048"/>
      </c:barChart>
      <c:catAx>
        <c:axId val="3421445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146048"/>
        <c:crosses val="autoZero"/>
        <c:auto val="1"/>
        <c:lblAlgn val="ctr"/>
        <c:lblOffset val="100"/>
        <c:tickLblSkip val="1"/>
        <c:tickMarkSkip val="1"/>
        <c:noMultiLvlLbl val="0"/>
      </c:catAx>
      <c:valAx>
        <c:axId val="3421460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1445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'DHS16'!$C$121:$G$121</c:f>
              <c:strCache>
                <c:ptCount val="5"/>
                <c:pt idx="0">
                  <c:v>Poorest</c:v>
                </c:pt>
                <c:pt idx="1">
                  <c:v>Poor</c:v>
                </c:pt>
                <c:pt idx="2">
                  <c:v>Middle</c:v>
                </c:pt>
                <c:pt idx="3">
                  <c:v>Rich</c:v>
                </c:pt>
                <c:pt idx="4">
                  <c:v>Richest</c:v>
                </c:pt>
              </c:strCache>
            </c:strRef>
          </c:cat>
          <c:val>
            <c:numRef>
              <c:f>'DHS16'!$C$124:$G$124</c:f>
              <c:numCache>
                <c:formatCode>###0.0</c:formatCode>
                <c:ptCount val="5"/>
                <c:pt idx="0">
                  <c:v>3.5046017282599058</c:v>
                </c:pt>
                <c:pt idx="1">
                  <c:v>3.091114455965366</c:v>
                </c:pt>
                <c:pt idx="2">
                  <c:v>4.3535083244729735</c:v>
                </c:pt>
                <c:pt idx="3">
                  <c:v>4.7619643662844657</c:v>
                </c:pt>
                <c:pt idx="4">
                  <c:v>18.179032004359097</c:v>
                </c:pt>
              </c:numCache>
            </c:numRef>
          </c:val>
          <c:extLst>
            <c:ext xmlns:c16="http://schemas.microsoft.com/office/drawing/2014/chart" uri="{C3380CC4-5D6E-409C-BE32-E72D297353CC}">
              <c16:uniqueId val="{00000000-A209-492A-A33A-FDAB962571AB}"/>
            </c:ext>
          </c:extLst>
        </c:ser>
        <c:ser>
          <c:idx val="1"/>
          <c:order val="1"/>
          <c:tx>
            <c:strRef>
              <c:f>'DHS16'!$B$125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'DHS16'!$C$121:$G$121</c:f>
              <c:strCache>
                <c:ptCount val="5"/>
                <c:pt idx="0">
                  <c:v>Poorest</c:v>
                </c:pt>
                <c:pt idx="1">
                  <c:v>Poor</c:v>
                </c:pt>
                <c:pt idx="2">
                  <c:v>Middle</c:v>
                </c:pt>
                <c:pt idx="3">
                  <c:v>Rich</c:v>
                </c:pt>
                <c:pt idx="4">
                  <c:v>Richest</c:v>
                </c:pt>
              </c:strCache>
            </c:strRef>
          </c:cat>
          <c:val>
            <c:numRef>
              <c:f>'DHS16'!$C$125:$G$125</c:f>
              <c:numCache>
                <c:formatCode>###0.0</c:formatCode>
                <c:ptCount val="5"/>
                <c:pt idx="0">
                  <c:v>1.6660958176500749</c:v>
                </c:pt>
                <c:pt idx="1">
                  <c:v>0.99871489814218417</c:v>
                </c:pt>
                <c:pt idx="2">
                  <c:v>1.452434795413323</c:v>
                </c:pt>
                <c:pt idx="3">
                  <c:v>1.6985907025750759</c:v>
                </c:pt>
                <c:pt idx="4">
                  <c:v>24.4716258539606</c:v>
                </c:pt>
              </c:numCache>
            </c:numRef>
          </c:val>
          <c:extLst>
            <c:ext xmlns:c16="http://schemas.microsoft.com/office/drawing/2014/chart" uri="{C3380CC4-5D6E-409C-BE32-E72D297353CC}">
              <c16:uniqueId val="{00000001-A209-492A-A33A-FDAB962571AB}"/>
            </c:ext>
          </c:extLst>
        </c:ser>
        <c:ser>
          <c:idx val="2"/>
          <c:order val="2"/>
          <c:tx>
            <c:strRef>
              <c:f>'DHS16'!$B$126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'DHS16'!$C$121:$G$121</c:f>
              <c:strCache>
                <c:ptCount val="5"/>
                <c:pt idx="0">
                  <c:v>Poorest</c:v>
                </c:pt>
                <c:pt idx="1">
                  <c:v>Poor</c:v>
                </c:pt>
                <c:pt idx="2">
                  <c:v>Middle</c:v>
                </c:pt>
                <c:pt idx="3">
                  <c:v>Rich</c:v>
                </c:pt>
                <c:pt idx="4">
                  <c:v>Richest</c:v>
                </c:pt>
              </c:strCache>
            </c:strRef>
          </c:cat>
          <c:val>
            <c:numRef>
              <c:f>'DHS16'!$C$126:$G$126</c:f>
              <c:numCache>
                <c:formatCode>###0.0</c:formatCode>
                <c:ptCount val="5"/>
                <c:pt idx="0">
                  <c:v>39.983125709897138</c:v>
                </c:pt>
                <c:pt idx="1">
                  <c:v>51.278215559307768</c:v>
                </c:pt>
                <c:pt idx="2">
                  <c:v>60.583720051709108</c:v>
                </c:pt>
                <c:pt idx="3">
                  <c:v>69.522428505074103</c:v>
                </c:pt>
                <c:pt idx="4">
                  <c:v>50.081635713804324</c:v>
                </c:pt>
              </c:numCache>
            </c:numRef>
          </c:val>
          <c:extLst>
            <c:ext xmlns:c16="http://schemas.microsoft.com/office/drawing/2014/chart" uri="{C3380CC4-5D6E-409C-BE32-E72D297353CC}">
              <c16:uniqueId val="{00000002-A209-492A-A33A-FDAB962571AB}"/>
            </c:ext>
          </c:extLst>
        </c:ser>
        <c:ser>
          <c:idx val="3"/>
          <c:order val="3"/>
          <c:tx>
            <c:strRef>
              <c:f>'DHS16'!$B$127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'DHS16'!$C$121:$G$121</c:f>
              <c:strCache>
                <c:ptCount val="5"/>
                <c:pt idx="0">
                  <c:v>Poorest</c:v>
                </c:pt>
                <c:pt idx="1">
                  <c:v>Poor</c:v>
                </c:pt>
                <c:pt idx="2">
                  <c:v>Middle</c:v>
                </c:pt>
                <c:pt idx="3">
                  <c:v>Rich</c:v>
                </c:pt>
                <c:pt idx="4">
                  <c:v>Richest</c:v>
                </c:pt>
              </c:strCache>
            </c:strRef>
          </c:cat>
          <c:val>
            <c:numRef>
              <c:f>'DHS16'!$C$127:$G$127</c:f>
              <c:numCache>
                <c:formatCode>###0.0</c:formatCode>
                <c:ptCount val="5"/>
                <c:pt idx="0">
                  <c:v>54.846176744192888</c:v>
                </c:pt>
                <c:pt idx="1">
                  <c:v>44.631955086584682</c:v>
                </c:pt>
                <c:pt idx="2">
                  <c:v>33.610336828404598</c:v>
                </c:pt>
                <c:pt idx="3">
                  <c:v>24.017016426066359</c:v>
                </c:pt>
                <c:pt idx="4">
                  <c:v>7.2677064278759724</c:v>
                </c:pt>
              </c:numCache>
            </c:numRef>
          </c:val>
          <c:extLst>
            <c:ext xmlns:c16="http://schemas.microsoft.com/office/drawing/2014/chart" uri="{C3380CC4-5D6E-409C-BE32-E72D297353CC}">
              <c16:uniqueId val="{00000003-A209-492A-A33A-FDAB962571AB}"/>
            </c:ext>
          </c:extLst>
        </c:ser>
        <c:dLbls>
          <c:showLegendKey val="0"/>
          <c:showVal val="0"/>
          <c:showCatName val="0"/>
          <c:showSerName val="0"/>
          <c:showPercent val="0"/>
          <c:showBubbleSize val="0"/>
        </c:dLbls>
        <c:gapWidth val="50"/>
        <c:overlap val="100"/>
        <c:axId val="342195200"/>
        <c:axId val="342319872"/>
      </c:barChart>
      <c:catAx>
        <c:axId val="3421952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319872"/>
        <c:crosses val="autoZero"/>
        <c:auto val="1"/>
        <c:lblAlgn val="ctr"/>
        <c:lblOffset val="100"/>
        <c:tickLblSkip val="1"/>
        <c:tickMarkSkip val="1"/>
        <c:noMultiLvlLbl val="0"/>
      </c:catAx>
      <c:valAx>
        <c:axId val="34231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1952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'DHS16'!$M$221:$Q$221</c:f>
              <c:strCache>
                <c:ptCount val="5"/>
                <c:pt idx="0">
                  <c:v>Poorest</c:v>
                </c:pt>
                <c:pt idx="1">
                  <c:v>Poor</c:v>
                </c:pt>
                <c:pt idx="2">
                  <c:v>Middle</c:v>
                </c:pt>
                <c:pt idx="3">
                  <c:v>Rich</c:v>
                </c:pt>
                <c:pt idx="4">
                  <c:v>Richest</c:v>
                </c:pt>
              </c:strCache>
            </c:strRef>
          </c:cat>
          <c:val>
            <c:numRef>
              <c:f>'DHS16'!$M$222:$Q$222</c:f>
              <c:numCache>
                <c:formatCode>###0.0</c:formatCode>
                <c:ptCount val="5"/>
                <c:pt idx="0">
                  <c:v>0.87321006831395676</c:v>
                </c:pt>
                <c:pt idx="1">
                  <c:v>2.9094105863415578</c:v>
                </c:pt>
                <c:pt idx="2">
                  <c:v>3.7262640834333927</c:v>
                </c:pt>
                <c:pt idx="3">
                  <c:v>5.1281913447014755</c:v>
                </c:pt>
                <c:pt idx="4">
                  <c:v>7.6176625580522943</c:v>
                </c:pt>
              </c:numCache>
            </c:numRef>
          </c:val>
          <c:extLst>
            <c:ext xmlns:c16="http://schemas.microsoft.com/office/drawing/2014/chart" uri="{C3380CC4-5D6E-409C-BE32-E72D297353CC}">
              <c16:uniqueId val="{00000000-CFEC-481E-B296-0D326871A01F}"/>
            </c:ext>
          </c:extLst>
        </c:ser>
        <c:ser>
          <c:idx val="1"/>
          <c:order val="1"/>
          <c:tx>
            <c:strRef>
              <c:f>'DHS16'!$B$223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'DHS16'!$M$221:$Q$221</c:f>
              <c:strCache>
                <c:ptCount val="5"/>
                <c:pt idx="0">
                  <c:v>Poorest</c:v>
                </c:pt>
                <c:pt idx="1">
                  <c:v>Poor</c:v>
                </c:pt>
                <c:pt idx="2">
                  <c:v>Middle</c:v>
                </c:pt>
                <c:pt idx="3">
                  <c:v>Rich</c:v>
                </c:pt>
                <c:pt idx="4">
                  <c:v>Richest</c:v>
                </c:pt>
              </c:strCache>
            </c:strRef>
          </c:cat>
          <c:val>
            <c:numRef>
              <c:f>'DHS16'!$M$223:$Q$223</c:f>
              <c:numCache>
                <c:formatCode>###0.0</c:formatCode>
                <c:ptCount val="5"/>
                <c:pt idx="0">
                  <c:v>38.247793209537619</c:v>
                </c:pt>
                <c:pt idx="1">
                  <c:v>45.253065980737759</c:v>
                </c:pt>
                <c:pt idx="2">
                  <c:v>48.46755208680004</c:v>
                </c:pt>
                <c:pt idx="3">
                  <c:v>56.674985634564756</c:v>
                </c:pt>
                <c:pt idx="4">
                  <c:v>62.229784782179365</c:v>
                </c:pt>
              </c:numCache>
            </c:numRef>
          </c:val>
          <c:extLst>
            <c:ext xmlns:c16="http://schemas.microsoft.com/office/drawing/2014/chart" uri="{C3380CC4-5D6E-409C-BE32-E72D297353CC}">
              <c16:uniqueId val="{00000001-CFEC-481E-B296-0D326871A01F}"/>
            </c:ext>
          </c:extLst>
        </c:ser>
        <c:ser>
          <c:idx val="2"/>
          <c:order val="2"/>
          <c:tx>
            <c:strRef>
              <c:f>'DHS16'!$B$224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'DHS16'!$M$221:$Q$221</c:f>
              <c:strCache>
                <c:ptCount val="5"/>
                <c:pt idx="0">
                  <c:v>Poorest</c:v>
                </c:pt>
                <c:pt idx="1">
                  <c:v>Poor</c:v>
                </c:pt>
                <c:pt idx="2">
                  <c:v>Middle</c:v>
                </c:pt>
                <c:pt idx="3">
                  <c:v>Rich</c:v>
                </c:pt>
                <c:pt idx="4">
                  <c:v>Richest</c:v>
                </c:pt>
              </c:strCache>
            </c:strRef>
          </c:cat>
          <c:val>
            <c:numRef>
              <c:f>'DHS16'!$M$224:$Q$224</c:f>
              <c:numCache>
                <c:formatCode>###0.0</c:formatCode>
                <c:ptCount val="5"/>
                <c:pt idx="0">
                  <c:v>60.878996722148784</c:v>
                </c:pt>
                <c:pt idx="1">
                  <c:v>51.837523432920804</c:v>
                </c:pt>
                <c:pt idx="2">
                  <c:v>47.806183829766709</c:v>
                </c:pt>
                <c:pt idx="3">
                  <c:v>38.196823020733994</c:v>
                </c:pt>
                <c:pt idx="4">
                  <c:v>30.152552659768183</c:v>
                </c:pt>
              </c:numCache>
            </c:numRef>
          </c:val>
          <c:extLst>
            <c:ext xmlns:c16="http://schemas.microsoft.com/office/drawing/2014/chart" uri="{C3380CC4-5D6E-409C-BE32-E72D297353CC}">
              <c16:uniqueId val="{00000002-CFEC-481E-B296-0D326871A01F}"/>
            </c:ext>
          </c:extLst>
        </c:ser>
        <c:dLbls>
          <c:showLegendKey val="0"/>
          <c:showVal val="0"/>
          <c:showCatName val="0"/>
          <c:showSerName val="0"/>
          <c:showPercent val="0"/>
          <c:showBubbleSize val="0"/>
        </c:dLbls>
        <c:gapWidth val="50"/>
        <c:overlap val="100"/>
        <c:axId val="342363520"/>
        <c:axId val="342406272"/>
      </c:barChart>
      <c:catAx>
        <c:axId val="3423635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406272"/>
        <c:crosses val="autoZero"/>
        <c:auto val="1"/>
        <c:lblAlgn val="ctr"/>
        <c:lblOffset val="100"/>
        <c:tickLblSkip val="1"/>
        <c:tickMarkSkip val="1"/>
        <c:noMultiLvlLbl val="0"/>
      </c:catAx>
      <c:valAx>
        <c:axId val="3424062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3635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'DHS16'!$R$221:$AB$221</c:f>
              <c:strCache>
                <c:ptCount val="11"/>
                <c:pt idx="0">
                  <c:v>Addis Adaba</c:v>
                </c:pt>
                <c:pt idx="1">
                  <c:v>Afar</c:v>
                </c:pt>
                <c:pt idx="2">
                  <c:v>Amhara</c:v>
                </c:pt>
                <c:pt idx="3">
                  <c:v>Benishangul</c:v>
                </c:pt>
                <c:pt idx="4">
                  <c:v>Dire Dawa</c:v>
                </c:pt>
                <c:pt idx="5">
                  <c:v>Gambela</c:v>
                </c:pt>
                <c:pt idx="6">
                  <c:v>Harari</c:v>
                </c:pt>
                <c:pt idx="7">
                  <c:v>Oromia</c:v>
                </c:pt>
                <c:pt idx="8">
                  <c:v>SNNPR</c:v>
                </c:pt>
                <c:pt idx="9">
                  <c:v>Somali</c:v>
                </c:pt>
                <c:pt idx="10">
                  <c:v>Tigray</c:v>
                </c:pt>
              </c:strCache>
            </c:strRef>
          </c:cat>
          <c:val>
            <c:numRef>
              <c:f>'DHS16'!$R$222:$AB$222</c:f>
              <c:numCache>
                <c:formatCode>###0.0</c:formatCode>
                <c:ptCount val="11"/>
                <c:pt idx="0">
                  <c:v>38.207408155162497</c:v>
                </c:pt>
                <c:pt idx="1">
                  <c:v>4.8905563923645339</c:v>
                </c:pt>
                <c:pt idx="2">
                  <c:v>3.6456965837022981</c:v>
                </c:pt>
                <c:pt idx="3">
                  <c:v>10.585464916506018</c:v>
                </c:pt>
                <c:pt idx="4">
                  <c:v>6.1744272117661696</c:v>
                </c:pt>
                <c:pt idx="5">
                  <c:v>7.1917053499662238</c:v>
                </c:pt>
                <c:pt idx="6">
                  <c:v>7.2769610541581891</c:v>
                </c:pt>
                <c:pt idx="7">
                  <c:v>5.4949916446191374</c:v>
                </c:pt>
                <c:pt idx="8">
                  <c:v>8.5794228194683981</c:v>
                </c:pt>
                <c:pt idx="9">
                  <c:v>2.4589462799564719</c:v>
                </c:pt>
                <c:pt idx="10">
                  <c:v>8.2615014770238258</c:v>
                </c:pt>
              </c:numCache>
            </c:numRef>
          </c:val>
          <c:extLst>
            <c:ext xmlns:c16="http://schemas.microsoft.com/office/drawing/2014/chart" uri="{C3380CC4-5D6E-409C-BE32-E72D297353CC}">
              <c16:uniqueId val="{00000000-6215-46EA-B514-5F2BCFD32259}"/>
            </c:ext>
          </c:extLst>
        </c:ser>
        <c:ser>
          <c:idx val="1"/>
          <c:order val="1"/>
          <c:tx>
            <c:strRef>
              <c:f>'DHS16'!$B$223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'DHS16'!$R$221:$AB$221</c:f>
              <c:strCache>
                <c:ptCount val="11"/>
                <c:pt idx="0">
                  <c:v>Addis Adaba</c:v>
                </c:pt>
                <c:pt idx="1">
                  <c:v>Afar</c:v>
                </c:pt>
                <c:pt idx="2">
                  <c:v>Amhara</c:v>
                </c:pt>
                <c:pt idx="3">
                  <c:v>Benishangul</c:v>
                </c:pt>
                <c:pt idx="4">
                  <c:v>Dire Dawa</c:v>
                </c:pt>
                <c:pt idx="5">
                  <c:v>Gambela</c:v>
                </c:pt>
                <c:pt idx="6">
                  <c:v>Harari</c:v>
                </c:pt>
                <c:pt idx="7">
                  <c:v>Oromia</c:v>
                </c:pt>
                <c:pt idx="8">
                  <c:v>SNNPR</c:v>
                </c:pt>
                <c:pt idx="9">
                  <c:v>Somali</c:v>
                </c:pt>
                <c:pt idx="10">
                  <c:v>Tigray</c:v>
                </c:pt>
              </c:strCache>
            </c:strRef>
          </c:cat>
          <c:val>
            <c:numRef>
              <c:f>'DHS16'!$R$223:$AB$223</c:f>
              <c:numCache>
                <c:formatCode>###0.0</c:formatCode>
                <c:ptCount val="11"/>
                <c:pt idx="0">
                  <c:v>54.636225143803486</c:v>
                </c:pt>
                <c:pt idx="1">
                  <c:v>26.314412312508829</c:v>
                </c:pt>
                <c:pt idx="2">
                  <c:v>74.891513458388431</c:v>
                </c:pt>
                <c:pt idx="3">
                  <c:v>49.796555278469114</c:v>
                </c:pt>
                <c:pt idx="4">
                  <c:v>38.34049169093467</c:v>
                </c:pt>
                <c:pt idx="5">
                  <c:v>51.611988181493921</c:v>
                </c:pt>
                <c:pt idx="6">
                  <c:v>23.41307568822177</c:v>
                </c:pt>
                <c:pt idx="7">
                  <c:v>45.048423170865242</c:v>
                </c:pt>
                <c:pt idx="8">
                  <c:v>44.0464655568897</c:v>
                </c:pt>
                <c:pt idx="9">
                  <c:v>36.68614538922327</c:v>
                </c:pt>
                <c:pt idx="10">
                  <c:v>40.987937000634176</c:v>
                </c:pt>
              </c:numCache>
            </c:numRef>
          </c:val>
          <c:extLst>
            <c:ext xmlns:c16="http://schemas.microsoft.com/office/drawing/2014/chart" uri="{C3380CC4-5D6E-409C-BE32-E72D297353CC}">
              <c16:uniqueId val="{00000001-6215-46EA-B514-5F2BCFD32259}"/>
            </c:ext>
          </c:extLst>
        </c:ser>
        <c:ser>
          <c:idx val="2"/>
          <c:order val="2"/>
          <c:tx>
            <c:strRef>
              <c:f>'DHS16'!$B$224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'DHS16'!$R$221:$AB$221</c:f>
              <c:strCache>
                <c:ptCount val="11"/>
                <c:pt idx="0">
                  <c:v>Addis Adaba</c:v>
                </c:pt>
                <c:pt idx="1">
                  <c:v>Afar</c:v>
                </c:pt>
                <c:pt idx="2">
                  <c:v>Amhara</c:v>
                </c:pt>
                <c:pt idx="3">
                  <c:v>Benishangul</c:v>
                </c:pt>
                <c:pt idx="4">
                  <c:v>Dire Dawa</c:v>
                </c:pt>
                <c:pt idx="5">
                  <c:v>Gambela</c:v>
                </c:pt>
                <c:pt idx="6">
                  <c:v>Harari</c:v>
                </c:pt>
                <c:pt idx="7">
                  <c:v>Oromia</c:v>
                </c:pt>
                <c:pt idx="8">
                  <c:v>SNNPR</c:v>
                </c:pt>
                <c:pt idx="9">
                  <c:v>Somali</c:v>
                </c:pt>
                <c:pt idx="10">
                  <c:v>Tigray</c:v>
                </c:pt>
              </c:strCache>
            </c:strRef>
          </c:cat>
          <c:val>
            <c:numRef>
              <c:f>'DHS16'!$R$224:$AB$224</c:f>
              <c:numCache>
                <c:formatCode>###0.0</c:formatCode>
                <c:ptCount val="11"/>
                <c:pt idx="0">
                  <c:v>7.1563667010337673</c:v>
                </c:pt>
                <c:pt idx="1">
                  <c:v>68.795031295126847</c:v>
                </c:pt>
                <c:pt idx="2">
                  <c:v>21.462789957909266</c:v>
                </c:pt>
                <c:pt idx="3">
                  <c:v>39.617979805024781</c:v>
                </c:pt>
                <c:pt idx="4">
                  <c:v>55.485081097299251</c:v>
                </c:pt>
                <c:pt idx="5">
                  <c:v>41.196306468540115</c:v>
                </c:pt>
                <c:pt idx="6">
                  <c:v>69.309963257619955</c:v>
                </c:pt>
                <c:pt idx="7">
                  <c:v>49.45658518451576</c:v>
                </c:pt>
                <c:pt idx="8">
                  <c:v>47.374111623641525</c:v>
                </c:pt>
                <c:pt idx="9">
                  <c:v>60.854908330820564</c:v>
                </c:pt>
                <c:pt idx="10">
                  <c:v>50.750561522342075</c:v>
                </c:pt>
              </c:numCache>
            </c:numRef>
          </c:val>
          <c:extLst>
            <c:ext xmlns:c16="http://schemas.microsoft.com/office/drawing/2014/chart" uri="{C3380CC4-5D6E-409C-BE32-E72D297353CC}">
              <c16:uniqueId val="{00000002-6215-46EA-B514-5F2BCFD32259}"/>
            </c:ext>
          </c:extLst>
        </c:ser>
        <c:dLbls>
          <c:showLegendKey val="0"/>
          <c:showVal val="0"/>
          <c:showCatName val="0"/>
          <c:showSerName val="0"/>
          <c:showPercent val="0"/>
          <c:showBubbleSize val="0"/>
        </c:dLbls>
        <c:gapWidth val="50"/>
        <c:overlap val="100"/>
        <c:axId val="342532096"/>
        <c:axId val="342533632"/>
      </c:barChart>
      <c:catAx>
        <c:axId val="342532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533632"/>
        <c:crosses val="autoZero"/>
        <c:auto val="1"/>
        <c:lblAlgn val="ctr"/>
        <c:lblOffset val="100"/>
        <c:tickLblSkip val="1"/>
        <c:tickMarkSkip val="1"/>
        <c:noMultiLvlLbl val="0"/>
      </c:catAx>
      <c:valAx>
        <c:axId val="3425336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532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'DHS16'!$C$221:$G$221</c:f>
              <c:strCache>
                <c:ptCount val="5"/>
                <c:pt idx="0">
                  <c:v>Poorest</c:v>
                </c:pt>
                <c:pt idx="1">
                  <c:v>Poor</c:v>
                </c:pt>
                <c:pt idx="2">
                  <c:v>Middle</c:v>
                </c:pt>
                <c:pt idx="3">
                  <c:v>Rich</c:v>
                </c:pt>
                <c:pt idx="4">
                  <c:v>Richest</c:v>
                </c:pt>
              </c:strCache>
            </c:strRef>
          </c:cat>
          <c:val>
            <c:numRef>
              <c:f>'DHS16'!$C$222:$G$222</c:f>
              <c:numCache>
                <c:formatCode>###0.0</c:formatCode>
                <c:ptCount val="5"/>
                <c:pt idx="0">
                  <c:v>1.3900871560821677</c:v>
                </c:pt>
                <c:pt idx="1">
                  <c:v>2.8870554607573395</c:v>
                </c:pt>
                <c:pt idx="2">
                  <c:v>4.4857547790373831</c:v>
                </c:pt>
                <c:pt idx="3">
                  <c:v>5.8373388302162246</c:v>
                </c:pt>
                <c:pt idx="4">
                  <c:v>20.728584963484757</c:v>
                </c:pt>
              </c:numCache>
            </c:numRef>
          </c:val>
          <c:extLst>
            <c:ext xmlns:c16="http://schemas.microsoft.com/office/drawing/2014/chart" uri="{C3380CC4-5D6E-409C-BE32-E72D297353CC}">
              <c16:uniqueId val="{00000000-C4A5-4B6D-AEA0-F4415C79A1FF}"/>
            </c:ext>
          </c:extLst>
        </c:ser>
        <c:ser>
          <c:idx val="1"/>
          <c:order val="1"/>
          <c:tx>
            <c:strRef>
              <c:f>'DHS16'!$B$223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'DHS16'!$C$221:$G$221</c:f>
              <c:strCache>
                <c:ptCount val="5"/>
                <c:pt idx="0">
                  <c:v>Poorest</c:v>
                </c:pt>
                <c:pt idx="1">
                  <c:v>Poor</c:v>
                </c:pt>
                <c:pt idx="2">
                  <c:v>Middle</c:v>
                </c:pt>
                <c:pt idx="3">
                  <c:v>Rich</c:v>
                </c:pt>
                <c:pt idx="4">
                  <c:v>Richest</c:v>
                </c:pt>
              </c:strCache>
            </c:strRef>
          </c:cat>
          <c:val>
            <c:numRef>
              <c:f>'DHS16'!$C$223:$G$223</c:f>
              <c:numCache>
                <c:formatCode>###0.0</c:formatCode>
                <c:ptCount val="5"/>
                <c:pt idx="0">
                  <c:v>38.977142005981712</c:v>
                </c:pt>
                <c:pt idx="1">
                  <c:v>46.581402158701778</c:v>
                </c:pt>
                <c:pt idx="2">
                  <c:v>51.637692089026253</c:v>
                </c:pt>
                <c:pt idx="3">
                  <c:v>58.872292963225902</c:v>
                </c:pt>
                <c:pt idx="4">
                  <c:v>60.27190675418305</c:v>
                </c:pt>
              </c:numCache>
            </c:numRef>
          </c:val>
          <c:extLst>
            <c:ext xmlns:c16="http://schemas.microsoft.com/office/drawing/2014/chart" uri="{C3380CC4-5D6E-409C-BE32-E72D297353CC}">
              <c16:uniqueId val="{00000001-C4A5-4B6D-AEA0-F4415C79A1FF}"/>
            </c:ext>
          </c:extLst>
        </c:ser>
        <c:ser>
          <c:idx val="2"/>
          <c:order val="2"/>
          <c:tx>
            <c:strRef>
              <c:f>'DHS16'!$B$224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'DHS16'!$C$221:$G$221</c:f>
              <c:strCache>
                <c:ptCount val="5"/>
                <c:pt idx="0">
                  <c:v>Poorest</c:v>
                </c:pt>
                <c:pt idx="1">
                  <c:v>Poor</c:v>
                </c:pt>
                <c:pt idx="2">
                  <c:v>Middle</c:v>
                </c:pt>
                <c:pt idx="3">
                  <c:v>Rich</c:v>
                </c:pt>
                <c:pt idx="4">
                  <c:v>Richest</c:v>
                </c:pt>
              </c:strCache>
            </c:strRef>
          </c:cat>
          <c:val>
            <c:numRef>
              <c:f>'DHS16'!$C$224:$G$224</c:f>
              <c:numCache>
                <c:formatCode>###0.0</c:formatCode>
                <c:ptCount val="5"/>
                <c:pt idx="0">
                  <c:v>59.632770837936356</c:v>
                </c:pt>
                <c:pt idx="1">
                  <c:v>50.53154238054065</c:v>
                </c:pt>
                <c:pt idx="2">
                  <c:v>43.876553131936575</c:v>
                </c:pt>
                <c:pt idx="3">
                  <c:v>35.290368206558128</c:v>
                </c:pt>
                <c:pt idx="4">
                  <c:v>18.999508282332091</c:v>
                </c:pt>
              </c:numCache>
            </c:numRef>
          </c:val>
          <c:extLst>
            <c:ext xmlns:c16="http://schemas.microsoft.com/office/drawing/2014/chart" uri="{C3380CC4-5D6E-409C-BE32-E72D297353CC}">
              <c16:uniqueId val="{00000002-C4A5-4B6D-AEA0-F4415C79A1FF}"/>
            </c:ext>
          </c:extLst>
        </c:ser>
        <c:dLbls>
          <c:showLegendKey val="0"/>
          <c:showVal val="0"/>
          <c:showCatName val="0"/>
          <c:showSerName val="0"/>
          <c:showPercent val="0"/>
          <c:showBubbleSize val="0"/>
        </c:dLbls>
        <c:gapWidth val="50"/>
        <c:overlap val="100"/>
        <c:axId val="342618496"/>
        <c:axId val="342620032"/>
      </c:barChart>
      <c:catAx>
        <c:axId val="3426184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620032"/>
        <c:crosses val="autoZero"/>
        <c:auto val="1"/>
        <c:lblAlgn val="ctr"/>
        <c:lblOffset val="100"/>
        <c:tickLblSkip val="1"/>
        <c:tickMarkSkip val="1"/>
        <c:noMultiLvlLbl val="0"/>
      </c:catAx>
      <c:valAx>
        <c:axId val="3426200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6184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'DHS16'!$H$15:$L$15</c:f>
              <c:strCache>
                <c:ptCount val="5"/>
                <c:pt idx="0">
                  <c:v>Poorest</c:v>
                </c:pt>
                <c:pt idx="1">
                  <c:v>Poor</c:v>
                </c:pt>
                <c:pt idx="2">
                  <c:v>Middle</c:v>
                </c:pt>
                <c:pt idx="3">
                  <c:v>Rich</c:v>
                </c:pt>
                <c:pt idx="4">
                  <c:v>Richest</c:v>
                </c:pt>
              </c:strCache>
            </c:strRef>
          </c:cat>
          <c:val>
            <c:numRef>
              <c:f>'DHS16'!$H$18:$L$18</c:f>
              <c:numCache>
                <c:formatCode>###0.0</c:formatCode>
                <c:ptCount val="5"/>
                <c:pt idx="0">
                  <c:v>69.592469412929461</c:v>
                </c:pt>
                <c:pt idx="1">
                  <c:v>87.294030744082335</c:v>
                </c:pt>
                <c:pt idx="2">
                  <c:v>95.347853861938887</c:v>
                </c:pt>
                <c:pt idx="3">
                  <c:v>98.065537567802153</c:v>
                </c:pt>
                <c:pt idx="4">
                  <c:v>99.403158557563074</c:v>
                </c:pt>
              </c:numCache>
            </c:numRef>
          </c:val>
          <c:extLst>
            <c:ext xmlns:c16="http://schemas.microsoft.com/office/drawing/2014/chart" uri="{C3380CC4-5D6E-409C-BE32-E72D297353CC}">
              <c16:uniqueId val="{00000000-CD32-43C9-AE81-B37F3B3FF325}"/>
            </c:ext>
          </c:extLst>
        </c:ser>
        <c:ser>
          <c:idx val="1"/>
          <c:order val="1"/>
          <c:tx>
            <c:strRef>
              <c:f>'DHS16'!$B$19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'DHS16'!$H$15:$L$15</c:f>
              <c:strCache>
                <c:ptCount val="5"/>
                <c:pt idx="0">
                  <c:v>Poorest</c:v>
                </c:pt>
                <c:pt idx="1">
                  <c:v>Poor</c:v>
                </c:pt>
                <c:pt idx="2">
                  <c:v>Middle</c:v>
                </c:pt>
                <c:pt idx="3">
                  <c:v>Rich</c:v>
                </c:pt>
                <c:pt idx="4">
                  <c:v>Richest</c:v>
                </c:pt>
              </c:strCache>
            </c:strRef>
          </c:cat>
          <c:val>
            <c:numRef>
              <c:f>'DHS16'!$H$19:$L$19</c:f>
              <c:numCache>
                <c:formatCode>###0.0</c:formatCode>
                <c:ptCount val="5"/>
                <c:pt idx="0">
                  <c:v>20.491951848624016</c:v>
                </c:pt>
                <c:pt idx="1">
                  <c:v>11.509102232929852</c:v>
                </c:pt>
                <c:pt idx="2">
                  <c:v>4.0776334575684308</c:v>
                </c:pt>
                <c:pt idx="3">
                  <c:v>1.8097837537760411</c:v>
                </c:pt>
                <c:pt idx="4">
                  <c:v>0.58972692789589309</c:v>
                </c:pt>
              </c:numCache>
            </c:numRef>
          </c:val>
          <c:extLst>
            <c:ext xmlns:c16="http://schemas.microsoft.com/office/drawing/2014/chart" uri="{C3380CC4-5D6E-409C-BE32-E72D297353CC}">
              <c16:uniqueId val="{00000001-CD32-43C9-AE81-B37F3B3FF325}"/>
            </c:ext>
          </c:extLst>
        </c:ser>
        <c:ser>
          <c:idx val="2"/>
          <c:order val="2"/>
          <c:tx>
            <c:strRef>
              <c:f>'DHS16'!$B$20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'DHS16'!$H$15:$L$15</c:f>
              <c:strCache>
                <c:ptCount val="5"/>
                <c:pt idx="0">
                  <c:v>Poorest</c:v>
                </c:pt>
                <c:pt idx="1">
                  <c:v>Poor</c:v>
                </c:pt>
                <c:pt idx="2">
                  <c:v>Middle</c:v>
                </c:pt>
                <c:pt idx="3">
                  <c:v>Rich</c:v>
                </c:pt>
                <c:pt idx="4">
                  <c:v>Richest</c:v>
                </c:pt>
              </c:strCache>
            </c:strRef>
          </c:cat>
          <c:val>
            <c:numRef>
              <c:f>'DHS16'!$H$20:$L$20</c:f>
              <c:numCache>
                <c:formatCode>###0.0</c:formatCode>
                <c:ptCount val="5"/>
                <c:pt idx="0">
                  <c:v>7.8455278388146841</c:v>
                </c:pt>
                <c:pt idx="1">
                  <c:v>0.50145673534723356</c:v>
                </c:pt>
                <c:pt idx="2">
                  <c:v>0.48234364192275725</c:v>
                </c:pt>
                <c:pt idx="3">
                  <c:v>0.12148957442089582</c:v>
                </c:pt>
                <c:pt idx="4">
                  <c:v>7.1145145410326238E-3</c:v>
                </c:pt>
              </c:numCache>
            </c:numRef>
          </c:val>
          <c:extLst>
            <c:ext xmlns:c16="http://schemas.microsoft.com/office/drawing/2014/chart" uri="{C3380CC4-5D6E-409C-BE32-E72D297353CC}">
              <c16:uniqueId val="{00000002-CD32-43C9-AE81-B37F3B3FF325}"/>
            </c:ext>
          </c:extLst>
        </c:ser>
        <c:ser>
          <c:idx val="3"/>
          <c:order val="3"/>
          <c:tx>
            <c:strRef>
              <c:f>'DHS16'!$B$21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'DHS16'!$H$15:$L$15</c:f>
              <c:strCache>
                <c:ptCount val="5"/>
                <c:pt idx="0">
                  <c:v>Poorest</c:v>
                </c:pt>
                <c:pt idx="1">
                  <c:v>Poor</c:v>
                </c:pt>
                <c:pt idx="2">
                  <c:v>Middle</c:v>
                </c:pt>
                <c:pt idx="3">
                  <c:v>Rich</c:v>
                </c:pt>
                <c:pt idx="4">
                  <c:v>Richest</c:v>
                </c:pt>
              </c:strCache>
            </c:strRef>
          </c:cat>
          <c:val>
            <c:numRef>
              <c:f>'DHS16'!$H$21:$L$21</c:f>
              <c:numCache>
                <c:formatCode>###0.0</c:formatCode>
                <c:ptCount val="5"/>
                <c:pt idx="0">
                  <c:v>2.0700508996318394</c:v>
                </c:pt>
                <c:pt idx="1">
                  <c:v>0.69541028764057999</c:v>
                </c:pt>
                <c:pt idx="2">
                  <c:v>9.2169038569924852E-2</c:v>
                </c:pt>
                <c:pt idx="3">
                  <c:v>3.1891040009103117E-3</c:v>
                </c:pt>
                <c:pt idx="4">
                  <c:v>0</c:v>
                </c:pt>
              </c:numCache>
            </c:numRef>
          </c:val>
          <c:extLst>
            <c:ext xmlns:c16="http://schemas.microsoft.com/office/drawing/2014/chart" uri="{C3380CC4-5D6E-409C-BE32-E72D297353CC}">
              <c16:uniqueId val="{00000003-CD32-43C9-AE81-B37F3B3FF325}"/>
            </c:ext>
          </c:extLst>
        </c:ser>
        <c:dLbls>
          <c:showLegendKey val="0"/>
          <c:showVal val="0"/>
          <c:showCatName val="0"/>
          <c:showSerName val="0"/>
          <c:showPercent val="0"/>
          <c:showBubbleSize val="0"/>
        </c:dLbls>
        <c:gapWidth val="50"/>
        <c:overlap val="100"/>
        <c:axId val="342771584"/>
        <c:axId val="342773120"/>
      </c:barChart>
      <c:catAx>
        <c:axId val="3427715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773120"/>
        <c:crosses val="autoZero"/>
        <c:auto val="1"/>
        <c:lblAlgn val="ctr"/>
        <c:lblOffset val="100"/>
        <c:tickLblSkip val="1"/>
        <c:tickMarkSkip val="1"/>
        <c:noMultiLvlLbl val="0"/>
      </c:catAx>
      <c:valAx>
        <c:axId val="3427731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7715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'DHS16'!$H$121:$L$121</c:f>
              <c:strCache>
                <c:ptCount val="5"/>
                <c:pt idx="0">
                  <c:v>Poorest</c:v>
                </c:pt>
                <c:pt idx="1">
                  <c:v>Poor</c:v>
                </c:pt>
                <c:pt idx="2">
                  <c:v>Middle</c:v>
                </c:pt>
                <c:pt idx="3">
                  <c:v>Rich</c:v>
                </c:pt>
                <c:pt idx="4">
                  <c:v>Richest</c:v>
                </c:pt>
              </c:strCache>
            </c:strRef>
          </c:cat>
          <c:val>
            <c:numRef>
              <c:f>'DHS16'!$H$124:$L$124</c:f>
              <c:numCache>
                <c:formatCode>###0.0</c:formatCode>
                <c:ptCount val="5"/>
                <c:pt idx="0">
                  <c:v>5.8769313069692268</c:v>
                </c:pt>
                <c:pt idx="1">
                  <c:v>8.6567097930138814</c:v>
                </c:pt>
                <c:pt idx="2">
                  <c:v>12.208962819893424</c:v>
                </c:pt>
                <c:pt idx="3">
                  <c:v>23.507188348536612</c:v>
                </c:pt>
                <c:pt idx="4">
                  <c:v>51.511275491585813</c:v>
                </c:pt>
              </c:numCache>
            </c:numRef>
          </c:val>
          <c:extLst>
            <c:ext xmlns:c16="http://schemas.microsoft.com/office/drawing/2014/chart" uri="{C3380CC4-5D6E-409C-BE32-E72D297353CC}">
              <c16:uniqueId val="{00000000-C9C5-47EF-BF9D-A6ED7E7B009B}"/>
            </c:ext>
          </c:extLst>
        </c:ser>
        <c:ser>
          <c:idx val="1"/>
          <c:order val="1"/>
          <c:tx>
            <c:strRef>
              <c:f>'DHS16'!$B$125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'DHS16'!$H$121:$L$121</c:f>
              <c:strCache>
                <c:ptCount val="5"/>
                <c:pt idx="0">
                  <c:v>Poorest</c:v>
                </c:pt>
                <c:pt idx="1">
                  <c:v>Poor</c:v>
                </c:pt>
                <c:pt idx="2">
                  <c:v>Middle</c:v>
                </c:pt>
                <c:pt idx="3">
                  <c:v>Rich</c:v>
                </c:pt>
                <c:pt idx="4">
                  <c:v>Richest</c:v>
                </c:pt>
              </c:strCache>
            </c:strRef>
          </c:cat>
          <c:val>
            <c:numRef>
              <c:f>'DHS16'!$H$125:$L$125</c:f>
              <c:numCache>
                <c:formatCode>###0.0</c:formatCode>
                <c:ptCount val="5"/>
                <c:pt idx="0">
                  <c:v>12.461345511772381</c:v>
                </c:pt>
                <c:pt idx="1">
                  <c:v>18.140695181211356</c:v>
                </c:pt>
                <c:pt idx="2">
                  <c:v>38.083811733507311</c:v>
                </c:pt>
                <c:pt idx="3">
                  <c:v>49.211192512284768</c:v>
                </c:pt>
                <c:pt idx="4">
                  <c:v>37.727591039266507</c:v>
                </c:pt>
              </c:numCache>
            </c:numRef>
          </c:val>
          <c:extLst>
            <c:ext xmlns:c16="http://schemas.microsoft.com/office/drawing/2014/chart" uri="{C3380CC4-5D6E-409C-BE32-E72D297353CC}">
              <c16:uniqueId val="{00000001-C9C5-47EF-BF9D-A6ED7E7B009B}"/>
            </c:ext>
          </c:extLst>
        </c:ser>
        <c:ser>
          <c:idx val="2"/>
          <c:order val="2"/>
          <c:tx>
            <c:strRef>
              <c:f>'DHS16'!$B$126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'DHS16'!$H$121:$L$121</c:f>
              <c:strCache>
                <c:ptCount val="5"/>
                <c:pt idx="0">
                  <c:v>Poorest</c:v>
                </c:pt>
                <c:pt idx="1">
                  <c:v>Poor</c:v>
                </c:pt>
                <c:pt idx="2">
                  <c:v>Middle</c:v>
                </c:pt>
                <c:pt idx="3">
                  <c:v>Rich</c:v>
                </c:pt>
                <c:pt idx="4">
                  <c:v>Richest</c:v>
                </c:pt>
              </c:strCache>
            </c:strRef>
          </c:cat>
          <c:val>
            <c:numRef>
              <c:f>'DHS16'!$H$126:$L$126</c:f>
              <c:numCache>
                <c:formatCode>###0.0</c:formatCode>
                <c:ptCount val="5"/>
                <c:pt idx="0">
                  <c:v>60.591482190048879</c:v>
                </c:pt>
                <c:pt idx="1">
                  <c:v>65.678769432551903</c:v>
                </c:pt>
                <c:pt idx="2">
                  <c:v>45.40659573502829</c:v>
                </c:pt>
                <c:pt idx="3">
                  <c:v>26.549576733817805</c:v>
                </c:pt>
                <c:pt idx="4">
                  <c:v>10.500677254767158</c:v>
                </c:pt>
              </c:numCache>
            </c:numRef>
          </c:val>
          <c:extLst>
            <c:ext xmlns:c16="http://schemas.microsoft.com/office/drawing/2014/chart" uri="{C3380CC4-5D6E-409C-BE32-E72D297353CC}">
              <c16:uniqueId val="{00000002-C9C5-47EF-BF9D-A6ED7E7B009B}"/>
            </c:ext>
          </c:extLst>
        </c:ser>
        <c:ser>
          <c:idx val="3"/>
          <c:order val="3"/>
          <c:tx>
            <c:strRef>
              <c:f>'DHS16'!$B$127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'DHS16'!$H$121:$L$121</c:f>
              <c:strCache>
                <c:ptCount val="5"/>
                <c:pt idx="0">
                  <c:v>Poorest</c:v>
                </c:pt>
                <c:pt idx="1">
                  <c:v>Poor</c:v>
                </c:pt>
                <c:pt idx="2">
                  <c:v>Middle</c:v>
                </c:pt>
                <c:pt idx="3">
                  <c:v>Rich</c:v>
                </c:pt>
                <c:pt idx="4">
                  <c:v>Richest</c:v>
                </c:pt>
              </c:strCache>
            </c:strRef>
          </c:cat>
          <c:val>
            <c:numRef>
              <c:f>'DHS16'!$H$127:$L$127</c:f>
              <c:numCache>
                <c:formatCode>###0.0</c:formatCode>
                <c:ptCount val="5"/>
                <c:pt idx="0">
                  <c:v>21.070240991209513</c:v>
                </c:pt>
                <c:pt idx="1">
                  <c:v>7.5238255932228633</c:v>
                </c:pt>
                <c:pt idx="2">
                  <c:v>4.3006297115709726</c:v>
                </c:pt>
                <c:pt idx="3">
                  <c:v>0.73204240536081089</c:v>
                </c:pt>
                <c:pt idx="4">
                  <c:v>0.26045621438052197</c:v>
                </c:pt>
              </c:numCache>
            </c:numRef>
          </c:val>
          <c:extLst>
            <c:ext xmlns:c16="http://schemas.microsoft.com/office/drawing/2014/chart" uri="{C3380CC4-5D6E-409C-BE32-E72D297353CC}">
              <c16:uniqueId val="{00000003-C9C5-47EF-BF9D-A6ED7E7B009B}"/>
            </c:ext>
          </c:extLst>
        </c:ser>
        <c:dLbls>
          <c:showLegendKey val="0"/>
          <c:showVal val="0"/>
          <c:showCatName val="0"/>
          <c:showSerName val="0"/>
          <c:showPercent val="0"/>
          <c:showBubbleSize val="0"/>
        </c:dLbls>
        <c:gapWidth val="50"/>
        <c:overlap val="100"/>
        <c:axId val="345996672"/>
        <c:axId val="346010752"/>
      </c:barChart>
      <c:catAx>
        <c:axId val="345996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010752"/>
        <c:crosses val="autoZero"/>
        <c:auto val="1"/>
        <c:lblAlgn val="ctr"/>
        <c:lblOffset val="100"/>
        <c:tickLblSkip val="1"/>
        <c:tickMarkSkip val="1"/>
        <c:noMultiLvlLbl val="0"/>
      </c:catAx>
      <c:valAx>
        <c:axId val="346010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59966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'DHS16'!$H$221:$L$221</c:f>
              <c:strCache>
                <c:ptCount val="5"/>
                <c:pt idx="0">
                  <c:v>Poorest</c:v>
                </c:pt>
                <c:pt idx="1">
                  <c:v>Poor</c:v>
                </c:pt>
                <c:pt idx="2">
                  <c:v>Middle</c:v>
                </c:pt>
                <c:pt idx="3">
                  <c:v>Rich</c:v>
                </c:pt>
                <c:pt idx="4">
                  <c:v>Richest</c:v>
                </c:pt>
              </c:strCache>
            </c:strRef>
          </c:cat>
          <c:val>
            <c:numRef>
              <c:f>'DHS16'!$H$222:$L$222</c:f>
              <c:numCache>
                <c:formatCode>###0.0</c:formatCode>
                <c:ptCount val="5"/>
                <c:pt idx="0">
                  <c:v>5.573743531681413</c:v>
                </c:pt>
                <c:pt idx="1">
                  <c:v>14.709021895251862</c:v>
                </c:pt>
                <c:pt idx="2">
                  <c:v>22.783751380243999</c:v>
                </c:pt>
                <c:pt idx="3">
                  <c:v>27.391086114217238</c:v>
                </c:pt>
                <c:pt idx="4">
                  <c:v>46.483471472698525</c:v>
                </c:pt>
              </c:numCache>
            </c:numRef>
          </c:val>
          <c:extLst>
            <c:ext xmlns:c16="http://schemas.microsoft.com/office/drawing/2014/chart" uri="{C3380CC4-5D6E-409C-BE32-E72D297353CC}">
              <c16:uniqueId val="{00000000-7534-4209-A051-6F1F7D015C99}"/>
            </c:ext>
          </c:extLst>
        </c:ser>
        <c:ser>
          <c:idx val="1"/>
          <c:order val="1"/>
          <c:tx>
            <c:strRef>
              <c:f>'DHS16'!$B$223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'DHS16'!$H$221:$L$221</c:f>
              <c:strCache>
                <c:ptCount val="5"/>
                <c:pt idx="0">
                  <c:v>Poorest</c:v>
                </c:pt>
                <c:pt idx="1">
                  <c:v>Poor</c:v>
                </c:pt>
                <c:pt idx="2">
                  <c:v>Middle</c:v>
                </c:pt>
                <c:pt idx="3">
                  <c:v>Rich</c:v>
                </c:pt>
                <c:pt idx="4">
                  <c:v>Richest</c:v>
                </c:pt>
              </c:strCache>
            </c:strRef>
          </c:cat>
          <c:val>
            <c:numRef>
              <c:f>'DHS16'!$H$223:$L$223</c:f>
              <c:numCache>
                <c:formatCode>###0.0</c:formatCode>
                <c:ptCount val="5"/>
                <c:pt idx="0">
                  <c:v>55.014491865304379</c:v>
                </c:pt>
                <c:pt idx="1">
                  <c:v>67.011755988690012</c:v>
                </c:pt>
                <c:pt idx="2">
                  <c:v>63.587028940985299</c:v>
                </c:pt>
                <c:pt idx="3">
                  <c:v>56.879809456297259</c:v>
                </c:pt>
                <c:pt idx="4">
                  <c:v>43.454397800988929</c:v>
                </c:pt>
              </c:numCache>
            </c:numRef>
          </c:val>
          <c:extLst>
            <c:ext xmlns:c16="http://schemas.microsoft.com/office/drawing/2014/chart" uri="{C3380CC4-5D6E-409C-BE32-E72D297353CC}">
              <c16:uniqueId val="{00000001-7534-4209-A051-6F1F7D015C99}"/>
            </c:ext>
          </c:extLst>
        </c:ser>
        <c:ser>
          <c:idx val="2"/>
          <c:order val="2"/>
          <c:tx>
            <c:strRef>
              <c:f>'DHS16'!$B$224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'DHS16'!$H$221:$L$221</c:f>
              <c:strCache>
                <c:ptCount val="5"/>
                <c:pt idx="0">
                  <c:v>Poorest</c:v>
                </c:pt>
                <c:pt idx="1">
                  <c:v>Poor</c:v>
                </c:pt>
                <c:pt idx="2">
                  <c:v>Middle</c:v>
                </c:pt>
                <c:pt idx="3">
                  <c:v>Rich</c:v>
                </c:pt>
                <c:pt idx="4">
                  <c:v>Richest</c:v>
                </c:pt>
              </c:strCache>
            </c:strRef>
          </c:cat>
          <c:val>
            <c:numRef>
              <c:f>'DHS16'!$H$224:$L$224</c:f>
              <c:numCache>
                <c:formatCode>###0.0</c:formatCode>
                <c:ptCount val="5"/>
                <c:pt idx="0">
                  <c:v>39.411764603014163</c:v>
                </c:pt>
                <c:pt idx="1">
                  <c:v>18.279222116058271</c:v>
                </c:pt>
                <c:pt idx="2">
                  <c:v>13.629219678770541</c:v>
                </c:pt>
                <c:pt idx="3">
                  <c:v>15.729104429485369</c:v>
                </c:pt>
                <c:pt idx="4">
                  <c:v>10.062130726312439</c:v>
                </c:pt>
              </c:numCache>
            </c:numRef>
          </c:val>
          <c:extLst>
            <c:ext xmlns:c16="http://schemas.microsoft.com/office/drawing/2014/chart" uri="{C3380CC4-5D6E-409C-BE32-E72D297353CC}">
              <c16:uniqueId val="{00000002-7534-4209-A051-6F1F7D015C99}"/>
            </c:ext>
          </c:extLst>
        </c:ser>
        <c:dLbls>
          <c:showLegendKey val="0"/>
          <c:showVal val="0"/>
          <c:showCatName val="0"/>
          <c:showSerName val="0"/>
          <c:showPercent val="0"/>
          <c:showBubbleSize val="0"/>
        </c:dLbls>
        <c:gapWidth val="50"/>
        <c:overlap val="100"/>
        <c:axId val="346058752"/>
        <c:axId val="346060288"/>
      </c:barChart>
      <c:catAx>
        <c:axId val="3460587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060288"/>
        <c:crosses val="autoZero"/>
        <c:auto val="1"/>
        <c:lblAlgn val="ctr"/>
        <c:lblOffset val="100"/>
        <c:tickLblSkip val="1"/>
        <c:tickMarkSkip val="1"/>
        <c:noMultiLvlLbl val="0"/>
      </c:catAx>
      <c:valAx>
        <c:axId val="3460602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0587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4"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s>
</file>

<file path=xl/drawings/_rels/drawing3.xml.rels><?xml version="1.0" encoding="UTF-8" standalone="yes"?>
<Relationships xmlns="http://schemas.openxmlformats.org/package/2006/relationships"><Relationship Id="rId8" Type="http://schemas.openxmlformats.org/officeDocument/2006/relationships/chart" Target="../charts/chart44.xml"/><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80.xml"/><Relationship Id="rId13" Type="http://schemas.openxmlformats.org/officeDocument/2006/relationships/chart" Target="../charts/chart85.xml"/><Relationship Id="rId3" Type="http://schemas.openxmlformats.org/officeDocument/2006/relationships/chart" Target="../charts/chart75.xml"/><Relationship Id="rId7" Type="http://schemas.openxmlformats.org/officeDocument/2006/relationships/chart" Target="../charts/chart79.xml"/><Relationship Id="rId12" Type="http://schemas.openxmlformats.org/officeDocument/2006/relationships/chart" Target="../charts/chart84.xml"/><Relationship Id="rId2" Type="http://schemas.openxmlformats.org/officeDocument/2006/relationships/chart" Target="../charts/chart74.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5" Type="http://schemas.openxmlformats.org/officeDocument/2006/relationships/chart" Target="../charts/chart77.xml"/><Relationship Id="rId15" Type="http://schemas.openxmlformats.org/officeDocument/2006/relationships/chart" Target="../charts/chart87.xml"/><Relationship Id="rId10" Type="http://schemas.openxmlformats.org/officeDocument/2006/relationships/chart" Target="../charts/chart82.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s>
</file>

<file path=xl/drawings/_rels/drawing5.xml.rels><?xml version="1.0" encoding="UTF-8" standalone="yes"?>
<Relationships xmlns="http://schemas.openxmlformats.org/package/2006/relationships"><Relationship Id="rId8" Type="http://schemas.openxmlformats.org/officeDocument/2006/relationships/chart" Target="../charts/chart95.xml"/><Relationship Id="rId3" Type="http://schemas.openxmlformats.org/officeDocument/2006/relationships/chart" Target="../charts/chart90.xml"/><Relationship Id="rId7" Type="http://schemas.openxmlformats.org/officeDocument/2006/relationships/chart" Target="../charts/chart94.xml"/><Relationship Id="rId12" Type="http://schemas.openxmlformats.org/officeDocument/2006/relationships/chart" Target="../charts/chart99.xml"/><Relationship Id="rId2" Type="http://schemas.openxmlformats.org/officeDocument/2006/relationships/chart" Target="../charts/chart89.xml"/><Relationship Id="rId1" Type="http://schemas.openxmlformats.org/officeDocument/2006/relationships/chart" Target="../charts/chart88.xml"/><Relationship Id="rId6" Type="http://schemas.openxmlformats.org/officeDocument/2006/relationships/chart" Target="../charts/chart93.xml"/><Relationship Id="rId11" Type="http://schemas.openxmlformats.org/officeDocument/2006/relationships/chart" Target="../charts/chart98.xml"/><Relationship Id="rId5" Type="http://schemas.openxmlformats.org/officeDocument/2006/relationships/chart" Target="../charts/chart92.xml"/><Relationship Id="rId10" Type="http://schemas.openxmlformats.org/officeDocument/2006/relationships/chart" Target="../charts/chart97.xml"/><Relationship Id="rId4" Type="http://schemas.openxmlformats.org/officeDocument/2006/relationships/chart" Target="../charts/chart91.xml"/><Relationship Id="rId9" Type="http://schemas.openxmlformats.org/officeDocument/2006/relationships/chart" Target="../charts/chart96.xml"/></Relationships>
</file>

<file path=xl/drawings/_rels/drawing6.xml.rels><?xml version="1.0" encoding="UTF-8" standalone="yes"?>
<Relationships xmlns="http://schemas.openxmlformats.org/package/2006/relationships"><Relationship Id="rId8" Type="http://schemas.openxmlformats.org/officeDocument/2006/relationships/chart" Target="../charts/chart107.xml"/><Relationship Id="rId3" Type="http://schemas.openxmlformats.org/officeDocument/2006/relationships/chart" Target="../charts/chart102.xml"/><Relationship Id="rId7" Type="http://schemas.openxmlformats.org/officeDocument/2006/relationships/chart" Target="../charts/chart106.xml"/><Relationship Id="rId12" Type="http://schemas.openxmlformats.org/officeDocument/2006/relationships/chart" Target="../charts/chart111.xml"/><Relationship Id="rId2" Type="http://schemas.openxmlformats.org/officeDocument/2006/relationships/chart" Target="../charts/chart101.xml"/><Relationship Id="rId1" Type="http://schemas.openxmlformats.org/officeDocument/2006/relationships/chart" Target="../charts/chart100.xml"/><Relationship Id="rId6" Type="http://schemas.openxmlformats.org/officeDocument/2006/relationships/chart" Target="../charts/chart105.xml"/><Relationship Id="rId11" Type="http://schemas.openxmlformats.org/officeDocument/2006/relationships/chart" Target="../charts/chart110.xml"/><Relationship Id="rId5" Type="http://schemas.openxmlformats.org/officeDocument/2006/relationships/chart" Target="../charts/chart104.xml"/><Relationship Id="rId10" Type="http://schemas.openxmlformats.org/officeDocument/2006/relationships/chart" Target="../charts/chart109.xml"/><Relationship Id="rId4" Type="http://schemas.openxmlformats.org/officeDocument/2006/relationships/chart" Target="../charts/chart103.xml"/><Relationship Id="rId9" Type="http://schemas.openxmlformats.org/officeDocument/2006/relationships/chart" Target="../charts/chart108.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9.xml"/><Relationship Id="rId3" Type="http://schemas.openxmlformats.org/officeDocument/2006/relationships/chart" Target="../charts/chart114.xml"/><Relationship Id="rId7" Type="http://schemas.openxmlformats.org/officeDocument/2006/relationships/chart" Target="../charts/chart118.xml"/><Relationship Id="rId12" Type="http://schemas.openxmlformats.org/officeDocument/2006/relationships/chart" Target="../charts/chart123.xml"/><Relationship Id="rId2" Type="http://schemas.openxmlformats.org/officeDocument/2006/relationships/chart" Target="../charts/chart113.xml"/><Relationship Id="rId1" Type="http://schemas.openxmlformats.org/officeDocument/2006/relationships/chart" Target="../charts/chart112.xml"/><Relationship Id="rId6" Type="http://schemas.openxmlformats.org/officeDocument/2006/relationships/chart" Target="../charts/chart117.xml"/><Relationship Id="rId11" Type="http://schemas.openxmlformats.org/officeDocument/2006/relationships/chart" Target="../charts/chart122.xml"/><Relationship Id="rId5" Type="http://schemas.openxmlformats.org/officeDocument/2006/relationships/chart" Target="../charts/chart116.xml"/><Relationship Id="rId10" Type="http://schemas.openxmlformats.org/officeDocument/2006/relationships/chart" Target="../charts/chart121.xml"/><Relationship Id="rId4" Type="http://schemas.openxmlformats.org/officeDocument/2006/relationships/chart" Target="../charts/chart115.xml"/><Relationship Id="rId9" Type="http://schemas.openxmlformats.org/officeDocument/2006/relationships/chart" Target="../charts/chart120.xml"/></Relationships>
</file>

<file path=xl/drawings/_rels/drawing8.xml.rels><?xml version="1.0" encoding="UTF-8" standalone="yes"?>
<Relationships xmlns="http://schemas.openxmlformats.org/package/2006/relationships"><Relationship Id="rId8" Type="http://schemas.openxmlformats.org/officeDocument/2006/relationships/chart" Target="../charts/chart131.xml"/><Relationship Id="rId3" Type="http://schemas.openxmlformats.org/officeDocument/2006/relationships/chart" Target="../charts/chart126.xml"/><Relationship Id="rId7" Type="http://schemas.openxmlformats.org/officeDocument/2006/relationships/chart" Target="../charts/chart130.xml"/><Relationship Id="rId12" Type="http://schemas.openxmlformats.org/officeDocument/2006/relationships/chart" Target="../charts/chart135.xml"/><Relationship Id="rId2" Type="http://schemas.openxmlformats.org/officeDocument/2006/relationships/chart" Target="../charts/chart125.xml"/><Relationship Id="rId1" Type="http://schemas.openxmlformats.org/officeDocument/2006/relationships/chart" Target="../charts/chart124.xml"/><Relationship Id="rId6" Type="http://schemas.openxmlformats.org/officeDocument/2006/relationships/chart" Target="../charts/chart129.xml"/><Relationship Id="rId11" Type="http://schemas.openxmlformats.org/officeDocument/2006/relationships/chart" Target="../charts/chart134.xml"/><Relationship Id="rId5" Type="http://schemas.openxmlformats.org/officeDocument/2006/relationships/chart" Target="../charts/chart128.xml"/><Relationship Id="rId10" Type="http://schemas.openxmlformats.org/officeDocument/2006/relationships/chart" Target="../charts/chart133.xml"/><Relationship Id="rId4" Type="http://schemas.openxmlformats.org/officeDocument/2006/relationships/chart" Target="../charts/chart127.xml"/><Relationship Id="rId9" Type="http://schemas.openxmlformats.org/officeDocument/2006/relationships/chart" Target="../charts/chart132.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21.emf"/><Relationship Id="rId13" Type="http://schemas.openxmlformats.org/officeDocument/2006/relationships/image" Target="../media/image16.emf"/><Relationship Id="rId18" Type="http://schemas.openxmlformats.org/officeDocument/2006/relationships/image" Target="../media/image11.emf"/><Relationship Id="rId26" Type="http://schemas.openxmlformats.org/officeDocument/2006/relationships/image" Target="../media/image30.emf"/><Relationship Id="rId3" Type="http://schemas.openxmlformats.org/officeDocument/2006/relationships/image" Target="../media/image26.emf"/><Relationship Id="rId21" Type="http://schemas.openxmlformats.org/officeDocument/2006/relationships/image" Target="../media/image8.emf"/><Relationship Id="rId34" Type="http://schemas.openxmlformats.org/officeDocument/2006/relationships/image" Target="../media/image38.emf"/><Relationship Id="rId7" Type="http://schemas.openxmlformats.org/officeDocument/2006/relationships/image" Target="../media/image22.emf"/><Relationship Id="rId12" Type="http://schemas.openxmlformats.org/officeDocument/2006/relationships/image" Target="../media/image17.emf"/><Relationship Id="rId17" Type="http://schemas.openxmlformats.org/officeDocument/2006/relationships/image" Target="../media/image12.emf"/><Relationship Id="rId25" Type="http://schemas.openxmlformats.org/officeDocument/2006/relationships/image" Target="../media/image29.emf"/><Relationship Id="rId33" Type="http://schemas.openxmlformats.org/officeDocument/2006/relationships/image" Target="../media/image37.emf"/><Relationship Id="rId2" Type="http://schemas.openxmlformats.org/officeDocument/2006/relationships/image" Target="../media/image27.emf"/><Relationship Id="rId16" Type="http://schemas.openxmlformats.org/officeDocument/2006/relationships/image" Target="../media/image13.emf"/><Relationship Id="rId20" Type="http://schemas.openxmlformats.org/officeDocument/2006/relationships/image" Target="../media/image9.emf"/><Relationship Id="rId29" Type="http://schemas.openxmlformats.org/officeDocument/2006/relationships/image" Target="../media/image33.emf"/><Relationship Id="rId1" Type="http://schemas.openxmlformats.org/officeDocument/2006/relationships/image" Target="../media/image28.emf"/><Relationship Id="rId6" Type="http://schemas.openxmlformats.org/officeDocument/2006/relationships/image" Target="../media/image23.emf"/><Relationship Id="rId11" Type="http://schemas.openxmlformats.org/officeDocument/2006/relationships/image" Target="../media/image18.emf"/><Relationship Id="rId24" Type="http://schemas.openxmlformats.org/officeDocument/2006/relationships/image" Target="../media/image5.emf"/><Relationship Id="rId32" Type="http://schemas.openxmlformats.org/officeDocument/2006/relationships/image" Target="../media/image36.emf"/><Relationship Id="rId5" Type="http://schemas.openxmlformats.org/officeDocument/2006/relationships/image" Target="../media/image24.emf"/><Relationship Id="rId15" Type="http://schemas.openxmlformats.org/officeDocument/2006/relationships/image" Target="../media/image14.emf"/><Relationship Id="rId23" Type="http://schemas.openxmlformats.org/officeDocument/2006/relationships/image" Target="../media/image6.emf"/><Relationship Id="rId28" Type="http://schemas.openxmlformats.org/officeDocument/2006/relationships/image" Target="../media/image32.emf"/><Relationship Id="rId36" Type="http://schemas.openxmlformats.org/officeDocument/2006/relationships/image" Target="../media/image40.emf"/><Relationship Id="rId10" Type="http://schemas.openxmlformats.org/officeDocument/2006/relationships/image" Target="../media/image19.emf"/><Relationship Id="rId19" Type="http://schemas.openxmlformats.org/officeDocument/2006/relationships/image" Target="../media/image10.emf"/><Relationship Id="rId31" Type="http://schemas.openxmlformats.org/officeDocument/2006/relationships/image" Target="../media/image35.emf"/><Relationship Id="rId4" Type="http://schemas.openxmlformats.org/officeDocument/2006/relationships/image" Target="../media/image25.emf"/><Relationship Id="rId9" Type="http://schemas.openxmlformats.org/officeDocument/2006/relationships/image" Target="../media/image20.emf"/><Relationship Id="rId14" Type="http://schemas.openxmlformats.org/officeDocument/2006/relationships/image" Target="../media/image15.emf"/><Relationship Id="rId22" Type="http://schemas.openxmlformats.org/officeDocument/2006/relationships/image" Target="../media/image7.emf"/><Relationship Id="rId27" Type="http://schemas.openxmlformats.org/officeDocument/2006/relationships/image" Target="../media/image31.emf"/><Relationship Id="rId30" Type="http://schemas.openxmlformats.org/officeDocument/2006/relationships/image" Target="../media/image34.emf"/><Relationship Id="rId35" Type="http://schemas.openxmlformats.org/officeDocument/2006/relationships/image" Target="../media/image39.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48.emf"/><Relationship Id="rId13" Type="http://schemas.openxmlformats.org/officeDocument/2006/relationships/image" Target="../media/image53.emf"/><Relationship Id="rId18" Type="http://schemas.openxmlformats.org/officeDocument/2006/relationships/image" Target="../media/image58.emf"/><Relationship Id="rId26" Type="http://schemas.openxmlformats.org/officeDocument/2006/relationships/image" Target="../media/image66.emf"/><Relationship Id="rId3" Type="http://schemas.openxmlformats.org/officeDocument/2006/relationships/image" Target="../media/image43.emf"/><Relationship Id="rId21" Type="http://schemas.openxmlformats.org/officeDocument/2006/relationships/image" Target="../media/image61.emf"/><Relationship Id="rId34" Type="http://schemas.openxmlformats.org/officeDocument/2006/relationships/image" Target="../media/image74.emf"/><Relationship Id="rId7" Type="http://schemas.openxmlformats.org/officeDocument/2006/relationships/image" Target="../media/image47.emf"/><Relationship Id="rId12" Type="http://schemas.openxmlformats.org/officeDocument/2006/relationships/image" Target="../media/image52.emf"/><Relationship Id="rId17" Type="http://schemas.openxmlformats.org/officeDocument/2006/relationships/image" Target="../media/image57.emf"/><Relationship Id="rId25" Type="http://schemas.openxmlformats.org/officeDocument/2006/relationships/image" Target="../media/image65.emf"/><Relationship Id="rId33" Type="http://schemas.openxmlformats.org/officeDocument/2006/relationships/image" Target="../media/image73.emf"/><Relationship Id="rId2" Type="http://schemas.openxmlformats.org/officeDocument/2006/relationships/image" Target="../media/image42.emf"/><Relationship Id="rId16" Type="http://schemas.openxmlformats.org/officeDocument/2006/relationships/image" Target="../media/image56.emf"/><Relationship Id="rId20" Type="http://schemas.openxmlformats.org/officeDocument/2006/relationships/image" Target="../media/image60.emf"/><Relationship Id="rId29" Type="http://schemas.openxmlformats.org/officeDocument/2006/relationships/image" Target="../media/image69.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24" Type="http://schemas.openxmlformats.org/officeDocument/2006/relationships/image" Target="../media/image64.emf"/><Relationship Id="rId32" Type="http://schemas.openxmlformats.org/officeDocument/2006/relationships/image" Target="../media/image72.emf"/><Relationship Id="rId5" Type="http://schemas.openxmlformats.org/officeDocument/2006/relationships/image" Target="../media/image45.emf"/><Relationship Id="rId15" Type="http://schemas.openxmlformats.org/officeDocument/2006/relationships/image" Target="../media/image55.emf"/><Relationship Id="rId23" Type="http://schemas.openxmlformats.org/officeDocument/2006/relationships/image" Target="../media/image63.emf"/><Relationship Id="rId28" Type="http://schemas.openxmlformats.org/officeDocument/2006/relationships/image" Target="../media/image68.emf"/><Relationship Id="rId36" Type="http://schemas.openxmlformats.org/officeDocument/2006/relationships/image" Target="../media/image76.emf"/><Relationship Id="rId10" Type="http://schemas.openxmlformats.org/officeDocument/2006/relationships/image" Target="../media/image50.emf"/><Relationship Id="rId19" Type="http://schemas.openxmlformats.org/officeDocument/2006/relationships/image" Target="../media/image59.emf"/><Relationship Id="rId31" Type="http://schemas.openxmlformats.org/officeDocument/2006/relationships/image" Target="../media/image71.emf"/><Relationship Id="rId4" Type="http://schemas.openxmlformats.org/officeDocument/2006/relationships/image" Target="../media/image44.emf"/><Relationship Id="rId9" Type="http://schemas.openxmlformats.org/officeDocument/2006/relationships/image" Target="../media/image49.emf"/><Relationship Id="rId14" Type="http://schemas.openxmlformats.org/officeDocument/2006/relationships/image" Target="../media/image54.emf"/><Relationship Id="rId22" Type="http://schemas.openxmlformats.org/officeDocument/2006/relationships/image" Target="../media/image62.emf"/><Relationship Id="rId27" Type="http://schemas.openxmlformats.org/officeDocument/2006/relationships/image" Target="../media/image67.emf"/><Relationship Id="rId30" Type="http://schemas.openxmlformats.org/officeDocument/2006/relationships/image" Target="../media/image70.emf"/><Relationship Id="rId35" Type="http://schemas.openxmlformats.org/officeDocument/2006/relationships/image" Target="../media/image75.emf"/></Relationships>
</file>

<file path=xl/drawings/drawing1.xml><?xml version="1.0" encoding="utf-8"?>
<xdr:wsDr xmlns:xdr="http://schemas.openxmlformats.org/drawingml/2006/spreadsheetDrawing" xmlns:a="http://schemas.openxmlformats.org/drawingml/2006/main">
  <xdr:twoCellAnchor editAs="oneCell">
    <xdr:from>
      <xdr:col>1</xdr:col>
      <xdr:colOff>168867</xdr:colOff>
      <xdr:row>17</xdr:row>
      <xdr:rowOff>88974</xdr:rowOff>
    </xdr:from>
    <xdr:to>
      <xdr:col>3</xdr:col>
      <xdr:colOff>20649</xdr:colOff>
      <xdr:row>17</xdr:row>
      <xdr:rowOff>227153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solidFill>
                <a:srgbClr val="FF0000"/>
              </a:solidFill>
            </a:rPr>
            <a:t>Please make sure to click the "Enable Editing" and the "Enable Content" buttons when opening the file, if they appear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1</xdr:col>
          <xdr:colOff>0</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1</xdr:col>
          <xdr:colOff>0</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1</xdr:col>
          <xdr:colOff>0</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1</xdr:col>
          <xdr:colOff>0</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1</xdr:col>
          <xdr:colOff>0</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1</xdr:col>
          <xdr:colOff>0</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1</xdr:col>
          <xdr:colOff>0</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1</xdr:col>
          <xdr:colOff>0</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1</xdr:col>
          <xdr:colOff>0</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1</xdr:col>
          <xdr:colOff>0</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1</xdr:col>
          <xdr:colOff>0</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1</xdr:col>
          <xdr:colOff>0</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1</xdr:col>
          <xdr:colOff>0</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1</xdr:col>
          <xdr:colOff>0</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1</xdr:col>
          <xdr:colOff>0</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1</xdr:col>
          <xdr:colOff>0</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1</xdr:col>
          <xdr:colOff>0</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1</xdr:col>
          <xdr:colOff>0</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1</xdr:col>
          <xdr:colOff>0</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1</xdr:col>
          <xdr:colOff>0</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1</xdr:col>
          <xdr:colOff>0</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1</xdr:col>
          <xdr:colOff>0</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1</xdr:col>
          <xdr:colOff>0</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1</xdr:col>
          <xdr:colOff>0</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98</xdr:row>
          <xdr:rowOff>9525</xdr:rowOff>
        </xdr:from>
        <xdr:to>
          <xdr:col>2</xdr:col>
          <xdr:colOff>590550</xdr:colOff>
          <xdr:row>100</xdr:row>
          <xdr:rowOff>0</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198</xdr:row>
          <xdr:rowOff>9525</xdr:rowOff>
        </xdr:from>
        <xdr:to>
          <xdr:col>2</xdr:col>
          <xdr:colOff>590550</xdr:colOff>
          <xdr:row>200</xdr:row>
          <xdr:rowOff>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590550</xdr:colOff>
          <xdr:row>299</xdr:row>
          <xdr:rowOff>180975</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uri="{FF2B5EF4-FFF2-40B4-BE49-F238E27FC236}">
                <a16:creationId xmlns:a16="http://schemas.microsoft.com/office/drawing/2014/main" id="{00000000-0008-0000-0100-00006F000000}"/>
              </a:ext>
            </a:extLst>
          </xdr:cNvPr>
          <xdr:cNvSpPr txBox="1"/>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uri="{FF2B5EF4-FFF2-40B4-BE49-F238E27FC236}">
                <a16:creationId xmlns:a16="http://schemas.microsoft.com/office/drawing/2014/main" id="{00000000-0008-0000-0100-000070000000}"/>
              </a:ext>
            </a:extLst>
          </xdr:cNvPr>
          <xdr:cNvSpPr txBox="1"/>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uri="{FF2B5EF4-FFF2-40B4-BE49-F238E27FC236}">
                <a16:creationId xmlns:a16="http://schemas.microsoft.com/office/drawing/2014/main" id="{00000000-0008-0000-0100-000071000000}"/>
              </a:ext>
            </a:extLst>
          </xdr:cNvPr>
          <xdr:cNvSpPr txBox="1"/>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uri="{FF2B5EF4-FFF2-40B4-BE49-F238E27FC236}">
                <a16:creationId xmlns:a16="http://schemas.microsoft.com/office/drawing/2014/main" id="{00000000-0008-0000-0100-000072000000}"/>
              </a:ext>
            </a:extLst>
          </xdr:cNvPr>
          <xdr:cNvSpPr txBox="1"/>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uri="{FF2B5EF4-FFF2-40B4-BE49-F238E27FC236}">
                <a16:creationId xmlns:a16="http://schemas.microsoft.com/office/drawing/2014/main" id="{00000000-0008-0000-0100-000074000000}"/>
              </a:ext>
            </a:extLst>
          </xdr:cNvPr>
          <xdr:cNvSpPr txBox="1"/>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uri="{FF2B5EF4-FFF2-40B4-BE49-F238E27FC236}">
                <a16:creationId xmlns:a16="http://schemas.microsoft.com/office/drawing/2014/main" id="{00000000-0008-0000-0100-000075000000}"/>
              </a:ext>
            </a:extLst>
          </xdr:cNvPr>
          <xdr:cNvSpPr txBox="1"/>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uri="{FF2B5EF4-FFF2-40B4-BE49-F238E27FC236}">
                <a16:creationId xmlns:a16="http://schemas.microsoft.com/office/drawing/2014/main" id="{00000000-0008-0000-0100-000076000000}"/>
              </a:ext>
            </a:extLst>
          </xdr:cNvPr>
          <xdr:cNvSpPr txBox="1"/>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uri="{FF2B5EF4-FFF2-40B4-BE49-F238E27FC236}">
                <a16:creationId xmlns:a16="http://schemas.microsoft.com/office/drawing/2014/main" id="{00000000-0008-0000-0100-000077000000}"/>
              </a:ext>
            </a:extLst>
          </xdr:cNvPr>
          <xdr:cNvSpPr txBox="1"/>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uri="{FF2B5EF4-FFF2-40B4-BE49-F238E27FC236}">
                <a16:creationId xmlns:a16="http://schemas.microsoft.com/office/drawing/2014/main" id="{00000000-0008-0000-0100-00007E000000}"/>
              </a:ext>
            </a:extLst>
          </xdr:cNvPr>
          <xdr:cNvSpPr txBox="1"/>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uri="{FF2B5EF4-FFF2-40B4-BE49-F238E27FC236}">
                <a16:creationId xmlns:a16="http://schemas.microsoft.com/office/drawing/2014/main" id="{00000000-0008-0000-0100-00007F000000}"/>
              </a:ext>
            </a:extLst>
          </xdr:cNvPr>
          <xdr:cNvSpPr txBox="1"/>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uri="{FF2B5EF4-FFF2-40B4-BE49-F238E27FC236}">
                <a16:creationId xmlns:a16="http://schemas.microsoft.com/office/drawing/2014/main" id="{00000000-0008-0000-0100-000080000000}"/>
              </a:ext>
            </a:extLst>
          </xdr:cNvPr>
          <xdr:cNvSpPr txBox="1"/>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uri="{FF2B5EF4-FFF2-40B4-BE49-F238E27FC236}">
                <a16:creationId xmlns:a16="http://schemas.microsoft.com/office/drawing/2014/main" id="{00000000-0008-0000-0100-000081000000}"/>
              </a:ext>
            </a:extLst>
          </xdr:cNvPr>
          <xdr:cNvSpPr txBox="1"/>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uri="{FF2B5EF4-FFF2-40B4-BE49-F238E27FC236}">
                <a16:creationId xmlns:a16="http://schemas.microsoft.com/office/drawing/2014/main" id="{00000000-0008-0000-0100-000079000000}"/>
              </a:ext>
            </a:extLst>
          </xdr:cNvPr>
          <xdr:cNvSpPr txBox="1"/>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uri="{FF2B5EF4-FFF2-40B4-BE49-F238E27FC236}">
                <a16:creationId xmlns:a16="http://schemas.microsoft.com/office/drawing/2014/main" id="{00000000-0008-0000-0100-00007A000000}"/>
              </a:ext>
            </a:extLst>
          </xdr:cNvPr>
          <xdr:cNvSpPr txBox="1"/>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uri="{FF2B5EF4-FFF2-40B4-BE49-F238E27FC236}">
                <a16:creationId xmlns:a16="http://schemas.microsoft.com/office/drawing/2014/main" id="{00000000-0008-0000-0100-00007B000000}"/>
              </a:ext>
            </a:extLst>
          </xdr:cNvPr>
          <xdr:cNvSpPr txBox="1"/>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uri="{FF2B5EF4-FFF2-40B4-BE49-F238E27FC236}">
                <a16:creationId xmlns:a16="http://schemas.microsoft.com/office/drawing/2014/main" id="{00000000-0008-0000-0100-00007C000000}"/>
              </a:ext>
            </a:extLst>
          </xdr:cNvPr>
          <xdr:cNvSpPr txBox="1"/>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uri="{FF2B5EF4-FFF2-40B4-BE49-F238E27FC236}">
                <a16:creationId xmlns:a16="http://schemas.microsoft.com/office/drawing/2014/main" id="{00000000-0008-0000-0100-000083000000}"/>
              </a:ext>
            </a:extLst>
          </xdr:cNvPr>
          <xdr:cNvSpPr txBox="1"/>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uri="{FF2B5EF4-FFF2-40B4-BE49-F238E27FC236}">
                <a16:creationId xmlns:a16="http://schemas.microsoft.com/office/drawing/2014/main" id="{00000000-0008-0000-0100-000084000000}"/>
              </a:ext>
            </a:extLst>
          </xdr:cNvPr>
          <xdr:cNvSpPr txBox="1"/>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uri="{FF2B5EF4-FFF2-40B4-BE49-F238E27FC236}">
                <a16:creationId xmlns:a16="http://schemas.microsoft.com/office/drawing/2014/main" id="{00000000-0008-0000-0100-000085000000}"/>
              </a:ext>
            </a:extLst>
          </xdr:cNvPr>
          <xdr:cNvSpPr txBox="1"/>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uri="{FF2B5EF4-FFF2-40B4-BE49-F238E27FC236}">
                <a16:creationId xmlns:a16="http://schemas.microsoft.com/office/drawing/2014/main" id="{00000000-0008-0000-0100-000086000000}"/>
              </a:ext>
            </a:extLst>
          </xdr:cNvPr>
          <xdr:cNvSpPr txBox="1"/>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uri="{FF2B5EF4-FFF2-40B4-BE49-F238E27FC236}">
                <a16:creationId xmlns:a16="http://schemas.microsoft.com/office/drawing/2014/main" id="{00000000-0008-0000-0100-000088000000}"/>
              </a:ext>
            </a:extLst>
          </xdr:cNvPr>
          <xdr:cNvSpPr txBox="1"/>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uri="{FF2B5EF4-FFF2-40B4-BE49-F238E27FC236}">
                <a16:creationId xmlns:a16="http://schemas.microsoft.com/office/drawing/2014/main" id="{00000000-0008-0000-0100-000089000000}"/>
              </a:ext>
            </a:extLst>
          </xdr:cNvPr>
          <xdr:cNvSpPr txBox="1"/>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uri="{FF2B5EF4-FFF2-40B4-BE49-F238E27FC236}">
                <a16:creationId xmlns:a16="http://schemas.microsoft.com/office/drawing/2014/main" id="{00000000-0008-0000-0100-00008A000000}"/>
              </a:ext>
            </a:extLst>
          </xdr:cNvPr>
          <xdr:cNvSpPr txBox="1"/>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uri="{FF2B5EF4-FFF2-40B4-BE49-F238E27FC236}">
                <a16:creationId xmlns:a16="http://schemas.microsoft.com/office/drawing/2014/main" id="{00000000-0008-0000-0100-00008B000000}"/>
              </a:ext>
            </a:extLst>
          </xdr:cNvPr>
          <xdr:cNvSpPr txBox="1"/>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1</xdr:col>
          <xdr:colOff>0</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1</xdr:col>
          <xdr:colOff>0</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1</xdr:col>
          <xdr:colOff>0</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1</xdr:col>
          <xdr:colOff>0</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1</xdr:col>
          <xdr:colOff>0</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1</xdr:col>
          <xdr:colOff>0</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1</xdr:col>
          <xdr:colOff>0</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1</xdr:col>
          <xdr:colOff>0</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1</xdr:col>
          <xdr:colOff>0</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1</xdr:col>
          <xdr:colOff>0</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1</xdr:col>
          <xdr:colOff>0</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1</xdr:col>
          <xdr:colOff>0</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1</xdr:col>
          <xdr:colOff>0</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1</xdr:col>
          <xdr:colOff>0</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1</xdr:col>
          <xdr:colOff>0</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1</xdr:col>
          <xdr:colOff>0</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1</xdr:col>
          <xdr:colOff>0</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1</xdr:col>
          <xdr:colOff>0</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1</xdr:col>
          <xdr:colOff>0</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1</xdr:col>
          <xdr:colOff>0</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1</xdr:col>
          <xdr:colOff>0</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1</xdr:col>
          <xdr:colOff>0</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1</xdr:col>
          <xdr:colOff>0</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1</xdr:col>
          <xdr:colOff>0</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98</xdr:row>
          <xdr:rowOff>9525</xdr:rowOff>
        </xdr:from>
        <xdr:to>
          <xdr:col>2</xdr:col>
          <xdr:colOff>581025</xdr:colOff>
          <xdr:row>100</xdr:row>
          <xdr:rowOff>0</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590550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590550</xdr:colOff>
          <xdr:row>299</xdr:row>
          <xdr:rowOff>180975</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102</xdr:row>
          <xdr:rowOff>38100</xdr:rowOff>
        </xdr:from>
        <xdr:to>
          <xdr:col>0</xdr:col>
          <xdr:colOff>552450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uri="{FF2B5EF4-FFF2-40B4-BE49-F238E27FC236}">
                <a16:creationId xmlns:a16="http://schemas.microsoft.com/office/drawing/2014/main" id="{00000000-0008-0000-0200-00008F000000}"/>
              </a:ext>
            </a:extLst>
          </xdr:cNvPr>
          <xdr:cNvSpPr txBox="1"/>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uri="{FF2B5EF4-FFF2-40B4-BE49-F238E27FC236}">
                <a16:creationId xmlns:a16="http://schemas.microsoft.com/office/drawing/2014/main" id="{00000000-0008-0000-0200-000090000000}"/>
              </a:ext>
            </a:extLst>
          </xdr:cNvPr>
          <xdr:cNvSpPr txBox="1"/>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uri="{FF2B5EF4-FFF2-40B4-BE49-F238E27FC236}">
                <a16:creationId xmlns:a16="http://schemas.microsoft.com/office/drawing/2014/main" id="{00000000-0008-0000-0200-000091000000}"/>
              </a:ext>
            </a:extLst>
          </xdr:cNvPr>
          <xdr:cNvSpPr txBox="1"/>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uri="{FF2B5EF4-FFF2-40B4-BE49-F238E27FC236}">
                <a16:creationId xmlns:a16="http://schemas.microsoft.com/office/drawing/2014/main" id="{00000000-0008-0000-0200-000092000000}"/>
              </a:ext>
            </a:extLst>
          </xdr:cNvPr>
          <xdr:cNvSpPr txBox="1"/>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uri="{FF2B5EF4-FFF2-40B4-BE49-F238E27FC236}">
                <a16:creationId xmlns:a16="http://schemas.microsoft.com/office/drawing/2014/main" id="{00000000-0008-0000-0200-00009A000000}"/>
              </a:ext>
            </a:extLst>
          </xdr:cNvPr>
          <xdr:cNvSpPr txBox="1"/>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uri="{FF2B5EF4-FFF2-40B4-BE49-F238E27FC236}">
                <a16:creationId xmlns:a16="http://schemas.microsoft.com/office/drawing/2014/main" id="{00000000-0008-0000-0200-00009B000000}"/>
              </a:ext>
            </a:extLst>
          </xdr:cNvPr>
          <xdr:cNvSpPr txBox="1"/>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uri="{FF2B5EF4-FFF2-40B4-BE49-F238E27FC236}">
                <a16:creationId xmlns:a16="http://schemas.microsoft.com/office/drawing/2014/main" id="{00000000-0008-0000-0200-00009C000000}"/>
              </a:ext>
            </a:extLst>
          </xdr:cNvPr>
          <xdr:cNvSpPr txBox="1"/>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uri="{FF2B5EF4-FFF2-40B4-BE49-F238E27FC236}">
                <a16:creationId xmlns:a16="http://schemas.microsoft.com/office/drawing/2014/main" id="{00000000-0008-0000-0200-00009D000000}"/>
              </a:ext>
            </a:extLst>
          </xdr:cNvPr>
          <xdr:cNvSpPr txBox="1"/>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uri="{FF2B5EF4-FFF2-40B4-BE49-F238E27FC236}">
                <a16:creationId xmlns:a16="http://schemas.microsoft.com/office/drawing/2014/main" id="{00000000-0008-0000-0200-0000A4000000}"/>
              </a:ext>
            </a:extLst>
          </xdr:cNvPr>
          <xdr:cNvSpPr txBox="1"/>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uri="{FF2B5EF4-FFF2-40B4-BE49-F238E27FC236}">
                <a16:creationId xmlns:a16="http://schemas.microsoft.com/office/drawing/2014/main" id="{00000000-0008-0000-0200-0000A5000000}"/>
              </a:ext>
            </a:extLst>
          </xdr:cNvPr>
          <xdr:cNvSpPr txBox="1"/>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uri="{FF2B5EF4-FFF2-40B4-BE49-F238E27FC236}">
                <a16:creationId xmlns:a16="http://schemas.microsoft.com/office/drawing/2014/main" id="{00000000-0008-0000-0200-0000A6000000}"/>
              </a:ext>
            </a:extLst>
          </xdr:cNvPr>
          <xdr:cNvSpPr txBox="1"/>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uri="{FF2B5EF4-FFF2-40B4-BE49-F238E27FC236}">
                <a16:creationId xmlns:a16="http://schemas.microsoft.com/office/drawing/2014/main" id="{00000000-0008-0000-0200-0000A7000000}"/>
              </a:ext>
            </a:extLst>
          </xdr:cNvPr>
          <xdr:cNvSpPr txBox="1"/>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uri="{FF2B5EF4-FFF2-40B4-BE49-F238E27FC236}">
                <a16:creationId xmlns:a16="http://schemas.microsoft.com/office/drawing/2014/main" id="{00000000-0008-0000-0200-000075000000}"/>
              </a:ext>
            </a:extLst>
          </xdr:cNvPr>
          <xdr:cNvSpPr txBox="1"/>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uri="{FF2B5EF4-FFF2-40B4-BE49-F238E27FC236}">
                <a16:creationId xmlns:a16="http://schemas.microsoft.com/office/drawing/2014/main" id="{00000000-0008-0000-0200-000076000000}"/>
              </a:ext>
            </a:extLst>
          </xdr:cNvPr>
          <xdr:cNvSpPr txBox="1"/>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uri="{FF2B5EF4-FFF2-40B4-BE49-F238E27FC236}">
                <a16:creationId xmlns:a16="http://schemas.microsoft.com/office/drawing/2014/main" id="{00000000-0008-0000-0200-000077000000}"/>
              </a:ext>
            </a:extLst>
          </xdr:cNvPr>
          <xdr:cNvSpPr txBox="1"/>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uri="{FF2B5EF4-FFF2-40B4-BE49-F238E27FC236}">
                <a16:creationId xmlns:a16="http://schemas.microsoft.com/office/drawing/2014/main" id="{00000000-0008-0000-0200-000078000000}"/>
              </a:ext>
            </a:extLst>
          </xdr:cNvPr>
          <xdr:cNvSpPr txBox="1"/>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uri="{FF2B5EF4-FFF2-40B4-BE49-F238E27FC236}">
                <a16:creationId xmlns:a16="http://schemas.microsoft.com/office/drawing/2014/main" id="{00000000-0008-0000-0200-00007A000000}"/>
              </a:ext>
            </a:extLst>
          </xdr:cNvPr>
          <xdr:cNvSpPr txBox="1"/>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uri="{FF2B5EF4-FFF2-40B4-BE49-F238E27FC236}">
                <a16:creationId xmlns:a16="http://schemas.microsoft.com/office/drawing/2014/main" id="{00000000-0008-0000-0200-00007B000000}"/>
              </a:ext>
            </a:extLst>
          </xdr:cNvPr>
          <xdr:cNvSpPr txBox="1"/>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uri="{FF2B5EF4-FFF2-40B4-BE49-F238E27FC236}">
                <a16:creationId xmlns:a16="http://schemas.microsoft.com/office/drawing/2014/main" id="{00000000-0008-0000-0200-00007C000000}"/>
              </a:ext>
            </a:extLst>
          </xdr:cNvPr>
          <xdr:cNvSpPr txBox="1"/>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uri="{FF2B5EF4-FFF2-40B4-BE49-F238E27FC236}">
                <a16:creationId xmlns:a16="http://schemas.microsoft.com/office/drawing/2014/main" id="{00000000-0008-0000-0200-00007D000000}"/>
              </a:ext>
            </a:extLst>
          </xdr:cNvPr>
          <xdr:cNvSpPr txBox="1"/>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uri="{FF2B5EF4-FFF2-40B4-BE49-F238E27FC236}">
                <a16:creationId xmlns:a16="http://schemas.microsoft.com/office/drawing/2014/main" id="{00000000-0008-0000-0200-00007F000000}"/>
              </a:ext>
            </a:extLst>
          </xdr:cNvPr>
          <xdr:cNvSpPr txBox="1"/>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uri="{FF2B5EF4-FFF2-40B4-BE49-F238E27FC236}">
                <a16:creationId xmlns:a16="http://schemas.microsoft.com/office/drawing/2014/main" id="{00000000-0008-0000-0200-000080000000}"/>
              </a:ext>
            </a:extLst>
          </xdr:cNvPr>
          <xdr:cNvSpPr txBox="1"/>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uri="{FF2B5EF4-FFF2-40B4-BE49-F238E27FC236}">
                <a16:creationId xmlns:a16="http://schemas.microsoft.com/office/drawing/2014/main" id="{00000000-0008-0000-0200-000081000000}"/>
              </a:ext>
            </a:extLst>
          </xdr:cNvPr>
          <xdr:cNvSpPr txBox="1"/>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uri="{FF2B5EF4-FFF2-40B4-BE49-F238E27FC236}">
                <a16:creationId xmlns:a16="http://schemas.microsoft.com/office/drawing/2014/main" id="{00000000-0008-0000-0200-000082000000}"/>
              </a:ext>
            </a:extLst>
          </xdr:cNvPr>
          <xdr:cNvSpPr txBox="1"/>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17</xdr:col>
      <xdr:colOff>200025</xdr:colOff>
      <xdr:row>7</xdr:row>
      <xdr:rowOff>0</xdr:rowOff>
    </xdr:from>
    <xdr:to>
      <xdr:col>25</xdr:col>
      <xdr:colOff>28575</xdr:colOff>
      <xdr:row>29</xdr:row>
      <xdr:rowOff>19050</xdr:rowOff>
    </xdr:to>
    <xdr:grpSp>
      <xdr:nvGrpSpPr>
        <xdr:cNvPr id="2" name="Group HygRurSum">
          <a:extLst>
            <a:ext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uri="{FF2B5EF4-FFF2-40B4-BE49-F238E27FC236}">
                <a16:creationId xmlns:a16="http://schemas.microsoft.com/office/drawing/2014/main" id="{00000000-0008-0000-0300-000021000000}"/>
              </a:ext>
            </a:extLst>
          </xdr:cNvPr>
          <xdr:cNvSpPr txBox="1"/>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34" name="ZoneTexte 33">
            <a:extLst>
              <a:ext uri="{FF2B5EF4-FFF2-40B4-BE49-F238E27FC236}">
                <a16:creationId xmlns:a16="http://schemas.microsoft.com/office/drawing/2014/main" id="{00000000-0008-0000-0300-000022000000}"/>
              </a:ext>
            </a:extLst>
          </xdr:cNvPr>
          <xdr:cNvSpPr txBox="1"/>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uri="{FF2B5EF4-FFF2-40B4-BE49-F238E27FC236}">
                <a16:creationId xmlns:a16="http://schemas.microsoft.com/office/drawing/2014/main" id="{00000000-0008-0000-0300-000023000000}"/>
              </a:ext>
            </a:extLst>
          </xdr:cNvPr>
          <xdr:cNvSpPr txBox="1"/>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uri="{FF2B5EF4-FFF2-40B4-BE49-F238E27FC236}">
                <a16:creationId xmlns:a16="http://schemas.microsoft.com/office/drawing/2014/main" id="{00000000-0008-0000-0300-000027000000}"/>
              </a:ext>
            </a:extLst>
          </xdr:cNvPr>
          <xdr:cNvSpPr txBox="1"/>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40" name="ZoneTexte 39">
            <a:extLst>
              <a:ext uri="{FF2B5EF4-FFF2-40B4-BE49-F238E27FC236}">
                <a16:creationId xmlns:a16="http://schemas.microsoft.com/office/drawing/2014/main" id="{00000000-0008-0000-0300-000028000000}"/>
              </a:ext>
            </a:extLst>
          </xdr:cNvPr>
          <xdr:cNvSpPr txBox="1"/>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uri="{FF2B5EF4-FFF2-40B4-BE49-F238E27FC236}">
                <a16:creationId xmlns:a16="http://schemas.microsoft.com/office/drawing/2014/main" id="{00000000-0008-0000-0300-000029000000}"/>
              </a:ext>
            </a:extLst>
          </xdr:cNvPr>
          <xdr:cNvSpPr txBox="1"/>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uri="{FF2B5EF4-FFF2-40B4-BE49-F238E27FC236}">
                <a16:creationId xmlns:a16="http://schemas.microsoft.com/office/drawing/2014/main" id="{00000000-0008-0000-0300-00002F000000}"/>
              </a:ext>
            </a:extLst>
          </xdr:cNvPr>
          <xdr:cNvSpPr txBox="1"/>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48" name="ZoneTexte 47">
            <a:extLst>
              <a:ext uri="{FF2B5EF4-FFF2-40B4-BE49-F238E27FC236}">
                <a16:creationId xmlns:a16="http://schemas.microsoft.com/office/drawing/2014/main" id="{00000000-0008-0000-0300-000030000000}"/>
              </a:ext>
            </a:extLst>
          </xdr:cNvPr>
          <xdr:cNvSpPr txBox="1"/>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uri="{FF2B5EF4-FFF2-40B4-BE49-F238E27FC236}">
                <a16:creationId xmlns:a16="http://schemas.microsoft.com/office/drawing/2014/main" id="{00000000-0008-0000-0300-000031000000}"/>
              </a:ext>
            </a:extLst>
          </xdr:cNvPr>
          <xdr:cNvSpPr txBox="1"/>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xdr="http://schemas.openxmlformats.org/drawingml/2006/spreadsheetDrawing" xmlns:a="http://schemas.openxmlformats.org/drawingml/2006/main">
  <xdr:oneCellAnchor>
    <xdr:from>
      <xdr:col>8</xdr:col>
      <xdr:colOff>361950</xdr:colOff>
      <xdr:row>106</xdr:row>
      <xdr:rowOff>0</xdr:rowOff>
    </xdr:from>
    <xdr:ext cx="1609725" cy="209550"/>
    <xdr:sp macro="" textlink="">
      <xdr:nvSpPr>
        <xdr:cNvPr id="2" name="Button 1" hidden="1">
          <a:extLst>
            <a:ext uri="{63B3BB69-23CF-44E3-9099-C40C66FF867C}">
              <a14:compatExt xmlns:a14="http://schemas.microsoft.com/office/drawing/2010/main" spid="_x0000_s10241"/>
            </a:ext>
            <a:ext uri="{FF2B5EF4-FFF2-40B4-BE49-F238E27FC236}">
              <a16:creationId xmlns:a16="http://schemas.microsoft.com/office/drawing/2014/main" id="{00000000-0008-0000-0400-000002000000}"/>
            </a:ext>
          </a:extLst>
        </xdr:cNvPr>
        <xdr:cNvSpPr/>
      </xdr:nvSpPr>
      <xdr:spPr>
        <a:xfrm>
          <a:off x="8877300" y="21783675"/>
          <a:ext cx="160972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1">
          <a:extLst>
            <a:ext uri="{63B3BB69-23CF-44E3-9099-C40C66FF867C}">
              <a14:compatExt xmlns:a14="http://schemas.microsoft.com/office/drawing/2010/main" spid="_x0000_s10242"/>
            </a:ext>
            <a:ext uri="{FF2B5EF4-FFF2-40B4-BE49-F238E27FC236}">
              <a16:creationId xmlns:a16="http://schemas.microsoft.com/office/drawing/2014/main" id="{00000000-0008-0000-0400-000003000000}"/>
            </a:ext>
          </a:extLst>
        </xdr:cNvPr>
        <xdr:cNvSpPr/>
      </xdr:nvSpPr>
      <xdr:spPr>
        <a:xfrm>
          <a:off x="8886825" y="0"/>
          <a:ext cx="160972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28</xdr:col>
      <xdr:colOff>0</xdr:colOff>
      <xdr:row>13</xdr:row>
      <xdr:rowOff>0</xdr:rowOff>
    </xdr:to>
    <xdr:graphicFrame macro="">
      <xdr:nvGraphicFramePr>
        <xdr:cNvPr id="5" name="Graphique W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107</xdr:row>
      <xdr:rowOff>3301</xdr:rowOff>
    </xdr:from>
    <xdr:to>
      <xdr:col>17</xdr:col>
      <xdr:colOff>0</xdr:colOff>
      <xdr:row>118</xdr:row>
      <xdr:rowOff>187200</xdr:rowOff>
    </xdr:to>
    <xdr:graphicFrame macro="">
      <xdr:nvGraphicFramePr>
        <xdr:cNvPr id="7" name="Graphique S3">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19050</xdr:colOff>
      <xdr:row>107</xdr:row>
      <xdr:rowOff>3301</xdr:rowOff>
    </xdr:from>
    <xdr:to>
      <xdr:col>28</xdr:col>
      <xdr:colOff>0</xdr:colOff>
      <xdr:row>118</xdr:row>
      <xdr:rowOff>187200</xdr:rowOff>
    </xdr:to>
    <xdr:graphicFrame macro="">
      <xdr:nvGraphicFramePr>
        <xdr:cNvPr id="8" name="Graphique S4">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0</xdr:colOff>
      <xdr:row>107</xdr:row>
      <xdr:rowOff>3301</xdr:rowOff>
    </xdr:from>
    <xdr:to>
      <xdr:col>7</xdr:col>
      <xdr:colOff>0</xdr:colOff>
      <xdr:row>118</xdr:row>
      <xdr:rowOff>187200</xdr:rowOff>
    </xdr:to>
    <xdr:graphicFrame macro="">
      <xdr:nvGraphicFramePr>
        <xdr:cNvPr id="9" name="Graphique S1">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28575</xdr:colOff>
      <xdr:row>207</xdr:row>
      <xdr:rowOff>0</xdr:rowOff>
    </xdr:from>
    <xdr:to>
      <xdr:col>28</xdr:col>
      <xdr:colOff>0</xdr:colOff>
      <xdr:row>219</xdr:row>
      <xdr:rowOff>0</xdr:rowOff>
    </xdr:to>
    <xdr:graphicFrame macro="">
      <xdr:nvGraphicFramePr>
        <xdr:cNvPr id="11" name="Graphique H4">
          <a:extLst>
            <a:ext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uri="{FF2B5EF4-FFF2-40B4-BE49-F238E27FC236}">
              <a16:creationId xmlns:a16="http://schemas.microsoft.com/office/drawing/2014/main" id="{00000000-0008-0000-0400-00000D000000}"/>
            </a:ext>
          </a:extLst>
        </xdr:cNvPr>
        <xdr:cNvSpPr txBox="1"/>
      </xdr:nvSpPr>
      <xdr:spPr>
        <a:xfrm>
          <a:off x="2867025"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uri="{FF2B5EF4-FFF2-40B4-BE49-F238E27FC236}">
              <a16:creationId xmlns:a16="http://schemas.microsoft.com/office/drawing/2014/main" id="{00000000-0008-0000-0400-00000E000000}"/>
            </a:ext>
          </a:extLst>
        </xdr:cNvPr>
        <xdr:cNvSpPr txBox="1"/>
      </xdr:nvSpPr>
      <xdr:spPr>
        <a:xfrm>
          <a:off x="2867025" y="22612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uri="{FF2B5EF4-FFF2-40B4-BE49-F238E27FC236}">
              <a16:creationId xmlns:a16="http://schemas.microsoft.com/office/drawing/2014/main" id="{00000000-0008-0000-0400-00000F000000}"/>
            </a:ext>
          </a:extLst>
        </xdr:cNvPr>
        <xdr:cNvSpPr txBox="1"/>
      </xdr:nvSpPr>
      <xdr:spPr>
        <a:xfrm>
          <a:off x="2867025" y="42795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uri="{FF2B5EF4-FFF2-40B4-BE49-F238E27FC236}">
              <a16:creationId xmlns:a16="http://schemas.microsoft.com/office/drawing/2014/main" id="{00000000-0008-0000-0400-000010000000}"/>
            </a:ext>
          </a:extLst>
        </xdr:cNvPr>
        <xdr:cNvSpPr txBox="1"/>
      </xdr:nvSpPr>
      <xdr:spPr>
        <a:xfrm>
          <a:off x="2867025"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1">
          <a:extLst>
            <a:ext uri="{63B3BB69-23CF-44E3-9099-C40C66FF867C}">
              <a14:compatExt xmlns:a14="http://schemas.microsoft.com/office/drawing/2010/main" spid="_x0000_s10243"/>
            </a:ext>
            <a:ext uri="{FF2B5EF4-FFF2-40B4-BE49-F238E27FC236}">
              <a16:creationId xmlns:a16="http://schemas.microsoft.com/office/drawing/2014/main" id="{00000000-0008-0000-0400-000011000000}"/>
            </a:ext>
          </a:extLst>
        </xdr:cNvPr>
        <xdr:cNvSpPr/>
      </xdr:nvSpPr>
      <xdr:spPr>
        <a:xfrm>
          <a:off x="752475" y="0"/>
          <a:ext cx="1143000"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SANITATION  </a:t>
          </a:r>
        </a:p>
      </xdr:txBody>
    </xdr:sp>
    <xdr:clientData fPrintsWithSheet="0"/>
  </xdr:oneCellAnchor>
  <xdr:oneCellAnchor>
    <xdr:from>
      <xdr:col>1</xdr:col>
      <xdr:colOff>19050</xdr:colOff>
      <xdr:row>0</xdr:row>
      <xdr:rowOff>0</xdr:rowOff>
    </xdr:from>
    <xdr:ext cx="1057275" cy="209550"/>
    <xdr:sp macro="" textlink="">
      <xdr:nvSpPr>
        <xdr:cNvPr id="18" name="Button 4" hidden="1">
          <a:extLst>
            <a:ext uri="{63B3BB69-23CF-44E3-9099-C40C66FF867C}">
              <a14:compatExt xmlns:a14="http://schemas.microsoft.com/office/drawing/2010/main" spid="_x0000_s10244"/>
            </a:ext>
            <a:ext uri="{FF2B5EF4-FFF2-40B4-BE49-F238E27FC236}">
              <a16:creationId xmlns:a16="http://schemas.microsoft.com/office/drawing/2014/main" id="{00000000-0008-0000-0400-000012000000}"/>
            </a:ext>
          </a:extLst>
        </xdr:cNvPr>
        <xdr:cNvSpPr/>
      </xdr:nvSpPr>
      <xdr:spPr>
        <a:xfrm>
          <a:off x="2066925" y="0"/>
          <a:ext cx="105727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HYGIENE   </a:t>
          </a:r>
        </a:p>
      </xdr:txBody>
    </xdr:sp>
    <xdr:clientData fPrintsWithSheet="0"/>
  </xdr:oneCellAnchor>
  <xdr:oneCellAnchor>
    <xdr:from>
      <xdr:col>0</xdr:col>
      <xdr:colOff>876300</xdr:colOff>
      <xdr:row>106</xdr:row>
      <xdr:rowOff>0</xdr:rowOff>
    </xdr:from>
    <xdr:ext cx="1019175" cy="209550"/>
    <xdr:sp macro="" textlink="">
      <xdr:nvSpPr>
        <xdr:cNvPr id="19" name="Button 5" hidden="1">
          <a:extLst>
            <a:ext uri="{63B3BB69-23CF-44E3-9099-C40C66FF867C}">
              <a14:compatExt xmlns:a14="http://schemas.microsoft.com/office/drawing/2010/main" spid="_x0000_s10245"/>
            </a:ext>
            <a:ext uri="{FF2B5EF4-FFF2-40B4-BE49-F238E27FC236}">
              <a16:creationId xmlns:a16="http://schemas.microsoft.com/office/drawing/2014/main" id="{00000000-0008-0000-0400-000013000000}"/>
            </a:ext>
          </a:extLst>
        </xdr:cNvPr>
        <xdr:cNvSpPr/>
      </xdr:nvSpPr>
      <xdr:spPr>
        <a:xfrm>
          <a:off x="876300" y="21783675"/>
          <a:ext cx="101917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HYGIENE    </a:t>
          </a:r>
        </a:p>
      </xdr:txBody>
    </xdr:sp>
    <xdr:clientData fPrintsWithSheet="0"/>
  </xdr:oneCellAnchor>
  <xdr:oneCellAnchor>
    <xdr:from>
      <xdr:col>1</xdr:col>
      <xdr:colOff>9525</xdr:colOff>
      <xdr:row>106</xdr:row>
      <xdr:rowOff>0</xdr:rowOff>
    </xdr:from>
    <xdr:ext cx="952500" cy="209550"/>
    <xdr:sp macro="" textlink="">
      <xdr:nvSpPr>
        <xdr:cNvPr id="20" name="Button 6" hidden="1">
          <a:extLst>
            <a:ext uri="{63B3BB69-23CF-44E3-9099-C40C66FF867C}">
              <a14:compatExt xmlns:a14="http://schemas.microsoft.com/office/drawing/2010/main" spid="_x0000_s10246"/>
            </a:ext>
            <a:ext uri="{FF2B5EF4-FFF2-40B4-BE49-F238E27FC236}">
              <a16:creationId xmlns:a16="http://schemas.microsoft.com/office/drawing/2014/main" id="{00000000-0008-0000-0400-000014000000}"/>
            </a:ext>
          </a:extLst>
        </xdr:cNvPr>
        <xdr:cNvSpPr/>
      </xdr:nvSpPr>
      <xdr:spPr>
        <a:xfrm>
          <a:off x="2057400" y="21783675"/>
          <a:ext cx="952500"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WATER   </a:t>
          </a:r>
        </a:p>
      </xdr:txBody>
    </xdr:sp>
    <xdr:clientData fPrintsWithSheet="0"/>
  </xdr:oneCellAnchor>
  <xdr:oneCellAnchor>
    <xdr:from>
      <xdr:col>0</xdr:col>
      <xdr:colOff>942975</xdr:colOff>
      <xdr:row>206</xdr:row>
      <xdr:rowOff>0</xdr:rowOff>
    </xdr:from>
    <xdr:ext cx="952500" cy="209550"/>
    <xdr:sp macro="" textlink="">
      <xdr:nvSpPr>
        <xdr:cNvPr id="21" name="Button 7" hidden="1">
          <a:extLst>
            <a:ext uri="{63B3BB69-23CF-44E3-9099-C40C66FF867C}">
              <a14:compatExt xmlns:a14="http://schemas.microsoft.com/office/drawing/2010/main" spid="_x0000_s10247"/>
            </a:ext>
            <a:ext uri="{FF2B5EF4-FFF2-40B4-BE49-F238E27FC236}">
              <a16:creationId xmlns:a16="http://schemas.microsoft.com/office/drawing/2014/main" id="{00000000-0008-0000-0400-000015000000}"/>
            </a:ext>
          </a:extLst>
        </xdr:cNvPr>
        <xdr:cNvSpPr/>
      </xdr:nvSpPr>
      <xdr:spPr>
        <a:xfrm>
          <a:off x="942975" y="41967150"/>
          <a:ext cx="952500"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WATER      </a:t>
          </a:r>
        </a:p>
      </xdr:txBody>
    </xdr:sp>
    <xdr:clientData fPrintsWithSheet="0"/>
  </xdr:oneCellAnchor>
  <xdr:oneCellAnchor>
    <xdr:from>
      <xdr:col>1</xdr:col>
      <xdr:colOff>9525</xdr:colOff>
      <xdr:row>206</xdr:row>
      <xdr:rowOff>0</xdr:rowOff>
    </xdr:from>
    <xdr:ext cx="1219200" cy="209550"/>
    <xdr:sp macro="" textlink="">
      <xdr:nvSpPr>
        <xdr:cNvPr id="22" name="Button 8" hidden="1">
          <a:extLst>
            <a:ext uri="{63B3BB69-23CF-44E3-9099-C40C66FF867C}">
              <a14:compatExt xmlns:a14="http://schemas.microsoft.com/office/drawing/2010/main" spid="_x0000_s10248"/>
            </a:ext>
            <a:ext uri="{FF2B5EF4-FFF2-40B4-BE49-F238E27FC236}">
              <a16:creationId xmlns:a16="http://schemas.microsoft.com/office/drawing/2014/main" id="{00000000-0008-0000-0400-000016000000}"/>
            </a:ext>
          </a:extLst>
        </xdr:cNvPr>
        <xdr:cNvSpPr/>
      </xdr:nvSpPr>
      <xdr:spPr>
        <a:xfrm>
          <a:off x="2057400" y="41967150"/>
          <a:ext cx="1219200"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SANITATION   </a:t>
          </a:r>
        </a:p>
      </xdr:txBody>
    </xdr:sp>
    <xdr:clientData fPrintsWithSheet="0"/>
  </xdr:oneCellAnchor>
  <xdr:oneCellAnchor>
    <xdr:from>
      <xdr:col>1</xdr:col>
      <xdr:colOff>819150</xdr:colOff>
      <xdr:row>109</xdr:row>
      <xdr:rowOff>38100</xdr:rowOff>
    </xdr:from>
    <xdr:ext cx="184731" cy="264560"/>
    <xdr:sp macro="" textlink="">
      <xdr:nvSpPr>
        <xdr:cNvPr id="23" name="ZoneTexte 22">
          <a:extLst>
            <a:ext uri="{FF2B5EF4-FFF2-40B4-BE49-F238E27FC236}">
              <a16:creationId xmlns:a16="http://schemas.microsoft.com/office/drawing/2014/main" id="{00000000-0008-0000-0400-000017000000}"/>
            </a:ext>
          </a:extLst>
        </xdr:cNvPr>
        <xdr:cNvSpPr txBox="1"/>
      </xdr:nvSpPr>
      <xdr:spPr>
        <a:xfrm>
          <a:off x="2867025" y="22612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uri="{FF2B5EF4-FFF2-40B4-BE49-F238E27FC236}">
              <a16:creationId xmlns:a16="http://schemas.microsoft.com/office/drawing/2014/main" id="{00000000-0008-0000-0400-000018000000}"/>
            </a:ext>
          </a:extLst>
        </xdr:cNvPr>
        <xdr:cNvSpPr txBox="1"/>
      </xdr:nvSpPr>
      <xdr:spPr>
        <a:xfrm>
          <a:off x="2867025" y="22612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uri="{FF2B5EF4-FFF2-40B4-BE49-F238E27FC236}">
              <a16:creationId xmlns:a16="http://schemas.microsoft.com/office/drawing/2014/main" id="{00000000-0008-0000-0400-000019000000}"/>
            </a:ext>
          </a:extLst>
        </xdr:cNvPr>
        <xdr:cNvSpPr txBox="1"/>
      </xdr:nvSpPr>
      <xdr:spPr>
        <a:xfrm>
          <a:off x="2867025" y="42795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uri="{FF2B5EF4-FFF2-40B4-BE49-F238E27FC236}">
              <a16:creationId xmlns:a16="http://schemas.microsoft.com/office/drawing/2014/main" id="{00000000-0008-0000-0400-00001A000000}"/>
            </a:ext>
          </a:extLst>
        </xdr:cNvPr>
        <xdr:cNvSpPr txBox="1"/>
      </xdr:nvSpPr>
      <xdr:spPr>
        <a:xfrm>
          <a:off x="2867025" y="42795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uri="{FF2B5EF4-FFF2-40B4-BE49-F238E27FC236}">
              <a16:creationId xmlns:a16="http://schemas.microsoft.com/office/drawing/2014/main" id="{00000000-0008-0000-0400-00001B000000}"/>
            </a:ext>
          </a:extLst>
        </xdr:cNvPr>
        <xdr:cNvSpPr txBox="1"/>
      </xdr:nvSpPr>
      <xdr:spPr>
        <a:xfrm>
          <a:off x="2867025" y="42795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1">
          <a:extLst>
            <a:ext uri="{63B3BB69-23CF-44E3-9099-C40C66FF867C}">
              <a14:compatExt xmlns:a14="http://schemas.microsoft.com/office/drawing/2010/main" spid="_x0000_s10249"/>
            </a:ext>
            <a:ext uri="{FF2B5EF4-FFF2-40B4-BE49-F238E27FC236}">
              <a16:creationId xmlns:a16="http://schemas.microsoft.com/office/drawing/2014/main" id="{00000000-0008-0000-0400-00001C000000}"/>
            </a:ext>
          </a:extLst>
        </xdr:cNvPr>
        <xdr:cNvSpPr/>
      </xdr:nvSpPr>
      <xdr:spPr>
        <a:xfrm>
          <a:off x="4229100" y="0"/>
          <a:ext cx="136207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SUBNATIONAL   </a:t>
          </a:r>
        </a:p>
      </xdr:txBody>
    </xdr:sp>
    <xdr:clientData fPrintsWithSheet="0"/>
  </xdr:oneCellAnchor>
  <xdr:oneCellAnchor>
    <xdr:from>
      <xdr:col>17</xdr:col>
      <xdr:colOff>0</xdr:colOff>
      <xdr:row>0</xdr:row>
      <xdr:rowOff>0</xdr:rowOff>
    </xdr:from>
    <xdr:ext cx="1685925" cy="209550"/>
    <xdr:sp macro="" textlink="">
      <xdr:nvSpPr>
        <xdr:cNvPr id="29" name="Button 10" hidden="1">
          <a:extLst>
            <a:ext uri="{63B3BB69-23CF-44E3-9099-C40C66FF867C}">
              <a14:compatExt xmlns:a14="http://schemas.microsoft.com/office/drawing/2010/main" spid="_x0000_s10250"/>
            </a:ext>
            <a:ext uri="{FF2B5EF4-FFF2-40B4-BE49-F238E27FC236}">
              <a16:creationId xmlns:a16="http://schemas.microsoft.com/office/drawing/2014/main" id="{00000000-0008-0000-0400-00001D000000}"/>
            </a:ext>
          </a:extLst>
        </xdr:cNvPr>
        <xdr:cNvSpPr/>
      </xdr:nvSpPr>
      <xdr:spPr>
        <a:xfrm>
          <a:off x="14944725" y="0"/>
          <a:ext cx="168592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WEALTH QUINTILES   </a:t>
          </a:r>
        </a:p>
      </xdr:txBody>
    </xdr:sp>
    <xdr:clientData fPrintsWithSheet="0"/>
  </xdr:oneCellAnchor>
  <xdr:oneCellAnchor>
    <xdr:from>
      <xdr:col>0</xdr:col>
      <xdr:colOff>0</xdr:colOff>
      <xdr:row>0</xdr:row>
      <xdr:rowOff>0</xdr:rowOff>
    </xdr:from>
    <xdr:ext cx="533400" cy="209550"/>
    <xdr:sp macro="" textlink="">
      <xdr:nvSpPr>
        <xdr:cNvPr id="30" name="Button 11" hidden="1">
          <a:extLst>
            <a:ext uri="{63B3BB69-23CF-44E3-9099-C40C66FF867C}">
              <a14:compatExt xmlns:a14="http://schemas.microsoft.com/office/drawing/2010/main" spid="_x0000_s10251"/>
            </a:ext>
            <a:ext uri="{FF2B5EF4-FFF2-40B4-BE49-F238E27FC236}">
              <a16:creationId xmlns:a16="http://schemas.microsoft.com/office/drawing/2014/main" id="{00000000-0008-0000-0400-00001E000000}"/>
            </a:ext>
          </a:extLst>
        </xdr:cNvPr>
        <xdr:cNvSpPr/>
      </xdr:nvSpPr>
      <xdr:spPr>
        <a:xfrm>
          <a:off x="0" y="0"/>
          <a:ext cx="533400"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LAYOUT</a:t>
          </a:r>
        </a:p>
      </xdr:txBody>
    </xdr:sp>
    <xdr:clientData fPrintsWithSheet="0"/>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1">
          <a:extLst>
            <a:ext uri="{63B3BB69-23CF-44E3-9099-C40C66FF867C}">
              <a14:compatExt xmlns:a14="http://schemas.microsoft.com/office/drawing/2010/main" spid="_x0000_s10252"/>
            </a:ext>
            <a:ext uri="{FF2B5EF4-FFF2-40B4-BE49-F238E27FC236}">
              <a16:creationId xmlns:a16="http://schemas.microsoft.com/office/drawing/2014/main" id="{00000000-0008-0000-0400-00001F000000}"/>
            </a:ext>
          </a:extLst>
        </xdr:cNvPr>
        <xdr:cNvSpPr/>
      </xdr:nvSpPr>
      <xdr:spPr>
        <a:xfrm>
          <a:off x="2209800" y="79524225"/>
          <a:ext cx="1476375" cy="381000"/>
        </a:xfrm>
        <a:prstGeom prst="rect">
          <a:avLst/>
        </a:prstGeom>
      </xdr:spPr>
      <xdr:txBody>
        <a:bodyPr vertOverflow="clip" wrap="square" lIns="27432" tIns="22860" rIns="27432" bIns="22860" anchor="ctr" upright="1"/>
        <a:lstStyle/>
        <a:p>
          <a:pPr algn="ctr" rtl="0">
            <a:defRPr sz="1000"/>
          </a:pPr>
          <a:r>
            <a:rPr lang="fr-CH" sz="1000" b="0" i="0" u="none" strike="noStrike" baseline="0">
              <a:solidFill>
                <a:srgbClr val="000000"/>
              </a:solidFill>
              <a:latin typeface="Arial"/>
              <a:cs typeface="Arial"/>
            </a:rPr>
            <a:t>Go back to</a:t>
          </a:r>
        </a:p>
        <a:p>
          <a:pPr algn="ctr" rtl="0">
            <a:defRPr sz="1000"/>
          </a:pPr>
          <a:r>
            <a:rPr lang="fr-CH" sz="1000" b="0" i="0" u="none" strike="noStrike" baseline="0">
              <a:solidFill>
                <a:srgbClr val="000000"/>
              </a:solidFill>
              <a:latin typeface="Arial"/>
              <a:cs typeface="Arial"/>
            </a:rPr>
            <a:t> WEALTH QUINTILES</a:t>
          </a:r>
        </a:p>
      </xdr:txBody>
    </xdr:sp>
    <xdr:clientData fPrintsWithSheet="0"/>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704850</xdr:colOff>
      <xdr:row>107</xdr:row>
      <xdr:rowOff>3301</xdr:rowOff>
    </xdr:from>
    <xdr:to>
      <xdr:col>12</xdr:col>
      <xdr:colOff>28575</xdr:colOff>
      <xdr:row>118</xdr:row>
      <xdr:rowOff>187200</xdr:rowOff>
    </xdr:to>
    <xdr:graphicFrame macro="">
      <xdr:nvGraphicFramePr>
        <xdr:cNvPr id="33" name="Graphique S2">
          <a:extLst>
            <a:ext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8</xdr:col>
      <xdr:colOff>295275</xdr:colOff>
      <xdr:row>206</xdr:row>
      <xdr:rowOff>0</xdr:rowOff>
    </xdr:from>
    <xdr:ext cx="1647825" cy="209550"/>
    <xdr:sp macro="" textlink="">
      <xdr:nvSpPr>
        <xdr:cNvPr id="35" name="Button 13" hidden="1">
          <a:extLst>
            <a:ext uri="{63B3BB69-23CF-44E3-9099-C40C66FF867C}">
              <a14:compatExt xmlns:a14="http://schemas.microsoft.com/office/drawing/2010/main" spid="_x0000_s10253"/>
            </a:ext>
            <a:ext uri="{FF2B5EF4-FFF2-40B4-BE49-F238E27FC236}">
              <a16:creationId xmlns:a16="http://schemas.microsoft.com/office/drawing/2014/main" id="{00000000-0008-0000-0400-000023000000}"/>
            </a:ext>
          </a:extLst>
        </xdr:cNvPr>
        <xdr:cNvSpPr/>
      </xdr:nvSpPr>
      <xdr:spPr>
        <a:xfrm>
          <a:off x="8810625" y="41967150"/>
          <a:ext cx="164782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1">
          <a:extLst>
            <a:ext uri="{63B3BB69-23CF-44E3-9099-C40C66FF867C}">
              <a14:compatExt xmlns:a14="http://schemas.microsoft.com/office/drawing/2010/main" spid="_x0000_s10254"/>
            </a:ext>
            <a:ext uri="{FF2B5EF4-FFF2-40B4-BE49-F238E27FC236}">
              <a16:creationId xmlns:a16="http://schemas.microsoft.com/office/drawing/2014/main" id="{00000000-0008-0000-0400-000024000000}"/>
            </a:ext>
          </a:extLst>
        </xdr:cNvPr>
        <xdr:cNvSpPr/>
      </xdr:nvSpPr>
      <xdr:spPr>
        <a:xfrm>
          <a:off x="4229100" y="21783675"/>
          <a:ext cx="132397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SUBNATIONAL  </a:t>
          </a:r>
        </a:p>
      </xdr:txBody>
    </xdr:sp>
    <xdr:clientData fPrintsWithSheet="0"/>
  </xdr:oneCellAnchor>
  <xdr:oneCellAnchor>
    <xdr:from>
      <xdr:col>2</xdr:col>
      <xdr:colOff>0</xdr:colOff>
      <xdr:row>206</xdr:row>
      <xdr:rowOff>0</xdr:rowOff>
    </xdr:from>
    <xdr:ext cx="1362075" cy="209550"/>
    <xdr:sp macro="" textlink="">
      <xdr:nvSpPr>
        <xdr:cNvPr id="37" name="Button 15" hidden="1">
          <a:extLst>
            <a:ext uri="{63B3BB69-23CF-44E3-9099-C40C66FF867C}">
              <a14:compatExt xmlns:a14="http://schemas.microsoft.com/office/drawing/2010/main" spid="_x0000_s10255"/>
            </a:ext>
            <a:ext uri="{FF2B5EF4-FFF2-40B4-BE49-F238E27FC236}">
              <a16:creationId xmlns:a16="http://schemas.microsoft.com/office/drawing/2014/main" id="{00000000-0008-0000-0400-000025000000}"/>
            </a:ext>
          </a:extLst>
        </xdr:cNvPr>
        <xdr:cNvSpPr/>
      </xdr:nvSpPr>
      <xdr:spPr>
        <a:xfrm>
          <a:off x="4229100" y="41967150"/>
          <a:ext cx="136207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SUBNATIONAL   </a:t>
          </a:r>
        </a:p>
      </xdr:txBody>
    </xdr:sp>
    <xdr:clientData fPrintsWithSheet="0"/>
  </xdr:oneCellAnchor>
  <xdr:oneCellAnchor>
    <xdr:from>
      <xdr:col>17</xdr:col>
      <xdr:colOff>38100</xdr:colOff>
      <xdr:row>106</xdr:row>
      <xdr:rowOff>0</xdr:rowOff>
    </xdr:from>
    <xdr:ext cx="1647825" cy="209550"/>
    <xdr:sp macro="" textlink="">
      <xdr:nvSpPr>
        <xdr:cNvPr id="38" name="Button 16" hidden="1">
          <a:extLst>
            <a:ext uri="{63B3BB69-23CF-44E3-9099-C40C66FF867C}">
              <a14:compatExt xmlns:a14="http://schemas.microsoft.com/office/drawing/2010/main" spid="_x0000_s10256"/>
            </a:ext>
            <a:ext uri="{FF2B5EF4-FFF2-40B4-BE49-F238E27FC236}">
              <a16:creationId xmlns:a16="http://schemas.microsoft.com/office/drawing/2014/main" id="{00000000-0008-0000-0400-000026000000}"/>
            </a:ext>
          </a:extLst>
        </xdr:cNvPr>
        <xdr:cNvSpPr/>
      </xdr:nvSpPr>
      <xdr:spPr>
        <a:xfrm>
          <a:off x="14982825" y="21783675"/>
          <a:ext cx="164782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WEALTH QUINTILES  </a:t>
          </a:r>
        </a:p>
      </xdr:txBody>
    </xdr:sp>
    <xdr:clientData fPrintsWithSheet="0"/>
  </xdr:oneCellAnchor>
  <xdr:oneCellAnchor>
    <xdr:from>
      <xdr:col>17</xdr:col>
      <xdr:colOff>19050</xdr:colOff>
      <xdr:row>206</xdr:row>
      <xdr:rowOff>0</xdr:rowOff>
    </xdr:from>
    <xdr:ext cx="1647825" cy="209550"/>
    <xdr:sp macro="" textlink="">
      <xdr:nvSpPr>
        <xdr:cNvPr id="39" name="Button 17" hidden="1">
          <a:extLst>
            <a:ext uri="{63B3BB69-23CF-44E3-9099-C40C66FF867C}">
              <a14:compatExt xmlns:a14="http://schemas.microsoft.com/office/drawing/2010/main" spid="_x0000_s10257"/>
            </a:ext>
            <a:ext uri="{FF2B5EF4-FFF2-40B4-BE49-F238E27FC236}">
              <a16:creationId xmlns:a16="http://schemas.microsoft.com/office/drawing/2014/main" id="{00000000-0008-0000-0400-000027000000}"/>
            </a:ext>
          </a:extLst>
        </xdr:cNvPr>
        <xdr:cNvSpPr/>
      </xdr:nvSpPr>
      <xdr:spPr>
        <a:xfrm>
          <a:off x="14963775" y="41967150"/>
          <a:ext cx="164782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WEALTH QUINTILES  </a:t>
          </a:r>
        </a:p>
      </xdr:txBody>
    </xdr:sp>
    <xdr:clientData fPrintsWithSheet="0"/>
  </xdr:oneCellAnchor>
  <xdr:oneCellAnchor>
    <xdr:from>
      <xdr:col>1</xdr:col>
      <xdr:colOff>1276350</xdr:colOff>
      <xdr:row>0</xdr:row>
      <xdr:rowOff>0</xdr:rowOff>
    </xdr:from>
    <xdr:ext cx="495300" cy="209550"/>
    <xdr:sp macro="" textlink="">
      <xdr:nvSpPr>
        <xdr:cNvPr id="40" name="Button 18" hidden="1">
          <a:extLst>
            <a:ext uri="{63B3BB69-23CF-44E3-9099-C40C66FF867C}">
              <a14:compatExt xmlns:a14="http://schemas.microsoft.com/office/drawing/2010/main" spid="_x0000_s10258"/>
            </a:ext>
            <a:ext uri="{FF2B5EF4-FFF2-40B4-BE49-F238E27FC236}">
              <a16:creationId xmlns:a16="http://schemas.microsoft.com/office/drawing/2014/main" id="{00000000-0008-0000-0400-000028000000}"/>
            </a:ext>
          </a:extLst>
        </xdr:cNvPr>
        <xdr:cNvSpPr/>
      </xdr:nvSpPr>
      <xdr:spPr>
        <a:xfrm>
          <a:off x="3324225" y="0"/>
          <a:ext cx="495300"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Regions</a:t>
          </a:r>
        </a:p>
      </xdr:txBody>
    </xdr:sp>
    <xdr:clientData fPrintsWithSheet="0"/>
  </xdr:oneCellAnchor>
  <xdr:oneCellAnchor>
    <xdr:from>
      <xdr:col>1</xdr:col>
      <xdr:colOff>1276350</xdr:colOff>
      <xdr:row>1</xdr:row>
      <xdr:rowOff>28575</xdr:rowOff>
    </xdr:from>
    <xdr:ext cx="485775" cy="209550"/>
    <xdr:sp macro="" textlink="">
      <xdr:nvSpPr>
        <xdr:cNvPr id="41" name="Button 19" hidden="1">
          <a:extLst>
            <a:ext uri="{63B3BB69-23CF-44E3-9099-C40C66FF867C}">
              <a14:compatExt xmlns:a14="http://schemas.microsoft.com/office/drawing/2010/main" spid="_x0000_s10259"/>
            </a:ext>
            <a:ext uri="{FF2B5EF4-FFF2-40B4-BE49-F238E27FC236}">
              <a16:creationId xmlns:a16="http://schemas.microsoft.com/office/drawing/2014/main" id="{00000000-0008-0000-0400-000029000000}"/>
            </a:ext>
          </a:extLst>
        </xdr:cNvPr>
        <xdr:cNvSpPr/>
      </xdr:nvSpPr>
      <xdr:spPr>
        <a:xfrm>
          <a:off x="3324225" y="247650"/>
          <a:ext cx="48577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Ladders</a:t>
          </a:r>
        </a:p>
      </xdr:txBody>
    </xdr:sp>
    <xdr:clientData fPrintsWithSheet="0"/>
  </xdr:oneCellAnchor>
  <mc:AlternateContent xmlns:mc="http://schemas.openxmlformats.org/markup-compatibility/2006">
    <mc:Choice xmlns:a14="http://schemas.microsoft.com/office/drawing/2010/main" Requires="a14">
      <xdr:oneCellAnchor>
        <xdr:from>
          <xdr:col>8</xdr:col>
          <xdr:colOff>361950</xdr:colOff>
          <xdr:row>106</xdr:row>
          <xdr:rowOff>0</xdr:rowOff>
        </xdr:from>
        <xdr:ext cx="1609725" cy="209550"/>
        <xdr:sp macro="" textlink="">
          <xdr:nvSpPr>
            <xdr:cNvPr id="223233" name="Button 1" hidden="1">
              <a:extLst>
                <a:ext uri="{63B3BB69-23CF-44E3-9099-C40C66FF867C}">
                  <a14:compatExt spid="_x0000_s223233"/>
                </a:ext>
                <a:ext uri="{FF2B5EF4-FFF2-40B4-BE49-F238E27FC236}">
                  <a16:creationId xmlns:a16="http://schemas.microsoft.com/office/drawing/2014/main" id="{00000000-0008-0000-0400-0000016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mc:Choice>
    <mc:Fallback/>
  </mc:AlternateContent>
  <mc:AlternateContent xmlns:mc="http://schemas.openxmlformats.org/markup-compatibility/2006">
    <mc:Choice xmlns:a14="http://schemas.microsoft.com/office/drawing/2010/main" Requires="a14">
      <xdr:oneCellAnchor>
        <xdr:from>
          <xdr:col>8</xdr:col>
          <xdr:colOff>371475</xdr:colOff>
          <xdr:row>0</xdr:row>
          <xdr:rowOff>0</xdr:rowOff>
        </xdr:from>
        <xdr:ext cx="1609725" cy="209550"/>
        <xdr:sp macro="" textlink="">
          <xdr:nvSpPr>
            <xdr:cNvPr id="223234" name="Button 2" hidden="1">
              <a:extLst>
                <a:ext uri="{63B3BB69-23CF-44E3-9099-C40C66FF867C}">
                  <a14:compatExt spid="_x0000_s223234"/>
                </a:ext>
                <a:ext uri="{FF2B5EF4-FFF2-40B4-BE49-F238E27FC236}">
                  <a16:creationId xmlns:a16="http://schemas.microsoft.com/office/drawing/2014/main" id="{00000000-0008-0000-0400-0000026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mc:Choice>
    <mc:Fallback/>
  </mc:AlternateContent>
  <mc:AlternateContent xmlns:mc="http://schemas.openxmlformats.org/markup-compatibility/2006">
    <mc:Choice xmlns:a14="http://schemas.microsoft.com/office/drawing/2010/main" Requires="a14">
      <xdr:oneCellAnchor>
        <xdr:from>
          <xdr:col>0</xdr:col>
          <xdr:colOff>752475</xdr:colOff>
          <xdr:row>0</xdr:row>
          <xdr:rowOff>0</xdr:rowOff>
        </xdr:from>
        <xdr:ext cx="1143000" cy="209550"/>
        <xdr:sp macro="" textlink="">
          <xdr:nvSpPr>
            <xdr:cNvPr id="223235" name="Button 3" hidden="1">
              <a:extLst>
                <a:ext uri="{63B3BB69-23CF-44E3-9099-C40C66FF867C}">
                  <a14:compatExt spid="_x0000_s223235"/>
                </a:ext>
                <a:ext uri="{FF2B5EF4-FFF2-40B4-BE49-F238E27FC236}">
                  <a16:creationId xmlns:a16="http://schemas.microsoft.com/office/drawing/2014/main" id="{00000000-0008-0000-0400-0000036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SANITATION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xdr:col>
          <xdr:colOff>19050</xdr:colOff>
          <xdr:row>0</xdr:row>
          <xdr:rowOff>0</xdr:rowOff>
        </xdr:from>
        <xdr:ext cx="1057275" cy="209550"/>
        <xdr:sp macro="" textlink="">
          <xdr:nvSpPr>
            <xdr:cNvPr id="223236" name="Button 4" hidden="1">
              <a:extLst>
                <a:ext uri="{63B3BB69-23CF-44E3-9099-C40C66FF867C}">
                  <a14:compatExt spid="_x0000_s223236"/>
                </a:ext>
                <a:ext uri="{FF2B5EF4-FFF2-40B4-BE49-F238E27FC236}">
                  <a16:creationId xmlns:a16="http://schemas.microsoft.com/office/drawing/2014/main" id="{00000000-0008-0000-0400-0000046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HYGIENE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876300</xdr:colOff>
          <xdr:row>106</xdr:row>
          <xdr:rowOff>0</xdr:rowOff>
        </xdr:from>
        <xdr:ext cx="1019175" cy="209550"/>
        <xdr:sp macro="" textlink="">
          <xdr:nvSpPr>
            <xdr:cNvPr id="223237" name="Button 5" hidden="1">
              <a:extLst>
                <a:ext uri="{63B3BB69-23CF-44E3-9099-C40C66FF867C}">
                  <a14:compatExt spid="_x0000_s223237"/>
                </a:ext>
                <a:ext uri="{FF2B5EF4-FFF2-40B4-BE49-F238E27FC236}">
                  <a16:creationId xmlns:a16="http://schemas.microsoft.com/office/drawing/2014/main" id="{00000000-0008-0000-0400-0000056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HYGIENE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xdr:col>
          <xdr:colOff>9525</xdr:colOff>
          <xdr:row>106</xdr:row>
          <xdr:rowOff>0</xdr:rowOff>
        </xdr:from>
        <xdr:ext cx="952500" cy="209550"/>
        <xdr:sp macro="" textlink="">
          <xdr:nvSpPr>
            <xdr:cNvPr id="223238" name="Button 6" hidden="1">
              <a:extLst>
                <a:ext uri="{63B3BB69-23CF-44E3-9099-C40C66FF867C}">
                  <a14:compatExt spid="_x0000_s223238"/>
                </a:ext>
                <a:ext uri="{FF2B5EF4-FFF2-40B4-BE49-F238E27FC236}">
                  <a16:creationId xmlns:a16="http://schemas.microsoft.com/office/drawing/2014/main" id="{00000000-0008-0000-0400-0000066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WATER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942975</xdr:colOff>
          <xdr:row>206</xdr:row>
          <xdr:rowOff>0</xdr:rowOff>
        </xdr:from>
        <xdr:ext cx="952500" cy="209550"/>
        <xdr:sp macro="" textlink="">
          <xdr:nvSpPr>
            <xdr:cNvPr id="223239" name="Button 7" hidden="1">
              <a:extLst>
                <a:ext uri="{63B3BB69-23CF-44E3-9099-C40C66FF867C}">
                  <a14:compatExt spid="_x0000_s223239"/>
                </a:ext>
                <a:ext uri="{FF2B5EF4-FFF2-40B4-BE49-F238E27FC236}">
                  <a16:creationId xmlns:a16="http://schemas.microsoft.com/office/drawing/2014/main" id="{00000000-0008-0000-0400-0000076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WATER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xdr:col>
          <xdr:colOff>9525</xdr:colOff>
          <xdr:row>206</xdr:row>
          <xdr:rowOff>0</xdr:rowOff>
        </xdr:from>
        <xdr:ext cx="1219200" cy="209550"/>
        <xdr:sp macro="" textlink="">
          <xdr:nvSpPr>
            <xdr:cNvPr id="223240" name="Button 8" hidden="1">
              <a:extLst>
                <a:ext uri="{63B3BB69-23CF-44E3-9099-C40C66FF867C}">
                  <a14:compatExt spid="_x0000_s223240"/>
                </a:ext>
                <a:ext uri="{FF2B5EF4-FFF2-40B4-BE49-F238E27FC236}">
                  <a16:creationId xmlns:a16="http://schemas.microsoft.com/office/drawing/2014/main" id="{00000000-0008-0000-0400-0000086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SANITATION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2</xdr:col>
          <xdr:colOff>0</xdr:colOff>
          <xdr:row>0</xdr:row>
          <xdr:rowOff>0</xdr:rowOff>
        </xdr:from>
        <xdr:ext cx="1362075" cy="209550"/>
        <xdr:sp macro="" textlink="">
          <xdr:nvSpPr>
            <xdr:cNvPr id="223241" name="Button 9" hidden="1">
              <a:extLst>
                <a:ext uri="{63B3BB69-23CF-44E3-9099-C40C66FF867C}">
                  <a14:compatExt spid="_x0000_s223241"/>
                </a:ext>
                <a:ext uri="{FF2B5EF4-FFF2-40B4-BE49-F238E27FC236}">
                  <a16:creationId xmlns:a16="http://schemas.microsoft.com/office/drawing/2014/main" id="{00000000-0008-0000-0400-0000096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SUBNATIONAL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17</xdr:col>
          <xdr:colOff>0</xdr:colOff>
          <xdr:row>0</xdr:row>
          <xdr:rowOff>0</xdr:rowOff>
        </xdr:from>
        <xdr:ext cx="1685925" cy="209550"/>
        <xdr:sp macro="" textlink="">
          <xdr:nvSpPr>
            <xdr:cNvPr id="223242" name="Button 10" hidden="1">
              <a:extLst>
                <a:ext uri="{63B3BB69-23CF-44E3-9099-C40C66FF867C}">
                  <a14:compatExt spid="_x0000_s223242"/>
                </a:ext>
                <a:ext uri="{FF2B5EF4-FFF2-40B4-BE49-F238E27FC236}">
                  <a16:creationId xmlns:a16="http://schemas.microsoft.com/office/drawing/2014/main" id="{00000000-0008-0000-0400-00000A6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19050</xdr:rowOff>
        </xdr:to>
        <xdr:sp macro="" textlink="">
          <xdr:nvSpPr>
            <xdr:cNvPr id="223243" name="Button 11" hidden="1">
              <a:extLst>
                <a:ext uri="{63B3BB69-23CF-44E3-9099-C40C66FF867C}">
                  <a14:compatExt spid="_x0000_s223243"/>
                </a:ext>
                <a:ext uri="{FF2B5EF4-FFF2-40B4-BE49-F238E27FC236}">
                  <a16:creationId xmlns:a16="http://schemas.microsoft.com/office/drawing/2014/main" id="{00000000-0008-0000-0400-00000B6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8</xdr:col>
          <xdr:colOff>295275</xdr:colOff>
          <xdr:row>206</xdr:row>
          <xdr:rowOff>0</xdr:rowOff>
        </xdr:from>
        <xdr:ext cx="1647825" cy="209550"/>
        <xdr:sp macro="" textlink="">
          <xdr:nvSpPr>
            <xdr:cNvPr id="223244" name="Button 12" hidden="1">
              <a:extLst>
                <a:ext uri="{63B3BB69-23CF-44E3-9099-C40C66FF867C}">
                  <a14:compatExt spid="_x0000_s223244"/>
                </a:ext>
                <a:ext uri="{FF2B5EF4-FFF2-40B4-BE49-F238E27FC236}">
                  <a16:creationId xmlns:a16="http://schemas.microsoft.com/office/drawing/2014/main" id="{00000000-0008-0000-0400-00000C6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mc:Choice>
    <mc:Fallback/>
  </mc:AlternateContent>
  <mc:AlternateContent xmlns:mc="http://schemas.openxmlformats.org/markup-compatibility/2006">
    <mc:Choice xmlns:a14="http://schemas.microsoft.com/office/drawing/2010/main" Requires="a14">
      <xdr:oneCellAnchor>
        <xdr:from>
          <xdr:col>2</xdr:col>
          <xdr:colOff>0</xdr:colOff>
          <xdr:row>106</xdr:row>
          <xdr:rowOff>0</xdr:rowOff>
        </xdr:from>
        <xdr:ext cx="1323975" cy="209550"/>
        <xdr:sp macro="" textlink="">
          <xdr:nvSpPr>
            <xdr:cNvPr id="223245" name="Button 13" hidden="1">
              <a:extLst>
                <a:ext uri="{63B3BB69-23CF-44E3-9099-C40C66FF867C}">
                  <a14:compatExt spid="_x0000_s223245"/>
                </a:ext>
                <a:ext uri="{FF2B5EF4-FFF2-40B4-BE49-F238E27FC236}">
                  <a16:creationId xmlns:a16="http://schemas.microsoft.com/office/drawing/2014/main" id="{00000000-0008-0000-0400-00000D6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SUBNATIONAL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2</xdr:col>
          <xdr:colOff>0</xdr:colOff>
          <xdr:row>206</xdr:row>
          <xdr:rowOff>0</xdr:rowOff>
        </xdr:from>
        <xdr:ext cx="1362075" cy="209550"/>
        <xdr:sp macro="" textlink="">
          <xdr:nvSpPr>
            <xdr:cNvPr id="223246" name="Button 14" hidden="1">
              <a:extLst>
                <a:ext uri="{63B3BB69-23CF-44E3-9099-C40C66FF867C}">
                  <a14:compatExt spid="_x0000_s223246"/>
                </a:ext>
                <a:ext uri="{FF2B5EF4-FFF2-40B4-BE49-F238E27FC236}">
                  <a16:creationId xmlns:a16="http://schemas.microsoft.com/office/drawing/2014/main" id="{00000000-0008-0000-0400-00000E6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SUBNATIONAL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17</xdr:col>
          <xdr:colOff>38100</xdr:colOff>
          <xdr:row>106</xdr:row>
          <xdr:rowOff>0</xdr:rowOff>
        </xdr:from>
        <xdr:ext cx="1647825" cy="209550"/>
        <xdr:sp macro="" textlink="">
          <xdr:nvSpPr>
            <xdr:cNvPr id="223247" name="Button 15" hidden="1">
              <a:extLst>
                <a:ext uri="{63B3BB69-23CF-44E3-9099-C40C66FF867C}">
                  <a14:compatExt spid="_x0000_s223247"/>
                </a:ext>
                <a:ext uri="{FF2B5EF4-FFF2-40B4-BE49-F238E27FC236}">
                  <a16:creationId xmlns:a16="http://schemas.microsoft.com/office/drawing/2014/main" id="{00000000-0008-0000-0400-00000F6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17</xdr:col>
          <xdr:colOff>19050</xdr:colOff>
          <xdr:row>206</xdr:row>
          <xdr:rowOff>0</xdr:rowOff>
        </xdr:from>
        <xdr:ext cx="1647825" cy="209550"/>
        <xdr:sp macro="" textlink="">
          <xdr:nvSpPr>
            <xdr:cNvPr id="223248" name="Button 16" hidden="1">
              <a:extLst>
                <a:ext uri="{63B3BB69-23CF-44E3-9099-C40C66FF867C}">
                  <a14:compatExt spid="_x0000_s223248"/>
                </a:ext>
                <a:ext uri="{FF2B5EF4-FFF2-40B4-BE49-F238E27FC236}">
                  <a16:creationId xmlns:a16="http://schemas.microsoft.com/office/drawing/2014/main" id="{00000000-0008-0000-0400-0000106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1">
          <a:extLst>
            <a:ext uri="{63B3BB69-23CF-44E3-9099-C40C66FF867C}">
              <a14:compatExt xmlns:a14="http://schemas.microsoft.com/office/drawing/2010/main" spid="_x0000_s169996"/>
            </a:ext>
            <a:ext uri="{FF2B5EF4-FFF2-40B4-BE49-F238E27FC236}">
              <a16:creationId xmlns:a16="http://schemas.microsoft.com/office/drawing/2014/main" id="{00000000-0008-0000-0400-00003A000000}"/>
            </a:ext>
          </a:extLst>
        </xdr:cNvPr>
        <xdr:cNvSpPr/>
      </xdr:nvSpPr>
      <xdr:spPr>
        <a:xfrm>
          <a:off x="2209800" y="79524225"/>
          <a:ext cx="1476375" cy="495300"/>
        </a:xfrm>
        <a:prstGeom prst="rect">
          <a:avLst/>
        </a:prstGeom>
      </xdr:spPr>
      <xdr:txBody>
        <a:bodyPr vertOverflow="clip" wrap="square" lIns="27432" tIns="22860" rIns="27432" bIns="22860" anchor="ctr" upright="1"/>
        <a:lstStyle/>
        <a:p>
          <a:pPr algn="ctr" rtl="0">
            <a:defRPr sz="1000"/>
          </a:pPr>
          <a:r>
            <a:rPr lang="fr-CH" sz="1000" b="0" i="0" u="none" strike="noStrike" baseline="0">
              <a:solidFill>
                <a:srgbClr val="000000"/>
              </a:solidFill>
              <a:latin typeface="Arial"/>
              <a:cs typeface="Arial"/>
            </a:rPr>
            <a:t>Go back to</a:t>
          </a:r>
        </a:p>
        <a:p>
          <a:pPr algn="ctr" rtl="0">
            <a:defRPr sz="1000"/>
          </a:pPr>
          <a:r>
            <a:rPr lang="fr-CH" sz="1000" b="0" i="0" u="none" strike="noStrike" baseline="0">
              <a:solidFill>
                <a:srgbClr val="000000"/>
              </a:solidFill>
              <a:latin typeface="Arial"/>
              <a:cs typeface="Arial"/>
            </a:rPr>
            <a:t> WEALTH QUINTILES</a:t>
          </a:r>
        </a:p>
      </xdr:txBody>
    </xdr:sp>
    <xdr:clientData fPrintsWithSheet="0"/>
  </xdr:twoCellAnchor>
</xdr:wsDr>
</file>

<file path=xl/drawings/drawing6.xml><?xml version="1.0" encoding="utf-8"?>
<xdr:wsDr xmlns:xdr="http://schemas.openxmlformats.org/drawingml/2006/spreadsheetDrawing" xmlns:a="http://schemas.openxmlformats.org/drawingml/2006/main">
  <xdr:oneCellAnchor>
    <xdr:from>
      <xdr:col>8</xdr:col>
      <xdr:colOff>361950</xdr:colOff>
      <xdr:row>106</xdr:row>
      <xdr:rowOff>0</xdr:rowOff>
    </xdr:from>
    <xdr:ext cx="1609725" cy="209550"/>
    <xdr:sp macro="" textlink="">
      <xdr:nvSpPr>
        <xdr:cNvPr id="2" name="Button 1" hidden="1">
          <a:extLst>
            <a:ext uri="{63B3BB69-23CF-44E3-9099-C40C66FF867C}">
              <a14:compatExt xmlns:a14="http://schemas.microsoft.com/office/drawing/2010/main" spid="_x0000_s7169"/>
            </a:ext>
            <a:ext uri="{FF2B5EF4-FFF2-40B4-BE49-F238E27FC236}">
              <a16:creationId xmlns:a16="http://schemas.microsoft.com/office/drawing/2014/main" id="{00000000-0008-0000-0500-000002000000}"/>
            </a:ext>
          </a:extLst>
        </xdr:cNvPr>
        <xdr:cNvSpPr/>
      </xdr:nvSpPr>
      <xdr:spPr>
        <a:xfrm>
          <a:off x="8877300" y="21859875"/>
          <a:ext cx="160972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1">
          <a:extLst>
            <a:ext uri="{63B3BB69-23CF-44E3-9099-C40C66FF867C}">
              <a14:compatExt xmlns:a14="http://schemas.microsoft.com/office/drawing/2010/main" spid="_x0000_s7170"/>
            </a:ext>
            <a:ext uri="{FF2B5EF4-FFF2-40B4-BE49-F238E27FC236}">
              <a16:creationId xmlns:a16="http://schemas.microsoft.com/office/drawing/2014/main" id="{00000000-0008-0000-0500-000003000000}"/>
            </a:ext>
          </a:extLst>
        </xdr:cNvPr>
        <xdr:cNvSpPr/>
      </xdr:nvSpPr>
      <xdr:spPr>
        <a:xfrm>
          <a:off x="8886825" y="0"/>
          <a:ext cx="160972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28</xdr:col>
      <xdr:colOff>0</xdr:colOff>
      <xdr:row>13</xdr:row>
      <xdr:rowOff>0</xdr:rowOff>
    </xdr:to>
    <xdr:graphicFrame macro="">
      <xdr:nvGraphicFramePr>
        <xdr:cNvPr id="5" name="Graphique W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107</xdr:row>
      <xdr:rowOff>3301</xdr:rowOff>
    </xdr:from>
    <xdr:to>
      <xdr:col>17</xdr:col>
      <xdr:colOff>0</xdr:colOff>
      <xdr:row>118</xdr:row>
      <xdr:rowOff>187200</xdr:rowOff>
    </xdr:to>
    <xdr:graphicFrame macro="">
      <xdr:nvGraphicFramePr>
        <xdr:cNvPr id="7" name="Graphique S3">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19050</xdr:colOff>
      <xdr:row>107</xdr:row>
      <xdr:rowOff>3301</xdr:rowOff>
    </xdr:from>
    <xdr:to>
      <xdr:col>28</xdr:col>
      <xdr:colOff>0</xdr:colOff>
      <xdr:row>118</xdr:row>
      <xdr:rowOff>187200</xdr:rowOff>
    </xdr:to>
    <xdr:graphicFrame macro="">
      <xdr:nvGraphicFramePr>
        <xdr:cNvPr id="8" name="Graphique S4">
          <a:extLst>
            <a:ext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0</xdr:colOff>
      <xdr:row>107</xdr:row>
      <xdr:rowOff>3301</xdr:rowOff>
    </xdr:from>
    <xdr:to>
      <xdr:col>7</xdr:col>
      <xdr:colOff>0</xdr:colOff>
      <xdr:row>118</xdr:row>
      <xdr:rowOff>187200</xdr:rowOff>
    </xdr:to>
    <xdr:graphicFrame macro="">
      <xdr:nvGraphicFramePr>
        <xdr:cNvPr id="9" name="Graphique S1">
          <a:extLst>
            <a:ext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28575</xdr:colOff>
      <xdr:row>207</xdr:row>
      <xdr:rowOff>0</xdr:rowOff>
    </xdr:from>
    <xdr:to>
      <xdr:col>28</xdr:col>
      <xdr:colOff>0</xdr:colOff>
      <xdr:row>219</xdr:row>
      <xdr:rowOff>0</xdr:rowOff>
    </xdr:to>
    <xdr:graphicFrame macro="">
      <xdr:nvGraphicFramePr>
        <xdr:cNvPr id="11" name="Graphique H4">
          <a:extLst>
            <a:ext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uri="{FF2B5EF4-FFF2-40B4-BE49-F238E27FC236}">
              <a16:creationId xmlns:a16="http://schemas.microsoft.com/office/drawing/2014/main" id="{00000000-0008-0000-0500-00000D000000}"/>
            </a:ext>
          </a:extLst>
        </xdr:cNvPr>
        <xdr:cNvSpPr txBox="1"/>
      </xdr:nvSpPr>
      <xdr:spPr>
        <a:xfrm>
          <a:off x="2867025"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uri="{FF2B5EF4-FFF2-40B4-BE49-F238E27FC236}">
              <a16:creationId xmlns:a16="http://schemas.microsoft.com/office/drawing/2014/main" id="{00000000-0008-0000-0500-00000E000000}"/>
            </a:ext>
          </a:extLst>
        </xdr:cNvPr>
        <xdr:cNvSpPr txBox="1"/>
      </xdr:nvSpPr>
      <xdr:spPr>
        <a:xfrm>
          <a:off x="2867025" y="22688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uri="{FF2B5EF4-FFF2-40B4-BE49-F238E27FC236}">
              <a16:creationId xmlns:a16="http://schemas.microsoft.com/office/drawing/2014/main" id="{00000000-0008-0000-0500-00000F000000}"/>
            </a:ext>
          </a:extLst>
        </xdr:cNvPr>
        <xdr:cNvSpPr txBox="1"/>
      </xdr:nvSpPr>
      <xdr:spPr>
        <a:xfrm>
          <a:off x="2867025" y="43386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uri="{FF2B5EF4-FFF2-40B4-BE49-F238E27FC236}">
              <a16:creationId xmlns:a16="http://schemas.microsoft.com/office/drawing/2014/main" id="{00000000-0008-0000-0500-000010000000}"/>
            </a:ext>
          </a:extLst>
        </xdr:cNvPr>
        <xdr:cNvSpPr txBox="1"/>
      </xdr:nvSpPr>
      <xdr:spPr>
        <a:xfrm>
          <a:off x="2867025"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1">
          <a:extLst>
            <a:ext uri="{63B3BB69-23CF-44E3-9099-C40C66FF867C}">
              <a14:compatExt xmlns:a14="http://schemas.microsoft.com/office/drawing/2010/main" spid="_x0000_s7171"/>
            </a:ext>
            <a:ext uri="{FF2B5EF4-FFF2-40B4-BE49-F238E27FC236}">
              <a16:creationId xmlns:a16="http://schemas.microsoft.com/office/drawing/2014/main" id="{00000000-0008-0000-0500-000011000000}"/>
            </a:ext>
          </a:extLst>
        </xdr:cNvPr>
        <xdr:cNvSpPr/>
      </xdr:nvSpPr>
      <xdr:spPr>
        <a:xfrm>
          <a:off x="752475" y="0"/>
          <a:ext cx="1143000"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SANITATION  </a:t>
          </a:r>
        </a:p>
      </xdr:txBody>
    </xdr:sp>
    <xdr:clientData fPrintsWithSheet="0"/>
  </xdr:oneCellAnchor>
  <xdr:oneCellAnchor>
    <xdr:from>
      <xdr:col>1</xdr:col>
      <xdr:colOff>19050</xdr:colOff>
      <xdr:row>0</xdr:row>
      <xdr:rowOff>0</xdr:rowOff>
    </xdr:from>
    <xdr:ext cx="1057275" cy="209550"/>
    <xdr:sp macro="" textlink="">
      <xdr:nvSpPr>
        <xdr:cNvPr id="18" name="Button 4" hidden="1">
          <a:extLst>
            <a:ext uri="{63B3BB69-23CF-44E3-9099-C40C66FF867C}">
              <a14:compatExt xmlns:a14="http://schemas.microsoft.com/office/drawing/2010/main" spid="_x0000_s7172"/>
            </a:ext>
            <a:ext uri="{FF2B5EF4-FFF2-40B4-BE49-F238E27FC236}">
              <a16:creationId xmlns:a16="http://schemas.microsoft.com/office/drawing/2014/main" id="{00000000-0008-0000-0500-000012000000}"/>
            </a:ext>
          </a:extLst>
        </xdr:cNvPr>
        <xdr:cNvSpPr/>
      </xdr:nvSpPr>
      <xdr:spPr>
        <a:xfrm>
          <a:off x="2066925" y="0"/>
          <a:ext cx="105727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HYGIENE   </a:t>
          </a:r>
        </a:p>
      </xdr:txBody>
    </xdr:sp>
    <xdr:clientData fPrintsWithSheet="0"/>
  </xdr:oneCellAnchor>
  <xdr:oneCellAnchor>
    <xdr:from>
      <xdr:col>0</xdr:col>
      <xdr:colOff>876300</xdr:colOff>
      <xdr:row>106</xdr:row>
      <xdr:rowOff>0</xdr:rowOff>
    </xdr:from>
    <xdr:ext cx="1019175" cy="209550"/>
    <xdr:sp macro="" textlink="">
      <xdr:nvSpPr>
        <xdr:cNvPr id="19" name="Button 5" hidden="1">
          <a:extLst>
            <a:ext uri="{63B3BB69-23CF-44E3-9099-C40C66FF867C}">
              <a14:compatExt xmlns:a14="http://schemas.microsoft.com/office/drawing/2010/main" spid="_x0000_s7173"/>
            </a:ext>
            <a:ext uri="{FF2B5EF4-FFF2-40B4-BE49-F238E27FC236}">
              <a16:creationId xmlns:a16="http://schemas.microsoft.com/office/drawing/2014/main" id="{00000000-0008-0000-0500-000013000000}"/>
            </a:ext>
          </a:extLst>
        </xdr:cNvPr>
        <xdr:cNvSpPr/>
      </xdr:nvSpPr>
      <xdr:spPr>
        <a:xfrm>
          <a:off x="876300" y="21859875"/>
          <a:ext cx="101917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HYGIENE    </a:t>
          </a:r>
        </a:p>
      </xdr:txBody>
    </xdr:sp>
    <xdr:clientData fPrintsWithSheet="0"/>
  </xdr:oneCellAnchor>
  <xdr:oneCellAnchor>
    <xdr:from>
      <xdr:col>1</xdr:col>
      <xdr:colOff>9525</xdr:colOff>
      <xdr:row>106</xdr:row>
      <xdr:rowOff>0</xdr:rowOff>
    </xdr:from>
    <xdr:ext cx="952500" cy="209550"/>
    <xdr:sp macro="" textlink="">
      <xdr:nvSpPr>
        <xdr:cNvPr id="20" name="Button 6" hidden="1">
          <a:extLst>
            <a:ext uri="{63B3BB69-23CF-44E3-9099-C40C66FF867C}">
              <a14:compatExt xmlns:a14="http://schemas.microsoft.com/office/drawing/2010/main" spid="_x0000_s7174"/>
            </a:ext>
            <a:ext uri="{FF2B5EF4-FFF2-40B4-BE49-F238E27FC236}">
              <a16:creationId xmlns:a16="http://schemas.microsoft.com/office/drawing/2014/main" id="{00000000-0008-0000-0500-000014000000}"/>
            </a:ext>
          </a:extLst>
        </xdr:cNvPr>
        <xdr:cNvSpPr/>
      </xdr:nvSpPr>
      <xdr:spPr>
        <a:xfrm>
          <a:off x="2057400" y="21859875"/>
          <a:ext cx="952500"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WATER   </a:t>
          </a:r>
        </a:p>
      </xdr:txBody>
    </xdr:sp>
    <xdr:clientData fPrintsWithSheet="0"/>
  </xdr:oneCellAnchor>
  <xdr:oneCellAnchor>
    <xdr:from>
      <xdr:col>0</xdr:col>
      <xdr:colOff>942975</xdr:colOff>
      <xdr:row>206</xdr:row>
      <xdr:rowOff>0</xdr:rowOff>
    </xdr:from>
    <xdr:ext cx="952500" cy="209550"/>
    <xdr:sp macro="" textlink="">
      <xdr:nvSpPr>
        <xdr:cNvPr id="21" name="Button 7" hidden="1">
          <a:extLst>
            <a:ext uri="{63B3BB69-23CF-44E3-9099-C40C66FF867C}">
              <a14:compatExt xmlns:a14="http://schemas.microsoft.com/office/drawing/2010/main" spid="_x0000_s7175"/>
            </a:ext>
            <a:ext uri="{FF2B5EF4-FFF2-40B4-BE49-F238E27FC236}">
              <a16:creationId xmlns:a16="http://schemas.microsoft.com/office/drawing/2014/main" id="{00000000-0008-0000-0500-000015000000}"/>
            </a:ext>
          </a:extLst>
        </xdr:cNvPr>
        <xdr:cNvSpPr/>
      </xdr:nvSpPr>
      <xdr:spPr>
        <a:xfrm>
          <a:off x="942975" y="42557700"/>
          <a:ext cx="952500"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WATER      </a:t>
          </a:r>
        </a:p>
      </xdr:txBody>
    </xdr:sp>
    <xdr:clientData fPrintsWithSheet="0"/>
  </xdr:oneCellAnchor>
  <xdr:oneCellAnchor>
    <xdr:from>
      <xdr:col>1</xdr:col>
      <xdr:colOff>9525</xdr:colOff>
      <xdr:row>206</xdr:row>
      <xdr:rowOff>0</xdr:rowOff>
    </xdr:from>
    <xdr:ext cx="1219200" cy="209550"/>
    <xdr:sp macro="" textlink="">
      <xdr:nvSpPr>
        <xdr:cNvPr id="22" name="Button 8" hidden="1">
          <a:extLst>
            <a:ext uri="{63B3BB69-23CF-44E3-9099-C40C66FF867C}">
              <a14:compatExt xmlns:a14="http://schemas.microsoft.com/office/drawing/2010/main" spid="_x0000_s7176"/>
            </a:ext>
            <a:ext uri="{FF2B5EF4-FFF2-40B4-BE49-F238E27FC236}">
              <a16:creationId xmlns:a16="http://schemas.microsoft.com/office/drawing/2014/main" id="{00000000-0008-0000-0500-000016000000}"/>
            </a:ext>
          </a:extLst>
        </xdr:cNvPr>
        <xdr:cNvSpPr/>
      </xdr:nvSpPr>
      <xdr:spPr>
        <a:xfrm>
          <a:off x="2057400" y="42557700"/>
          <a:ext cx="1219200"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SANITATION   </a:t>
          </a:r>
        </a:p>
      </xdr:txBody>
    </xdr:sp>
    <xdr:clientData fPrintsWithSheet="0"/>
  </xdr:oneCellAnchor>
  <xdr:oneCellAnchor>
    <xdr:from>
      <xdr:col>1</xdr:col>
      <xdr:colOff>819150</xdr:colOff>
      <xdr:row>109</xdr:row>
      <xdr:rowOff>38100</xdr:rowOff>
    </xdr:from>
    <xdr:ext cx="184731" cy="264560"/>
    <xdr:sp macro="" textlink="">
      <xdr:nvSpPr>
        <xdr:cNvPr id="23" name="ZoneTexte 22">
          <a:extLst>
            <a:ext uri="{FF2B5EF4-FFF2-40B4-BE49-F238E27FC236}">
              <a16:creationId xmlns:a16="http://schemas.microsoft.com/office/drawing/2014/main" id="{00000000-0008-0000-0500-000017000000}"/>
            </a:ext>
          </a:extLst>
        </xdr:cNvPr>
        <xdr:cNvSpPr txBox="1"/>
      </xdr:nvSpPr>
      <xdr:spPr>
        <a:xfrm>
          <a:off x="2867025" y="22688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uri="{FF2B5EF4-FFF2-40B4-BE49-F238E27FC236}">
              <a16:creationId xmlns:a16="http://schemas.microsoft.com/office/drawing/2014/main" id="{00000000-0008-0000-0500-000018000000}"/>
            </a:ext>
          </a:extLst>
        </xdr:cNvPr>
        <xdr:cNvSpPr txBox="1"/>
      </xdr:nvSpPr>
      <xdr:spPr>
        <a:xfrm>
          <a:off x="2867025" y="22688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uri="{FF2B5EF4-FFF2-40B4-BE49-F238E27FC236}">
              <a16:creationId xmlns:a16="http://schemas.microsoft.com/office/drawing/2014/main" id="{00000000-0008-0000-0500-000019000000}"/>
            </a:ext>
          </a:extLst>
        </xdr:cNvPr>
        <xdr:cNvSpPr txBox="1"/>
      </xdr:nvSpPr>
      <xdr:spPr>
        <a:xfrm>
          <a:off x="2867025" y="43386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uri="{FF2B5EF4-FFF2-40B4-BE49-F238E27FC236}">
              <a16:creationId xmlns:a16="http://schemas.microsoft.com/office/drawing/2014/main" id="{00000000-0008-0000-0500-00001A000000}"/>
            </a:ext>
          </a:extLst>
        </xdr:cNvPr>
        <xdr:cNvSpPr txBox="1"/>
      </xdr:nvSpPr>
      <xdr:spPr>
        <a:xfrm>
          <a:off x="2867025" y="43386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uri="{FF2B5EF4-FFF2-40B4-BE49-F238E27FC236}">
              <a16:creationId xmlns:a16="http://schemas.microsoft.com/office/drawing/2014/main" id="{00000000-0008-0000-0500-00001B000000}"/>
            </a:ext>
          </a:extLst>
        </xdr:cNvPr>
        <xdr:cNvSpPr txBox="1"/>
      </xdr:nvSpPr>
      <xdr:spPr>
        <a:xfrm>
          <a:off x="2867025" y="43386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1">
          <a:extLst>
            <a:ext uri="{63B3BB69-23CF-44E3-9099-C40C66FF867C}">
              <a14:compatExt xmlns:a14="http://schemas.microsoft.com/office/drawing/2010/main" spid="_x0000_s7177"/>
            </a:ext>
            <a:ext uri="{FF2B5EF4-FFF2-40B4-BE49-F238E27FC236}">
              <a16:creationId xmlns:a16="http://schemas.microsoft.com/office/drawing/2014/main" id="{00000000-0008-0000-0500-00001C000000}"/>
            </a:ext>
          </a:extLst>
        </xdr:cNvPr>
        <xdr:cNvSpPr/>
      </xdr:nvSpPr>
      <xdr:spPr>
        <a:xfrm>
          <a:off x="4229100" y="0"/>
          <a:ext cx="136207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SUBNATIONAL   </a:t>
          </a:r>
        </a:p>
      </xdr:txBody>
    </xdr:sp>
    <xdr:clientData fPrintsWithSheet="0"/>
  </xdr:oneCellAnchor>
  <xdr:oneCellAnchor>
    <xdr:from>
      <xdr:col>17</xdr:col>
      <xdr:colOff>0</xdr:colOff>
      <xdr:row>0</xdr:row>
      <xdr:rowOff>0</xdr:rowOff>
    </xdr:from>
    <xdr:ext cx="1685925" cy="209550"/>
    <xdr:sp macro="" textlink="">
      <xdr:nvSpPr>
        <xdr:cNvPr id="29" name="Button 10" hidden="1">
          <a:extLst>
            <a:ext uri="{63B3BB69-23CF-44E3-9099-C40C66FF867C}">
              <a14:compatExt xmlns:a14="http://schemas.microsoft.com/office/drawing/2010/main" spid="_x0000_s7178"/>
            </a:ext>
            <a:ext uri="{FF2B5EF4-FFF2-40B4-BE49-F238E27FC236}">
              <a16:creationId xmlns:a16="http://schemas.microsoft.com/office/drawing/2014/main" id="{00000000-0008-0000-0500-00001D000000}"/>
            </a:ext>
          </a:extLst>
        </xdr:cNvPr>
        <xdr:cNvSpPr/>
      </xdr:nvSpPr>
      <xdr:spPr>
        <a:xfrm>
          <a:off x="14944725" y="0"/>
          <a:ext cx="168592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WEALTH QUINTILES   </a:t>
          </a:r>
        </a:p>
      </xdr:txBody>
    </xdr:sp>
    <xdr:clientData fPrintsWithSheet="0"/>
  </xdr:oneCellAnchor>
  <xdr:oneCellAnchor>
    <xdr:from>
      <xdr:col>0</xdr:col>
      <xdr:colOff>0</xdr:colOff>
      <xdr:row>0</xdr:row>
      <xdr:rowOff>0</xdr:rowOff>
    </xdr:from>
    <xdr:ext cx="533400" cy="209550"/>
    <xdr:sp macro="" textlink="">
      <xdr:nvSpPr>
        <xdr:cNvPr id="30" name="Button 11" hidden="1">
          <a:extLst>
            <a:ext uri="{63B3BB69-23CF-44E3-9099-C40C66FF867C}">
              <a14:compatExt xmlns:a14="http://schemas.microsoft.com/office/drawing/2010/main" spid="_x0000_s7179"/>
            </a:ext>
            <a:ext uri="{FF2B5EF4-FFF2-40B4-BE49-F238E27FC236}">
              <a16:creationId xmlns:a16="http://schemas.microsoft.com/office/drawing/2014/main" id="{00000000-0008-0000-0500-00001E000000}"/>
            </a:ext>
          </a:extLst>
        </xdr:cNvPr>
        <xdr:cNvSpPr/>
      </xdr:nvSpPr>
      <xdr:spPr>
        <a:xfrm>
          <a:off x="0" y="0"/>
          <a:ext cx="533400"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LAYOUT</a:t>
          </a:r>
        </a:p>
      </xdr:txBody>
    </xdr:sp>
    <xdr:clientData fPrintsWithSheet="0"/>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1">
          <a:extLst>
            <a:ext uri="{63B3BB69-23CF-44E3-9099-C40C66FF867C}">
              <a14:compatExt xmlns:a14="http://schemas.microsoft.com/office/drawing/2010/main" spid="_x0000_s7180"/>
            </a:ext>
            <a:ext uri="{FF2B5EF4-FFF2-40B4-BE49-F238E27FC236}">
              <a16:creationId xmlns:a16="http://schemas.microsoft.com/office/drawing/2014/main" id="{00000000-0008-0000-0500-00001F000000}"/>
            </a:ext>
          </a:extLst>
        </xdr:cNvPr>
        <xdr:cNvSpPr/>
      </xdr:nvSpPr>
      <xdr:spPr>
        <a:xfrm>
          <a:off x="2209800" y="80114775"/>
          <a:ext cx="1476375" cy="381000"/>
        </a:xfrm>
        <a:prstGeom prst="rect">
          <a:avLst/>
        </a:prstGeom>
      </xdr:spPr>
      <xdr:txBody>
        <a:bodyPr vertOverflow="clip" wrap="square" lIns="27432" tIns="22860" rIns="27432" bIns="22860" anchor="ctr" upright="1"/>
        <a:lstStyle/>
        <a:p>
          <a:pPr algn="ctr" rtl="0">
            <a:defRPr sz="1000"/>
          </a:pPr>
          <a:r>
            <a:rPr lang="fr-CH" sz="1000" b="0" i="0" u="none" strike="noStrike" baseline="0">
              <a:solidFill>
                <a:srgbClr val="000000"/>
              </a:solidFill>
              <a:latin typeface="Arial"/>
              <a:cs typeface="Arial"/>
            </a:rPr>
            <a:t>Go back to</a:t>
          </a:r>
        </a:p>
        <a:p>
          <a:pPr algn="ctr" rtl="0">
            <a:defRPr sz="1000"/>
          </a:pPr>
          <a:r>
            <a:rPr lang="fr-CH" sz="1000" b="0" i="0" u="none" strike="noStrike" baseline="0">
              <a:solidFill>
                <a:srgbClr val="000000"/>
              </a:solidFill>
              <a:latin typeface="Arial"/>
              <a:cs typeface="Arial"/>
            </a:rPr>
            <a:t> WEALTH QUINTILES</a:t>
          </a:r>
        </a:p>
      </xdr:txBody>
    </xdr:sp>
    <xdr:clientData fPrintsWithSheet="0"/>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704850</xdr:colOff>
      <xdr:row>107</xdr:row>
      <xdr:rowOff>3301</xdr:rowOff>
    </xdr:from>
    <xdr:to>
      <xdr:col>12</xdr:col>
      <xdr:colOff>28575</xdr:colOff>
      <xdr:row>118</xdr:row>
      <xdr:rowOff>187200</xdr:rowOff>
    </xdr:to>
    <xdr:graphicFrame macro="">
      <xdr:nvGraphicFramePr>
        <xdr:cNvPr id="33" name="Graphique S2">
          <a:extLst>
            <a:ext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8</xdr:col>
      <xdr:colOff>295275</xdr:colOff>
      <xdr:row>206</xdr:row>
      <xdr:rowOff>0</xdr:rowOff>
    </xdr:from>
    <xdr:ext cx="1647825" cy="209550"/>
    <xdr:sp macro="" textlink="">
      <xdr:nvSpPr>
        <xdr:cNvPr id="35" name="Button 13" hidden="1">
          <a:extLst>
            <a:ext uri="{63B3BB69-23CF-44E3-9099-C40C66FF867C}">
              <a14:compatExt xmlns:a14="http://schemas.microsoft.com/office/drawing/2010/main" spid="_x0000_s7181"/>
            </a:ext>
            <a:ext uri="{FF2B5EF4-FFF2-40B4-BE49-F238E27FC236}">
              <a16:creationId xmlns:a16="http://schemas.microsoft.com/office/drawing/2014/main" id="{00000000-0008-0000-0500-000023000000}"/>
            </a:ext>
          </a:extLst>
        </xdr:cNvPr>
        <xdr:cNvSpPr/>
      </xdr:nvSpPr>
      <xdr:spPr>
        <a:xfrm>
          <a:off x="8810625" y="42557700"/>
          <a:ext cx="164782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1">
          <a:extLst>
            <a:ext uri="{63B3BB69-23CF-44E3-9099-C40C66FF867C}">
              <a14:compatExt xmlns:a14="http://schemas.microsoft.com/office/drawing/2010/main" spid="_x0000_s7182"/>
            </a:ext>
            <a:ext uri="{FF2B5EF4-FFF2-40B4-BE49-F238E27FC236}">
              <a16:creationId xmlns:a16="http://schemas.microsoft.com/office/drawing/2014/main" id="{00000000-0008-0000-0500-000024000000}"/>
            </a:ext>
          </a:extLst>
        </xdr:cNvPr>
        <xdr:cNvSpPr/>
      </xdr:nvSpPr>
      <xdr:spPr>
        <a:xfrm>
          <a:off x="4229100" y="21859875"/>
          <a:ext cx="132397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SUBNATIONAL  </a:t>
          </a:r>
        </a:p>
      </xdr:txBody>
    </xdr:sp>
    <xdr:clientData fPrintsWithSheet="0"/>
  </xdr:oneCellAnchor>
  <xdr:oneCellAnchor>
    <xdr:from>
      <xdr:col>2</xdr:col>
      <xdr:colOff>0</xdr:colOff>
      <xdr:row>206</xdr:row>
      <xdr:rowOff>0</xdr:rowOff>
    </xdr:from>
    <xdr:ext cx="1362075" cy="209550"/>
    <xdr:sp macro="" textlink="">
      <xdr:nvSpPr>
        <xdr:cNvPr id="37" name="Button 15" hidden="1">
          <a:extLst>
            <a:ext uri="{63B3BB69-23CF-44E3-9099-C40C66FF867C}">
              <a14:compatExt xmlns:a14="http://schemas.microsoft.com/office/drawing/2010/main" spid="_x0000_s7183"/>
            </a:ext>
            <a:ext uri="{FF2B5EF4-FFF2-40B4-BE49-F238E27FC236}">
              <a16:creationId xmlns:a16="http://schemas.microsoft.com/office/drawing/2014/main" id="{00000000-0008-0000-0500-000025000000}"/>
            </a:ext>
          </a:extLst>
        </xdr:cNvPr>
        <xdr:cNvSpPr/>
      </xdr:nvSpPr>
      <xdr:spPr>
        <a:xfrm>
          <a:off x="4229100" y="42557700"/>
          <a:ext cx="136207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SUBNATIONAL   </a:t>
          </a:r>
        </a:p>
      </xdr:txBody>
    </xdr:sp>
    <xdr:clientData fPrintsWithSheet="0"/>
  </xdr:oneCellAnchor>
  <xdr:oneCellAnchor>
    <xdr:from>
      <xdr:col>17</xdr:col>
      <xdr:colOff>38100</xdr:colOff>
      <xdr:row>106</xdr:row>
      <xdr:rowOff>0</xdr:rowOff>
    </xdr:from>
    <xdr:ext cx="1647825" cy="209550"/>
    <xdr:sp macro="" textlink="">
      <xdr:nvSpPr>
        <xdr:cNvPr id="38" name="Button 16" hidden="1">
          <a:extLst>
            <a:ext uri="{63B3BB69-23CF-44E3-9099-C40C66FF867C}">
              <a14:compatExt xmlns:a14="http://schemas.microsoft.com/office/drawing/2010/main" spid="_x0000_s7184"/>
            </a:ext>
            <a:ext uri="{FF2B5EF4-FFF2-40B4-BE49-F238E27FC236}">
              <a16:creationId xmlns:a16="http://schemas.microsoft.com/office/drawing/2014/main" id="{00000000-0008-0000-0500-000026000000}"/>
            </a:ext>
          </a:extLst>
        </xdr:cNvPr>
        <xdr:cNvSpPr/>
      </xdr:nvSpPr>
      <xdr:spPr>
        <a:xfrm>
          <a:off x="14982825" y="21859875"/>
          <a:ext cx="164782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WEALTH QUINTILES  </a:t>
          </a:r>
        </a:p>
      </xdr:txBody>
    </xdr:sp>
    <xdr:clientData fPrintsWithSheet="0"/>
  </xdr:oneCellAnchor>
  <xdr:oneCellAnchor>
    <xdr:from>
      <xdr:col>17</xdr:col>
      <xdr:colOff>19050</xdr:colOff>
      <xdr:row>206</xdr:row>
      <xdr:rowOff>0</xdr:rowOff>
    </xdr:from>
    <xdr:ext cx="1647825" cy="209550"/>
    <xdr:sp macro="" textlink="">
      <xdr:nvSpPr>
        <xdr:cNvPr id="39" name="Button 17" hidden="1">
          <a:extLst>
            <a:ext uri="{63B3BB69-23CF-44E3-9099-C40C66FF867C}">
              <a14:compatExt xmlns:a14="http://schemas.microsoft.com/office/drawing/2010/main" spid="_x0000_s7185"/>
            </a:ext>
            <a:ext uri="{FF2B5EF4-FFF2-40B4-BE49-F238E27FC236}">
              <a16:creationId xmlns:a16="http://schemas.microsoft.com/office/drawing/2014/main" id="{00000000-0008-0000-0500-000027000000}"/>
            </a:ext>
          </a:extLst>
        </xdr:cNvPr>
        <xdr:cNvSpPr/>
      </xdr:nvSpPr>
      <xdr:spPr>
        <a:xfrm>
          <a:off x="14963775" y="42557700"/>
          <a:ext cx="164782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WEALTH QUINTILES  </a:t>
          </a:r>
        </a:p>
      </xdr:txBody>
    </xdr:sp>
    <xdr:clientData fPrintsWithSheet="0"/>
  </xdr:oneCellAnchor>
  <xdr:oneCellAnchor>
    <xdr:from>
      <xdr:col>1</xdr:col>
      <xdr:colOff>1276350</xdr:colOff>
      <xdr:row>0</xdr:row>
      <xdr:rowOff>0</xdr:rowOff>
    </xdr:from>
    <xdr:ext cx="495300" cy="209550"/>
    <xdr:sp macro="" textlink="">
      <xdr:nvSpPr>
        <xdr:cNvPr id="40" name="Button 18" hidden="1">
          <a:extLst>
            <a:ext uri="{63B3BB69-23CF-44E3-9099-C40C66FF867C}">
              <a14:compatExt xmlns:a14="http://schemas.microsoft.com/office/drawing/2010/main" spid="_x0000_s7186"/>
            </a:ext>
            <a:ext uri="{FF2B5EF4-FFF2-40B4-BE49-F238E27FC236}">
              <a16:creationId xmlns:a16="http://schemas.microsoft.com/office/drawing/2014/main" id="{00000000-0008-0000-0500-000028000000}"/>
            </a:ext>
          </a:extLst>
        </xdr:cNvPr>
        <xdr:cNvSpPr/>
      </xdr:nvSpPr>
      <xdr:spPr>
        <a:xfrm>
          <a:off x="3324225" y="0"/>
          <a:ext cx="495300"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Regions</a:t>
          </a:r>
        </a:p>
      </xdr:txBody>
    </xdr:sp>
    <xdr:clientData fPrintsWithSheet="0"/>
  </xdr:oneCellAnchor>
  <xdr:oneCellAnchor>
    <xdr:from>
      <xdr:col>1</xdr:col>
      <xdr:colOff>1276350</xdr:colOff>
      <xdr:row>1</xdr:row>
      <xdr:rowOff>28575</xdr:rowOff>
    </xdr:from>
    <xdr:ext cx="485775" cy="209550"/>
    <xdr:sp macro="" textlink="">
      <xdr:nvSpPr>
        <xdr:cNvPr id="41" name="Button 19" hidden="1">
          <a:extLst>
            <a:ext uri="{63B3BB69-23CF-44E3-9099-C40C66FF867C}">
              <a14:compatExt xmlns:a14="http://schemas.microsoft.com/office/drawing/2010/main" spid="_x0000_s7187"/>
            </a:ext>
            <a:ext uri="{FF2B5EF4-FFF2-40B4-BE49-F238E27FC236}">
              <a16:creationId xmlns:a16="http://schemas.microsoft.com/office/drawing/2014/main" id="{00000000-0008-0000-0500-000029000000}"/>
            </a:ext>
          </a:extLst>
        </xdr:cNvPr>
        <xdr:cNvSpPr/>
      </xdr:nvSpPr>
      <xdr:spPr>
        <a:xfrm>
          <a:off x="3324225" y="247650"/>
          <a:ext cx="48577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Ladders</a:t>
          </a:r>
        </a:p>
      </xdr:txBody>
    </xdr:sp>
    <xdr:clientData fPrintsWithSheet="0"/>
  </xdr:oneCellAnchor>
  <mc:AlternateContent xmlns:mc="http://schemas.openxmlformats.org/markup-compatibility/2006">
    <mc:Choice xmlns:a14="http://schemas.microsoft.com/office/drawing/2010/main" Requires="a14">
      <xdr:oneCellAnchor>
        <xdr:from>
          <xdr:col>8</xdr:col>
          <xdr:colOff>361950</xdr:colOff>
          <xdr:row>106</xdr:row>
          <xdr:rowOff>0</xdr:rowOff>
        </xdr:from>
        <xdr:ext cx="1609725" cy="209550"/>
        <xdr:sp macro="" textlink="">
          <xdr:nvSpPr>
            <xdr:cNvPr id="224257" name="Button 1" hidden="1">
              <a:extLst>
                <a:ext uri="{63B3BB69-23CF-44E3-9099-C40C66FF867C}">
                  <a14:compatExt spid="_x0000_s224257"/>
                </a:ext>
                <a:ext uri="{FF2B5EF4-FFF2-40B4-BE49-F238E27FC236}">
                  <a16:creationId xmlns:a16="http://schemas.microsoft.com/office/drawing/2014/main" id="{00000000-0008-0000-0500-0000016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mc:Choice>
    <mc:Fallback/>
  </mc:AlternateContent>
  <mc:AlternateContent xmlns:mc="http://schemas.openxmlformats.org/markup-compatibility/2006">
    <mc:Choice xmlns:a14="http://schemas.microsoft.com/office/drawing/2010/main" Requires="a14">
      <xdr:oneCellAnchor>
        <xdr:from>
          <xdr:col>8</xdr:col>
          <xdr:colOff>371475</xdr:colOff>
          <xdr:row>0</xdr:row>
          <xdr:rowOff>0</xdr:rowOff>
        </xdr:from>
        <xdr:ext cx="1609725" cy="209550"/>
        <xdr:sp macro="" textlink="">
          <xdr:nvSpPr>
            <xdr:cNvPr id="224258" name="Button 2" hidden="1">
              <a:extLst>
                <a:ext uri="{63B3BB69-23CF-44E3-9099-C40C66FF867C}">
                  <a14:compatExt spid="_x0000_s224258"/>
                </a:ext>
                <a:ext uri="{FF2B5EF4-FFF2-40B4-BE49-F238E27FC236}">
                  <a16:creationId xmlns:a16="http://schemas.microsoft.com/office/drawing/2014/main" id="{00000000-0008-0000-0500-0000026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mc:Choice>
    <mc:Fallback/>
  </mc:AlternateContent>
  <mc:AlternateContent xmlns:mc="http://schemas.openxmlformats.org/markup-compatibility/2006">
    <mc:Choice xmlns:a14="http://schemas.microsoft.com/office/drawing/2010/main" Requires="a14">
      <xdr:oneCellAnchor>
        <xdr:from>
          <xdr:col>0</xdr:col>
          <xdr:colOff>752475</xdr:colOff>
          <xdr:row>0</xdr:row>
          <xdr:rowOff>0</xdr:rowOff>
        </xdr:from>
        <xdr:ext cx="1143000" cy="209550"/>
        <xdr:sp macro="" textlink="">
          <xdr:nvSpPr>
            <xdr:cNvPr id="224259" name="Button 3" hidden="1">
              <a:extLst>
                <a:ext uri="{63B3BB69-23CF-44E3-9099-C40C66FF867C}">
                  <a14:compatExt spid="_x0000_s224259"/>
                </a:ext>
                <a:ext uri="{FF2B5EF4-FFF2-40B4-BE49-F238E27FC236}">
                  <a16:creationId xmlns:a16="http://schemas.microsoft.com/office/drawing/2014/main" id="{00000000-0008-0000-0500-0000036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SANITATION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xdr:col>
          <xdr:colOff>19050</xdr:colOff>
          <xdr:row>0</xdr:row>
          <xdr:rowOff>0</xdr:rowOff>
        </xdr:from>
        <xdr:ext cx="1057275" cy="209550"/>
        <xdr:sp macro="" textlink="">
          <xdr:nvSpPr>
            <xdr:cNvPr id="224260" name="Button 4" hidden="1">
              <a:extLst>
                <a:ext uri="{63B3BB69-23CF-44E3-9099-C40C66FF867C}">
                  <a14:compatExt spid="_x0000_s224260"/>
                </a:ext>
                <a:ext uri="{FF2B5EF4-FFF2-40B4-BE49-F238E27FC236}">
                  <a16:creationId xmlns:a16="http://schemas.microsoft.com/office/drawing/2014/main" id="{00000000-0008-0000-0500-0000046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HYGIENE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876300</xdr:colOff>
          <xdr:row>106</xdr:row>
          <xdr:rowOff>0</xdr:rowOff>
        </xdr:from>
        <xdr:ext cx="1019175" cy="209550"/>
        <xdr:sp macro="" textlink="">
          <xdr:nvSpPr>
            <xdr:cNvPr id="224261" name="Button 5" hidden="1">
              <a:extLst>
                <a:ext uri="{63B3BB69-23CF-44E3-9099-C40C66FF867C}">
                  <a14:compatExt spid="_x0000_s224261"/>
                </a:ext>
                <a:ext uri="{FF2B5EF4-FFF2-40B4-BE49-F238E27FC236}">
                  <a16:creationId xmlns:a16="http://schemas.microsoft.com/office/drawing/2014/main" id="{00000000-0008-0000-0500-0000056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HYGIENE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xdr:col>
          <xdr:colOff>9525</xdr:colOff>
          <xdr:row>106</xdr:row>
          <xdr:rowOff>0</xdr:rowOff>
        </xdr:from>
        <xdr:ext cx="952500" cy="209550"/>
        <xdr:sp macro="" textlink="">
          <xdr:nvSpPr>
            <xdr:cNvPr id="224262" name="Button 6" hidden="1">
              <a:extLst>
                <a:ext uri="{63B3BB69-23CF-44E3-9099-C40C66FF867C}">
                  <a14:compatExt spid="_x0000_s224262"/>
                </a:ext>
                <a:ext uri="{FF2B5EF4-FFF2-40B4-BE49-F238E27FC236}">
                  <a16:creationId xmlns:a16="http://schemas.microsoft.com/office/drawing/2014/main" id="{00000000-0008-0000-0500-0000066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WATER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942975</xdr:colOff>
          <xdr:row>206</xdr:row>
          <xdr:rowOff>0</xdr:rowOff>
        </xdr:from>
        <xdr:ext cx="952500" cy="209550"/>
        <xdr:sp macro="" textlink="">
          <xdr:nvSpPr>
            <xdr:cNvPr id="224263" name="Button 7" hidden="1">
              <a:extLst>
                <a:ext uri="{63B3BB69-23CF-44E3-9099-C40C66FF867C}">
                  <a14:compatExt spid="_x0000_s224263"/>
                </a:ext>
                <a:ext uri="{FF2B5EF4-FFF2-40B4-BE49-F238E27FC236}">
                  <a16:creationId xmlns:a16="http://schemas.microsoft.com/office/drawing/2014/main" id="{00000000-0008-0000-0500-0000076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WATER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xdr:col>
          <xdr:colOff>9525</xdr:colOff>
          <xdr:row>206</xdr:row>
          <xdr:rowOff>0</xdr:rowOff>
        </xdr:from>
        <xdr:ext cx="1219200" cy="209550"/>
        <xdr:sp macro="" textlink="">
          <xdr:nvSpPr>
            <xdr:cNvPr id="224264" name="Button 8" hidden="1">
              <a:extLst>
                <a:ext uri="{63B3BB69-23CF-44E3-9099-C40C66FF867C}">
                  <a14:compatExt spid="_x0000_s224264"/>
                </a:ext>
                <a:ext uri="{FF2B5EF4-FFF2-40B4-BE49-F238E27FC236}">
                  <a16:creationId xmlns:a16="http://schemas.microsoft.com/office/drawing/2014/main" id="{00000000-0008-0000-0500-0000086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SANITATION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2</xdr:col>
          <xdr:colOff>0</xdr:colOff>
          <xdr:row>0</xdr:row>
          <xdr:rowOff>0</xdr:rowOff>
        </xdr:from>
        <xdr:ext cx="1362075" cy="209550"/>
        <xdr:sp macro="" textlink="">
          <xdr:nvSpPr>
            <xdr:cNvPr id="224265" name="Button 9" hidden="1">
              <a:extLst>
                <a:ext uri="{63B3BB69-23CF-44E3-9099-C40C66FF867C}">
                  <a14:compatExt spid="_x0000_s224265"/>
                </a:ext>
                <a:ext uri="{FF2B5EF4-FFF2-40B4-BE49-F238E27FC236}">
                  <a16:creationId xmlns:a16="http://schemas.microsoft.com/office/drawing/2014/main" id="{00000000-0008-0000-0500-0000096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SUBNATIONAL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17</xdr:col>
          <xdr:colOff>0</xdr:colOff>
          <xdr:row>0</xdr:row>
          <xdr:rowOff>0</xdr:rowOff>
        </xdr:from>
        <xdr:ext cx="1685925" cy="209550"/>
        <xdr:sp macro="" textlink="">
          <xdr:nvSpPr>
            <xdr:cNvPr id="224266" name="Button 10" hidden="1">
              <a:extLst>
                <a:ext uri="{63B3BB69-23CF-44E3-9099-C40C66FF867C}">
                  <a14:compatExt spid="_x0000_s224266"/>
                </a:ext>
                <a:ext uri="{FF2B5EF4-FFF2-40B4-BE49-F238E27FC236}">
                  <a16:creationId xmlns:a16="http://schemas.microsoft.com/office/drawing/2014/main" id="{00000000-0008-0000-0500-00000A6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19050</xdr:rowOff>
        </xdr:to>
        <xdr:sp macro="" textlink="">
          <xdr:nvSpPr>
            <xdr:cNvPr id="224267" name="Button 11" hidden="1">
              <a:extLst>
                <a:ext uri="{63B3BB69-23CF-44E3-9099-C40C66FF867C}">
                  <a14:compatExt spid="_x0000_s224267"/>
                </a:ext>
                <a:ext uri="{FF2B5EF4-FFF2-40B4-BE49-F238E27FC236}">
                  <a16:creationId xmlns:a16="http://schemas.microsoft.com/office/drawing/2014/main" id="{00000000-0008-0000-0500-00000B6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8</xdr:col>
          <xdr:colOff>295275</xdr:colOff>
          <xdr:row>206</xdr:row>
          <xdr:rowOff>0</xdr:rowOff>
        </xdr:from>
        <xdr:ext cx="1647825" cy="209550"/>
        <xdr:sp macro="" textlink="">
          <xdr:nvSpPr>
            <xdr:cNvPr id="224268" name="Button 12" hidden="1">
              <a:extLst>
                <a:ext uri="{63B3BB69-23CF-44E3-9099-C40C66FF867C}">
                  <a14:compatExt spid="_x0000_s224268"/>
                </a:ext>
                <a:ext uri="{FF2B5EF4-FFF2-40B4-BE49-F238E27FC236}">
                  <a16:creationId xmlns:a16="http://schemas.microsoft.com/office/drawing/2014/main" id="{00000000-0008-0000-0500-00000C6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mc:Choice>
    <mc:Fallback/>
  </mc:AlternateContent>
  <mc:AlternateContent xmlns:mc="http://schemas.openxmlformats.org/markup-compatibility/2006">
    <mc:Choice xmlns:a14="http://schemas.microsoft.com/office/drawing/2010/main" Requires="a14">
      <xdr:oneCellAnchor>
        <xdr:from>
          <xdr:col>2</xdr:col>
          <xdr:colOff>0</xdr:colOff>
          <xdr:row>106</xdr:row>
          <xdr:rowOff>0</xdr:rowOff>
        </xdr:from>
        <xdr:ext cx="1323975" cy="209550"/>
        <xdr:sp macro="" textlink="">
          <xdr:nvSpPr>
            <xdr:cNvPr id="224269" name="Button 13" hidden="1">
              <a:extLst>
                <a:ext uri="{63B3BB69-23CF-44E3-9099-C40C66FF867C}">
                  <a14:compatExt spid="_x0000_s224269"/>
                </a:ext>
                <a:ext uri="{FF2B5EF4-FFF2-40B4-BE49-F238E27FC236}">
                  <a16:creationId xmlns:a16="http://schemas.microsoft.com/office/drawing/2014/main" id="{00000000-0008-0000-0500-00000D6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SUBNATIONAL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2</xdr:col>
          <xdr:colOff>0</xdr:colOff>
          <xdr:row>206</xdr:row>
          <xdr:rowOff>0</xdr:rowOff>
        </xdr:from>
        <xdr:ext cx="1362075" cy="209550"/>
        <xdr:sp macro="" textlink="">
          <xdr:nvSpPr>
            <xdr:cNvPr id="224270" name="Button 14" hidden="1">
              <a:extLst>
                <a:ext uri="{63B3BB69-23CF-44E3-9099-C40C66FF867C}">
                  <a14:compatExt spid="_x0000_s224270"/>
                </a:ext>
                <a:ext uri="{FF2B5EF4-FFF2-40B4-BE49-F238E27FC236}">
                  <a16:creationId xmlns:a16="http://schemas.microsoft.com/office/drawing/2014/main" id="{00000000-0008-0000-0500-00000E6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SUBNATIONAL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17</xdr:col>
          <xdr:colOff>38100</xdr:colOff>
          <xdr:row>106</xdr:row>
          <xdr:rowOff>0</xdr:rowOff>
        </xdr:from>
        <xdr:ext cx="1647825" cy="209550"/>
        <xdr:sp macro="" textlink="">
          <xdr:nvSpPr>
            <xdr:cNvPr id="224271" name="Button 15" hidden="1">
              <a:extLst>
                <a:ext uri="{63B3BB69-23CF-44E3-9099-C40C66FF867C}">
                  <a14:compatExt spid="_x0000_s224271"/>
                </a:ext>
                <a:ext uri="{FF2B5EF4-FFF2-40B4-BE49-F238E27FC236}">
                  <a16:creationId xmlns:a16="http://schemas.microsoft.com/office/drawing/2014/main" id="{00000000-0008-0000-0500-00000F6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17</xdr:col>
          <xdr:colOff>19050</xdr:colOff>
          <xdr:row>206</xdr:row>
          <xdr:rowOff>0</xdr:rowOff>
        </xdr:from>
        <xdr:ext cx="1647825" cy="209550"/>
        <xdr:sp macro="" textlink="">
          <xdr:nvSpPr>
            <xdr:cNvPr id="224272" name="Button 16" hidden="1">
              <a:extLst>
                <a:ext uri="{63B3BB69-23CF-44E3-9099-C40C66FF867C}">
                  <a14:compatExt spid="_x0000_s224272"/>
                </a:ext>
                <a:ext uri="{FF2B5EF4-FFF2-40B4-BE49-F238E27FC236}">
                  <a16:creationId xmlns:a16="http://schemas.microsoft.com/office/drawing/2014/main" id="{00000000-0008-0000-0500-0000106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1">
          <a:extLst>
            <a:ext uri="{63B3BB69-23CF-44E3-9099-C40C66FF867C}">
              <a14:compatExt xmlns:a14="http://schemas.microsoft.com/office/drawing/2010/main" spid="_x0000_s172044"/>
            </a:ext>
            <a:ext uri="{FF2B5EF4-FFF2-40B4-BE49-F238E27FC236}">
              <a16:creationId xmlns:a16="http://schemas.microsoft.com/office/drawing/2014/main" id="{00000000-0008-0000-0500-00003A000000}"/>
            </a:ext>
          </a:extLst>
        </xdr:cNvPr>
        <xdr:cNvSpPr/>
      </xdr:nvSpPr>
      <xdr:spPr>
        <a:xfrm>
          <a:off x="2209800" y="80114775"/>
          <a:ext cx="1476375" cy="495300"/>
        </a:xfrm>
        <a:prstGeom prst="rect">
          <a:avLst/>
        </a:prstGeom>
      </xdr:spPr>
      <xdr:txBody>
        <a:bodyPr vertOverflow="clip" wrap="square" lIns="27432" tIns="22860" rIns="27432" bIns="22860" anchor="ctr" upright="1"/>
        <a:lstStyle/>
        <a:p>
          <a:pPr algn="ctr" rtl="0">
            <a:defRPr sz="1000"/>
          </a:pPr>
          <a:r>
            <a:rPr lang="fr-CH" sz="1000" b="0" i="0" u="none" strike="noStrike" baseline="0">
              <a:solidFill>
                <a:srgbClr val="000000"/>
              </a:solidFill>
              <a:latin typeface="Arial"/>
              <a:cs typeface="Arial"/>
            </a:rPr>
            <a:t>Go back to</a:t>
          </a:r>
        </a:p>
        <a:p>
          <a:pPr algn="ctr" rtl="0">
            <a:defRPr sz="1000"/>
          </a:pPr>
          <a:r>
            <a:rPr lang="fr-CH" sz="1000" b="0" i="0" u="none" strike="noStrike" baseline="0">
              <a:solidFill>
                <a:srgbClr val="000000"/>
              </a:solidFill>
              <a:latin typeface="Arial"/>
              <a:cs typeface="Arial"/>
            </a:rPr>
            <a:t> WEALTH QUINTILES</a:t>
          </a:r>
        </a:p>
      </xdr:txBody>
    </xdr:sp>
    <xdr:clientData fPrintsWithSheet="0"/>
  </xdr:twoCellAnchor>
</xdr:wsDr>
</file>

<file path=xl/drawings/drawing7.xml><?xml version="1.0" encoding="utf-8"?>
<xdr:wsDr xmlns:xdr="http://schemas.openxmlformats.org/drawingml/2006/spreadsheetDrawing" xmlns:a="http://schemas.openxmlformats.org/drawingml/2006/main">
  <xdr:oneCellAnchor>
    <xdr:from>
      <xdr:col>8</xdr:col>
      <xdr:colOff>361950</xdr:colOff>
      <xdr:row>106</xdr:row>
      <xdr:rowOff>0</xdr:rowOff>
    </xdr:from>
    <xdr:ext cx="1609725" cy="209550"/>
    <xdr:sp macro="" textlink="">
      <xdr:nvSpPr>
        <xdr:cNvPr id="2" name="Button 1" hidden="1">
          <a:extLst>
            <a:ext uri="{63B3BB69-23CF-44E3-9099-C40C66FF867C}">
              <a14:compatExt xmlns:a14="http://schemas.microsoft.com/office/drawing/2010/main" spid="_x0000_s14337"/>
            </a:ext>
            <a:ext uri="{FF2B5EF4-FFF2-40B4-BE49-F238E27FC236}">
              <a16:creationId xmlns:a16="http://schemas.microsoft.com/office/drawing/2014/main" id="{00000000-0008-0000-0600-000002000000}"/>
            </a:ext>
          </a:extLst>
        </xdr:cNvPr>
        <xdr:cNvSpPr/>
      </xdr:nvSpPr>
      <xdr:spPr>
        <a:xfrm>
          <a:off x="8877300" y="22221825"/>
          <a:ext cx="160972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1">
          <a:extLst>
            <a:ext uri="{63B3BB69-23CF-44E3-9099-C40C66FF867C}">
              <a14:compatExt xmlns:a14="http://schemas.microsoft.com/office/drawing/2010/main" spid="_x0000_s14338"/>
            </a:ext>
            <a:ext uri="{FF2B5EF4-FFF2-40B4-BE49-F238E27FC236}">
              <a16:creationId xmlns:a16="http://schemas.microsoft.com/office/drawing/2014/main" id="{00000000-0008-0000-0600-000003000000}"/>
            </a:ext>
          </a:extLst>
        </xdr:cNvPr>
        <xdr:cNvSpPr/>
      </xdr:nvSpPr>
      <xdr:spPr>
        <a:xfrm>
          <a:off x="8886825" y="0"/>
          <a:ext cx="160972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28</xdr:col>
      <xdr:colOff>0</xdr:colOff>
      <xdr:row>13</xdr:row>
      <xdr:rowOff>0</xdr:rowOff>
    </xdr:to>
    <xdr:graphicFrame macro="">
      <xdr:nvGraphicFramePr>
        <xdr:cNvPr id="5" name="Graphique W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107</xdr:row>
      <xdr:rowOff>3301</xdr:rowOff>
    </xdr:from>
    <xdr:to>
      <xdr:col>17</xdr:col>
      <xdr:colOff>0</xdr:colOff>
      <xdr:row>118</xdr:row>
      <xdr:rowOff>187200</xdr:rowOff>
    </xdr:to>
    <xdr:graphicFrame macro="">
      <xdr:nvGraphicFramePr>
        <xdr:cNvPr id="7" name="Graphique S3">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19050</xdr:colOff>
      <xdr:row>107</xdr:row>
      <xdr:rowOff>3301</xdr:rowOff>
    </xdr:from>
    <xdr:to>
      <xdr:col>28</xdr:col>
      <xdr:colOff>0</xdr:colOff>
      <xdr:row>118</xdr:row>
      <xdr:rowOff>187200</xdr:rowOff>
    </xdr:to>
    <xdr:graphicFrame macro="">
      <xdr:nvGraphicFramePr>
        <xdr:cNvPr id="8" name="Graphique S4">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0</xdr:colOff>
      <xdr:row>107</xdr:row>
      <xdr:rowOff>3301</xdr:rowOff>
    </xdr:from>
    <xdr:to>
      <xdr:col>7</xdr:col>
      <xdr:colOff>0</xdr:colOff>
      <xdr:row>118</xdr:row>
      <xdr:rowOff>187200</xdr:rowOff>
    </xdr:to>
    <xdr:graphicFrame macro="">
      <xdr:nvGraphicFramePr>
        <xdr:cNvPr id="9" name="Graphique S1">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28575</xdr:colOff>
      <xdr:row>207</xdr:row>
      <xdr:rowOff>0</xdr:rowOff>
    </xdr:from>
    <xdr:to>
      <xdr:col>28</xdr:col>
      <xdr:colOff>0</xdr:colOff>
      <xdr:row>219</xdr:row>
      <xdr:rowOff>0</xdr:rowOff>
    </xdr:to>
    <xdr:graphicFrame macro="">
      <xdr:nvGraphicFramePr>
        <xdr:cNvPr id="11" name="Graphique H4">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uri="{FF2B5EF4-FFF2-40B4-BE49-F238E27FC236}">
              <a16:creationId xmlns:a16="http://schemas.microsoft.com/office/drawing/2014/main" id="{00000000-0008-0000-0600-00000D000000}"/>
            </a:ext>
          </a:extLst>
        </xdr:cNvPr>
        <xdr:cNvSpPr txBox="1"/>
      </xdr:nvSpPr>
      <xdr:spPr>
        <a:xfrm>
          <a:off x="2867025"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uri="{FF2B5EF4-FFF2-40B4-BE49-F238E27FC236}">
              <a16:creationId xmlns:a16="http://schemas.microsoft.com/office/drawing/2014/main" id="{00000000-0008-0000-0600-00000E000000}"/>
            </a:ext>
          </a:extLst>
        </xdr:cNvPr>
        <xdr:cNvSpPr txBox="1"/>
      </xdr:nvSpPr>
      <xdr:spPr>
        <a:xfrm>
          <a:off x="2867025" y="23050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uri="{FF2B5EF4-FFF2-40B4-BE49-F238E27FC236}">
              <a16:creationId xmlns:a16="http://schemas.microsoft.com/office/drawing/2014/main" id="{00000000-0008-0000-0600-00000F000000}"/>
            </a:ext>
          </a:extLst>
        </xdr:cNvPr>
        <xdr:cNvSpPr txBox="1"/>
      </xdr:nvSpPr>
      <xdr:spPr>
        <a:xfrm>
          <a:off x="2867025" y="440912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uri="{FF2B5EF4-FFF2-40B4-BE49-F238E27FC236}">
              <a16:creationId xmlns:a16="http://schemas.microsoft.com/office/drawing/2014/main" id="{00000000-0008-0000-0600-000010000000}"/>
            </a:ext>
          </a:extLst>
        </xdr:cNvPr>
        <xdr:cNvSpPr txBox="1"/>
      </xdr:nvSpPr>
      <xdr:spPr>
        <a:xfrm>
          <a:off x="2867025"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1">
          <a:extLst>
            <a:ext uri="{63B3BB69-23CF-44E3-9099-C40C66FF867C}">
              <a14:compatExt xmlns:a14="http://schemas.microsoft.com/office/drawing/2010/main" spid="_x0000_s14339"/>
            </a:ext>
            <a:ext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SANITATION  </a:t>
          </a:r>
        </a:p>
      </xdr:txBody>
    </xdr:sp>
    <xdr:clientData fPrintsWithSheet="0"/>
  </xdr:oneCellAnchor>
  <xdr:oneCellAnchor>
    <xdr:from>
      <xdr:col>1</xdr:col>
      <xdr:colOff>19050</xdr:colOff>
      <xdr:row>0</xdr:row>
      <xdr:rowOff>0</xdr:rowOff>
    </xdr:from>
    <xdr:ext cx="1057275" cy="209550"/>
    <xdr:sp macro="" textlink="">
      <xdr:nvSpPr>
        <xdr:cNvPr id="18" name="Button 4" hidden="1">
          <a:extLst>
            <a:ext uri="{63B3BB69-23CF-44E3-9099-C40C66FF867C}">
              <a14:compatExt xmlns:a14="http://schemas.microsoft.com/office/drawing/2010/main" spid="_x0000_s14340"/>
            </a:ext>
            <a:ext uri="{FF2B5EF4-FFF2-40B4-BE49-F238E27FC236}">
              <a16:creationId xmlns:a16="http://schemas.microsoft.com/office/drawing/2014/main" id="{00000000-0008-0000-0600-000012000000}"/>
            </a:ext>
          </a:extLst>
        </xdr:cNvPr>
        <xdr:cNvSpPr/>
      </xdr:nvSpPr>
      <xdr:spPr>
        <a:xfrm>
          <a:off x="2066925" y="0"/>
          <a:ext cx="105727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HYGIENE   </a:t>
          </a:r>
        </a:p>
      </xdr:txBody>
    </xdr:sp>
    <xdr:clientData fPrintsWithSheet="0"/>
  </xdr:oneCellAnchor>
  <xdr:oneCellAnchor>
    <xdr:from>
      <xdr:col>0</xdr:col>
      <xdr:colOff>876300</xdr:colOff>
      <xdr:row>106</xdr:row>
      <xdr:rowOff>0</xdr:rowOff>
    </xdr:from>
    <xdr:ext cx="1019175" cy="209550"/>
    <xdr:sp macro="" textlink="">
      <xdr:nvSpPr>
        <xdr:cNvPr id="19" name="Button 5" hidden="1">
          <a:extLst>
            <a:ext uri="{63B3BB69-23CF-44E3-9099-C40C66FF867C}">
              <a14:compatExt xmlns:a14="http://schemas.microsoft.com/office/drawing/2010/main" spid="_x0000_s14341"/>
            </a:ext>
            <a:ext uri="{FF2B5EF4-FFF2-40B4-BE49-F238E27FC236}">
              <a16:creationId xmlns:a16="http://schemas.microsoft.com/office/drawing/2014/main" id="{00000000-0008-0000-0600-000013000000}"/>
            </a:ext>
          </a:extLst>
        </xdr:cNvPr>
        <xdr:cNvSpPr/>
      </xdr:nvSpPr>
      <xdr:spPr>
        <a:xfrm>
          <a:off x="876300" y="22221825"/>
          <a:ext cx="101917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HYGIENE    </a:t>
          </a:r>
        </a:p>
      </xdr:txBody>
    </xdr:sp>
    <xdr:clientData fPrintsWithSheet="0"/>
  </xdr:oneCellAnchor>
  <xdr:oneCellAnchor>
    <xdr:from>
      <xdr:col>1</xdr:col>
      <xdr:colOff>9525</xdr:colOff>
      <xdr:row>106</xdr:row>
      <xdr:rowOff>0</xdr:rowOff>
    </xdr:from>
    <xdr:ext cx="952500" cy="209550"/>
    <xdr:sp macro="" textlink="">
      <xdr:nvSpPr>
        <xdr:cNvPr id="20" name="Button 6" hidden="1">
          <a:extLst>
            <a:ext uri="{63B3BB69-23CF-44E3-9099-C40C66FF867C}">
              <a14:compatExt xmlns:a14="http://schemas.microsoft.com/office/drawing/2010/main" spid="_x0000_s14342"/>
            </a:ext>
            <a:ext uri="{FF2B5EF4-FFF2-40B4-BE49-F238E27FC236}">
              <a16:creationId xmlns:a16="http://schemas.microsoft.com/office/drawing/2014/main" id="{00000000-0008-0000-0600-000014000000}"/>
            </a:ext>
          </a:extLst>
        </xdr:cNvPr>
        <xdr:cNvSpPr/>
      </xdr:nvSpPr>
      <xdr:spPr>
        <a:xfrm>
          <a:off x="2057400" y="22221825"/>
          <a:ext cx="952500"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WATER   </a:t>
          </a:r>
        </a:p>
      </xdr:txBody>
    </xdr:sp>
    <xdr:clientData fPrintsWithSheet="0"/>
  </xdr:oneCellAnchor>
  <xdr:oneCellAnchor>
    <xdr:from>
      <xdr:col>0</xdr:col>
      <xdr:colOff>942975</xdr:colOff>
      <xdr:row>206</xdr:row>
      <xdr:rowOff>0</xdr:rowOff>
    </xdr:from>
    <xdr:ext cx="952500" cy="209550"/>
    <xdr:sp macro="" textlink="">
      <xdr:nvSpPr>
        <xdr:cNvPr id="21" name="Button 7" hidden="1">
          <a:extLst>
            <a:ext uri="{63B3BB69-23CF-44E3-9099-C40C66FF867C}">
              <a14:compatExt xmlns:a14="http://schemas.microsoft.com/office/drawing/2010/main" spid="_x0000_s14343"/>
            </a:ext>
            <a:ext uri="{FF2B5EF4-FFF2-40B4-BE49-F238E27FC236}">
              <a16:creationId xmlns:a16="http://schemas.microsoft.com/office/drawing/2014/main" id="{00000000-0008-0000-0600-000015000000}"/>
            </a:ext>
          </a:extLst>
        </xdr:cNvPr>
        <xdr:cNvSpPr/>
      </xdr:nvSpPr>
      <xdr:spPr>
        <a:xfrm>
          <a:off x="942975" y="43262550"/>
          <a:ext cx="952500"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WATER      </a:t>
          </a:r>
        </a:p>
      </xdr:txBody>
    </xdr:sp>
    <xdr:clientData fPrintsWithSheet="0"/>
  </xdr:oneCellAnchor>
  <xdr:oneCellAnchor>
    <xdr:from>
      <xdr:col>1</xdr:col>
      <xdr:colOff>9525</xdr:colOff>
      <xdr:row>206</xdr:row>
      <xdr:rowOff>0</xdr:rowOff>
    </xdr:from>
    <xdr:ext cx="1219200" cy="209550"/>
    <xdr:sp macro="" textlink="">
      <xdr:nvSpPr>
        <xdr:cNvPr id="22" name="Button 8" hidden="1">
          <a:extLst>
            <a:ext uri="{63B3BB69-23CF-44E3-9099-C40C66FF867C}">
              <a14:compatExt xmlns:a14="http://schemas.microsoft.com/office/drawing/2010/main" spid="_x0000_s14344"/>
            </a:ext>
            <a:ext uri="{FF2B5EF4-FFF2-40B4-BE49-F238E27FC236}">
              <a16:creationId xmlns:a16="http://schemas.microsoft.com/office/drawing/2014/main" id="{00000000-0008-0000-0600-000016000000}"/>
            </a:ext>
          </a:extLst>
        </xdr:cNvPr>
        <xdr:cNvSpPr/>
      </xdr:nvSpPr>
      <xdr:spPr>
        <a:xfrm>
          <a:off x="2057400" y="43262550"/>
          <a:ext cx="1219200"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SANITATION   </a:t>
          </a:r>
        </a:p>
      </xdr:txBody>
    </xdr:sp>
    <xdr:clientData fPrintsWithSheet="0"/>
  </xdr:oneCellAnchor>
  <xdr:oneCellAnchor>
    <xdr:from>
      <xdr:col>1</xdr:col>
      <xdr:colOff>819150</xdr:colOff>
      <xdr:row>109</xdr:row>
      <xdr:rowOff>38100</xdr:rowOff>
    </xdr:from>
    <xdr:ext cx="184731" cy="264560"/>
    <xdr:sp macro="" textlink="">
      <xdr:nvSpPr>
        <xdr:cNvPr id="23" name="ZoneTexte 22">
          <a:extLst>
            <a:ext uri="{FF2B5EF4-FFF2-40B4-BE49-F238E27FC236}">
              <a16:creationId xmlns:a16="http://schemas.microsoft.com/office/drawing/2014/main" id="{00000000-0008-0000-0600-000017000000}"/>
            </a:ext>
          </a:extLst>
        </xdr:cNvPr>
        <xdr:cNvSpPr txBox="1"/>
      </xdr:nvSpPr>
      <xdr:spPr>
        <a:xfrm>
          <a:off x="2867025" y="23050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uri="{FF2B5EF4-FFF2-40B4-BE49-F238E27FC236}">
              <a16:creationId xmlns:a16="http://schemas.microsoft.com/office/drawing/2014/main" id="{00000000-0008-0000-0600-000018000000}"/>
            </a:ext>
          </a:extLst>
        </xdr:cNvPr>
        <xdr:cNvSpPr txBox="1"/>
      </xdr:nvSpPr>
      <xdr:spPr>
        <a:xfrm>
          <a:off x="2867025" y="23050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uri="{FF2B5EF4-FFF2-40B4-BE49-F238E27FC236}">
              <a16:creationId xmlns:a16="http://schemas.microsoft.com/office/drawing/2014/main" id="{00000000-0008-0000-0600-000019000000}"/>
            </a:ext>
          </a:extLst>
        </xdr:cNvPr>
        <xdr:cNvSpPr txBox="1"/>
      </xdr:nvSpPr>
      <xdr:spPr>
        <a:xfrm>
          <a:off x="2867025" y="440912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uri="{FF2B5EF4-FFF2-40B4-BE49-F238E27FC236}">
              <a16:creationId xmlns:a16="http://schemas.microsoft.com/office/drawing/2014/main" id="{00000000-0008-0000-0600-00001A000000}"/>
            </a:ext>
          </a:extLst>
        </xdr:cNvPr>
        <xdr:cNvSpPr txBox="1"/>
      </xdr:nvSpPr>
      <xdr:spPr>
        <a:xfrm>
          <a:off x="2867025" y="440912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uri="{FF2B5EF4-FFF2-40B4-BE49-F238E27FC236}">
              <a16:creationId xmlns:a16="http://schemas.microsoft.com/office/drawing/2014/main" id="{00000000-0008-0000-0600-00001B000000}"/>
            </a:ext>
          </a:extLst>
        </xdr:cNvPr>
        <xdr:cNvSpPr txBox="1"/>
      </xdr:nvSpPr>
      <xdr:spPr>
        <a:xfrm>
          <a:off x="2867025" y="440912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1">
          <a:extLst>
            <a:ext uri="{63B3BB69-23CF-44E3-9099-C40C66FF867C}">
              <a14:compatExt xmlns:a14="http://schemas.microsoft.com/office/drawing/2010/main" spid="_x0000_s14345"/>
            </a:ext>
            <a:ext uri="{FF2B5EF4-FFF2-40B4-BE49-F238E27FC236}">
              <a16:creationId xmlns:a16="http://schemas.microsoft.com/office/drawing/2014/main" id="{00000000-0008-0000-0600-00001C000000}"/>
            </a:ext>
          </a:extLst>
        </xdr:cNvPr>
        <xdr:cNvSpPr/>
      </xdr:nvSpPr>
      <xdr:spPr>
        <a:xfrm>
          <a:off x="4229100" y="0"/>
          <a:ext cx="136207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SUBNATIONAL   </a:t>
          </a:r>
        </a:p>
      </xdr:txBody>
    </xdr:sp>
    <xdr:clientData fPrintsWithSheet="0"/>
  </xdr:oneCellAnchor>
  <xdr:oneCellAnchor>
    <xdr:from>
      <xdr:col>17</xdr:col>
      <xdr:colOff>0</xdr:colOff>
      <xdr:row>0</xdr:row>
      <xdr:rowOff>0</xdr:rowOff>
    </xdr:from>
    <xdr:ext cx="1685925" cy="209550"/>
    <xdr:sp macro="" textlink="">
      <xdr:nvSpPr>
        <xdr:cNvPr id="29" name="Button 10" hidden="1">
          <a:extLst>
            <a:ext uri="{63B3BB69-23CF-44E3-9099-C40C66FF867C}">
              <a14:compatExt xmlns:a14="http://schemas.microsoft.com/office/drawing/2010/main" spid="_x0000_s14346"/>
            </a:ext>
            <a:ext uri="{FF2B5EF4-FFF2-40B4-BE49-F238E27FC236}">
              <a16:creationId xmlns:a16="http://schemas.microsoft.com/office/drawing/2014/main" id="{00000000-0008-0000-0600-00001D000000}"/>
            </a:ext>
          </a:extLst>
        </xdr:cNvPr>
        <xdr:cNvSpPr/>
      </xdr:nvSpPr>
      <xdr:spPr>
        <a:xfrm>
          <a:off x="14944725" y="0"/>
          <a:ext cx="168592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WEALTH QUINTILES   </a:t>
          </a:r>
        </a:p>
      </xdr:txBody>
    </xdr:sp>
    <xdr:clientData fPrintsWithSheet="0"/>
  </xdr:oneCellAnchor>
  <xdr:oneCellAnchor>
    <xdr:from>
      <xdr:col>0</xdr:col>
      <xdr:colOff>0</xdr:colOff>
      <xdr:row>0</xdr:row>
      <xdr:rowOff>0</xdr:rowOff>
    </xdr:from>
    <xdr:ext cx="533400" cy="209550"/>
    <xdr:sp macro="" textlink="">
      <xdr:nvSpPr>
        <xdr:cNvPr id="30" name="Button 11" hidden="1">
          <a:extLst>
            <a:ext uri="{63B3BB69-23CF-44E3-9099-C40C66FF867C}">
              <a14:compatExt xmlns:a14="http://schemas.microsoft.com/office/drawing/2010/main" spid="_x0000_s14347"/>
            </a:ext>
            <a:ext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LAYOUT</a:t>
          </a:r>
        </a:p>
      </xdr:txBody>
    </xdr:sp>
    <xdr:clientData fPrintsWithSheet="0"/>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1">
          <a:extLst>
            <a:ext uri="{63B3BB69-23CF-44E3-9099-C40C66FF867C}">
              <a14:compatExt xmlns:a14="http://schemas.microsoft.com/office/drawing/2010/main" spid="_x0000_s14348"/>
            </a:ext>
            <a:ext uri="{FF2B5EF4-FFF2-40B4-BE49-F238E27FC236}">
              <a16:creationId xmlns:a16="http://schemas.microsoft.com/office/drawing/2014/main" id="{00000000-0008-0000-0600-00001F000000}"/>
            </a:ext>
          </a:extLst>
        </xdr:cNvPr>
        <xdr:cNvSpPr/>
      </xdr:nvSpPr>
      <xdr:spPr>
        <a:xfrm>
          <a:off x="2209800" y="81257775"/>
          <a:ext cx="1476375" cy="381000"/>
        </a:xfrm>
        <a:prstGeom prst="rect">
          <a:avLst/>
        </a:prstGeom>
      </xdr:spPr>
      <xdr:txBody>
        <a:bodyPr vertOverflow="clip" wrap="square" lIns="27432" tIns="22860" rIns="27432" bIns="22860" anchor="ctr" upright="1"/>
        <a:lstStyle/>
        <a:p>
          <a:pPr algn="ctr" rtl="0">
            <a:defRPr sz="1000"/>
          </a:pPr>
          <a:r>
            <a:rPr lang="fr-CH" sz="1000" b="0" i="0" u="none" strike="noStrike" baseline="0">
              <a:solidFill>
                <a:srgbClr val="000000"/>
              </a:solidFill>
              <a:latin typeface="Arial"/>
              <a:cs typeface="Arial"/>
            </a:rPr>
            <a:t>Go back to</a:t>
          </a:r>
        </a:p>
        <a:p>
          <a:pPr algn="ctr" rtl="0">
            <a:defRPr sz="1000"/>
          </a:pPr>
          <a:r>
            <a:rPr lang="fr-CH" sz="1000" b="0" i="0" u="none" strike="noStrike" baseline="0">
              <a:solidFill>
                <a:srgbClr val="000000"/>
              </a:solidFill>
              <a:latin typeface="Arial"/>
              <a:cs typeface="Arial"/>
            </a:rPr>
            <a:t> WEALTH QUINTILES</a:t>
          </a:r>
        </a:p>
      </xdr:txBody>
    </xdr:sp>
    <xdr:clientData fPrintsWithSheet="0"/>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704850</xdr:colOff>
      <xdr:row>107</xdr:row>
      <xdr:rowOff>3301</xdr:rowOff>
    </xdr:from>
    <xdr:to>
      <xdr:col>12</xdr:col>
      <xdr:colOff>28575</xdr:colOff>
      <xdr:row>118</xdr:row>
      <xdr:rowOff>187200</xdr:rowOff>
    </xdr:to>
    <xdr:graphicFrame macro="">
      <xdr:nvGraphicFramePr>
        <xdr:cNvPr id="33" name="Graphique S2">
          <a:extLst>
            <a:ext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8</xdr:col>
      <xdr:colOff>295275</xdr:colOff>
      <xdr:row>206</xdr:row>
      <xdr:rowOff>0</xdr:rowOff>
    </xdr:from>
    <xdr:ext cx="1647825" cy="209550"/>
    <xdr:sp macro="" textlink="">
      <xdr:nvSpPr>
        <xdr:cNvPr id="35" name="Button 13" hidden="1">
          <a:extLst>
            <a:ext uri="{63B3BB69-23CF-44E3-9099-C40C66FF867C}">
              <a14:compatExt xmlns:a14="http://schemas.microsoft.com/office/drawing/2010/main" spid="_x0000_s14349"/>
            </a:ext>
            <a:ext uri="{FF2B5EF4-FFF2-40B4-BE49-F238E27FC236}">
              <a16:creationId xmlns:a16="http://schemas.microsoft.com/office/drawing/2014/main" id="{00000000-0008-0000-0600-000023000000}"/>
            </a:ext>
          </a:extLst>
        </xdr:cNvPr>
        <xdr:cNvSpPr/>
      </xdr:nvSpPr>
      <xdr:spPr>
        <a:xfrm>
          <a:off x="8810625" y="43262550"/>
          <a:ext cx="164782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1">
          <a:extLst>
            <a:ext uri="{63B3BB69-23CF-44E3-9099-C40C66FF867C}">
              <a14:compatExt xmlns:a14="http://schemas.microsoft.com/office/drawing/2010/main" spid="_x0000_s14350"/>
            </a:ext>
            <a:ext uri="{FF2B5EF4-FFF2-40B4-BE49-F238E27FC236}">
              <a16:creationId xmlns:a16="http://schemas.microsoft.com/office/drawing/2014/main" id="{00000000-0008-0000-0600-000024000000}"/>
            </a:ext>
          </a:extLst>
        </xdr:cNvPr>
        <xdr:cNvSpPr/>
      </xdr:nvSpPr>
      <xdr:spPr>
        <a:xfrm>
          <a:off x="4229100" y="22221825"/>
          <a:ext cx="132397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SUBNATIONAL  </a:t>
          </a:r>
        </a:p>
      </xdr:txBody>
    </xdr:sp>
    <xdr:clientData fPrintsWithSheet="0"/>
  </xdr:oneCellAnchor>
  <xdr:oneCellAnchor>
    <xdr:from>
      <xdr:col>2</xdr:col>
      <xdr:colOff>0</xdr:colOff>
      <xdr:row>206</xdr:row>
      <xdr:rowOff>0</xdr:rowOff>
    </xdr:from>
    <xdr:ext cx="1362075" cy="209550"/>
    <xdr:sp macro="" textlink="">
      <xdr:nvSpPr>
        <xdr:cNvPr id="37" name="Button 15" hidden="1">
          <a:extLst>
            <a:ext uri="{63B3BB69-23CF-44E3-9099-C40C66FF867C}">
              <a14:compatExt xmlns:a14="http://schemas.microsoft.com/office/drawing/2010/main" spid="_x0000_s14351"/>
            </a:ext>
            <a:ext uri="{FF2B5EF4-FFF2-40B4-BE49-F238E27FC236}">
              <a16:creationId xmlns:a16="http://schemas.microsoft.com/office/drawing/2014/main" id="{00000000-0008-0000-0600-000025000000}"/>
            </a:ext>
          </a:extLst>
        </xdr:cNvPr>
        <xdr:cNvSpPr/>
      </xdr:nvSpPr>
      <xdr:spPr>
        <a:xfrm>
          <a:off x="4229100" y="43262550"/>
          <a:ext cx="136207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SUBNATIONAL   </a:t>
          </a:r>
        </a:p>
      </xdr:txBody>
    </xdr:sp>
    <xdr:clientData fPrintsWithSheet="0"/>
  </xdr:oneCellAnchor>
  <xdr:oneCellAnchor>
    <xdr:from>
      <xdr:col>17</xdr:col>
      <xdr:colOff>38100</xdr:colOff>
      <xdr:row>106</xdr:row>
      <xdr:rowOff>0</xdr:rowOff>
    </xdr:from>
    <xdr:ext cx="1647825" cy="209550"/>
    <xdr:sp macro="" textlink="">
      <xdr:nvSpPr>
        <xdr:cNvPr id="38" name="Button 16" hidden="1">
          <a:extLst>
            <a:ext uri="{63B3BB69-23CF-44E3-9099-C40C66FF867C}">
              <a14:compatExt xmlns:a14="http://schemas.microsoft.com/office/drawing/2010/main" spid="_x0000_s14352"/>
            </a:ext>
            <a:ext uri="{FF2B5EF4-FFF2-40B4-BE49-F238E27FC236}">
              <a16:creationId xmlns:a16="http://schemas.microsoft.com/office/drawing/2014/main" id="{00000000-0008-0000-0600-000026000000}"/>
            </a:ext>
          </a:extLst>
        </xdr:cNvPr>
        <xdr:cNvSpPr/>
      </xdr:nvSpPr>
      <xdr:spPr>
        <a:xfrm>
          <a:off x="14982825" y="22221825"/>
          <a:ext cx="164782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WEALTH QUINTILES  </a:t>
          </a:r>
        </a:p>
      </xdr:txBody>
    </xdr:sp>
    <xdr:clientData fPrintsWithSheet="0"/>
  </xdr:oneCellAnchor>
  <xdr:oneCellAnchor>
    <xdr:from>
      <xdr:col>17</xdr:col>
      <xdr:colOff>19050</xdr:colOff>
      <xdr:row>206</xdr:row>
      <xdr:rowOff>0</xdr:rowOff>
    </xdr:from>
    <xdr:ext cx="1647825" cy="209550"/>
    <xdr:sp macro="" textlink="">
      <xdr:nvSpPr>
        <xdr:cNvPr id="39" name="Button 17" hidden="1">
          <a:extLst>
            <a:ext uri="{63B3BB69-23CF-44E3-9099-C40C66FF867C}">
              <a14:compatExt xmlns:a14="http://schemas.microsoft.com/office/drawing/2010/main" spid="_x0000_s14353"/>
            </a:ext>
            <a:ext uri="{FF2B5EF4-FFF2-40B4-BE49-F238E27FC236}">
              <a16:creationId xmlns:a16="http://schemas.microsoft.com/office/drawing/2014/main" id="{00000000-0008-0000-0600-000027000000}"/>
            </a:ext>
          </a:extLst>
        </xdr:cNvPr>
        <xdr:cNvSpPr/>
      </xdr:nvSpPr>
      <xdr:spPr>
        <a:xfrm>
          <a:off x="14963775" y="43262550"/>
          <a:ext cx="164782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  Go to WEALTH QUINTILES  </a:t>
          </a:r>
        </a:p>
      </xdr:txBody>
    </xdr:sp>
    <xdr:clientData fPrintsWithSheet="0"/>
  </xdr:oneCellAnchor>
  <xdr:oneCellAnchor>
    <xdr:from>
      <xdr:col>1</xdr:col>
      <xdr:colOff>1276350</xdr:colOff>
      <xdr:row>0</xdr:row>
      <xdr:rowOff>0</xdr:rowOff>
    </xdr:from>
    <xdr:ext cx="495300" cy="209550"/>
    <xdr:sp macro="" textlink="">
      <xdr:nvSpPr>
        <xdr:cNvPr id="40" name="Button 18" hidden="1">
          <a:extLst>
            <a:ext uri="{63B3BB69-23CF-44E3-9099-C40C66FF867C}">
              <a14:compatExt xmlns:a14="http://schemas.microsoft.com/office/drawing/2010/main" spid="_x0000_s14354"/>
            </a:ext>
            <a:ext uri="{FF2B5EF4-FFF2-40B4-BE49-F238E27FC236}">
              <a16:creationId xmlns:a16="http://schemas.microsoft.com/office/drawing/2014/main" id="{00000000-0008-0000-0600-000028000000}"/>
            </a:ext>
          </a:extLst>
        </xdr:cNvPr>
        <xdr:cNvSpPr/>
      </xdr:nvSpPr>
      <xdr:spPr>
        <a:xfrm>
          <a:off x="3324225" y="0"/>
          <a:ext cx="495300"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Regions</a:t>
          </a:r>
        </a:p>
      </xdr:txBody>
    </xdr:sp>
    <xdr:clientData fPrintsWithSheet="0"/>
  </xdr:oneCellAnchor>
  <xdr:oneCellAnchor>
    <xdr:from>
      <xdr:col>1</xdr:col>
      <xdr:colOff>1276350</xdr:colOff>
      <xdr:row>1</xdr:row>
      <xdr:rowOff>28575</xdr:rowOff>
    </xdr:from>
    <xdr:ext cx="485775" cy="209550"/>
    <xdr:sp macro="" textlink="">
      <xdr:nvSpPr>
        <xdr:cNvPr id="41" name="Button 19" hidden="1">
          <a:extLst>
            <a:ext uri="{63B3BB69-23CF-44E3-9099-C40C66FF867C}">
              <a14:compatExt xmlns:a14="http://schemas.microsoft.com/office/drawing/2010/main" spid="_x0000_s14355"/>
            </a:ext>
            <a:ext uri="{FF2B5EF4-FFF2-40B4-BE49-F238E27FC236}">
              <a16:creationId xmlns:a16="http://schemas.microsoft.com/office/drawing/2014/main" id="{00000000-0008-0000-0600-000029000000}"/>
            </a:ext>
          </a:extLst>
        </xdr:cNvPr>
        <xdr:cNvSpPr/>
      </xdr:nvSpPr>
      <xdr:spPr>
        <a:xfrm>
          <a:off x="3324225" y="247650"/>
          <a:ext cx="485775" cy="209550"/>
        </a:xfrm>
        <a:prstGeom prst="rect">
          <a:avLst/>
        </a:prstGeom>
      </xdr:spPr>
      <xdr:txBody>
        <a:bodyPr wrap="none" lIns="18288" tIns="22860" rIns="18288" bIns="22860" anchor="ctr" upright="1">
          <a:spAutoFit/>
        </a:bodyPr>
        <a:lstStyle/>
        <a:p>
          <a:pPr algn="ctr" rtl="0">
            <a:defRPr sz="1000"/>
          </a:pPr>
          <a:r>
            <a:rPr lang="fr-CH" sz="1000" b="0" i="0" u="none" strike="noStrike" baseline="0">
              <a:solidFill>
                <a:srgbClr val="000000"/>
              </a:solidFill>
              <a:latin typeface="Arial"/>
              <a:cs typeface="Arial"/>
            </a:rPr>
            <a:t>Ladders</a:t>
          </a:r>
        </a:p>
      </xdr:txBody>
    </xdr:sp>
    <xdr:clientData fPrintsWithSheet="0"/>
  </xdr:oneCellAnchor>
  <mc:AlternateContent xmlns:mc="http://schemas.openxmlformats.org/markup-compatibility/2006">
    <mc:Choice xmlns:a14="http://schemas.microsoft.com/office/drawing/2010/main" Requires="a14">
      <xdr:oneCellAnchor>
        <xdr:from>
          <xdr:col>8</xdr:col>
          <xdr:colOff>361950</xdr:colOff>
          <xdr:row>106</xdr:row>
          <xdr:rowOff>0</xdr:rowOff>
        </xdr:from>
        <xdr:ext cx="1609725" cy="209550"/>
        <xdr:sp macro="" textlink="">
          <xdr:nvSpPr>
            <xdr:cNvPr id="225281" name="Button 1" hidden="1">
              <a:extLst>
                <a:ext uri="{63B3BB69-23CF-44E3-9099-C40C66FF867C}">
                  <a14:compatExt spid="_x0000_s225281"/>
                </a:ext>
                <a:ext uri="{FF2B5EF4-FFF2-40B4-BE49-F238E27FC236}">
                  <a16:creationId xmlns:a16="http://schemas.microsoft.com/office/drawing/2014/main" id="{00000000-0008-0000-0600-0000017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mc:Choice>
    <mc:Fallback/>
  </mc:AlternateContent>
  <mc:AlternateContent xmlns:mc="http://schemas.openxmlformats.org/markup-compatibility/2006">
    <mc:Choice xmlns:a14="http://schemas.microsoft.com/office/drawing/2010/main" Requires="a14">
      <xdr:oneCellAnchor>
        <xdr:from>
          <xdr:col>8</xdr:col>
          <xdr:colOff>371475</xdr:colOff>
          <xdr:row>0</xdr:row>
          <xdr:rowOff>0</xdr:rowOff>
        </xdr:from>
        <xdr:ext cx="1609725" cy="209550"/>
        <xdr:sp macro="" textlink="">
          <xdr:nvSpPr>
            <xdr:cNvPr id="225282" name="Button 2" hidden="1">
              <a:extLst>
                <a:ext uri="{63B3BB69-23CF-44E3-9099-C40C66FF867C}">
                  <a14:compatExt spid="_x0000_s225282"/>
                </a:ext>
                <a:ext uri="{FF2B5EF4-FFF2-40B4-BE49-F238E27FC236}">
                  <a16:creationId xmlns:a16="http://schemas.microsoft.com/office/drawing/2014/main" id="{00000000-0008-0000-0600-0000027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mc:Choice>
    <mc:Fallback/>
  </mc:AlternateContent>
  <mc:AlternateContent xmlns:mc="http://schemas.openxmlformats.org/markup-compatibility/2006">
    <mc:Choice xmlns:a14="http://schemas.microsoft.com/office/drawing/2010/main" Requires="a14">
      <xdr:oneCellAnchor>
        <xdr:from>
          <xdr:col>0</xdr:col>
          <xdr:colOff>752475</xdr:colOff>
          <xdr:row>0</xdr:row>
          <xdr:rowOff>0</xdr:rowOff>
        </xdr:from>
        <xdr:ext cx="1143000" cy="209550"/>
        <xdr:sp macro="" textlink="">
          <xdr:nvSpPr>
            <xdr:cNvPr id="225283" name="Button 3" hidden="1">
              <a:extLst>
                <a:ext uri="{63B3BB69-23CF-44E3-9099-C40C66FF867C}">
                  <a14:compatExt spid="_x0000_s225283"/>
                </a:ext>
                <a:ext uri="{FF2B5EF4-FFF2-40B4-BE49-F238E27FC236}">
                  <a16:creationId xmlns:a16="http://schemas.microsoft.com/office/drawing/2014/main" id="{00000000-0008-0000-0600-0000037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SANITATION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xdr:col>
          <xdr:colOff>19050</xdr:colOff>
          <xdr:row>0</xdr:row>
          <xdr:rowOff>0</xdr:rowOff>
        </xdr:from>
        <xdr:ext cx="1057275" cy="209550"/>
        <xdr:sp macro="" textlink="">
          <xdr:nvSpPr>
            <xdr:cNvPr id="225284" name="Button 4" hidden="1">
              <a:extLst>
                <a:ext uri="{63B3BB69-23CF-44E3-9099-C40C66FF867C}">
                  <a14:compatExt spid="_x0000_s225284"/>
                </a:ext>
                <a:ext uri="{FF2B5EF4-FFF2-40B4-BE49-F238E27FC236}">
                  <a16:creationId xmlns:a16="http://schemas.microsoft.com/office/drawing/2014/main" id="{00000000-0008-0000-0600-0000047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HYGIENE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876300</xdr:colOff>
          <xdr:row>106</xdr:row>
          <xdr:rowOff>0</xdr:rowOff>
        </xdr:from>
        <xdr:ext cx="1019175" cy="209550"/>
        <xdr:sp macro="" textlink="">
          <xdr:nvSpPr>
            <xdr:cNvPr id="225285" name="Button 5" hidden="1">
              <a:extLst>
                <a:ext uri="{63B3BB69-23CF-44E3-9099-C40C66FF867C}">
                  <a14:compatExt spid="_x0000_s225285"/>
                </a:ext>
                <a:ext uri="{FF2B5EF4-FFF2-40B4-BE49-F238E27FC236}">
                  <a16:creationId xmlns:a16="http://schemas.microsoft.com/office/drawing/2014/main" id="{00000000-0008-0000-0600-0000057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HYGIENE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xdr:col>
          <xdr:colOff>9525</xdr:colOff>
          <xdr:row>106</xdr:row>
          <xdr:rowOff>0</xdr:rowOff>
        </xdr:from>
        <xdr:ext cx="952500" cy="209550"/>
        <xdr:sp macro="" textlink="">
          <xdr:nvSpPr>
            <xdr:cNvPr id="225286" name="Button 6" hidden="1">
              <a:extLst>
                <a:ext uri="{63B3BB69-23CF-44E3-9099-C40C66FF867C}">
                  <a14:compatExt spid="_x0000_s225286"/>
                </a:ext>
                <a:ext uri="{FF2B5EF4-FFF2-40B4-BE49-F238E27FC236}">
                  <a16:creationId xmlns:a16="http://schemas.microsoft.com/office/drawing/2014/main" id="{00000000-0008-0000-0600-0000067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WATER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942975</xdr:colOff>
          <xdr:row>206</xdr:row>
          <xdr:rowOff>0</xdr:rowOff>
        </xdr:from>
        <xdr:ext cx="952500" cy="209550"/>
        <xdr:sp macro="" textlink="">
          <xdr:nvSpPr>
            <xdr:cNvPr id="225287" name="Button 7" hidden="1">
              <a:extLst>
                <a:ext uri="{63B3BB69-23CF-44E3-9099-C40C66FF867C}">
                  <a14:compatExt spid="_x0000_s225287"/>
                </a:ext>
                <a:ext uri="{FF2B5EF4-FFF2-40B4-BE49-F238E27FC236}">
                  <a16:creationId xmlns:a16="http://schemas.microsoft.com/office/drawing/2014/main" id="{00000000-0008-0000-0600-0000077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WATER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xdr:col>
          <xdr:colOff>9525</xdr:colOff>
          <xdr:row>206</xdr:row>
          <xdr:rowOff>0</xdr:rowOff>
        </xdr:from>
        <xdr:ext cx="1219200" cy="209550"/>
        <xdr:sp macro="" textlink="">
          <xdr:nvSpPr>
            <xdr:cNvPr id="225288" name="Button 8" hidden="1">
              <a:extLst>
                <a:ext uri="{63B3BB69-23CF-44E3-9099-C40C66FF867C}">
                  <a14:compatExt spid="_x0000_s225288"/>
                </a:ext>
                <a:ext uri="{FF2B5EF4-FFF2-40B4-BE49-F238E27FC236}">
                  <a16:creationId xmlns:a16="http://schemas.microsoft.com/office/drawing/2014/main" id="{00000000-0008-0000-0600-0000087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SANITATION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2</xdr:col>
          <xdr:colOff>0</xdr:colOff>
          <xdr:row>0</xdr:row>
          <xdr:rowOff>0</xdr:rowOff>
        </xdr:from>
        <xdr:ext cx="1362075" cy="209550"/>
        <xdr:sp macro="" textlink="">
          <xdr:nvSpPr>
            <xdr:cNvPr id="225289" name="Button 9" hidden="1">
              <a:extLst>
                <a:ext uri="{63B3BB69-23CF-44E3-9099-C40C66FF867C}">
                  <a14:compatExt spid="_x0000_s225289"/>
                </a:ext>
                <a:ext uri="{FF2B5EF4-FFF2-40B4-BE49-F238E27FC236}">
                  <a16:creationId xmlns:a16="http://schemas.microsoft.com/office/drawing/2014/main" id="{00000000-0008-0000-0600-0000097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SUBNATIONAL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17</xdr:col>
          <xdr:colOff>0</xdr:colOff>
          <xdr:row>0</xdr:row>
          <xdr:rowOff>0</xdr:rowOff>
        </xdr:from>
        <xdr:ext cx="1685925" cy="209550"/>
        <xdr:sp macro="" textlink="">
          <xdr:nvSpPr>
            <xdr:cNvPr id="225290" name="Button 10" hidden="1">
              <a:extLst>
                <a:ext uri="{63B3BB69-23CF-44E3-9099-C40C66FF867C}">
                  <a14:compatExt spid="_x0000_s225290"/>
                </a:ext>
                <a:ext uri="{FF2B5EF4-FFF2-40B4-BE49-F238E27FC236}">
                  <a16:creationId xmlns:a16="http://schemas.microsoft.com/office/drawing/2014/main" id="{00000000-0008-0000-0600-00000A7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19050</xdr:rowOff>
        </xdr:to>
        <xdr:sp macro="" textlink="">
          <xdr:nvSpPr>
            <xdr:cNvPr id="225291" name="Button 11" hidden="1">
              <a:extLst>
                <a:ext uri="{63B3BB69-23CF-44E3-9099-C40C66FF867C}">
                  <a14:compatExt spid="_x0000_s225291"/>
                </a:ext>
                <a:ext uri="{FF2B5EF4-FFF2-40B4-BE49-F238E27FC236}">
                  <a16:creationId xmlns:a16="http://schemas.microsoft.com/office/drawing/2014/main" id="{00000000-0008-0000-0600-00000B7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8</xdr:col>
          <xdr:colOff>295275</xdr:colOff>
          <xdr:row>206</xdr:row>
          <xdr:rowOff>0</xdr:rowOff>
        </xdr:from>
        <xdr:ext cx="1647825" cy="209550"/>
        <xdr:sp macro="" textlink="">
          <xdr:nvSpPr>
            <xdr:cNvPr id="225292" name="Button 12" hidden="1">
              <a:extLst>
                <a:ext uri="{63B3BB69-23CF-44E3-9099-C40C66FF867C}">
                  <a14:compatExt spid="_x0000_s225292"/>
                </a:ext>
                <a:ext uri="{FF2B5EF4-FFF2-40B4-BE49-F238E27FC236}">
                  <a16:creationId xmlns:a16="http://schemas.microsoft.com/office/drawing/2014/main" id="{00000000-0008-0000-0600-00000C7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mc:Choice>
    <mc:Fallback/>
  </mc:AlternateContent>
  <mc:AlternateContent xmlns:mc="http://schemas.openxmlformats.org/markup-compatibility/2006">
    <mc:Choice xmlns:a14="http://schemas.microsoft.com/office/drawing/2010/main" Requires="a14">
      <xdr:oneCellAnchor>
        <xdr:from>
          <xdr:col>2</xdr:col>
          <xdr:colOff>0</xdr:colOff>
          <xdr:row>106</xdr:row>
          <xdr:rowOff>0</xdr:rowOff>
        </xdr:from>
        <xdr:ext cx="1323975" cy="209550"/>
        <xdr:sp macro="" textlink="">
          <xdr:nvSpPr>
            <xdr:cNvPr id="225293" name="Button 13" hidden="1">
              <a:extLst>
                <a:ext uri="{63B3BB69-23CF-44E3-9099-C40C66FF867C}">
                  <a14:compatExt spid="_x0000_s225293"/>
                </a:ext>
                <a:ext uri="{FF2B5EF4-FFF2-40B4-BE49-F238E27FC236}">
                  <a16:creationId xmlns:a16="http://schemas.microsoft.com/office/drawing/2014/main" id="{00000000-0008-0000-0600-00000D7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SUBNATIONAL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2</xdr:col>
          <xdr:colOff>0</xdr:colOff>
          <xdr:row>206</xdr:row>
          <xdr:rowOff>0</xdr:rowOff>
        </xdr:from>
        <xdr:ext cx="1362075" cy="209550"/>
        <xdr:sp macro="" textlink="">
          <xdr:nvSpPr>
            <xdr:cNvPr id="225294" name="Button 14" hidden="1">
              <a:extLst>
                <a:ext uri="{63B3BB69-23CF-44E3-9099-C40C66FF867C}">
                  <a14:compatExt spid="_x0000_s225294"/>
                </a:ext>
                <a:ext uri="{FF2B5EF4-FFF2-40B4-BE49-F238E27FC236}">
                  <a16:creationId xmlns:a16="http://schemas.microsoft.com/office/drawing/2014/main" id="{00000000-0008-0000-0600-00000E7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SUBNATIONAL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17</xdr:col>
          <xdr:colOff>38100</xdr:colOff>
          <xdr:row>106</xdr:row>
          <xdr:rowOff>0</xdr:rowOff>
        </xdr:from>
        <xdr:ext cx="1647825" cy="209550"/>
        <xdr:sp macro="" textlink="">
          <xdr:nvSpPr>
            <xdr:cNvPr id="225295" name="Button 15" hidden="1">
              <a:extLst>
                <a:ext uri="{63B3BB69-23CF-44E3-9099-C40C66FF867C}">
                  <a14:compatExt spid="_x0000_s225295"/>
                </a:ext>
                <a:ext uri="{FF2B5EF4-FFF2-40B4-BE49-F238E27FC236}">
                  <a16:creationId xmlns:a16="http://schemas.microsoft.com/office/drawing/2014/main" id="{00000000-0008-0000-0600-00000F7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17</xdr:col>
          <xdr:colOff>19050</xdr:colOff>
          <xdr:row>206</xdr:row>
          <xdr:rowOff>0</xdr:rowOff>
        </xdr:from>
        <xdr:ext cx="1647825" cy="209550"/>
        <xdr:sp macro="" textlink="">
          <xdr:nvSpPr>
            <xdr:cNvPr id="225296" name="Button 16" hidden="1">
              <a:extLst>
                <a:ext uri="{63B3BB69-23CF-44E3-9099-C40C66FF867C}">
                  <a14:compatExt spid="_x0000_s225296"/>
                </a:ext>
                <a:ext uri="{FF2B5EF4-FFF2-40B4-BE49-F238E27FC236}">
                  <a16:creationId xmlns:a16="http://schemas.microsoft.com/office/drawing/2014/main" id="{00000000-0008-0000-0600-0000107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1">
          <a:extLst>
            <a:ext uri="{63B3BB69-23CF-44E3-9099-C40C66FF867C}">
              <a14:compatExt xmlns:a14="http://schemas.microsoft.com/office/drawing/2010/main" spid="_x0000_s169996"/>
            </a:ext>
            <a:ext uri="{FF2B5EF4-FFF2-40B4-BE49-F238E27FC236}">
              <a16:creationId xmlns:a16="http://schemas.microsoft.com/office/drawing/2014/main" id="{00000000-0008-0000-0600-00003A000000}"/>
            </a:ext>
          </a:extLst>
        </xdr:cNvPr>
        <xdr:cNvSpPr/>
      </xdr:nvSpPr>
      <xdr:spPr>
        <a:xfrm>
          <a:off x="2209800" y="81257775"/>
          <a:ext cx="1476375" cy="495300"/>
        </a:xfrm>
        <a:prstGeom prst="rect">
          <a:avLst/>
        </a:prstGeom>
      </xdr:spPr>
      <xdr:txBody>
        <a:bodyPr vertOverflow="clip" wrap="square" lIns="27432" tIns="22860" rIns="27432" bIns="22860" anchor="ctr" upright="1"/>
        <a:lstStyle/>
        <a:p>
          <a:pPr algn="ctr" rtl="0">
            <a:defRPr sz="1000"/>
          </a:pPr>
          <a:r>
            <a:rPr lang="fr-CH" sz="1000" b="0" i="0" u="none" strike="noStrike" baseline="0">
              <a:solidFill>
                <a:srgbClr val="000000"/>
              </a:solidFill>
              <a:latin typeface="Arial"/>
              <a:cs typeface="Arial"/>
            </a:rPr>
            <a:t>Go back to</a:t>
          </a:r>
        </a:p>
        <a:p>
          <a:pPr algn="ctr" rtl="0">
            <a:defRPr sz="1000"/>
          </a:pPr>
          <a:r>
            <a:rPr lang="fr-CH" sz="1000" b="0" i="0" u="none" strike="noStrike" baseline="0">
              <a:solidFill>
                <a:srgbClr val="000000"/>
              </a:solidFill>
              <a:latin typeface="Arial"/>
              <a:cs typeface="Arial"/>
            </a:rPr>
            <a:t> WEALTH QUINTILES</a:t>
          </a:r>
        </a:p>
      </xdr:txBody>
    </xdr:sp>
    <xdr:clientData fPrintsWithSheet="0"/>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8</xdr:col>
          <xdr:colOff>361950</xdr:colOff>
          <xdr:row>106</xdr:row>
          <xdr:rowOff>0</xdr:rowOff>
        </xdr:from>
        <xdr:ext cx="1609725" cy="209550"/>
        <xdr:sp macro="" textlink="">
          <xdr:nvSpPr>
            <xdr:cNvPr id="226305" name="Button 1" hidden="1">
              <a:extLst>
                <a:ext uri="{63B3BB69-23CF-44E3-9099-C40C66FF867C}">
                  <a14:compatExt spid="_x0000_s226305"/>
                </a:ext>
                <a:ext uri="{FF2B5EF4-FFF2-40B4-BE49-F238E27FC236}">
                  <a16:creationId xmlns:a16="http://schemas.microsoft.com/office/drawing/2014/main" id="{00000000-0008-0000-0700-0000017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mc:Choice>
    <mc:Fallback/>
  </mc:AlternateContent>
  <mc:AlternateContent xmlns:mc="http://schemas.openxmlformats.org/markup-compatibility/2006">
    <mc:Choice xmlns:a14="http://schemas.microsoft.com/office/drawing/2010/main" Requires="a14">
      <xdr:oneCellAnchor>
        <xdr:from>
          <xdr:col>8</xdr:col>
          <xdr:colOff>371475</xdr:colOff>
          <xdr:row>0</xdr:row>
          <xdr:rowOff>0</xdr:rowOff>
        </xdr:from>
        <xdr:ext cx="1609725" cy="209550"/>
        <xdr:sp macro="" textlink="">
          <xdr:nvSpPr>
            <xdr:cNvPr id="226306" name="Button 2" hidden="1">
              <a:extLst>
                <a:ext uri="{63B3BB69-23CF-44E3-9099-C40C66FF867C}">
                  <a14:compatExt spid="_x0000_s226306"/>
                </a:ext>
                <a:ext uri="{FF2B5EF4-FFF2-40B4-BE49-F238E27FC236}">
                  <a16:creationId xmlns:a16="http://schemas.microsoft.com/office/drawing/2014/main" id="{00000000-0008-0000-0700-0000027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28</xdr:col>
      <xdr:colOff>0</xdr:colOff>
      <xdr:row>13</xdr:row>
      <xdr:rowOff>0</xdr:rowOff>
    </xdr:to>
    <xdr:graphicFrame macro="">
      <xdr:nvGraphicFramePr>
        <xdr:cNvPr id="5" name="Graphique W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107</xdr:row>
      <xdr:rowOff>3301</xdr:rowOff>
    </xdr:from>
    <xdr:to>
      <xdr:col>17</xdr:col>
      <xdr:colOff>0</xdr:colOff>
      <xdr:row>118</xdr:row>
      <xdr:rowOff>187200</xdr:rowOff>
    </xdr:to>
    <xdr:graphicFrame macro="">
      <xdr:nvGraphicFramePr>
        <xdr:cNvPr id="7" name="Graphique S3">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19050</xdr:colOff>
      <xdr:row>107</xdr:row>
      <xdr:rowOff>3301</xdr:rowOff>
    </xdr:from>
    <xdr:to>
      <xdr:col>28</xdr:col>
      <xdr:colOff>0</xdr:colOff>
      <xdr:row>118</xdr:row>
      <xdr:rowOff>187200</xdr:rowOff>
    </xdr:to>
    <xdr:graphicFrame macro="">
      <xdr:nvGraphicFramePr>
        <xdr:cNvPr id="8" name="Graphique S4">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0</xdr:colOff>
      <xdr:row>107</xdr:row>
      <xdr:rowOff>3301</xdr:rowOff>
    </xdr:from>
    <xdr:to>
      <xdr:col>7</xdr:col>
      <xdr:colOff>0</xdr:colOff>
      <xdr:row>118</xdr:row>
      <xdr:rowOff>187200</xdr:rowOff>
    </xdr:to>
    <xdr:graphicFrame macro="">
      <xdr:nvGraphicFramePr>
        <xdr:cNvPr id="9" name="Graphique S1">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28575</xdr:colOff>
      <xdr:row>207</xdr:row>
      <xdr:rowOff>0</xdr:rowOff>
    </xdr:from>
    <xdr:to>
      <xdr:col>28</xdr:col>
      <xdr:colOff>0</xdr:colOff>
      <xdr:row>219</xdr:row>
      <xdr:rowOff>0</xdr:rowOff>
    </xdr:to>
    <xdr:graphicFrame macro="">
      <xdr:nvGraphicFramePr>
        <xdr:cNvPr id="11" name="Graphique H4">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uri="{FF2B5EF4-FFF2-40B4-BE49-F238E27FC236}">
              <a16:creationId xmlns:a16="http://schemas.microsoft.com/office/drawing/2014/main" id="{00000000-0008-0000-0700-00000D000000}"/>
            </a:ext>
          </a:extLst>
        </xdr:cNvPr>
        <xdr:cNvSpPr txBox="1"/>
      </xdr:nvSpPr>
      <xdr:spPr>
        <a:xfrm>
          <a:off x="2867025"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uri="{FF2B5EF4-FFF2-40B4-BE49-F238E27FC236}">
              <a16:creationId xmlns:a16="http://schemas.microsoft.com/office/drawing/2014/main" id="{00000000-0008-0000-0700-00000E000000}"/>
            </a:ext>
          </a:extLst>
        </xdr:cNvPr>
        <xdr:cNvSpPr txBox="1"/>
      </xdr:nvSpPr>
      <xdr:spPr>
        <a:xfrm>
          <a:off x="2867025" y="227457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uri="{FF2B5EF4-FFF2-40B4-BE49-F238E27FC236}">
              <a16:creationId xmlns:a16="http://schemas.microsoft.com/office/drawing/2014/main" id="{00000000-0008-0000-0700-00000F000000}"/>
            </a:ext>
          </a:extLst>
        </xdr:cNvPr>
        <xdr:cNvSpPr txBox="1"/>
      </xdr:nvSpPr>
      <xdr:spPr>
        <a:xfrm>
          <a:off x="2867025" y="43395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uri="{FF2B5EF4-FFF2-40B4-BE49-F238E27FC236}">
              <a16:creationId xmlns:a16="http://schemas.microsoft.com/office/drawing/2014/main" id="{00000000-0008-0000-0700-000010000000}"/>
            </a:ext>
          </a:extLst>
        </xdr:cNvPr>
        <xdr:cNvSpPr txBox="1"/>
      </xdr:nvSpPr>
      <xdr:spPr>
        <a:xfrm>
          <a:off x="2867025"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mc:AlternateContent xmlns:mc="http://schemas.openxmlformats.org/markup-compatibility/2006">
    <mc:Choice xmlns:a14="http://schemas.microsoft.com/office/drawing/2010/main" Requires="a14">
      <xdr:oneCellAnchor>
        <xdr:from>
          <xdr:col>0</xdr:col>
          <xdr:colOff>752475</xdr:colOff>
          <xdr:row>0</xdr:row>
          <xdr:rowOff>0</xdr:rowOff>
        </xdr:from>
        <xdr:ext cx="1143000" cy="209550"/>
        <xdr:sp macro="" textlink="">
          <xdr:nvSpPr>
            <xdr:cNvPr id="226307" name="Button 3" hidden="1">
              <a:extLst>
                <a:ext uri="{63B3BB69-23CF-44E3-9099-C40C66FF867C}">
                  <a14:compatExt spid="_x0000_s226307"/>
                </a:ext>
                <a:ext uri="{FF2B5EF4-FFF2-40B4-BE49-F238E27FC236}">
                  <a16:creationId xmlns:a16="http://schemas.microsoft.com/office/drawing/2014/main" id="{00000000-0008-0000-0700-0000037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SANITATION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xdr:col>
          <xdr:colOff>19050</xdr:colOff>
          <xdr:row>0</xdr:row>
          <xdr:rowOff>0</xdr:rowOff>
        </xdr:from>
        <xdr:ext cx="1057275" cy="209550"/>
        <xdr:sp macro="" textlink="">
          <xdr:nvSpPr>
            <xdr:cNvPr id="226308" name="Button 4" hidden="1">
              <a:extLst>
                <a:ext uri="{63B3BB69-23CF-44E3-9099-C40C66FF867C}">
                  <a14:compatExt spid="_x0000_s226308"/>
                </a:ext>
                <a:ext uri="{FF2B5EF4-FFF2-40B4-BE49-F238E27FC236}">
                  <a16:creationId xmlns:a16="http://schemas.microsoft.com/office/drawing/2014/main" id="{00000000-0008-0000-0700-0000047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HYGIENE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876300</xdr:colOff>
          <xdr:row>106</xdr:row>
          <xdr:rowOff>0</xdr:rowOff>
        </xdr:from>
        <xdr:ext cx="1019175" cy="209550"/>
        <xdr:sp macro="" textlink="">
          <xdr:nvSpPr>
            <xdr:cNvPr id="226309" name="Button 5" hidden="1">
              <a:extLst>
                <a:ext uri="{63B3BB69-23CF-44E3-9099-C40C66FF867C}">
                  <a14:compatExt spid="_x0000_s226309"/>
                </a:ext>
                <a:ext uri="{FF2B5EF4-FFF2-40B4-BE49-F238E27FC236}">
                  <a16:creationId xmlns:a16="http://schemas.microsoft.com/office/drawing/2014/main" id="{00000000-0008-0000-0700-0000057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HYGIENE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xdr:col>
          <xdr:colOff>9525</xdr:colOff>
          <xdr:row>106</xdr:row>
          <xdr:rowOff>0</xdr:rowOff>
        </xdr:from>
        <xdr:ext cx="952500" cy="209550"/>
        <xdr:sp macro="" textlink="">
          <xdr:nvSpPr>
            <xdr:cNvPr id="226310" name="Button 6" hidden="1">
              <a:extLst>
                <a:ext uri="{63B3BB69-23CF-44E3-9099-C40C66FF867C}">
                  <a14:compatExt spid="_x0000_s226310"/>
                </a:ext>
                <a:ext uri="{FF2B5EF4-FFF2-40B4-BE49-F238E27FC236}">
                  <a16:creationId xmlns:a16="http://schemas.microsoft.com/office/drawing/2014/main" id="{00000000-0008-0000-0700-0000067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WATER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942975</xdr:colOff>
          <xdr:row>206</xdr:row>
          <xdr:rowOff>0</xdr:rowOff>
        </xdr:from>
        <xdr:ext cx="952500" cy="209550"/>
        <xdr:sp macro="" textlink="">
          <xdr:nvSpPr>
            <xdr:cNvPr id="226311" name="Button 7" hidden="1">
              <a:extLst>
                <a:ext uri="{63B3BB69-23CF-44E3-9099-C40C66FF867C}">
                  <a14:compatExt spid="_x0000_s226311"/>
                </a:ext>
                <a:ext uri="{FF2B5EF4-FFF2-40B4-BE49-F238E27FC236}">
                  <a16:creationId xmlns:a16="http://schemas.microsoft.com/office/drawing/2014/main" id="{00000000-0008-0000-0700-0000077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WATER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xdr:col>
          <xdr:colOff>9525</xdr:colOff>
          <xdr:row>206</xdr:row>
          <xdr:rowOff>0</xdr:rowOff>
        </xdr:from>
        <xdr:ext cx="1219200" cy="209550"/>
        <xdr:sp macro="" textlink="">
          <xdr:nvSpPr>
            <xdr:cNvPr id="226312" name="Button 8" hidden="1">
              <a:extLst>
                <a:ext uri="{63B3BB69-23CF-44E3-9099-C40C66FF867C}">
                  <a14:compatExt spid="_x0000_s226312"/>
                </a:ext>
                <a:ext uri="{FF2B5EF4-FFF2-40B4-BE49-F238E27FC236}">
                  <a16:creationId xmlns:a16="http://schemas.microsoft.com/office/drawing/2014/main" id="{00000000-0008-0000-0700-0000087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SANITATION   </a:t>
              </a:r>
            </a:p>
          </xdr:txBody>
        </xdr:sp>
        <xdr:clientData fPrintsWithSheet="0"/>
      </xdr:oneCellAnchor>
    </mc:Choice>
    <mc:Fallback/>
  </mc:AlternateContent>
  <xdr:oneCellAnchor>
    <xdr:from>
      <xdr:col>1</xdr:col>
      <xdr:colOff>819150</xdr:colOff>
      <xdr:row>109</xdr:row>
      <xdr:rowOff>38100</xdr:rowOff>
    </xdr:from>
    <xdr:ext cx="184731" cy="264560"/>
    <xdr:sp macro="" textlink="">
      <xdr:nvSpPr>
        <xdr:cNvPr id="23" name="ZoneTexte 22">
          <a:extLst>
            <a:ext uri="{FF2B5EF4-FFF2-40B4-BE49-F238E27FC236}">
              <a16:creationId xmlns:a16="http://schemas.microsoft.com/office/drawing/2014/main" id="{00000000-0008-0000-0700-000017000000}"/>
            </a:ext>
          </a:extLst>
        </xdr:cNvPr>
        <xdr:cNvSpPr txBox="1"/>
      </xdr:nvSpPr>
      <xdr:spPr>
        <a:xfrm>
          <a:off x="2867025" y="227457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uri="{FF2B5EF4-FFF2-40B4-BE49-F238E27FC236}">
              <a16:creationId xmlns:a16="http://schemas.microsoft.com/office/drawing/2014/main" id="{00000000-0008-0000-0700-000018000000}"/>
            </a:ext>
          </a:extLst>
        </xdr:cNvPr>
        <xdr:cNvSpPr txBox="1"/>
      </xdr:nvSpPr>
      <xdr:spPr>
        <a:xfrm>
          <a:off x="2867025" y="227457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uri="{FF2B5EF4-FFF2-40B4-BE49-F238E27FC236}">
              <a16:creationId xmlns:a16="http://schemas.microsoft.com/office/drawing/2014/main" id="{00000000-0008-0000-0700-000019000000}"/>
            </a:ext>
          </a:extLst>
        </xdr:cNvPr>
        <xdr:cNvSpPr txBox="1"/>
      </xdr:nvSpPr>
      <xdr:spPr>
        <a:xfrm>
          <a:off x="2867025" y="43395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uri="{FF2B5EF4-FFF2-40B4-BE49-F238E27FC236}">
              <a16:creationId xmlns:a16="http://schemas.microsoft.com/office/drawing/2014/main" id="{00000000-0008-0000-0700-00001A000000}"/>
            </a:ext>
          </a:extLst>
        </xdr:cNvPr>
        <xdr:cNvSpPr txBox="1"/>
      </xdr:nvSpPr>
      <xdr:spPr>
        <a:xfrm>
          <a:off x="2867025" y="43395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uri="{FF2B5EF4-FFF2-40B4-BE49-F238E27FC236}">
              <a16:creationId xmlns:a16="http://schemas.microsoft.com/office/drawing/2014/main" id="{00000000-0008-0000-0700-00001B000000}"/>
            </a:ext>
          </a:extLst>
        </xdr:cNvPr>
        <xdr:cNvSpPr txBox="1"/>
      </xdr:nvSpPr>
      <xdr:spPr>
        <a:xfrm>
          <a:off x="2867025" y="433959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mc:AlternateContent xmlns:mc="http://schemas.openxmlformats.org/markup-compatibility/2006">
    <mc:Choice xmlns:a14="http://schemas.microsoft.com/office/drawing/2010/main" Requires="a14">
      <xdr:oneCellAnchor>
        <xdr:from>
          <xdr:col>2</xdr:col>
          <xdr:colOff>0</xdr:colOff>
          <xdr:row>0</xdr:row>
          <xdr:rowOff>0</xdr:rowOff>
        </xdr:from>
        <xdr:ext cx="1362075" cy="209550"/>
        <xdr:sp macro="" textlink="">
          <xdr:nvSpPr>
            <xdr:cNvPr id="226313" name="Button 9" hidden="1">
              <a:extLst>
                <a:ext uri="{63B3BB69-23CF-44E3-9099-C40C66FF867C}">
                  <a14:compatExt spid="_x0000_s226313"/>
                </a:ext>
                <a:ext uri="{FF2B5EF4-FFF2-40B4-BE49-F238E27FC236}">
                  <a16:creationId xmlns:a16="http://schemas.microsoft.com/office/drawing/2014/main" id="{00000000-0008-0000-0700-0000097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SUBNATIONAL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17</xdr:col>
          <xdr:colOff>0</xdr:colOff>
          <xdr:row>0</xdr:row>
          <xdr:rowOff>0</xdr:rowOff>
        </xdr:from>
        <xdr:ext cx="1685925" cy="209550"/>
        <xdr:sp macro="" textlink="">
          <xdr:nvSpPr>
            <xdr:cNvPr id="226314" name="Button 10" hidden="1">
              <a:extLst>
                <a:ext uri="{63B3BB69-23CF-44E3-9099-C40C66FF867C}">
                  <a14:compatExt spid="_x0000_s226314"/>
                </a:ext>
                <a:ext uri="{FF2B5EF4-FFF2-40B4-BE49-F238E27FC236}">
                  <a16:creationId xmlns:a16="http://schemas.microsoft.com/office/drawing/2014/main" id="{00000000-0008-0000-0700-00000A7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26315" name="Button 11" hidden="1">
              <a:extLst>
                <a:ext uri="{63B3BB69-23CF-44E3-9099-C40C66FF867C}">
                  <a14:compatExt spid="_x0000_s226315"/>
                </a:ext>
                <a:ext uri="{FF2B5EF4-FFF2-40B4-BE49-F238E27FC236}">
                  <a16:creationId xmlns:a16="http://schemas.microsoft.com/office/drawing/2014/main" id="{00000000-0008-0000-0700-00000B7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31" name="Graphique W2">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704850</xdr:colOff>
      <xdr:row>107</xdr:row>
      <xdr:rowOff>3301</xdr:rowOff>
    </xdr:from>
    <xdr:to>
      <xdr:col>12</xdr:col>
      <xdr:colOff>28575</xdr:colOff>
      <xdr:row>118</xdr:row>
      <xdr:rowOff>187200</xdr:rowOff>
    </xdr:to>
    <xdr:graphicFrame macro="">
      <xdr:nvGraphicFramePr>
        <xdr:cNvPr id="32" name="Graphique S2">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oneCellAnchor>
        <xdr:from>
          <xdr:col>8</xdr:col>
          <xdr:colOff>295275</xdr:colOff>
          <xdr:row>206</xdr:row>
          <xdr:rowOff>0</xdr:rowOff>
        </xdr:from>
        <xdr:ext cx="1647825" cy="209550"/>
        <xdr:sp macro="" textlink="">
          <xdr:nvSpPr>
            <xdr:cNvPr id="226316" name="Button 12" hidden="1">
              <a:extLst>
                <a:ext uri="{63B3BB69-23CF-44E3-9099-C40C66FF867C}">
                  <a14:compatExt spid="_x0000_s226316"/>
                </a:ext>
                <a:ext uri="{FF2B5EF4-FFF2-40B4-BE49-F238E27FC236}">
                  <a16:creationId xmlns:a16="http://schemas.microsoft.com/office/drawing/2014/main" id="{00000000-0008-0000-0700-00000C7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mc:Choice>
    <mc:Fallback/>
  </mc:AlternateContent>
  <mc:AlternateContent xmlns:mc="http://schemas.openxmlformats.org/markup-compatibility/2006">
    <mc:Choice xmlns:a14="http://schemas.microsoft.com/office/drawing/2010/main" Requires="a14">
      <xdr:oneCellAnchor>
        <xdr:from>
          <xdr:col>2</xdr:col>
          <xdr:colOff>0</xdr:colOff>
          <xdr:row>106</xdr:row>
          <xdr:rowOff>0</xdr:rowOff>
        </xdr:from>
        <xdr:ext cx="1323975" cy="209550"/>
        <xdr:sp macro="" textlink="">
          <xdr:nvSpPr>
            <xdr:cNvPr id="226317" name="Button 13" hidden="1">
              <a:extLst>
                <a:ext uri="{63B3BB69-23CF-44E3-9099-C40C66FF867C}">
                  <a14:compatExt spid="_x0000_s226317"/>
                </a:ext>
                <a:ext uri="{FF2B5EF4-FFF2-40B4-BE49-F238E27FC236}">
                  <a16:creationId xmlns:a16="http://schemas.microsoft.com/office/drawing/2014/main" id="{00000000-0008-0000-0700-00000D7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SUBNATIONAL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2</xdr:col>
          <xdr:colOff>0</xdr:colOff>
          <xdr:row>206</xdr:row>
          <xdr:rowOff>0</xdr:rowOff>
        </xdr:from>
        <xdr:ext cx="1362075" cy="209550"/>
        <xdr:sp macro="" textlink="">
          <xdr:nvSpPr>
            <xdr:cNvPr id="226318" name="Button 14" hidden="1">
              <a:extLst>
                <a:ext uri="{63B3BB69-23CF-44E3-9099-C40C66FF867C}">
                  <a14:compatExt spid="_x0000_s226318"/>
                </a:ext>
                <a:ext uri="{FF2B5EF4-FFF2-40B4-BE49-F238E27FC236}">
                  <a16:creationId xmlns:a16="http://schemas.microsoft.com/office/drawing/2014/main" id="{00000000-0008-0000-0700-00000E7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SUBNATIONAL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17</xdr:col>
          <xdr:colOff>38100</xdr:colOff>
          <xdr:row>106</xdr:row>
          <xdr:rowOff>0</xdr:rowOff>
        </xdr:from>
        <xdr:ext cx="1647825" cy="209550"/>
        <xdr:sp macro="" textlink="">
          <xdr:nvSpPr>
            <xdr:cNvPr id="226319" name="Button 15" hidden="1">
              <a:extLst>
                <a:ext uri="{63B3BB69-23CF-44E3-9099-C40C66FF867C}">
                  <a14:compatExt spid="_x0000_s226319"/>
                </a:ext>
                <a:ext uri="{FF2B5EF4-FFF2-40B4-BE49-F238E27FC236}">
                  <a16:creationId xmlns:a16="http://schemas.microsoft.com/office/drawing/2014/main" id="{00000000-0008-0000-0700-00000F7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17</xdr:col>
          <xdr:colOff>19050</xdr:colOff>
          <xdr:row>206</xdr:row>
          <xdr:rowOff>0</xdr:rowOff>
        </xdr:from>
        <xdr:ext cx="1647825" cy="209550"/>
        <xdr:sp macro="" textlink="">
          <xdr:nvSpPr>
            <xdr:cNvPr id="226320" name="Button 16" hidden="1">
              <a:extLst>
                <a:ext uri="{63B3BB69-23CF-44E3-9099-C40C66FF867C}">
                  <a14:compatExt spid="_x0000_s226320"/>
                </a:ext>
                <a:ext uri="{FF2B5EF4-FFF2-40B4-BE49-F238E27FC236}">
                  <a16:creationId xmlns:a16="http://schemas.microsoft.com/office/drawing/2014/main" id="{00000000-0008-0000-0700-0000107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22.emf"/><Relationship Id="rId21" Type="http://schemas.openxmlformats.org/officeDocument/2006/relationships/image" Target="../media/image13.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6.emf"/><Relationship Id="rId50" Type="http://schemas.openxmlformats.org/officeDocument/2006/relationships/control" Target="../activeX/activeX24.xml"/><Relationship Id="rId55" Type="http://schemas.openxmlformats.org/officeDocument/2006/relationships/image" Target="../media/image30.emf"/><Relationship Id="rId63" Type="http://schemas.openxmlformats.org/officeDocument/2006/relationships/image" Target="../media/image34.emf"/><Relationship Id="rId68" Type="http://schemas.openxmlformats.org/officeDocument/2006/relationships/control" Target="../activeX/activeX33.xml"/><Relationship Id="rId76" Type="http://schemas.openxmlformats.org/officeDocument/2006/relationships/ctrlProp" Target="../ctrlProps/ctrlProp1.xml"/><Relationship Id="rId84" Type="http://schemas.openxmlformats.org/officeDocument/2006/relationships/ctrlProp" Target="../ctrlProps/ctrlProp9.xml"/><Relationship Id="rId89" Type="http://schemas.openxmlformats.org/officeDocument/2006/relationships/ctrlProp" Target="../ctrlProps/ctrlProp14.xml"/><Relationship Id="rId7" Type="http://schemas.openxmlformats.org/officeDocument/2006/relationships/image" Target="../media/image6.emf"/><Relationship Id="rId71" Type="http://schemas.openxmlformats.org/officeDocument/2006/relationships/image" Target="../media/image38.emf"/><Relationship Id="rId92" Type="http://schemas.openxmlformats.org/officeDocument/2006/relationships/ctrlProp" Target="../ctrlProps/ctrlProp17.xml"/><Relationship Id="rId2" Type="http://schemas.openxmlformats.org/officeDocument/2006/relationships/drawing" Target="../drawings/drawing2.xml"/><Relationship Id="rId16" Type="http://schemas.openxmlformats.org/officeDocument/2006/relationships/control" Target="../activeX/activeX7.xml"/><Relationship Id="rId29" Type="http://schemas.openxmlformats.org/officeDocument/2006/relationships/image" Target="../media/image17.emf"/><Relationship Id="rId11" Type="http://schemas.openxmlformats.org/officeDocument/2006/relationships/image" Target="../media/image8.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21.emf"/><Relationship Id="rId40" Type="http://schemas.openxmlformats.org/officeDocument/2006/relationships/control" Target="../activeX/activeX19.xml"/><Relationship Id="rId45" Type="http://schemas.openxmlformats.org/officeDocument/2006/relationships/image" Target="../media/image25.emf"/><Relationship Id="rId53" Type="http://schemas.openxmlformats.org/officeDocument/2006/relationships/image" Target="../media/image29.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ontrol" Target="../activeX/activeX36.xml"/><Relationship Id="rId79" Type="http://schemas.openxmlformats.org/officeDocument/2006/relationships/ctrlProp" Target="../ctrlProps/ctrlProp4.xml"/><Relationship Id="rId87" Type="http://schemas.openxmlformats.org/officeDocument/2006/relationships/ctrlProp" Target="../ctrlProps/ctrlProp12.xml"/><Relationship Id="rId5" Type="http://schemas.openxmlformats.org/officeDocument/2006/relationships/image" Target="../media/image5.emf"/><Relationship Id="rId61" Type="http://schemas.openxmlformats.org/officeDocument/2006/relationships/image" Target="../media/image33.emf"/><Relationship Id="rId82" Type="http://schemas.openxmlformats.org/officeDocument/2006/relationships/ctrlProp" Target="../ctrlProps/ctrlProp7.xml"/><Relationship Id="rId90" Type="http://schemas.openxmlformats.org/officeDocument/2006/relationships/ctrlProp" Target="../ctrlProps/ctrlProp15.xml"/><Relationship Id="rId19" Type="http://schemas.openxmlformats.org/officeDocument/2006/relationships/image" Target="../media/image12.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6.emf"/><Relationship Id="rId30" Type="http://schemas.openxmlformats.org/officeDocument/2006/relationships/control" Target="../activeX/activeX14.xml"/><Relationship Id="rId35" Type="http://schemas.openxmlformats.org/officeDocument/2006/relationships/image" Target="../media/image20.emf"/><Relationship Id="rId43" Type="http://schemas.openxmlformats.org/officeDocument/2006/relationships/image" Target="../media/image24.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7.emf"/><Relationship Id="rId77" Type="http://schemas.openxmlformats.org/officeDocument/2006/relationships/ctrlProp" Target="../ctrlProps/ctrlProp2.xml"/><Relationship Id="rId8" Type="http://schemas.openxmlformats.org/officeDocument/2006/relationships/control" Target="../activeX/activeX3.xml"/><Relationship Id="rId51" Type="http://schemas.openxmlformats.org/officeDocument/2006/relationships/image" Target="../media/image28.emf"/><Relationship Id="rId72" Type="http://schemas.openxmlformats.org/officeDocument/2006/relationships/control" Target="../activeX/activeX35.xml"/><Relationship Id="rId80" Type="http://schemas.openxmlformats.org/officeDocument/2006/relationships/ctrlProp" Target="../ctrlProps/ctrlProp5.xml"/><Relationship Id="rId85" Type="http://schemas.openxmlformats.org/officeDocument/2006/relationships/ctrlProp" Target="../ctrlProps/ctrlProp10.xml"/><Relationship Id="rId93" Type="http://schemas.openxmlformats.org/officeDocument/2006/relationships/ctrlProp" Target="../ctrlProps/ctrlProp18.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9.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32.emf"/><Relationship Id="rId67" Type="http://schemas.openxmlformats.org/officeDocument/2006/relationships/image" Target="../media/image36.emf"/><Relationship Id="rId20" Type="http://schemas.openxmlformats.org/officeDocument/2006/relationships/control" Target="../activeX/activeX9.xml"/><Relationship Id="rId41" Type="http://schemas.openxmlformats.org/officeDocument/2006/relationships/image" Target="../media/image23.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75" Type="http://schemas.openxmlformats.org/officeDocument/2006/relationships/image" Target="../media/image40.emf"/><Relationship Id="rId83" Type="http://schemas.openxmlformats.org/officeDocument/2006/relationships/ctrlProp" Target="../ctrlProps/ctrlProp8.xml"/><Relationship Id="rId88" Type="http://schemas.openxmlformats.org/officeDocument/2006/relationships/ctrlProp" Target="../ctrlProps/ctrlProp13.xml"/><Relationship Id="rId91" Type="http://schemas.openxmlformats.org/officeDocument/2006/relationships/ctrlProp" Target="../ctrlProps/ctrlProp1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7.emf"/><Relationship Id="rId57" Type="http://schemas.openxmlformats.org/officeDocument/2006/relationships/image" Target="../media/image31.emf"/><Relationship Id="rId10" Type="http://schemas.openxmlformats.org/officeDocument/2006/relationships/control" Target="../activeX/activeX4.xml"/><Relationship Id="rId31" Type="http://schemas.openxmlformats.org/officeDocument/2006/relationships/image" Target="../media/image18.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5.emf"/><Relationship Id="rId73" Type="http://schemas.openxmlformats.org/officeDocument/2006/relationships/image" Target="../media/image39.emf"/><Relationship Id="rId78" Type="http://schemas.openxmlformats.org/officeDocument/2006/relationships/ctrlProp" Target="../ctrlProps/ctrlProp3.xml"/><Relationship Id="rId81" Type="http://schemas.openxmlformats.org/officeDocument/2006/relationships/ctrlProp" Target="../ctrlProps/ctrlProp6.xml"/><Relationship Id="rId86" Type="http://schemas.openxmlformats.org/officeDocument/2006/relationships/ctrlProp" Target="../ctrlProps/ctrlProp11.xml"/><Relationship Id="rId4" Type="http://schemas.openxmlformats.org/officeDocument/2006/relationships/control" Target="../activeX/activeX1.xml"/><Relationship Id="rId9" Type="http://schemas.openxmlformats.org/officeDocument/2006/relationships/image" Target="../media/image7.emf"/></Relationships>
</file>

<file path=xl/worksheets/_rels/sheet3.xml.rels><?xml version="1.0" encoding="UTF-8" standalone="yes"?>
<Relationships xmlns="http://schemas.openxmlformats.org/package/2006/relationships"><Relationship Id="rId13" Type="http://schemas.openxmlformats.org/officeDocument/2006/relationships/image" Target="../media/image45.emf"/><Relationship Id="rId18" Type="http://schemas.openxmlformats.org/officeDocument/2006/relationships/control" Target="../activeX/activeX44.xml"/><Relationship Id="rId26" Type="http://schemas.openxmlformats.org/officeDocument/2006/relationships/control" Target="../activeX/activeX48.xml"/><Relationship Id="rId39" Type="http://schemas.openxmlformats.org/officeDocument/2006/relationships/image" Target="../media/image58.emf"/><Relationship Id="rId21" Type="http://schemas.openxmlformats.org/officeDocument/2006/relationships/image" Target="../media/image49.emf"/><Relationship Id="rId34" Type="http://schemas.openxmlformats.org/officeDocument/2006/relationships/control" Target="../activeX/activeX52.xml"/><Relationship Id="rId42" Type="http://schemas.openxmlformats.org/officeDocument/2006/relationships/control" Target="../activeX/activeX56.xml"/><Relationship Id="rId47" Type="http://schemas.openxmlformats.org/officeDocument/2006/relationships/image" Target="../media/image62.emf"/><Relationship Id="rId50" Type="http://schemas.openxmlformats.org/officeDocument/2006/relationships/control" Target="../activeX/activeX60.xml"/><Relationship Id="rId55" Type="http://schemas.openxmlformats.org/officeDocument/2006/relationships/image" Target="../media/image66.emf"/><Relationship Id="rId63" Type="http://schemas.openxmlformats.org/officeDocument/2006/relationships/image" Target="../media/image70.emf"/><Relationship Id="rId68" Type="http://schemas.openxmlformats.org/officeDocument/2006/relationships/control" Target="../activeX/activeX69.xml"/><Relationship Id="rId76" Type="http://schemas.openxmlformats.org/officeDocument/2006/relationships/ctrlProp" Target="../ctrlProps/ctrlProp19.xml"/><Relationship Id="rId84" Type="http://schemas.openxmlformats.org/officeDocument/2006/relationships/ctrlProp" Target="../ctrlProps/ctrlProp27.xml"/><Relationship Id="rId89" Type="http://schemas.openxmlformats.org/officeDocument/2006/relationships/ctrlProp" Target="../ctrlProps/ctrlProp32.xml"/><Relationship Id="rId7" Type="http://schemas.openxmlformats.org/officeDocument/2006/relationships/image" Target="../media/image42.emf"/><Relationship Id="rId71" Type="http://schemas.openxmlformats.org/officeDocument/2006/relationships/image" Target="../media/image74.emf"/><Relationship Id="rId92" Type="http://schemas.openxmlformats.org/officeDocument/2006/relationships/ctrlProp" Target="../ctrlProps/ctrlProp35.xml"/><Relationship Id="rId2" Type="http://schemas.openxmlformats.org/officeDocument/2006/relationships/drawing" Target="../drawings/drawing3.xml"/><Relationship Id="rId16" Type="http://schemas.openxmlformats.org/officeDocument/2006/relationships/control" Target="../activeX/activeX43.xml"/><Relationship Id="rId29" Type="http://schemas.openxmlformats.org/officeDocument/2006/relationships/image" Target="../media/image53.emf"/><Relationship Id="rId11" Type="http://schemas.openxmlformats.org/officeDocument/2006/relationships/image" Target="../media/image44.emf"/><Relationship Id="rId24" Type="http://schemas.openxmlformats.org/officeDocument/2006/relationships/control" Target="../activeX/activeX47.xml"/><Relationship Id="rId32" Type="http://schemas.openxmlformats.org/officeDocument/2006/relationships/control" Target="../activeX/activeX51.xml"/><Relationship Id="rId37" Type="http://schemas.openxmlformats.org/officeDocument/2006/relationships/image" Target="../media/image57.emf"/><Relationship Id="rId40" Type="http://schemas.openxmlformats.org/officeDocument/2006/relationships/control" Target="../activeX/activeX55.xml"/><Relationship Id="rId45" Type="http://schemas.openxmlformats.org/officeDocument/2006/relationships/image" Target="../media/image61.emf"/><Relationship Id="rId53" Type="http://schemas.openxmlformats.org/officeDocument/2006/relationships/image" Target="../media/image65.emf"/><Relationship Id="rId58" Type="http://schemas.openxmlformats.org/officeDocument/2006/relationships/control" Target="../activeX/activeX64.xml"/><Relationship Id="rId66" Type="http://schemas.openxmlformats.org/officeDocument/2006/relationships/control" Target="../activeX/activeX68.xml"/><Relationship Id="rId74" Type="http://schemas.openxmlformats.org/officeDocument/2006/relationships/control" Target="../activeX/activeX72.xml"/><Relationship Id="rId79" Type="http://schemas.openxmlformats.org/officeDocument/2006/relationships/ctrlProp" Target="../ctrlProps/ctrlProp22.xml"/><Relationship Id="rId87" Type="http://schemas.openxmlformats.org/officeDocument/2006/relationships/ctrlProp" Target="../ctrlProps/ctrlProp30.xml"/><Relationship Id="rId5" Type="http://schemas.openxmlformats.org/officeDocument/2006/relationships/image" Target="../media/image41.emf"/><Relationship Id="rId61" Type="http://schemas.openxmlformats.org/officeDocument/2006/relationships/image" Target="../media/image69.emf"/><Relationship Id="rId82" Type="http://schemas.openxmlformats.org/officeDocument/2006/relationships/ctrlProp" Target="../ctrlProps/ctrlProp25.xml"/><Relationship Id="rId90" Type="http://schemas.openxmlformats.org/officeDocument/2006/relationships/ctrlProp" Target="../ctrlProps/ctrlProp33.xml"/><Relationship Id="rId19" Type="http://schemas.openxmlformats.org/officeDocument/2006/relationships/image" Target="../media/image48.emf"/><Relationship Id="rId14" Type="http://schemas.openxmlformats.org/officeDocument/2006/relationships/control" Target="../activeX/activeX42.xml"/><Relationship Id="rId22" Type="http://schemas.openxmlformats.org/officeDocument/2006/relationships/control" Target="../activeX/activeX46.xml"/><Relationship Id="rId27" Type="http://schemas.openxmlformats.org/officeDocument/2006/relationships/image" Target="../media/image52.emf"/><Relationship Id="rId30" Type="http://schemas.openxmlformats.org/officeDocument/2006/relationships/control" Target="../activeX/activeX50.xml"/><Relationship Id="rId35" Type="http://schemas.openxmlformats.org/officeDocument/2006/relationships/image" Target="../media/image56.emf"/><Relationship Id="rId43" Type="http://schemas.openxmlformats.org/officeDocument/2006/relationships/image" Target="../media/image60.emf"/><Relationship Id="rId48" Type="http://schemas.openxmlformats.org/officeDocument/2006/relationships/control" Target="../activeX/activeX59.xml"/><Relationship Id="rId56" Type="http://schemas.openxmlformats.org/officeDocument/2006/relationships/control" Target="../activeX/activeX63.xml"/><Relationship Id="rId64" Type="http://schemas.openxmlformats.org/officeDocument/2006/relationships/control" Target="../activeX/activeX67.xml"/><Relationship Id="rId69" Type="http://schemas.openxmlformats.org/officeDocument/2006/relationships/image" Target="../media/image73.emf"/><Relationship Id="rId77" Type="http://schemas.openxmlformats.org/officeDocument/2006/relationships/ctrlProp" Target="../ctrlProps/ctrlProp20.xml"/><Relationship Id="rId8" Type="http://schemas.openxmlformats.org/officeDocument/2006/relationships/control" Target="../activeX/activeX39.xml"/><Relationship Id="rId51" Type="http://schemas.openxmlformats.org/officeDocument/2006/relationships/image" Target="../media/image64.emf"/><Relationship Id="rId72" Type="http://schemas.openxmlformats.org/officeDocument/2006/relationships/control" Target="../activeX/activeX71.xml"/><Relationship Id="rId80" Type="http://schemas.openxmlformats.org/officeDocument/2006/relationships/ctrlProp" Target="../ctrlProps/ctrlProp23.xml"/><Relationship Id="rId85" Type="http://schemas.openxmlformats.org/officeDocument/2006/relationships/ctrlProp" Target="../ctrlProps/ctrlProp28.xml"/><Relationship Id="rId93" Type="http://schemas.openxmlformats.org/officeDocument/2006/relationships/ctrlProp" Target="../ctrlProps/ctrlProp36.xml"/><Relationship Id="rId3" Type="http://schemas.openxmlformats.org/officeDocument/2006/relationships/vmlDrawing" Target="../drawings/vmlDrawing2.vml"/><Relationship Id="rId12" Type="http://schemas.openxmlformats.org/officeDocument/2006/relationships/control" Target="../activeX/activeX41.xml"/><Relationship Id="rId17" Type="http://schemas.openxmlformats.org/officeDocument/2006/relationships/image" Target="../media/image47.emf"/><Relationship Id="rId25" Type="http://schemas.openxmlformats.org/officeDocument/2006/relationships/image" Target="../media/image51.emf"/><Relationship Id="rId33" Type="http://schemas.openxmlformats.org/officeDocument/2006/relationships/image" Target="../media/image55.emf"/><Relationship Id="rId38" Type="http://schemas.openxmlformats.org/officeDocument/2006/relationships/control" Target="../activeX/activeX54.xml"/><Relationship Id="rId46" Type="http://schemas.openxmlformats.org/officeDocument/2006/relationships/control" Target="../activeX/activeX58.xml"/><Relationship Id="rId59" Type="http://schemas.openxmlformats.org/officeDocument/2006/relationships/image" Target="../media/image68.emf"/><Relationship Id="rId67" Type="http://schemas.openxmlformats.org/officeDocument/2006/relationships/image" Target="../media/image72.emf"/><Relationship Id="rId20" Type="http://schemas.openxmlformats.org/officeDocument/2006/relationships/control" Target="../activeX/activeX45.xml"/><Relationship Id="rId41" Type="http://schemas.openxmlformats.org/officeDocument/2006/relationships/image" Target="../media/image59.emf"/><Relationship Id="rId54" Type="http://schemas.openxmlformats.org/officeDocument/2006/relationships/control" Target="../activeX/activeX62.xml"/><Relationship Id="rId62" Type="http://schemas.openxmlformats.org/officeDocument/2006/relationships/control" Target="../activeX/activeX66.xml"/><Relationship Id="rId70" Type="http://schemas.openxmlformats.org/officeDocument/2006/relationships/control" Target="../activeX/activeX70.xml"/><Relationship Id="rId75" Type="http://schemas.openxmlformats.org/officeDocument/2006/relationships/image" Target="../media/image76.emf"/><Relationship Id="rId83" Type="http://schemas.openxmlformats.org/officeDocument/2006/relationships/ctrlProp" Target="../ctrlProps/ctrlProp26.xml"/><Relationship Id="rId88" Type="http://schemas.openxmlformats.org/officeDocument/2006/relationships/ctrlProp" Target="../ctrlProps/ctrlProp31.xml"/><Relationship Id="rId91" Type="http://schemas.openxmlformats.org/officeDocument/2006/relationships/ctrlProp" Target="../ctrlProps/ctrlProp34.xml"/><Relationship Id="rId1" Type="http://schemas.openxmlformats.org/officeDocument/2006/relationships/printerSettings" Target="../printerSettings/printerSettings2.bin"/><Relationship Id="rId6" Type="http://schemas.openxmlformats.org/officeDocument/2006/relationships/control" Target="../activeX/activeX38.xml"/><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ntrol" Target="../activeX/activeX49.xml"/><Relationship Id="rId36" Type="http://schemas.openxmlformats.org/officeDocument/2006/relationships/control" Target="../activeX/activeX53.xml"/><Relationship Id="rId49" Type="http://schemas.openxmlformats.org/officeDocument/2006/relationships/image" Target="../media/image63.emf"/><Relationship Id="rId57" Type="http://schemas.openxmlformats.org/officeDocument/2006/relationships/image" Target="../media/image67.emf"/><Relationship Id="rId10" Type="http://schemas.openxmlformats.org/officeDocument/2006/relationships/control" Target="../activeX/activeX40.xml"/><Relationship Id="rId31" Type="http://schemas.openxmlformats.org/officeDocument/2006/relationships/image" Target="../media/image54.emf"/><Relationship Id="rId44" Type="http://schemas.openxmlformats.org/officeDocument/2006/relationships/control" Target="../activeX/activeX57.xml"/><Relationship Id="rId52" Type="http://schemas.openxmlformats.org/officeDocument/2006/relationships/control" Target="../activeX/activeX61.xml"/><Relationship Id="rId60" Type="http://schemas.openxmlformats.org/officeDocument/2006/relationships/control" Target="../activeX/activeX65.xml"/><Relationship Id="rId65" Type="http://schemas.openxmlformats.org/officeDocument/2006/relationships/image" Target="../media/image71.emf"/><Relationship Id="rId73" Type="http://schemas.openxmlformats.org/officeDocument/2006/relationships/image" Target="../media/image75.emf"/><Relationship Id="rId78" Type="http://schemas.openxmlformats.org/officeDocument/2006/relationships/ctrlProp" Target="../ctrlProps/ctrlProp21.xml"/><Relationship Id="rId81" Type="http://schemas.openxmlformats.org/officeDocument/2006/relationships/ctrlProp" Target="../ctrlProps/ctrlProp24.xml"/><Relationship Id="rId86" Type="http://schemas.openxmlformats.org/officeDocument/2006/relationships/ctrlProp" Target="../ctrlProps/ctrlProp29.xml"/><Relationship Id="rId4" Type="http://schemas.openxmlformats.org/officeDocument/2006/relationships/control" Target="../activeX/activeX37.xml"/><Relationship Id="rId9" Type="http://schemas.openxmlformats.org/officeDocument/2006/relationships/image" Target="../media/image43.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3.xml"/><Relationship Id="rId13" Type="http://schemas.openxmlformats.org/officeDocument/2006/relationships/ctrlProp" Target="../ctrlProps/ctrlProp48.xml"/><Relationship Id="rId18" Type="http://schemas.openxmlformats.org/officeDocument/2006/relationships/ctrlProp" Target="../ctrlProps/ctrlProp53.xml"/><Relationship Id="rId3" Type="http://schemas.openxmlformats.org/officeDocument/2006/relationships/vmlDrawing" Target="../drawings/vmlDrawing4.vml"/><Relationship Id="rId7" Type="http://schemas.openxmlformats.org/officeDocument/2006/relationships/ctrlProp" Target="../ctrlProps/ctrlProp42.xml"/><Relationship Id="rId12" Type="http://schemas.openxmlformats.org/officeDocument/2006/relationships/ctrlProp" Target="../ctrlProps/ctrlProp47.xml"/><Relationship Id="rId17" Type="http://schemas.openxmlformats.org/officeDocument/2006/relationships/ctrlProp" Target="../ctrlProps/ctrlProp52.xml"/><Relationship Id="rId2" Type="http://schemas.openxmlformats.org/officeDocument/2006/relationships/drawing" Target="../drawings/drawing5.xml"/><Relationship Id="rId16" Type="http://schemas.openxmlformats.org/officeDocument/2006/relationships/ctrlProp" Target="../ctrlProps/ctrlProp51.xml"/><Relationship Id="rId1" Type="http://schemas.openxmlformats.org/officeDocument/2006/relationships/printerSettings" Target="../printerSettings/printerSettings4.bin"/><Relationship Id="rId6" Type="http://schemas.openxmlformats.org/officeDocument/2006/relationships/ctrlProp" Target="../ctrlProps/ctrlProp41.xml"/><Relationship Id="rId11" Type="http://schemas.openxmlformats.org/officeDocument/2006/relationships/ctrlProp" Target="../ctrlProps/ctrlProp46.xml"/><Relationship Id="rId5" Type="http://schemas.openxmlformats.org/officeDocument/2006/relationships/ctrlProp" Target="../ctrlProps/ctrlProp40.xml"/><Relationship Id="rId15" Type="http://schemas.openxmlformats.org/officeDocument/2006/relationships/ctrlProp" Target="../ctrlProps/ctrlProp50.xml"/><Relationship Id="rId10" Type="http://schemas.openxmlformats.org/officeDocument/2006/relationships/ctrlProp" Target="../ctrlProps/ctrlProp45.xml"/><Relationship Id="rId19" Type="http://schemas.openxmlformats.org/officeDocument/2006/relationships/ctrlProp" Target="../ctrlProps/ctrlProp54.xml"/><Relationship Id="rId4" Type="http://schemas.openxmlformats.org/officeDocument/2006/relationships/ctrlProp" Target="../ctrlProps/ctrlProp39.xml"/><Relationship Id="rId9" Type="http://schemas.openxmlformats.org/officeDocument/2006/relationships/ctrlProp" Target="../ctrlProps/ctrlProp44.xml"/><Relationship Id="rId14" Type="http://schemas.openxmlformats.org/officeDocument/2006/relationships/ctrlProp" Target="../ctrlProps/ctrlProp49.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9.xml"/><Relationship Id="rId13" Type="http://schemas.openxmlformats.org/officeDocument/2006/relationships/ctrlProp" Target="../ctrlProps/ctrlProp64.xml"/><Relationship Id="rId18" Type="http://schemas.openxmlformats.org/officeDocument/2006/relationships/ctrlProp" Target="../ctrlProps/ctrlProp69.xml"/><Relationship Id="rId3" Type="http://schemas.openxmlformats.org/officeDocument/2006/relationships/vmlDrawing" Target="../drawings/vmlDrawing5.vml"/><Relationship Id="rId7" Type="http://schemas.openxmlformats.org/officeDocument/2006/relationships/ctrlProp" Target="../ctrlProps/ctrlProp58.xml"/><Relationship Id="rId12" Type="http://schemas.openxmlformats.org/officeDocument/2006/relationships/ctrlProp" Target="../ctrlProps/ctrlProp63.xml"/><Relationship Id="rId17" Type="http://schemas.openxmlformats.org/officeDocument/2006/relationships/ctrlProp" Target="../ctrlProps/ctrlProp68.xml"/><Relationship Id="rId2" Type="http://schemas.openxmlformats.org/officeDocument/2006/relationships/drawing" Target="../drawings/drawing6.xml"/><Relationship Id="rId16" Type="http://schemas.openxmlformats.org/officeDocument/2006/relationships/ctrlProp" Target="../ctrlProps/ctrlProp67.xml"/><Relationship Id="rId1" Type="http://schemas.openxmlformats.org/officeDocument/2006/relationships/printerSettings" Target="../printerSettings/printerSettings5.bin"/><Relationship Id="rId6" Type="http://schemas.openxmlformats.org/officeDocument/2006/relationships/ctrlProp" Target="../ctrlProps/ctrlProp57.xml"/><Relationship Id="rId11" Type="http://schemas.openxmlformats.org/officeDocument/2006/relationships/ctrlProp" Target="../ctrlProps/ctrlProp62.xml"/><Relationship Id="rId5" Type="http://schemas.openxmlformats.org/officeDocument/2006/relationships/ctrlProp" Target="../ctrlProps/ctrlProp56.xml"/><Relationship Id="rId15" Type="http://schemas.openxmlformats.org/officeDocument/2006/relationships/ctrlProp" Target="../ctrlProps/ctrlProp66.xml"/><Relationship Id="rId10" Type="http://schemas.openxmlformats.org/officeDocument/2006/relationships/ctrlProp" Target="../ctrlProps/ctrlProp61.xml"/><Relationship Id="rId19" Type="http://schemas.openxmlformats.org/officeDocument/2006/relationships/ctrlProp" Target="../ctrlProps/ctrlProp70.xml"/><Relationship Id="rId4" Type="http://schemas.openxmlformats.org/officeDocument/2006/relationships/ctrlProp" Target="../ctrlProps/ctrlProp55.xml"/><Relationship Id="rId9" Type="http://schemas.openxmlformats.org/officeDocument/2006/relationships/ctrlProp" Target="../ctrlProps/ctrlProp60.xml"/><Relationship Id="rId14" Type="http://schemas.openxmlformats.org/officeDocument/2006/relationships/ctrlProp" Target="../ctrlProps/ctrlProp6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75.xml"/><Relationship Id="rId13" Type="http://schemas.openxmlformats.org/officeDocument/2006/relationships/ctrlProp" Target="../ctrlProps/ctrlProp80.xml"/><Relationship Id="rId18" Type="http://schemas.openxmlformats.org/officeDocument/2006/relationships/ctrlProp" Target="../ctrlProps/ctrlProp85.xml"/><Relationship Id="rId3" Type="http://schemas.openxmlformats.org/officeDocument/2006/relationships/vmlDrawing" Target="../drawings/vmlDrawing6.vml"/><Relationship Id="rId7" Type="http://schemas.openxmlformats.org/officeDocument/2006/relationships/ctrlProp" Target="../ctrlProps/ctrlProp74.xml"/><Relationship Id="rId12" Type="http://schemas.openxmlformats.org/officeDocument/2006/relationships/ctrlProp" Target="../ctrlProps/ctrlProp79.xml"/><Relationship Id="rId17" Type="http://schemas.openxmlformats.org/officeDocument/2006/relationships/ctrlProp" Target="../ctrlProps/ctrlProp84.xml"/><Relationship Id="rId2" Type="http://schemas.openxmlformats.org/officeDocument/2006/relationships/drawing" Target="../drawings/drawing7.xml"/><Relationship Id="rId16" Type="http://schemas.openxmlformats.org/officeDocument/2006/relationships/ctrlProp" Target="../ctrlProps/ctrlProp83.xml"/><Relationship Id="rId1" Type="http://schemas.openxmlformats.org/officeDocument/2006/relationships/printerSettings" Target="../printerSettings/printerSettings6.bin"/><Relationship Id="rId6" Type="http://schemas.openxmlformats.org/officeDocument/2006/relationships/ctrlProp" Target="../ctrlProps/ctrlProp73.xml"/><Relationship Id="rId11" Type="http://schemas.openxmlformats.org/officeDocument/2006/relationships/ctrlProp" Target="../ctrlProps/ctrlProp78.xml"/><Relationship Id="rId5" Type="http://schemas.openxmlformats.org/officeDocument/2006/relationships/ctrlProp" Target="../ctrlProps/ctrlProp72.xml"/><Relationship Id="rId15" Type="http://schemas.openxmlformats.org/officeDocument/2006/relationships/ctrlProp" Target="../ctrlProps/ctrlProp82.xml"/><Relationship Id="rId10" Type="http://schemas.openxmlformats.org/officeDocument/2006/relationships/ctrlProp" Target="../ctrlProps/ctrlProp77.xml"/><Relationship Id="rId19" Type="http://schemas.openxmlformats.org/officeDocument/2006/relationships/ctrlProp" Target="../ctrlProps/ctrlProp86.xml"/><Relationship Id="rId4" Type="http://schemas.openxmlformats.org/officeDocument/2006/relationships/ctrlProp" Target="../ctrlProps/ctrlProp71.xml"/><Relationship Id="rId9" Type="http://schemas.openxmlformats.org/officeDocument/2006/relationships/ctrlProp" Target="../ctrlProps/ctrlProp76.xml"/><Relationship Id="rId14" Type="http://schemas.openxmlformats.org/officeDocument/2006/relationships/ctrlProp" Target="../ctrlProps/ctrlProp81.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91.xml"/><Relationship Id="rId13" Type="http://schemas.openxmlformats.org/officeDocument/2006/relationships/ctrlProp" Target="../ctrlProps/ctrlProp96.xml"/><Relationship Id="rId18" Type="http://schemas.openxmlformats.org/officeDocument/2006/relationships/ctrlProp" Target="../ctrlProps/ctrlProp101.xml"/><Relationship Id="rId3" Type="http://schemas.openxmlformats.org/officeDocument/2006/relationships/vmlDrawing" Target="../drawings/vmlDrawing7.v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 Type="http://schemas.openxmlformats.org/officeDocument/2006/relationships/drawing" Target="../drawings/drawing8.xml"/><Relationship Id="rId16" Type="http://schemas.openxmlformats.org/officeDocument/2006/relationships/ctrlProp" Target="../ctrlProps/ctrlProp99.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5" Type="http://schemas.openxmlformats.org/officeDocument/2006/relationships/ctrlProp" Target="../ctrlProps/ctrlProp88.xml"/><Relationship Id="rId15" Type="http://schemas.openxmlformats.org/officeDocument/2006/relationships/ctrlProp" Target="../ctrlProps/ctrlProp98.xml"/><Relationship Id="rId10" Type="http://schemas.openxmlformats.org/officeDocument/2006/relationships/ctrlProp" Target="../ctrlProps/ctrlProp93.xml"/><Relationship Id="rId19" Type="http://schemas.openxmlformats.org/officeDocument/2006/relationships/ctrlProp" Target="../ctrlProps/ctrlProp102.xml"/><Relationship Id="rId4" Type="http://schemas.openxmlformats.org/officeDocument/2006/relationships/ctrlProp" Target="../ctrlProps/ctrlProp87.xml"/><Relationship Id="rId9" Type="http://schemas.openxmlformats.org/officeDocument/2006/relationships/ctrlProp" Target="../ctrlProps/ctrlProp92.xml"/><Relationship Id="rId14" Type="http://schemas.openxmlformats.org/officeDocument/2006/relationships/ctrlProp" Target="../ctrlProps/ctrlProp9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R55"/>
  <sheetViews>
    <sheetView showGridLines="0" showRowColHeaders="0" tabSelected="1" zoomScaleNormal="100" zoomScalePageLayoutView="123" workbookViewId="0"/>
  </sheetViews>
  <sheetFormatPr defaultColWidth="8.85546875" defaultRowHeight="12.75" x14ac:dyDescent="0.2"/>
  <cols>
    <col min="1" max="1" width="10.7109375" style="13" customWidth="1"/>
    <col min="2" max="2" width="2.7109375" style="13" customWidth="1"/>
    <col min="3" max="3" width="66.28515625" style="13" customWidth="1"/>
    <col min="4" max="4" width="8.85546875" style="13" customWidth="1"/>
    <col min="5" max="16384" width="8.85546875" style="13"/>
  </cols>
  <sheetData>
    <row r="1" spans="1:18" ht="44.1" customHeight="1" x14ac:dyDescent="0.25">
      <c r="A1" s="10"/>
      <c r="B1" s="11"/>
      <c r="C1" s="11"/>
      <c r="D1" s="11"/>
      <c r="E1" s="12"/>
      <c r="F1" s="12"/>
      <c r="G1" s="12"/>
      <c r="H1" s="12"/>
      <c r="I1" s="12"/>
      <c r="J1" s="12"/>
      <c r="K1" s="12"/>
      <c r="L1" s="12"/>
      <c r="M1" s="12"/>
      <c r="N1" s="12"/>
      <c r="O1" s="12"/>
      <c r="P1" s="12"/>
      <c r="Q1" s="12"/>
      <c r="R1" s="12"/>
    </row>
    <row r="2" spans="1:18" ht="23.25" x14ac:dyDescent="0.35">
      <c r="A2" s="11"/>
      <c r="B2" s="11"/>
      <c r="C2" s="14"/>
      <c r="D2" s="11"/>
      <c r="E2" s="12"/>
      <c r="F2" s="12"/>
      <c r="G2" s="11"/>
      <c r="H2" s="12"/>
      <c r="I2" s="12"/>
      <c r="J2" s="12"/>
      <c r="K2" s="12"/>
      <c r="L2" s="12"/>
      <c r="M2" s="12"/>
      <c r="N2" s="12"/>
      <c r="O2" s="12"/>
      <c r="P2" s="12"/>
      <c r="Q2" s="12"/>
      <c r="R2" s="12"/>
    </row>
    <row r="3" spans="1:18" ht="3.75" customHeight="1" x14ac:dyDescent="0.2">
      <c r="A3" s="11"/>
      <c r="B3" s="11"/>
      <c r="C3" s="11"/>
      <c r="D3" s="11"/>
      <c r="F3" s="11"/>
      <c r="G3" s="11"/>
      <c r="H3" s="12"/>
      <c r="I3" s="12"/>
      <c r="J3" s="12"/>
      <c r="K3" s="12"/>
      <c r="L3" s="12"/>
      <c r="M3" s="12"/>
      <c r="N3" s="12"/>
      <c r="O3" s="12"/>
      <c r="P3" s="12"/>
      <c r="Q3" s="12"/>
      <c r="R3" s="12"/>
    </row>
    <row r="4" spans="1:18" ht="40.5" x14ac:dyDescent="0.2">
      <c r="A4" s="11"/>
      <c r="B4" s="11"/>
      <c r="C4" s="15" t="s">
        <v>31</v>
      </c>
      <c r="D4" s="11"/>
      <c r="E4" s="16"/>
      <c r="F4" s="12"/>
      <c r="G4" s="11"/>
      <c r="H4" s="12"/>
      <c r="I4" s="12"/>
      <c r="J4" s="12"/>
      <c r="K4" s="12"/>
      <c r="L4" s="12"/>
      <c r="M4" s="12"/>
      <c r="N4" s="12"/>
      <c r="O4" s="12"/>
      <c r="P4" s="12"/>
      <c r="Q4" s="12"/>
      <c r="R4" s="12"/>
    </row>
    <row r="5" spans="1:18" ht="9.75" customHeight="1" x14ac:dyDescent="0.2">
      <c r="A5" s="11"/>
      <c r="B5" s="11"/>
      <c r="C5" s="15"/>
      <c r="D5" s="11"/>
      <c r="E5" s="16"/>
      <c r="F5" s="12"/>
      <c r="G5" s="11"/>
      <c r="H5" s="12"/>
      <c r="I5" s="12"/>
      <c r="J5" s="12"/>
      <c r="K5" s="12"/>
      <c r="L5" s="12"/>
      <c r="M5" s="12"/>
      <c r="N5" s="12"/>
      <c r="O5" s="12"/>
      <c r="P5" s="12"/>
      <c r="Q5" s="12"/>
      <c r="R5" s="12"/>
    </row>
    <row r="6" spans="1:18" ht="25.5" customHeight="1" x14ac:dyDescent="0.2">
      <c r="A6" s="11"/>
      <c r="B6" s="11"/>
      <c r="C6" s="17" t="s">
        <v>32</v>
      </c>
      <c r="D6" s="12"/>
      <c r="E6" s="12"/>
      <c r="F6" s="12"/>
      <c r="G6" s="12"/>
      <c r="H6" s="12"/>
      <c r="I6" s="12"/>
      <c r="J6" s="12"/>
      <c r="K6" s="12"/>
      <c r="L6" s="12"/>
      <c r="M6" s="12"/>
      <c r="N6" s="12"/>
      <c r="O6" s="12"/>
      <c r="P6" s="12"/>
      <c r="Q6" s="12"/>
      <c r="R6" s="12"/>
    </row>
    <row r="7" spans="1:18" ht="26.25" x14ac:dyDescent="0.4">
      <c r="A7" s="11"/>
      <c r="B7" s="11"/>
      <c r="C7" s="18" t="str">
        <f ca="1">+Water!B5</f>
        <v>Ethiopia</v>
      </c>
      <c r="D7" s="12"/>
      <c r="E7" s="12"/>
      <c r="F7" s="12"/>
      <c r="G7" s="12"/>
      <c r="H7" s="12"/>
      <c r="I7" s="12"/>
      <c r="J7" s="12"/>
      <c r="K7" s="12"/>
      <c r="L7" s="12"/>
      <c r="M7" s="12"/>
      <c r="N7" s="12"/>
      <c r="O7" s="12"/>
      <c r="P7" s="12"/>
      <c r="Q7" s="12"/>
      <c r="R7" s="12"/>
    </row>
    <row r="8" spans="1:18" ht="6" customHeight="1" x14ac:dyDescent="0.2">
      <c r="A8" s="11"/>
      <c r="B8" s="11"/>
      <c r="C8" s="11"/>
      <c r="D8" s="12"/>
      <c r="E8" s="12"/>
      <c r="F8" s="12"/>
      <c r="G8" s="12"/>
      <c r="H8" s="12"/>
      <c r="I8" s="12"/>
      <c r="J8" s="12"/>
      <c r="K8" s="12"/>
      <c r="L8" s="12"/>
      <c r="M8" s="12"/>
      <c r="N8" s="12"/>
      <c r="O8" s="12"/>
      <c r="P8" s="12"/>
      <c r="Q8" s="12"/>
      <c r="R8" s="12"/>
    </row>
    <row r="9" spans="1:18" ht="15" x14ac:dyDescent="0.2">
      <c r="A9" s="11"/>
      <c r="B9" s="11"/>
      <c r="C9" s="19" t="s">
        <v>33</v>
      </c>
      <c r="D9" s="12"/>
      <c r="E9" s="12"/>
      <c r="F9" s="12"/>
      <c r="G9" s="12"/>
      <c r="H9" s="12"/>
      <c r="I9" s="12"/>
      <c r="J9" s="12"/>
      <c r="K9" s="12"/>
      <c r="L9" s="12"/>
      <c r="M9" s="12"/>
      <c r="N9" s="12"/>
      <c r="O9" s="12"/>
      <c r="P9" s="12"/>
      <c r="Q9" s="12"/>
      <c r="R9" s="12"/>
    </row>
    <row r="10" spans="1:18" ht="8.25" customHeight="1" x14ac:dyDescent="0.2">
      <c r="A10" s="11"/>
      <c r="B10" s="11"/>
      <c r="C10" s="20"/>
      <c r="D10" s="12"/>
      <c r="E10" s="12"/>
      <c r="F10" s="12"/>
      <c r="G10" s="12"/>
      <c r="H10" s="12"/>
      <c r="I10" s="12"/>
      <c r="J10" s="12"/>
      <c r="K10" s="12"/>
      <c r="L10" s="12"/>
      <c r="M10" s="12"/>
      <c r="N10" s="12"/>
      <c r="O10" s="12"/>
      <c r="P10" s="12"/>
      <c r="Q10" s="12"/>
      <c r="R10" s="12"/>
    </row>
    <row r="11" spans="1:18" ht="15.95" customHeight="1" x14ac:dyDescent="0.2">
      <c r="A11" s="11"/>
      <c r="C11" s="21" t="s">
        <v>34</v>
      </c>
      <c r="D11" s="12"/>
      <c r="E11" s="11"/>
      <c r="F11" s="12"/>
      <c r="G11" s="12"/>
      <c r="H11" s="12"/>
      <c r="I11" s="12"/>
      <c r="J11" s="12"/>
      <c r="K11" s="12"/>
      <c r="L11" s="12"/>
      <c r="M11" s="12"/>
      <c r="N11" s="12"/>
      <c r="O11" s="12"/>
      <c r="P11" s="12"/>
      <c r="Q11" s="12"/>
      <c r="R11" s="12"/>
    </row>
    <row r="12" spans="1:18" ht="9" customHeight="1" x14ac:dyDescent="0.2">
      <c r="A12" s="11"/>
      <c r="B12" s="12"/>
      <c r="C12" s="22"/>
      <c r="D12" s="12"/>
      <c r="E12" s="11"/>
      <c r="F12" s="12"/>
      <c r="G12" s="12"/>
      <c r="H12" s="12"/>
      <c r="I12" s="12"/>
      <c r="J12" s="12"/>
      <c r="K12" s="12"/>
      <c r="L12" s="12"/>
      <c r="M12" s="12"/>
      <c r="N12" s="12"/>
      <c r="O12" s="12"/>
      <c r="P12" s="12"/>
      <c r="Q12" s="12"/>
      <c r="R12" s="12"/>
    </row>
    <row r="13" spans="1:18" ht="33" customHeight="1" x14ac:dyDescent="0.25">
      <c r="A13" s="11"/>
      <c r="B13" s="12"/>
      <c r="C13" s="23" t="s">
        <v>35</v>
      </c>
      <c r="D13" s="12"/>
      <c r="E13" s="11"/>
      <c r="F13" s="12"/>
      <c r="G13" s="12"/>
      <c r="H13" s="12"/>
      <c r="I13" s="12"/>
      <c r="J13" s="12"/>
      <c r="K13" s="12"/>
      <c r="L13" s="12"/>
      <c r="M13" s="12"/>
      <c r="N13" s="12"/>
      <c r="O13" s="12"/>
      <c r="P13" s="12"/>
      <c r="Q13" s="12"/>
      <c r="R13" s="12"/>
    </row>
    <row r="14" spans="1:18" ht="33" customHeight="1" x14ac:dyDescent="0.2">
      <c r="A14" s="11"/>
      <c r="B14" s="12"/>
      <c r="C14" s="24" t="s">
        <v>36</v>
      </c>
      <c r="D14" s="12"/>
      <c r="E14" s="11"/>
      <c r="F14" s="12"/>
      <c r="G14" s="12"/>
      <c r="H14" s="12"/>
      <c r="I14" s="12"/>
      <c r="J14" s="12"/>
      <c r="K14" s="12"/>
      <c r="L14" s="12"/>
      <c r="M14" s="12"/>
      <c r="N14" s="12"/>
      <c r="O14" s="12"/>
      <c r="P14" s="12"/>
      <c r="Q14" s="12"/>
      <c r="R14" s="12"/>
    </row>
    <row r="15" spans="1:18" ht="21.95" customHeight="1" x14ac:dyDescent="0.2">
      <c r="A15" s="11"/>
      <c r="B15" s="25"/>
      <c r="C15" s="26" t="s">
        <v>13</v>
      </c>
      <c r="D15" s="12"/>
      <c r="E15" s="11"/>
      <c r="F15" s="12"/>
      <c r="G15" s="12"/>
      <c r="H15" s="12"/>
      <c r="I15" s="12"/>
      <c r="J15" s="12"/>
      <c r="K15" s="12"/>
      <c r="L15" s="12"/>
      <c r="M15" s="12"/>
      <c r="N15" s="12"/>
      <c r="O15" s="12"/>
      <c r="P15" s="12"/>
      <c r="Q15" s="12"/>
      <c r="R15" s="12"/>
    </row>
    <row r="16" spans="1:18" ht="15" x14ac:dyDescent="0.2">
      <c r="A16" s="11"/>
      <c r="B16" s="25"/>
      <c r="C16" s="26" t="s">
        <v>18</v>
      </c>
      <c r="D16" s="12"/>
      <c r="E16" s="11"/>
      <c r="F16" s="12"/>
      <c r="G16" s="12"/>
      <c r="H16" s="12"/>
      <c r="I16" s="12"/>
      <c r="J16" s="12"/>
      <c r="K16" s="12"/>
      <c r="L16" s="12"/>
      <c r="M16" s="12"/>
      <c r="N16" s="12"/>
      <c r="O16" s="12"/>
      <c r="P16" s="12"/>
      <c r="Q16" s="12"/>
      <c r="R16" s="12"/>
    </row>
    <row r="17" spans="1:18" ht="15" x14ac:dyDescent="0.2">
      <c r="A17" s="11"/>
      <c r="B17" s="25"/>
      <c r="C17" s="26" t="s">
        <v>37</v>
      </c>
      <c r="D17" s="12"/>
      <c r="E17" s="11"/>
      <c r="F17" s="12"/>
      <c r="G17" s="12"/>
      <c r="H17" s="12"/>
      <c r="I17" s="12"/>
      <c r="J17" s="12"/>
      <c r="K17" s="12"/>
      <c r="L17" s="12"/>
      <c r="M17" s="12"/>
      <c r="N17" s="12"/>
      <c r="O17" s="12"/>
      <c r="P17" s="12"/>
      <c r="Q17" s="12"/>
      <c r="R17" s="12"/>
    </row>
    <row r="18" spans="1:18" ht="21" customHeight="1" x14ac:dyDescent="0.2">
      <c r="A18" s="11"/>
      <c r="B18" s="11"/>
      <c r="C18" s="27"/>
      <c r="D18" s="12"/>
      <c r="E18" s="25"/>
      <c r="F18" s="12"/>
      <c r="G18" s="12"/>
      <c r="H18" s="12"/>
      <c r="I18" s="12"/>
      <c r="J18" s="12"/>
      <c r="K18" s="12"/>
      <c r="L18" s="12"/>
      <c r="M18" s="12"/>
      <c r="N18" s="12"/>
      <c r="O18" s="12"/>
      <c r="P18" s="12"/>
      <c r="Q18" s="12"/>
      <c r="R18" s="12"/>
    </row>
    <row r="19" spans="1:18" ht="15.75" x14ac:dyDescent="0.25">
      <c r="A19" s="11"/>
      <c r="B19" s="11"/>
      <c r="C19" s="28" t="s">
        <v>38</v>
      </c>
      <c r="D19" s="12"/>
      <c r="E19" s="29"/>
      <c r="F19" s="12"/>
      <c r="G19" s="12"/>
      <c r="H19" s="12"/>
      <c r="I19" s="12"/>
      <c r="J19" s="12"/>
      <c r="K19" s="12"/>
      <c r="L19" s="12"/>
      <c r="M19" s="12"/>
      <c r="N19" s="12"/>
      <c r="O19" s="12"/>
      <c r="P19" s="12"/>
      <c r="Q19" s="12"/>
      <c r="R19" s="12"/>
    </row>
    <row r="20" spans="1:18" ht="15.75" x14ac:dyDescent="0.25">
      <c r="A20" s="11"/>
      <c r="B20" s="11"/>
      <c r="C20" s="30" t="s">
        <v>39</v>
      </c>
      <c r="D20" s="12"/>
      <c r="E20" s="29"/>
      <c r="F20" s="12"/>
      <c r="G20" s="12"/>
      <c r="H20" s="12"/>
      <c r="I20" s="12"/>
      <c r="J20" s="12"/>
      <c r="K20" s="12"/>
      <c r="L20" s="12"/>
      <c r="M20" s="12"/>
      <c r="N20" s="12"/>
      <c r="O20" s="12"/>
      <c r="P20" s="12"/>
      <c r="Q20" s="12"/>
      <c r="R20" s="12"/>
    </row>
    <row r="21" spans="1:18" ht="15" x14ac:dyDescent="0.2">
      <c r="A21" s="31"/>
      <c r="B21" s="31"/>
      <c r="C21" s="32" t="str">
        <f ca="1">IF(INDIRECT(CONCATENATE("Water","!B105"))=0,"",INDIRECT(CONCATENATE("Water","!B105")))</f>
        <v>DHS00</v>
      </c>
      <c r="D21" s="12"/>
      <c r="E21" s="33"/>
      <c r="F21" s="12"/>
      <c r="G21" s="12"/>
      <c r="H21" s="12"/>
      <c r="I21" s="12"/>
      <c r="J21" s="12"/>
      <c r="K21" s="12"/>
      <c r="L21" s="12"/>
      <c r="M21" s="12"/>
      <c r="N21" s="12"/>
      <c r="O21" s="12"/>
      <c r="P21" s="12"/>
      <c r="Q21" s="12"/>
      <c r="R21" s="12"/>
    </row>
    <row r="22" spans="1:18" ht="15" x14ac:dyDescent="0.2">
      <c r="A22" s="31"/>
      <c r="B22" s="31"/>
      <c r="C22" s="32" t="str">
        <f ca="1">IF(INDIRECT(CONCATENATE("Water","!B106"))=0,"",INDIRECT(CONCATENATE("Water","!B106")))</f>
        <v>DHS05</v>
      </c>
      <c r="D22" s="12"/>
      <c r="E22" s="34"/>
      <c r="F22" s="12"/>
      <c r="G22" s="12"/>
      <c r="H22" s="12"/>
      <c r="I22" s="12"/>
      <c r="J22" s="12"/>
      <c r="K22" s="12"/>
      <c r="L22" s="12"/>
      <c r="M22" s="12"/>
      <c r="N22" s="12"/>
      <c r="O22" s="12"/>
      <c r="P22" s="12"/>
      <c r="Q22" s="12"/>
      <c r="R22" s="12"/>
    </row>
    <row r="23" spans="1:18" ht="15" x14ac:dyDescent="0.2">
      <c r="A23" s="31"/>
      <c r="B23" s="31"/>
      <c r="C23" s="32" t="str">
        <f ca="1">IF(INDIRECT(CONCATENATE("Water","!B107"))=0,"",INDIRECT(CONCATENATE("Water","!B107")))</f>
        <v>DHS11</v>
      </c>
      <c r="D23" s="12"/>
      <c r="E23" s="35"/>
      <c r="F23" s="12"/>
      <c r="G23" s="12"/>
      <c r="H23" s="12"/>
      <c r="I23" s="12"/>
      <c r="J23" s="12"/>
      <c r="K23" s="12"/>
      <c r="L23" s="12"/>
      <c r="M23" s="12"/>
      <c r="N23" s="12"/>
      <c r="O23" s="12"/>
      <c r="P23" s="12"/>
      <c r="Q23" s="12"/>
      <c r="R23" s="12"/>
    </row>
    <row r="24" spans="1:18" x14ac:dyDescent="0.2">
      <c r="A24" s="31"/>
      <c r="B24" s="31"/>
      <c r="C24" s="32" t="str">
        <f ca="1">IF(INDIRECT(CONCATENATE("Water","!B108"))=0,"",INDIRECT(CONCATENATE("Water","!B108")))</f>
        <v>DHS16</v>
      </c>
      <c r="D24" s="12"/>
      <c r="E24" s="12"/>
      <c r="F24" s="12"/>
      <c r="G24" s="12"/>
      <c r="H24" s="12"/>
      <c r="I24" s="12"/>
      <c r="J24" s="12"/>
      <c r="K24" s="12"/>
      <c r="L24" s="12"/>
      <c r="M24" s="12"/>
      <c r="N24" s="12"/>
      <c r="O24" s="12"/>
      <c r="P24" s="12"/>
      <c r="Q24" s="12"/>
      <c r="R24" s="12"/>
    </row>
    <row r="25" spans="1:18" x14ac:dyDescent="0.2">
      <c r="A25" s="31"/>
      <c r="B25" s="31"/>
      <c r="C25" s="32" t="str">
        <f ca="1">IF(INDIRECT(CONCATENATE("Water","!B109"))=0,"",INDIRECT(CONCATENATE("Water","!B109")))</f>
        <v/>
      </c>
      <c r="D25" s="12"/>
      <c r="E25" s="12"/>
      <c r="F25" s="12"/>
      <c r="G25" s="12"/>
      <c r="H25" s="12"/>
      <c r="I25" s="12"/>
      <c r="J25" s="12"/>
      <c r="K25" s="12"/>
      <c r="L25" s="12"/>
      <c r="M25" s="12"/>
      <c r="N25" s="12"/>
      <c r="O25" s="12"/>
      <c r="P25" s="12"/>
      <c r="Q25" s="12"/>
      <c r="R25" s="12"/>
    </row>
    <row r="26" spans="1:18" x14ac:dyDescent="0.2">
      <c r="A26" s="31"/>
      <c r="B26" s="31"/>
      <c r="C26" s="32" t="str">
        <f ca="1">IF(INDIRECT(CONCATENATE("Water","!B110"))=0,"",INDIRECT(CONCATENATE("Water","!B110")))</f>
        <v/>
      </c>
      <c r="D26" s="12"/>
      <c r="E26" s="12"/>
      <c r="F26" s="12"/>
      <c r="G26" s="12"/>
      <c r="H26" s="12"/>
      <c r="I26" s="12"/>
      <c r="J26" s="12"/>
      <c r="K26" s="12"/>
      <c r="L26" s="12"/>
      <c r="M26" s="12"/>
      <c r="N26" s="12"/>
      <c r="O26" s="12"/>
      <c r="P26" s="12"/>
      <c r="Q26" s="12"/>
      <c r="R26" s="12"/>
    </row>
    <row r="27" spans="1:18" x14ac:dyDescent="0.2">
      <c r="A27" s="31"/>
      <c r="B27" s="31"/>
      <c r="C27" s="32" t="str">
        <f ca="1">IF(INDIRECT(CONCATENATE("Water","!B111"))=0,"",INDIRECT(CONCATENATE("Water","!B111")))</f>
        <v/>
      </c>
      <c r="D27" s="12"/>
      <c r="E27" s="12"/>
      <c r="F27" s="12"/>
      <c r="G27" s="12"/>
      <c r="H27" s="12"/>
      <c r="I27" s="12"/>
      <c r="J27" s="12"/>
      <c r="K27" s="12"/>
      <c r="L27" s="12"/>
      <c r="M27" s="12"/>
      <c r="N27" s="12"/>
      <c r="O27" s="12"/>
      <c r="P27" s="12"/>
      <c r="Q27" s="12"/>
      <c r="R27" s="12"/>
    </row>
    <row r="28" spans="1:18" x14ac:dyDescent="0.2">
      <c r="A28" s="31"/>
      <c r="B28" s="31"/>
      <c r="C28" s="32" t="str">
        <f ca="1">IF(INDIRECT(CONCATENATE("Water","!B112"))=0,"",INDIRECT(CONCATENATE("Water","!B112")))</f>
        <v/>
      </c>
      <c r="D28" s="12"/>
      <c r="E28" s="12"/>
      <c r="F28" s="12"/>
      <c r="G28" s="12"/>
      <c r="H28" s="12"/>
      <c r="I28" s="12"/>
      <c r="J28" s="12"/>
      <c r="K28" s="12"/>
      <c r="L28" s="12"/>
      <c r="M28" s="12"/>
      <c r="N28" s="12"/>
      <c r="O28" s="12"/>
      <c r="P28" s="12"/>
      <c r="Q28" s="12"/>
      <c r="R28" s="12"/>
    </row>
    <row r="29" spans="1:18" x14ac:dyDescent="0.2">
      <c r="A29" s="31"/>
      <c r="B29" s="31"/>
      <c r="C29" s="32" t="str">
        <f ca="1">IF(INDIRECT(CONCATENATE("Water","!B113"))=0,"",INDIRECT(CONCATENATE("Water","!B113")))</f>
        <v/>
      </c>
      <c r="D29" s="12"/>
      <c r="E29" s="12"/>
      <c r="F29" s="12"/>
      <c r="G29" s="12"/>
      <c r="H29" s="12"/>
      <c r="I29" s="12"/>
      <c r="J29" s="12"/>
      <c r="K29" s="12"/>
      <c r="L29" s="12"/>
      <c r="M29" s="12"/>
      <c r="N29" s="12"/>
      <c r="O29" s="12"/>
      <c r="P29" s="12"/>
      <c r="Q29" s="12"/>
      <c r="R29" s="12"/>
    </row>
    <row r="30" spans="1:18" x14ac:dyDescent="0.2">
      <c r="A30" s="31"/>
      <c r="B30" s="31"/>
      <c r="C30" s="32" t="str">
        <f ca="1">IF(INDIRECT(CONCATENATE("Water","!B114"))=0,"",INDIRECT(CONCATENATE("Water","!B114")))</f>
        <v/>
      </c>
      <c r="D30" s="12"/>
      <c r="E30" s="12"/>
      <c r="F30" s="12"/>
      <c r="G30" s="12"/>
      <c r="H30" s="12"/>
      <c r="I30" s="12"/>
      <c r="J30" s="12"/>
      <c r="K30" s="12"/>
      <c r="L30" s="12"/>
      <c r="M30" s="12"/>
      <c r="N30" s="12"/>
      <c r="O30" s="12"/>
      <c r="P30" s="12"/>
      <c r="Q30" s="12"/>
      <c r="R30" s="12"/>
    </row>
    <row r="31" spans="1:18" x14ac:dyDescent="0.2">
      <c r="A31" s="31"/>
      <c r="B31" s="31"/>
      <c r="C31" s="32" t="str">
        <f ca="1">IF(INDIRECT(CONCATENATE("Water","!B115"))=0,"",INDIRECT(CONCATENATE("Water","!B115")))</f>
        <v/>
      </c>
      <c r="D31" s="12"/>
      <c r="E31" s="12"/>
      <c r="F31" s="12"/>
      <c r="G31" s="12"/>
      <c r="H31" s="12"/>
      <c r="I31" s="12"/>
      <c r="J31" s="12"/>
      <c r="K31" s="12"/>
      <c r="L31" s="12"/>
      <c r="M31" s="12"/>
      <c r="N31" s="12"/>
      <c r="O31" s="12"/>
      <c r="P31" s="12"/>
      <c r="Q31" s="12"/>
      <c r="R31" s="12"/>
    </row>
    <row r="32" spans="1:18" x14ac:dyDescent="0.2">
      <c r="A32" s="31"/>
      <c r="B32" s="31"/>
      <c r="C32" s="32" t="str">
        <f ca="1">IF(INDIRECT(CONCATENATE("Water","!B116"))=0,"",INDIRECT(CONCATENATE("Water","!B116")))</f>
        <v/>
      </c>
      <c r="D32" s="12"/>
      <c r="E32" s="12"/>
      <c r="F32" s="12"/>
      <c r="G32" s="12"/>
      <c r="H32" s="12"/>
      <c r="I32" s="12"/>
      <c r="J32" s="12"/>
      <c r="K32" s="12"/>
      <c r="L32" s="12"/>
      <c r="M32" s="12"/>
      <c r="N32" s="12"/>
      <c r="O32" s="12"/>
      <c r="P32" s="12"/>
      <c r="Q32" s="12"/>
      <c r="R32" s="12"/>
    </row>
    <row r="33" spans="1:18" ht="3" customHeight="1" x14ac:dyDescent="0.2">
      <c r="A33" s="11"/>
      <c r="B33" s="11"/>
      <c r="C33" s="32"/>
      <c r="D33" s="12"/>
      <c r="E33" s="12"/>
      <c r="F33" s="12"/>
      <c r="G33" s="12"/>
      <c r="H33" s="12"/>
      <c r="I33" s="12"/>
      <c r="J33" s="12"/>
      <c r="K33" s="12"/>
      <c r="L33" s="12"/>
      <c r="M33" s="12"/>
      <c r="N33" s="12"/>
      <c r="O33" s="12"/>
      <c r="P33" s="12"/>
      <c r="Q33" s="12"/>
      <c r="R33" s="12"/>
    </row>
    <row r="34" spans="1:18" ht="15.95" customHeight="1" x14ac:dyDescent="0.2">
      <c r="A34" s="36"/>
      <c r="B34" s="36"/>
      <c r="C34" s="37"/>
      <c r="D34" s="11"/>
      <c r="E34" s="12"/>
      <c r="F34" s="12"/>
      <c r="G34" s="12"/>
      <c r="H34" s="12"/>
      <c r="I34" s="12"/>
      <c r="J34" s="12"/>
      <c r="K34" s="12"/>
      <c r="L34" s="12"/>
      <c r="M34" s="12"/>
      <c r="N34" s="12"/>
      <c r="O34" s="12"/>
      <c r="P34" s="12"/>
      <c r="Q34" s="12"/>
      <c r="R34" s="12"/>
    </row>
    <row r="35" spans="1:18" ht="23.25" x14ac:dyDescent="0.2">
      <c r="A35" s="36"/>
      <c r="B35" s="36"/>
      <c r="C35" s="36"/>
      <c r="D35" s="11"/>
      <c r="E35" s="12"/>
      <c r="F35" s="12"/>
      <c r="G35" s="12"/>
      <c r="H35" s="12"/>
      <c r="I35" s="12"/>
      <c r="J35" s="12"/>
      <c r="K35" s="12"/>
      <c r="L35" s="12"/>
      <c r="M35" s="12"/>
      <c r="N35" s="12"/>
      <c r="O35" s="12"/>
      <c r="P35" s="12"/>
      <c r="Q35" s="12"/>
      <c r="R35" s="12"/>
    </row>
    <row r="36" spans="1:18" ht="15" x14ac:dyDescent="0.2">
      <c r="A36" s="38"/>
      <c r="B36" s="39"/>
      <c r="C36" s="40"/>
      <c r="D36" s="11"/>
      <c r="E36" s="12"/>
      <c r="F36" s="12"/>
      <c r="G36" s="12"/>
      <c r="H36" s="12"/>
      <c r="I36" s="12"/>
      <c r="J36" s="12"/>
      <c r="K36" s="12"/>
      <c r="L36" s="12"/>
      <c r="M36" s="12"/>
      <c r="N36" s="12"/>
      <c r="O36" s="12"/>
      <c r="P36" s="12"/>
      <c r="Q36" s="12"/>
      <c r="R36" s="12"/>
    </row>
    <row r="37" spans="1:18" ht="15" x14ac:dyDescent="0.2">
      <c r="A37" s="38"/>
      <c r="B37" s="39"/>
      <c r="C37" s="41"/>
      <c r="D37" s="11"/>
      <c r="E37" s="12"/>
      <c r="F37" s="12"/>
      <c r="G37" s="12"/>
      <c r="H37" s="12"/>
      <c r="I37" s="12"/>
      <c r="J37" s="12"/>
      <c r="K37" s="12"/>
      <c r="L37" s="12"/>
      <c r="M37" s="12"/>
      <c r="N37" s="12"/>
      <c r="O37" s="12"/>
      <c r="P37" s="12"/>
      <c r="Q37" s="12"/>
      <c r="R37" s="12"/>
    </row>
    <row r="38" spans="1:18" ht="15" x14ac:dyDescent="0.2">
      <c r="A38" s="38"/>
      <c r="B38" s="39"/>
      <c r="C38" s="42"/>
      <c r="D38" s="11"/>
      <c r="E38" s="12"/>
      <c r="F38" s="12"/>
      <c r="G38" s="12"/>
      <c r="H38" s="12"/>
      <c r="I38" s="12"/>
      <c r="J38" s="12"/>
      <c r="K38" s="12"/>
      <c r="L38" s="12"/>
      <c r="M38" s="12"/>
      <c r="N38" s="12"/>
      <c r="O38" s="12"/>
      <c r="P38" s="12"/>
      <c r="Q38" s="12"/>
      <c r="R38" s="12"/>
    </row>
    <row r="39" spans="1:18" ht="15" x14ac:dyDescent="0.2">
      <c r="A39" s="38"/>
      <c r="B39" s="39"/>
      <c r="C39" s="42"/>
      <c r="D39" s="11"/>
      <c r="E39" s="12"/>
      <c r="F39" s="12"/>
      <c r="G39" s="12"/>
      <c r="H39" s="12"/>
      <c r="I39" s="12"/>
      <c r="J39" s="12"/>
      <c r="K39" s="12"/>
      <c r="L39" s="12"/>
      <c r="M39" s="12"/>
      <c r="N39" s="12"/>
      <c r="O39" s="12"/>
      <c r="P39" s="12"/>
      <c r="Q39" s="12"/>
      <c r="R39" s="12"/>
    </row>
    <row r="40" spans="1:18" ht="15" x14ac:dyDescent="0.2">
      <c r="A40" s="38"/>
      <c r="B40" s="39"/>
      <c r="C40" s="42"/>
      <c r="D40" s="11"/>
      <c r="E40" s="12"/>
      <c r="F40" s="12"/>
      <c r="G40" s="12"/>
      <c r="H40" s="12"/>
      <c r="I40" s="12"/>
      <c r="J40" s="12"/>
      <c r="K40" s="12"/>
      <c r="L40" s="12"/>
      <c r="M40" s="12"/>
      <c r="N40" s="12"/>
      <c r="O40" s="12"/>
      <c r="P40" s="12"/>
      <c r="Q40" s="12"/>
      <c r="R40" s="12"/>
    </row>
    <row r="41" spans="1:18" ht="15" x14ac:dyDescent="0.2">
      <c r="A41" s="38"/>
      <c r="B41" s="39"/>
      <c r="C41" s="42"/>
      <c r="D41" s="11"/>
      <c r="E41" s="12"/>
      <c r="F41" s="12"/>
      <c r="G41" s="12"/>
      <c r="H41" s="12"/>
      <c r="I41" s="12"/>
      <c r="J41" s="12"/>
      <c r="K41" s="12"/>
      <c r="L41" s="12"/>
      <c r="M41" s="12"/>
      <c r="N41" s="12"/>
      <c r="O41" s="12"/>
      <c r="P41" s="12"/>
      <c r="Q41" s="12"/>
      <c r="R41" s="12"/>
    </row>
    <row r="42" spans="1:18" ht="15" x14ac:dyDescent="0.2">
      <c r="A42" s="38"/>
      <c r="B42" s="39"/>
      <c r="C42" s="42"/>
      <c r="D42" s="11"/>
      <c r="E42" s="12"/>
      <c r="F42" s="12"/>
      <c r="G42" s="12"/>
      <c r="H42" s="12"/>
      <c r="I42" s="12"/>
      <c r="J42" s="12"/>
      <c r="K42" s="12"/>
      <c r="L42" s="12"/>
      <c r="M42" s="12"/>
      <c r="N42" s="12"/>
      <c r="O42" s="12"/>
      <c r="P42" s="12"/>
      <c r="Q42" s="12"/>
      <c r="R42" s="12"/>
    </row>
    <row r="43" spans="1:18" ht="15" x14ac:dyDescent="0.2">
      <c r="A43" s="38"/>
      <c r="B43" s="39"/>
      <c r="D43" s="11"/>
      <c r="E43" s="12"/>
      <c r="F43" s="12"/>
      <c r="G43" s="12"/>
      <c r="H43" s="12"/>
      <c r="I43" s="12"/>
      <c r="J43" s="12"/>
      <c r="K43" s="12"/>
      <c r="L43" s="12"/>
      <c r="M43" s="12"/>
      <c r="N43" s="12"/>
      <c r="O43" s="12"/>
      <c r="P43" s="12"/>
      <c r="Q43" s="12"/>
      <c r="R43" s="12"/>
    </row>
    <row r="44" spans="1:18" ht="15" x14ac:dyDescent="0.2">
      <c r="A44" s="11"/>
      <c r="B44" s="11"/>
      <c r="C44" s="11"/>
      <c r="D44" s="11"/>
      <c r="E44" s="12"/>
      <c r="F44" s="12"/>
      <c r="G44" s="12"/>
      <c r="H44" s="12"/>
      <c r="I44" s="12"/>
      <c r="J44" s="12"/>
      <c r="K44" s="12"/>
      <c r="L44" s="12"/>
      <c r="M44" s="12"/>
      <c r="N44" s="12"/>
      <c r="O44" s="12"/>
      <c r="P44" s="12"/>
      <c r="Q44" s="12"/>
      <c r="R44" s="12"/>
    </row>
    <row r="45" spans="1:18" ht="15" x14ac:dyDescent="0.2">
      <c r="A45" s="11"/>
      <c r="B45" s="11"/>
      <c r="C45" s="11"/>
      <c r="D45" s="11"/>
      <c r="E45" s="12"/>
      <c r="F45" s="12"/>
      <c r="G45" s="12"/>
      <c r="H45" s="12"/>
      <c r="I45" s="12"/>
      <c r="J45" s="12"/>
      <c r="K45" s="12"/>
      <c r="L45" s="12"/>
      <c r="M45" s="12"/>
      <c r="N45" s="12"/>
      <c r="O45" s="12"/>
      <c r="P45" s="12"/>
      <c r="Q45" s="12"/>
      <c r="R45" s="12"/>
    </row>
    <row r="46" spans="1:18" ht="15" x14ac:dyDescent="0.2">
      <c r="A46" s="11"/>
      <c r="B46" s="11"/>
      <c r="C46" s="11"/>
      <c r="D46" s="11"/>
    </row>
    <row r="47" spans="1:18" ht="15" x14ac:dyDescent="0.2">
      <c r="A47" s="11"/>
      <c r="B47" s="11"/>
      <c r="C47" s="11"/>
      <c r="D47" s="11"/>
    </row>
    <row r="48" spans="1:18" ht="15" x14ac:dyDescent="0.2">
      <c r="A48" s="11"/>
      <c r="B48" s="11"/>
      <c r="C48" s="11"/>
      <c r="D48" s="11"/>
    </row>
    <row r="49" spans="1:12" ht="15" x14ac:dyDescent="0.2">
      <c r="A49" s="11"/>
      <c r="B49" s="11"/>
      <c r="C49" s="11"/>
      <c r="D49" s="11"/>
    </row>
    <row r="55" spans="1:12" x14ac:dyDescent="0.2">
      <c r="L55" s="43" t="str">
        <f>+IF(ISNUMBER(M48), "", "Insufficient data to estimate safely managed sanitation services at national level")</f>
        <v>Insufficient data to estimate safely managed sanitation services at national level</v>
      </c>
    </row>
  </sheetData>
  <hyperlinks>
    <hyperlink ref="C17" location="Hygiene!A1" display="Hygiene" xr:uid="{0CB49391-6D32-4910-BC41-7FF4BD244748}"/>
    <hyperlink ref="C15" location="Water!A1" display="Water" xr:uid="{DF2C7692-4FE4-4E5F-86B3-2D8F4FFBC4B6}"/>
    <hyperlink ref="C16" location="Sanitation!A1" display="Sanitation" xr:uid="{FB045F10-20D0-479A-B7DF-D86C739D03E4}"/>
    <hyperlink ref="C21" location="Water!A1" display="Hyper" xr:uid="{592962A6-E448-4A19-896B-9FC47D2D40B0}"/>
    <hyperlink ref="C22" location="Introduction!A1" display="Introduction!A1" xr:uid="{EBF999C5-D664-499E-B38E-F6286F59C022}"/>
    <hyperlink ref="C23" location="Introduction!A1" display="Introduction!A1" xr:uid="{96FE1FEE-74E8-4949-BC8F-2CC9B914FEA5}"/>
    <hyperlink ref="C24" location="Introduction!A1" display="Introduction!A1" xr:uid="{767DB51A-FF34-424E-AC75-F53D16257A03}"/>
    <hyperlink ref="C25" location="Introduction!A1" display="Introduction!A1" xr:uid="{8EAB7056-BD07-481E-8600-A93107CFAB5E}"/>
    <hyperlink ref="C26" location="Introduction!A1" display="Introduction!A1" xr:uid="{064CD2F4-1BA6-41C6-8CFC-13FF413E42A9}"/>
    <hyperlink ref="C27" location="Introduction!A1" display="Introduction!A1" xr:uid="{F4A8763A-6C04-4342-BE6E-BC0A0DE81007}"/>
    <hyperlink ref="C28" location="Introduction!A1" display="Introduction!A1" xr:uid="{5AA49E89-087A-45FA-95A9-45587C0F5E28}"/>
    <hyperlink ref="C29" location="Introduction!A1" display="Introduction!A1" xr:uid="{6AE1743B-BC67-4209-AE26-479C2D5CFB36}"/>
    <hyperlink ref="C30:C32" location="Introduction!A1" display="Introduction!A1" xr:uid="{DB998D3E-2B3F-4C9B-9FAD-20AF088C7A58}"/>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0" showRowColHeaders="0" zoomScaleNormal="100" workbookViewId="0"/>
  </sheetViews>
  <sheetFormatPr defaultColWidth="9.140625" defaultRowHeight="12.75" x14ac:dyDescent="0.2"/>
  <cols>
    <col min="1" max="5" width="9" style="47" customWidth="1"/>
    <col min="6" max="7" width="9" style="50" customWidth="1"/>
    <col min="8" max="38" width="9" style="47" customWidth="1"/>
    <col min="39" max="261" width="9.140625" style="47"/>
    <col min="262" max="262" width="5" style="47" customWidth="1"/>
    <col min="263" max="263" width="13.85546875" style="47" customWidth="1"/>
    <col min="264" max="265" width="6.28515625" style="47" customWidth="1"/>
    <col min="266" max="267" width="7" style="47" customWidth="1"/>
    <col min="268" max="274" width="6.28515625" style="47" customWidth="1"/>
    <col min="275" max="517" width="9.140625" style="47"/>
    <col min="518" max="518" width="5" style="47" customWidth="1"/>
    <col min="519" max="519" width="13.85546875" style="47" customWidth="1"/>
    <col min="520" max="521" width="6.28515625" style="47" customWidth="1"/>
    <col min="522" max="523" width="7" style="47" customWidth="1"/>
    <col min="524" max="530" width="6.28515625" style="47" customWidth="1"/>
    <col min="531" max="773" width="9.140625" style="47"/>
    <col min="774" max="774" width="5" style="47" customWidth="1"/>
    <col min="775" max="775" width="13.85546875" style="47" customWidth="1"/>
    <col min="776" max="777" width="6.28515625" style="47" customWidth="1"/>
    <col min="778" max="779" width="7" style="47" customWidth="1"/>
    <col min="780" max="786" width="6.28515625" style="47" customWidth="1"/>
    <col min="787" max="1029" width="9.140625" style="47"/>
    <col min="1030" max="1030" width="5" style="47" customWidth="1"/>
    <col min="1031" max="1031" width="13.85546875" style="47" customWidth="1"/>
    <col min="1032" max="1033" width="6.28515625" style="47" customWidth="1"/>
    <col min="1034" max="1035" width="7" style="47" customWidth="1"/>
    <col min="1036" max="1042" width="6.28515625" style="47" customWidth="1"/>
    <col min="1043" max="1285" width="9.140625" style="47"/>
    <col min="1286" max="1286" width="5" style="47" customWidth="1"/>
    <col min="1287" max="1287" width="13.85546875" style="47" customWidth="1"/>
    <col min="1288" max="1289" width="6.28515625" style="47" customWidth="1"/>
    <col min="1290" max="1291" width="7" style="47" customWidth="1"/>
    <col min="1292" max="1298" width="6.28515625" style="47" customWidth="1"/>
    <col min="1299" max="1541" width="9.140625" style="47"/>
    <col min="1542" max="1542" width="5" style="47" customWidth="1"/>
    <col min="1543" max="1543" width="13.85546875" style="47" customWidth="1"/>
    <col min="1544" max="1545" width="6.28515625" style="47" customWidth="1"/>
    <col min="1546" max="1547" width="7" style="47" customWidth="1"/>
    <col min="1548" max="1554" width="6.28515625" style="47" customWidth="1"/>
    <col min="1555" max="1797" width="9.140625" style="47"/>
    <col min="1798" max="1798" width="5" style="47" customWidth="1"/>
    <col min="1799" max="1799" width="13.85546875" style="47" customWidth="1"/>
    <col min="1800" max="1801" width="6.28515625" style="47" customWidth="1"/>
    <col min="1802" max="1803" width="7" style="47" customWidth="1"/>
    <col min="1804" max="1810" width="6.28515625" style="47" customWidth="1"/>
    <col min="1811" max="2053" width="9.140625" style="47"/>
    <col min="2054" max="2054" width="5" style="47" customWidth="1"/>
    <col min="2055" max="2055" width="13.85546875" style="47" customWidth="1"/>
    <col min="2056" max="2057" width="6.28515625" style="47" customWidth="1"/>
    <col min="2058" max="2059" width="7" style="47" customWidth="1"/>
    <col min="2060" max="2066" width="6.28515625" style="47" customWidth="1"/>
    <col min="2067" max="2309" width="9.140625" style="47"/>
    <col min="2310" max="2310" width="5" style="47" customWidth="1"/>
    <col min="2311" max="2311" width="13.85546875" style="47" customWidth="1"/>
    <col min="2312" max="2313" width="6.28515625" style="47" customWidth="1"/>
    <col min="2314" max="2315" width="7" style="47" customWidth="1"/>
    <col min="2316" max="2322" width="6.28515625" style="47" customWidth="1"/>
    <col min="2323" max="2565" width="9.140625" style="47"/>
    <col min="2566" max="2566" width="5" style="47" customWidth="1"/>
    <col min="2567" max="2567" width="13.85546875" style="47" customWidth="1"/>
    <col min="2568" max="2569" width="6.28515625" style="47" customWidth="1"/>
    <col min="2570" max="2571" width="7" style="47" customWidth="1"/>
    <col min="2572" max="2578" width="6.28515625" style="47" customWidth="1"/>
    <col min="2579" max="2821" width="9.140625" style="47"/>
    <col min="2822" max="2822" width="5" style="47" customWidth="1"/>
    <col min="2823" max="2823" width="13.85546875" style="47" customWidth="1"/>
    <col min="2824" max="2825" width="6.28515625" style="47" customWidth="1"/>
    <col min="2826" max="2827" width="7" style="47" customWidth="1"/>
    <col min="2828" max="2834" width="6.28515625" style="47" customWidth="1"/>
    <col min="2835" max="3077" width="9.140625" style="47"/>
    <col min="3078" max="3078" width="5" style="47" customWidth="1"/>
    <col min="3079" max="3079" width="13.85546875" style="47" customWidth="1"/>
    <col min="3080" max="3081" width="6.28515625" style="47" customWidth="1"/>
    <col min="3082" max="3083" width="7" style="47" customWidth="1"/>
    <col min="3084" max="3090" width="6.28515625" style="47" customWidth="1"/>
    <col min="3091" max="3333" width="9.140625" style="47"/>
    <col min="3334" max="3334" width="5" style="47" customWidth="1"/>
    <col min="3335" max="3335" width="13.85546875" style="47" customWidth="1"/>
    <col min="3336" max="3337" width="6.28515625" style="47" customWidth="1"/>
    <col min="3338" max="3339" width="7" style="47" customWidth="1"/>
    <col min="3340" max="3346" width="6.28515625" style="47" customWidth="1"/>
    <col min="3347" max="3589" width="9.140625" style="47"/>
    <col min="3590" max="3590" width="5" style="47" customWidth="1"/>
    <col min="3591" max="3591" width="13.85546875" style="47" customWidth="1"/>
    <col min="3592" max="3593" width="6.28515625" style="47" customWidth="1"/>
    <col min="3594" max="3595" width="7" style="47" customWidth="1"/>
    <col min="3596" max="3602" width="6.28515625" style="47" customWidth="1"/>
    <col min="3603" max="3845" width="9.140625" style="47"/>
    <col min="3846" max="3846" width="5" style="47" customWidth="1"/>
    <col min="3847" max="3847" width="13.85546875" style="47" customWidth="1"/>
    <col min="3848" max="3849" width="6.28515625" style="47" customWidth="1"/>
    <col min="3850" max="3851" width="7" style="47" customWidth="1"/>
    <col min="3852" max="3858" width="6.28515625" style="47" customWidth="1"/>
    <col min="3859" max="4101" width="9.140625" style="47"/>
    <col min="4102" max="4102" width="5" style="47" customWidth="1"/>
    <col min="4103" max="4103" width="13.85546875" style="47" customWidth="1"/>
    <col min="4104" max="4105" width="6.28515625" style="47" customWidth="1"/>
    <col min="4106" max="4107" width="7" style="47" customWidth="1"/>
    <col min="4108" max="4114" width="6.28515625" style="47" customWidth="1"/>
    <col min="4115" max="4357" width="9.140625" style="47"/>
    <col min="4358" max="4358" width="5" style="47" customWidth="1"/>
    <col min="4359" max="4359" width="13.85546875" style="47" customWidth="1"/>
    <col min="4360" max="4361" width="6.28515625" style="47" customWidth="1"/>
    <col min="4362" max="4363" width="7" style="47" customWidth="1"/>
    <col min="4364" max="4370" width="6.28515625" style="47" customWidth="1"/>
    <col min="4371" max="4613" width="9.140625" style="47"/>
    <col min="4614" max="4614" width="5" style="47" customWidth="1"/>
    <col min="4615" max="4615" width="13.85546875" style="47" customWidth="1"/>
    <col min="4616" max="4617" width="6.28515625" style="47" customWidth="1"/>
    <col min="4618" max="4619" width="7" style="47" customWidth="1"/>
    <col min="4620" max="4626" width="6.28515625" style="47" customWidth="1"/>
    <col min="4627" max="4869" width="9.140625" style="47"/>
    <col min="4870" max="4870" width="5" style="47" customWidth="1"/>
    <col min="4871" max="4871" width="13.85546875" style="47" customWidth="1"/>
    <col min="4872" max="4873" width="6.28515625" style="47" customWidth="1"/>
    <col min="4874" max="4875" width="7" style="47" customWidth="1"/>
    <col min="4876" max="4882" width="6.28515625" style="47" customWidth="1"/>
    <col min="4883" max="5125" width="9.140625" style="47"/>
    <col min="5126" max="5126" width="5" style="47" customWidth="1"/>
    <col min="5127" max="5127" width="13.85546875" style="47" customWidth="1"/>
    <col min="5128" max="5129" width="6.28515625" style="47" customWidth="1"/>
    <col min="5130" max="5131" width="7" style="47" customWidth="1"/>
    <col min="5132" max="5138" width="6.28515625" style="47" customWidth="1"/>
    <col min="5139" max="5381" width="9.140625" style="47"/>
    <col min="5382" max="5382" width="5" style="47" customWidth="1"/>
    <col min="5383" max="5383" width="13.85546875" style="47" customWidth="1"/>
    <col min="5384" max="5385" width="6.28515625" style="47" customWidth="1"/>
    <col min="5386" max="5387" width="7" style="47" customWidth="1"/>
    <col min="5388" max="5394" width="6.28515625" style="47" customWidth="1"/>
    <col min="5395" max="5637" width="9.140625" style="47"/>
    <col min="5638" max="5638" width="5" style="47" customWidth="1"/>
    <col min="5639" max="5639" width="13.85546875" style="47" customWidth="1"/>
    <col min="5640" max="5641" width="6.28515625" style="47" customWidth="1"/>
    <col min="5642" max="5643" width="7" style="47" customWidth="1"/>
    <col min="5644" max="5650" width="6.28515625" style="47" customWidth="1"/>
    <col min="5651" max="5893" width="9.140625" style="47"/>
    <col min="5894" max="5894" width="5" style="47" customWidth="1"/>
    <col min="5895" max="5895" width="13.85546875" style="47" customWidth="1"/>
    <col min="5896" max="5897" width="6.28515625" style="47" customWidth="1"/>
    <col min="5898" max="5899" width="7" style="47" customWidth="1"/>
    <col min="5900" max="5906" width="6.28515625" style="47" customWidth="1"/>
    <col min="5907" max="6149" width="9.140625" style="47"/>
    <col min="6150" max="6150" width="5" style="47" customWidth="1"/>
    <col min="6151" max="6151" width="13.85546875" style="47" customWidth="1"/>
    <col min="6152" max="6153" width="6.28515625" style="47" customWidth="1"/>
    <col min="6154" max="6155" width="7" style="47" customWidth="1"/>
    <col min="6156" max="6162" width="6.28515625" style="47" customWidth="1"/>
    <col min="6163" max="6405" width="9.140625" style="47"/>
    <col min="6406" max="6406" width="5" style="47" customWidth="1"/>
    <col min="6407" max="6407" width="13.85546875" style="47" customWidth="1"/>
    <col min="6408" max="6409" width="6.28515625" style="47" customWidth="1"/>
    <col min="6410" max="6411" width="7" style="47" customWidth="1"/>
    <col min="6412" max="6418" width="6.28515625" style="47" customWidth="1"/>
    <col min="6419" max="6661" width="9.140625" style="47"/>
    <col min="6662" max="6662" width="5" style="47" customWidth="1"/>
    <col min="6663" max="6663" width="13.85546875" style="47" customWidth="1"/>
    <col min="6664" max="6665" width="6.28515625" style="47" customWidth="1"/>
    <col min="6666" max="6667" width="7" style="47" customWidth="1"/>
    <col min="6668" max="6674" width="6.28515625" style="47" customWidth="1"/>
    <col min="6675" max="6917" width="9.140625" style="47"/>
    <col min="6918" max="6918" width="5" style="47" customWidth="1"/>
    <col min="6919" max="6919" width="13.85546875" style="47" customWidth="1"/>
    <col min="6920" max="6921" width="6.28515625" style="47" customWidth="1"/>
    <col min="6922" max="6923" width="7" style="47" customWidth="1"/>
    <col min="6924" max="6930" width="6.28515625" style="47" customWidth="1"/>
    <col min="6931" max="7173" width="9.140625" style="47"/>
    <col min="7174" max="7174" width="5" style="47" customWidth="1"/>
    <col min="7175" max="7175" width="13.85546875" style="47" customWidth="1"/>
    <col min="7176" max="7177" width="6.28515625" style="47" customWidth="1"/>
    <col min="7178" max="7179" width="7" style="47" customWidth="1"/>
    <col min="7180" max="7186" width="6.28515625" style="47" customWidth="1"/>
    <col min="7187" max="7429" width="9.140625" style="47"/>
    <col min="7430" max="7430" width="5" style="47" customWidth="1"/>
    <col min="7431" max="7431" width="13.85546875" style="47" customWidth="1"/>
    <col min="7432" max="7433" width="6.28515625" style="47" customWidth="1"/>
    <col min="7434" max="7435" width="7" style="47" customWidth="1"/>
    <col min="7436" max="7442" width="6.28515625" style="47" customWidth="1"/>
    <col min="7443" max="7685" width="9.140625" style="47"/>
    <col min="7686" max="7686" width="5" style="47" customWidth="1"/>
    <col min="7687" max="7687" width="13.85546875" style="47" customWidth="1"/>
    <col min="7688" max="7689" width="6.28515625" style="47" customWidth="1"/>
    <col min="7690" max="7691" width="7" style="47" customWidth="1"/>
    <col min="7692" max="7698" width="6.28515625" style="47" customWidth="1"/>
    <col min="7699" max="7941" width="9.140625" style="47"/>
    <col min="7942" max="7942" width="5" style="47" customWidth="1"/>
    <col min="7943" max="7943" width="13.85546875" style="47" customWidth="1"/>
    <col min="7944" max="7945" width="6.28515625" style="47" customWidth="1"/>
    <col min="7946" max="7947" width="7" style="47" customWidth="1"/>
    <col min="7948" max="7954" width="6.28515625" style="47" customWidth="1"/>
    <col min="7955" max="8197" width="9.140625" style="47"/>
    <col min="8198" max="8198" width="5" style="47" customWidth="1"/>
    <col min="8199" max="8199" width="13.85546875" style="47" customWidth="1"/>
    <col min="8200" max="8201" width="6.28515625" style="47" customWidth="1"/>
    <col min="8202" max="8203" width="7" style="47" customWidth="1"/>
    <col min="8204" max="8210" width="6.28515625" style="47" customWidth="1"/>
    <col min="8211" max="8453" width="9.140625" style="47"/>
    <col min="8454" max="8454" width="5" style="47" customWidth="1"/>
    <col min="8455" max="8455" width="13.85546875" style="47" customWidth="1"/>
    <col min="8456" max="8457" width="6.28515625" style="47" customWidth="1"/>
    <col min="8458" max="8459" width="7" style="47" customWidth="1"/>
    <col min="8460" max="8466" width="6.28515625" style="47" customWidth="1"/>
    <col min="8467" max="8709" width="9.140625" style="47"/>
    <col min="8710" max="8710" width="5" style="47" customWidth="1"/>
    <col min="8711" max="8711" width="13.85546875" style="47" customWidth="1"/>
    <col min="8712" max="8713" width="6.28515625" style="47" customWidth="1"/>
    <col min="8714" max="8715" width="7" style="47" customWidth="1"/>
    <col min="8716" max="8722" width="6.28515625" style="47" customWidth="1"/>
    <col min="8723" max="8965" width="9.140625" style="47"/>
    <col min="8966" max="8966" width="5" style="47" customWidth="1"/>
    <col min="8967" max="8967" width="13.85546875" style="47" customWidth="1"/>
    <col min="8968" max="8969" width="6.28515625" style="47" customWidth="1"/>
    <col min="8970" max="8971" width="7" style="47" customWidth="1"/>
    <col min="8972" max="8978" width="6.28515625" style="47" customWidth="1"/>
    <col min="8979" max="9221" width="9.140625" style="47"/>
    <col min="9222" max="9222" width="5" style="47" customWidth="1"/>
    <col min="9223" max="9223" width="13.85546875" style="47" customWidth="1"/>
    <col min="9224" max="9225" width="6.28515625" style="47" customWidth="1"/>
    <col min="9226" max="9227" width="7" style="47" customWidth="1"/>
    <col min="9228" max="9234" width="6.28515625" style="47" customWidth="1"/>
    <col min="9235" max="9477" width="9.140625" style="47"/>
    <col min="9478" max="9478" width="5" style="47" customWidth="1"/>
    <col min="9479" max="9479" width="13.85546875" style="47" customWidth="1"/>
    <col min="9480" max="9481" width="6.28515625" style="47" customWidth="1"/>
    <col min="9482" max="9483" width="7" style="47" customWidth="1"/>
    <col min="9484" max="9490" width="6.28515625" style="47" customWidth="1"/>
    <col min="9491" max="9733" width="9.140625" style="47"/>
    <col min="9734" max="9734" width="5" style="47" customWidth="1"/>
    <col min="9735" max="9735" width="13.85546875" style="47" customWidth="1"/>
    <col min="9736" max="9737" width="6.28515625" style="47" customWidth="1"/>
    <col min="9738" max="9739" width="7" style="47" customWidth="1"/>
    <col min="9740" max="9746" width="6.28515625" style="47" customWidth="1"/>
    <col min="9747" max="9989" width="9.140625" style="47"/>
    <col min="9990" max="9990" width="5" style="47" customWidth="1"/>
    <col min="9991" max="9991" width="13.85546875" style="47" customWidth="1"/>
    <col min="9992" max="9993" width="6.28515625" style="47" customWidth="1"/>
    <col min="9994" max="9995" width="7" style="47" customWidth="1"/>
    <col min="9996" max="10002" width="6.28515625" style="47" customWidth="1"/>
    <col min="10003" max="10245" width="9.140625" style="47"/>
    <col min="10246" max="10246" width="5" style="47" customWidth="1"/>
    <col min="10247" max="10247" width="13.85546875" style="47" customWidth="1"/>
    <col min="10248" max="10249" width="6.28515625" style="47" customWidth="1"/>
    <col min="10250" max="10251" width="7" style="47" customWidth="1"/>
    <col min="10252" max="10258" width="6.28515625" style="47" customWidth="1"/>
    <col min="10259" max="10501" width="9.140625" style="47"/>
    <col min="10502" max="10502" width="5" style="47" customWidth="1"/>
    <col min="10503" max="10503" width="13.85546875" style="47" customWidth="1"/>
    <col min="10504" max="10505" width="6.28515625" style="47" customWidth="1"/>
    <col min="10506" max="10507" width="7" style="47" customWidth="1"/>
    <col min="10508" max="10514" width="6.28515625" style="47" customWidth="1"/>
    <col min="10515" max="10757" width="9.140625" style="47"/>
    <col min="10758" max="10758" width="5" style="47" customWidth="1"/>
    <col min="10759" max="10759" width="13.85546875" style="47" customWidth="1"/>
    <col min="10760" max="10761" width="6.28515625" style="47" customWidth="1"/>
    <col min="10762" max="10763" width="7" style="47" customWidth="1"/>
    <col min="10764" max="10770" width="6.28515625" style="47" customWidth="1"/>
    <col min="10771" max="11013" width="9.140625" style="47"/>
    <col min="11014" max="11014" width="5" style="47" customWidth="1"/>
    <col min="11015" max="11015" width="13.85546875" style="47" customWidth="1"/>
    <col min="11016" max="11017" width="6.28515625" style="47" customWidth="1"/>
    <col min="11018" max="11019" width="7" style="47" customWidth="1"/>
    <col min="11020" max="11026" width="6.28515625" style="47" customWidth="1"/>
    <col min="11027" max="11269" width="9.140625" style="47"/>
    <col min="11270" max="11270" width="5" style="47" customWidth="1"/>
    <col min="11271" max="11271" width="13.85546875" style="47" customWidth="1"/>
    <col min="11272" max="11273" width="6.28515625" style="47" customWidth="1"/>
    <col min="11274" max="11275" width="7" style="47" customWidth="1"/>
    <col min="11276" max="11282" width="6.28515625" style="47" customWidth="1"/>
    <col min="11283" max="11525" width="9.140625" style="47"/>
    <col min="11526" max="11526" width="5" style="47" customWidth="1"/>
    <col min="11527" max="11527" width="13.85546875" style="47" customWidth="1"/>
    <col min="11528" max="11529" width="6.28515625" style="47" customWidth="1"/>
    <col min="11530" max="11531" width="7" style="47" customWidth="1"/>
    <col min="11532" max="11538" width="6.28515625" style="47" customWidth="1"/>
    <col min="11539" max="11781" width="9.140625" style="47"/>
    <col min="11782" max="11782" width="5" style="47" customWidth="1"/>
    <col min="11783" max="11783" width="13.85546875" style="47" customWidth="1"/>
    <col min="11784" max="11785" width="6.28515625" style="47" customWidth="1"/>
    <col min="11786" max="11787" width="7" style="47" customWidth="1"/>
    <col min="11788" max="11794" width="6.28515625" style="47" customWidth="1"/>
    <col min="11795" max="12037" width="9.140625" style="47"/>
    <col min="12038" max="12038" width="5" style="47" customWidth="1"/>
    <col min="12039" max="12039" width="13.85546875" style="47" customWidth="1"/>
    <col min="12040" max="12041" width="6.28515625" style="47" customWidth="1"/>
    <col min="12042" max="12043" width="7" style="47" customWidth="1"/>
    <col min="12044" max="12050" width="6.28515625" style="47" customWidth="1"/>
    <col min="12051" max="12293" width="9.140625" style="47"/>
    <col min="12294" max="12294" width="5" style="47" customWidth="1"/>
    <col min="12295" max="12295" width="13.85546875" style="47" customWidth="1"/>
    <col min="12296" max="12297" width="6.28515625" style="47" customWidth="1"/>
    <col min="12298" max="12299" width="7" style="47" customWidth="1"/>
    <col min="12300" max="12306" width="6.28515625" style="47" customWidth="1"/>
    <col min="12307" max="12549" width="9.140625" style="47"/>
    <col min="12550" max="12550" width="5" style="47" customWidth="1"/>
    <col min="12551" max="12551" width="13.85546875" style="47" customWidth="1"/>
    <col min="12552" max="12553" width="6.28515625" style="47" customWidth="1"/>
    <col min="12554" max="12555" width="7" style="47" customWidth="1"/>
    <col min="12556" max="12562" width="6.28515625" style="47" customWidth="1"/>
    <col min="12563" max="12805" width="9.140625" style="47"/>
    <col min="12806" max="12806" width="5" style="47" customWidth="1"/>
    <col min="12807" max="12807" width="13.85546875" style="47" customWidth="1"/>
    <col min="12808" max="12809" width="6.28515625" style="47" customWidth="1"/>
    <col min="12810" max="12811" width="7" style="47" customWidth="1"/>
    <col min="12812" max="12818" width="6.28515625" style="47" customWidth="1"/>
    <col min="12819" max="13061" width="9.140625" style="47"/>
    <col min="13062" max="13062" width="5" style="47" customWidth="1"/>
    <col min="13063" max="13063" width="13.85546875" style="47" customWidth="1"/>
    <col min="13064" max="13065" width="6.28515625" style="47" customWidth="1"/>
    <col min="13066" max="13067" width="7" style="47" customWidth="1"/>
    <col min="13068" max="13074" width="6.28515625" style="47" customWidth="1"/>
    <col min="13075" max="13317" width="9.140625" style="47"/>
    <col min="13318" max="13318" width="5" style="47" customWidth="1"/>
    <col min="13319" max="13319" width="13.85546875" style="47" customWidth="1"/>
    <col min="13320" max="13321" width="6.28515625" style="47" customWidth="1"/>
    <col min="13322" max="13323" width="7" style="47" customWidth="1"/>
    <col min="13324" max="13330" width="6.28515625" style="47" customWidth="1"/>
    <col min="13331" max="13573" width="9.140625" style="47"/>
    <col min="13574" max="13574" width="5" style="47" customWidth="1"/>
    <col min="13575" max="13575" width="13.85546875" style="47" customWidth="1"/>
    <col min="13576" max="13577" width="6.28515625" style="47" customWidth="1"/>
    <col min="13578" max="13579" width="7" style="47" customWidth="1"/>
    <col min="13580" max="13586" width="6.28515625" style="47" customWidth="1"/>
    <col min="13587" max="13829" width="9.140625" style="47"/>
    <col min="13830" max="13830" width="5" style="47" customWidth="1"/>
    <col min="13831" max="13831" width="13.85546875" style="47" customWidth="1"/>
    <col min="13832" max="13833" width="6.28515625" style="47" customWidth="1"/>
    <col min="13834" max="13835" width="7" style="47" customWidth="1"/>
    <col min="13836" max="13842" width="6.28515625" style="47" customWidth="1"/>
    <col min="13843" max="14085" width="9.140625" style="47"/>
    <col min="14086" max="14086" width="5" style="47" customWidth="1"/>
    <col min="14087" max="14087" width="13.85546875" style="47" customWidth="1"/>
    <col min="14088" max="14089" width="6.28515625" style="47" customWidth="1"/>
    <col min="14090" max="14091" width="7" style="47" customWidth="1"/>
    <col min="14092" max="14098" width="6.28515625" style="47" customWidth="1"/>
    <col min="14099" max="14341" width="9.140625" style="47"/>
    <col min="14342" max="14342" width="5" style="47" customWidth="1"/>
    <col min="14343" max="14343" width="13.85546875" style="47" customWidth="1"/>
    <col min="14344" max="14345" width="6.28515625" style="47" customWidth="1"/>
    <col min="14346" max="14347" width="7" style="47" customWidth="1"/>
    <col min="14348" max="14354" width="6.28515625" style="47" customWidth="1"/>
    <col min="14355" max="14597" width="9.140625" style="47"/>
    <col min="14598" max="14598" width="5" style="47" customWidth="1"/>
    <col min="14599" max="14599" width="13.85546875" style="47" customWidth="1"/>
    <col min="14600" max="14601" width="6.28515625" style="47" customWidth="1"/>
    <col min="14602" max="14603" width="7" style="47" customWidth="1"/>
    <col min="14604" max="14610" width="6.28515625" style="47" customWidth="1"/>
    <col min="14611" max="14853" width="9.140625" style="47"/>
    <col min="14854" max="14854" width="5" style="47" customWidth="1"/>
    <col min="14855" max="14855" width="13.85546875" style="47" customWidth="1"/>
    <col min="14856" max="14857" width="6.28515625" style="47" customWidth="1"/>
    <col min="14858" max="14859" width="7" style="47" customWidth="1"/>
    <col min="14860" max="14866" width="6.28515625" style="47" customWidth="1"/>
    <col min="14867" max="15109" width="9.140625" style="47"/>
    <col min="15110" max="15110" width="5" style="47" customWidth="1"/>
    <col min="15111" max="15111" width="13.85546875" style="47" customWidth="1"/>
    <col min="15112" max="15113" width="6.28515625" style="47" customWidth="1"/>
    <col min="15114" max="15115" width="7" style="47" customWidth="1"/>
    <col min="15116" max="15122" width="6.28515625" style="47" customWidth="1"/>
    <col min="15123" max="15365" width="9.140625" style="47"/>
    <col min="15366" max="15366" width="5" style="47" customWidth="1"/>
    <col min="15367" max="15367" width="13.85546875" style="47" customWidth="1"/>
    <col min="15368" max="15369" width="6.28515625" style="47" customWidth="1"/>
    <col min="15370" max="15371" width="7" style="47" customWidth="1"/>
    <col min="15372" max="15378" width="6.28515625" style="47" customWidth="1"/>
    <col min="15379" max="15621" width="9.140625" style="47"/>
    <col min="15622" max="15622" width="5" style="47" customWidth="1"/>
    <col min="15623" max="15623" width="13.85546875" style="47" customWidth="1"/>
    <col min="15624" max="15625" width="6.28515625" style="47" customWidth="1"/>
    <col min="15626" max="15627" width="7" style="47" customWidth="1"/>
    <col min="15628" max="15634" width="6.28515625" style="47" customWidth="1"/>
    <col min="15635" max="15877" width="9.140625" style="47"/>
    <col min="15878" max="15878" width="5" style="47" customWidth="1"/>
    <col min="15879" max="15879" width="13.85546875" style="47" customWidth="1"/>
    <col min="15880" max="15881" width="6.28515625" style="47" customWidth="1"/>
    <col min="15882" max="15883" width="7" style="47" customWidth="1"/>
    <col min="15884" max="15890" width="6.28515625" style="47" customWidth="1"/>
    <col min="15891" max="16133" width="9.140625" style="47"/>
    <col min="16134" max="16134" width="5" style="47" customWidth="1"/>
    <col min="16135" max="16135" width="13.85546875" style="47" customWidth="1"/>
    <col min="16136" max="16137" width="6.28515625" style="47" customWidth="1"/>
    <col min="16138" max="16139" width="7" style="47" customWidth="1"/>
    <col min="16140" max="16146" width="6.28515625" style="47" customWidth="1"/>
    <col min="16147" max="16384" width="9.140625" style="47"/>
  </cols>
  <sheetData>
    <row r="1" spans="1:25" x14ac:dyDescent="0.2">
      <c r="A1" s="9" t="s">
        <v>463</v>
      </c>
    </row>
    <row r="4" spans="1:25" ht="29.1" customHeight="1" x14ac:dyDescent="0.4">
      <c r="A4" s="46"/>
      <c r="B4" s="1077" t="s">
        <v>25</v>
      </c>
      <c r="C4" s="1077"/>
      <c r="D4" s="1077"/>
      <c r="E4" s="1077"/>
      <c r="F4" s="1077"/>
      <c r="G4" s="1077"/>
      <c r="H4" s="1077"/>
      <c r="I4" s="1077"/>
      <c r="J4" s="1077"/>
      <c r="K4" s="1077"/>
      <c r="L4" s="1077"/>
      <c r="M4" s="1077"/>
      <c r="N4" s="1077"/>
      <c r="O4" s="1077"/>
      <c r="P4" s="1077"/>
      <c r="Q4" s="1077"/>
      <c r="R4" s="1077"/>
      <c r="S4" s="1077"/>
      <c r="T4" s="1077"/>
      <c r="U4" s="1077"/>
      <c r="V4" s="1077"/>
      <c r="W4" s="1077"/>
      <c r="X4" s="1077"/>
      <c r="Y4" s="1077"/>
    </row>
    <row r="5" spans="1:25" ht="29.1" customHeight="1" x14ac:dyDescent="0.4">
      <c r="A5" s="46"/>
      <c r="B5" s="1044" t="str">
        <f ca="1">IF(ISERROR(INDIRECT(CONCATENATE($B105,"!A2"))),"",INDIRECT(CONCATENATE($B105,"!A2")))</f>
        <v>Ethiopia</v>
      </c>
      <c r="C5" s="1044"/>
      <c r="D5" s="1044"/>
      <c r="E5" s="1044"/>
      <c r="F5" s="1044"/>
      <c r="G5" s="1044"/>
      <c r="H5" s="1044"/>
      <c r="I5" s="1044"/>
      <c r="J5" s="1044"/>
      <c r="K5" s="1044"/>
      <c r="L5" s="1044"/>
      <c r="M5" s="1044"/>
      <c r="N5" s="1044"/>
      <c r="O5" s="1044"/>
      <c r="P5" s="1044"/>
      <c r="Q5" s="1044"/>
      <c r="R5" s="1044"/>
      <c r="S5" s="1044"/>
      <c r="T5" s="1044"/>
      <c r="U5" s="1044"/>
      <c r="V5" s="1044"/>
      <c r="W5" s="1044"/>
      <c r="X5" s="1044"/>
      <c r="Y5" s="1044"/>
    </row>
    <row r="6" spans="1:25" x14ac:dyDescent="0.2">
      <c r="F6" s="47"/>
      <c r="G6" s="47"/>
      <c r="J6" s="48"/>
      <c r="K6" s="48"/>
      <c r="L6" s="48"/>
      <c r="M6" s="48"/>
      <c r="N6" s="48"/>
      <c r="O6" s="48"/>
      <c r="P6" s="48"/>
    </row>
    <row r="7" spans="1:25" s="49" customFormat="1" ht="18" x14ac:dyDescent="0.25">
      <c r="B7" s="1041" t="str">
        <f>B118</f>
        <v>National drinking water coverage, 2000–2017</v>
      </c>
      <c r="C7" s="1041"/>
      <c r="D7" s="1041"/>
      <c r="E7" s="1041"/>
      <c r="F7" s="1041"/>
      <c r="G7" s="1041"/>
      <c r="H7" s="1041"/>
      <c r="I7" s="1041"/>
      <c r="J7" s="1041" t="str">
        <f>B218</f>
        <v>Urban drinking water coverage, 2000–2017</v>
      </c>
      <c r="K7" s="1041"/>
      <c r="L7" s="1041"/>
      <c r="M7" s="1041"/>
      <c r="N7" s="1041"/>
      <c r="O7" s="1041"/>
      <c r="P7" s="1041"/>
      <c r="Q7" s="1041"/>
      <c r="R7" s="1041" t="str">
        <f>B318</f>
        <v>Rural drinking water coverage, 2000–2017</v>
      </c>
      <c r="S7" s="1041"/>
      <c r="T7" s="1041"/>
      <c r="U7" s="1041"/>
      <c r="V7" s="1041"/>
      <c r="W7" s="1041"/>
      <c r="X7" s="1041"/>
      <c r="Y7" s="1041"/>
    </row>
    <row r="8" spans="1:25" s="49" customFormat="1" x14ac:dyDescent="0.2"/>
    <row r="17" spans="2:25" x14ac:dyDescent="0.2">
      <c r="Q17" s="48"/>
      <c r="R17" s="48"/>
      <c r="S17" s="48"/>
      <c r="T17" s="48"/>
      <c r="U17" s="48"/>
      <c r="V17" s="48"/>
    </row>
    <row r="18" spans="2:25" x14ac:dyDescent="0.2">
      <c r="Q18" s="48"/>
      <c r="R18" s="48"/>
      <c r="S18" s="48"/>
      <c r="T18" s="48"/>
      <c r="U18" s="48"/>
      <c r="V18" s="48"/>
    </row>
    <row r="19" spans="2:25" x14ac:dyDescent="0.2">
      <c r="Q19" s="48"/>
      <c r="R19" s="48"/>
      <c r="S19" s="48"/>
      <c r="T19" s="48"/>
      <c r="U19" s="48"/>
      <c r="V19" s="48"/>
    </row>
    <row r="20" spans="2:25" x14ac:dyDescent="0.2">
      <c r="Q20" s="48"/>
      <c r="R20" s="48"/>
      <c r="S20" s="48"/>
      <c r="T20" s="48"/>
      <c r="U20" s="48"/>
      <c r="V20" s="48"/>
    </row>
    <row r="21" spans="2:25" x14ac:dyDescent="0.2">
      <c r="Q21" s="48"/>
      <c r="R21" s="48"/>
      <c r="S21" s="48"/>
      <c r="T21" s="48"/>
      <c r="U21" s="48"/>
      <c r="V21" s="48"/>
    </row>
    <row r="22" spans="2:25" x14ac:dyDescent="0.2">
      <c r="Q22" s="48"/>
      <c r="R22" s="48"/>
      <c r="S22" s="48"/>
      <c r="T22" s="48"/>
      <c r="U22" s="48"/>
      <c r="V22" s="48"/>
    </row>
    <row r="23" spans="2:25" x14ac:dyDescent="0.2">
      <c r="Q23" s="48"/>
      <c r="R23" s="48"/>
      <c r="S23" s="48"/>
      <c r="T23" s="48"/>
      <c r="U23" s="48"/>
      <c r="V23" s="48"/>
    </row>
    <row r="31" spans="2:25" s="51" customFormat="1" x14ac:dyDescent="0.2">
      <c r="B31" s="1054" t="str">
        <f ca="1">IF(ISERROR(INDIRECT(CONCATENATE($B105,"!A2"))),"",INDIRECT(CONCATENATE($B105,"!A2")))</f>
        <v>Ethiopia</v>
      </c>
      <c r="C31" s="1055"/>
      <c r="D31" s="1055"/>
      <c r="E31" s="1056"/>
      <c r="F31" s="1046" t="s">
        <v>0</v>
      </c>
      <c r="G31" s="1046"/>
      <c r="H31" s="1046"/>
      <c r="I31" s="1047"/>
      <c r="J31" s="1045" t="s">
        <v>1</v>
      </c>
      <c r="K31" s="1046"/>
      <c r="L31" s="1046"/>
      <c r="M31" s="1047"/>
      <c r="N31" s="1045" t="s">
        <v>2</v>
      </c>
      <c r="O31" s="1046"/>
      <c r="P31" s="1046"/>
      <c r="Q31" s="1047"/>
      <c r="R31" s="1045" t="s">
        <v>3</v>
      </c>
      <c r="S31" s="1046"/>
      <c r="T31" s="1046"/>
      <c r="U31" s="1047"/>
      <c r="V31" s="1045" t="s">
        <v>4</v>
      </c>
      <c r="W31" s="1046"/>
      <c r="X31" s="1046"/>
      <c r="Y31" s="1047"/>
    </row>
    <row r="32" spans="2:25" s="55" customFormat="1" ht="22.5" customHeight="1" x14ac:dyDescent="0.2">
      <c r="B32" s="1057"/>
      <c r="C32" s="1058"/>
      <c r="D32" s="1058"/>
      <c r="E32" s="1059"/>
      <c r="F32" s="52" t="s">
        <v>15</v>
      </c>
      <c r="G32" s="53" t="s">
        <v>16</v>
      </c>
      <c r="H32" s="53" t="s">
        <v>22</v>
      </c>
      <c r="I32" s="54" t="s">
        <v>24</v>
      </c>
      <c r="J32" s="52" t="s">
        <v>15</v>
      </c>
      <c r="K32" s="53" t="s">
        <v>16</v>
      </c>
      <c r="L32" s="53" t="s">
        <v>22</v>
      </c>
      <c r="M32" s="54" t="s">
        <v>23</v>
      </c>
      <c r="N32" s="52" t="s">
        <v>15</v>
      </c>
      <c r="O32" s="53" t="s">
        <v>16</v>
      </c>
      <c r="P32" s="53" t="s">
        <v>22</v>
      </c>
      <c r="Q32" s="54" t="s">
        <v>23</v>
      </c>
      <c r="R32" s="52" t="s">
        <v>15</v>
      </c>
      <c r="S32" s="53" t="s">
        <v>16</v>
      </c>
      <c r="T32" s="53" t="s">
        <v>22</v>
      </c>
      <c r="U32" s="54" t="s">
        <v>23</v>
      </c>
      <c r="V32" s="52" t="s">
        <v>15</v>
      </c>
      <c r="W32" s="53" t="s">
        <v>16</v>
      </c>
      <c r="X32" s="53" t="s">
        <v>22</v>
      </c>
      <c r="Y32" s="54" t="s">
        <v>23</v>
      </c>
    </row>
    <row r="33" spans="2:25" x14ac:dyDescent="0.2">
      <c r="B33" s="1048" t="s">
        <v>5</v>
      </c>
      <c r="C33" s="1049"/>
      <c r="D33" s="1052" t="s">
        <v>26</v>
      </c>
      <c r="E33" s="44">
        <f>C99</f>
        <v>2000</v>
      </c>
      <c r="F33" s="56">
        <f ca="1">E99</f>
        <v>7.9988102987917395</v>
      </c>
      <c r="G33" s="57">
        <f t="shared" ref="G33:I34" ca="1" si="0">F99</f>
        <v>5.4039878298468116</v>
      </c>
      <c r="H33" s="58">
        <f t="shared" ca="1" si="0"/>
        <v>50.044966554278744</v>
      </c>
      <c r="I33" s="59">
        <f t="shared" ca="1" si="0"/>
        <v>36.552235317082705</v>
      </c>
      <c r="J33" s="56">
        <f ca="1">J99</f>
        <v>7.5441597628567694</v>
      </c>
      <c r="K33" s="57">
        <f t="shared" ref="K33:M34" ca="1" si="1">K99</f>
        <v>4.4197841797851209</v>
      </c>
      <c r="L33" s="58">
        <f t="shared" ca="1" si="1"/>
        <v>51.490374544538554</v>
      </c>
      <c r="M33" s="59">
        <f t="shared" ca="1" si="1"/>
        <v>36.545681512819556</v>
      </c>
      <c r="N33" s="56">
        <f ca="1">O99</f>
        <v>8.4549537976816609</v>
      </c>
      <c r="O33" s="57">
        <f t="shared" ref="O33:Q34" ca="1" si="2">P99</f>
        <v>4.6338413596196597</v>
      </c>
      <c r="P33" s="58">
        <f t="shared" ca="1" si="2"/>
        <v>52.41509277535306</v>
      </c>
      <c r="Q33" s="59">
        <f t="shared" ca="1" si="2"/>
        <v>34.496112067345621</v>
      </c>
      <c r="R33" s="56">
        <f ca="1">T99</f>
        <v>11.11333363246211</v>
      </c>
      <c r="S33" s="57">
        <f t="shared" ref="S33:U34" ca="1" si="3">U99</f>
        <v>5.169027460725208</v>
      </c>
      <c r="T33" s="58">
        <f t="shared" ca="1" si="3"/>
        <v>47.241320748996259</v>
      </c>
      <c r="U33" s="59">
        <f t="shared" ca="1" si="3"/>
        <v>36.476318157816422</v>
      </c>
      <c r="V33" s="56">
        <f ca="1">Y99</f>
        <v>58.144382969584022</v>
      </c>
      <c r="W33" s="57">
        <f t="shared" ref="W33:Y34" ca="1" si="4">Z99</f>
        <v>7.1946805337129591</v>
      </c>
      <c r="X33" s="58">
        <f t="shared" ca="1" si="4"/>
        <v>20.246484888801433</v>
      </c>
      <c r="Y33" s="59">
        <f t="shared" ca="1" si="4"/>
        <v>14.414451607901583</v>
      </c>
    </row>
    <row r="34" spans="2:25" x14ac:dyDescent="0.2">
      <c r="B34" s="1050"/>
      <c r="C34" s="1051"/>
      <c r="D34" s="1053"/>
      <c r="E34" s="45">
        <f>C100</f>
        <v>2017</v>
      </c>
      <c r="F34" s="61">
        <f ca="1">E100</f>
        <v>26.504853953141314</v>
      </c>
      <c r="G34" s="62">
        <f t="shared" ca="1" si="0"/>
        <v>17.906651469941558</v>
      </c>
      <c r="H34" s="63">
        <f t="shared" ca="1" si="0"/>
        <v>38.725151616574294</v>
      </c>
      <c r="I34" s="64">
        <f t="shared" ca="1" si="0"/>
        <v>16.863342960342834</v>
      </c>
      <c r="J34" s="61">
        <f ca="1">J100</f>
        <v>34.307031918638529</v>
      </c>
      <c r="K34" s="62">
        <f t="shared" ca="1" si="1"/>
        <v>20.098948285257904</v>
      </c>
      <c r="L34" s="63">
        <f t="shared" ca="1" si="1"/>
        <v>32.747639484136471</v>
      </c>
      <c r="M34" s="64">
        <f t="shared" ca="1" si="1"/>
        <v>12.846380311967096</v>
      </c>
      <c r="N34" s="61">
        <f ca="1">O100</f>
        <v>39.771138335899899</v>
      </c>
      <c r="O34" s="62">
        <f t="shared" ca="1" si="2"/>
        <v>21.797061243620398</v>
      </c>
      <c r="P34" s="63">
        <f t="shared" ca="1" si="2"/>
        <v>27.786825739809501</v>
      </c>
      <c r="Q34" s="64">
        <f t="shared" ca="1" si="2"/>
        <v>10.644974680670202</v>
      </c>
      <c r="R34" s="61">
        <f ca="1">T100</f>
        <v>47.261515143077915</v>
      </c>
      <c r="S34" s="62">
        <f t="shared" ca="1" si="3"/>
        <v>21.982249223262748</v>
      </c>
      <c r="T34" s="63">
        <f t="shared" ca="1" si="3"/>
        <v>21.438211187152319</v>
      </c>
      <c r="U34" s="64">
        <f t="shared" ca="1" si="3"/>
        <v>9.3180244465070245</v>
      </c>
      <c r="V34" s="61">
        <f ca="1">Y100</f>
        <v>86.046559777207307</v>
      </c>
      <c r="W34" s="62">
        <f t="shared" ca="1" si="4"/>
        <v>10.647245305636632</v>
      </c>
      <c r="X34" s="63">
        <f t="shared" ca="1" si="4"/>
        <v>3.0244032534251346</v>
      </c>
      <c r="Y34" s="64">
        <f t="shared" ca="1" si="4"/>
        <v>0.28179166373092812</v>
      </c>
    </row>
    <row r="35" spans="2:25" x14ac:dyDescent="0.2">
      <c r="F35" s="47"/>
      <c r="H35" s="50"/>
    </row>
    <row r="36" spans="2:25" x14ac:dyDescent="0.2">
      <c r="B36" s="1048" t="s">
        <v>6</v>
      </c>
      <c r="C36" s="1049"/>
      <c r="D36" s="1052" t="s">
        <v>26</v>
      </c>
      <c r="E36" s="44">
        <f>C199</f>
        <v>2000</v>
      </c>
      <c r="F36" s="56">
        <f ca="1">E199</f>
        <v>48.316986095332283</v>
      </c>
      <c r="G36" s="57">
        <f t="shared" ref="G36:I37" ca="1" si="5">F199</f>
        <v>14.745611427614074</v>
      </c>
      <c r="H36" s="58">
        <f t="shared" ca="1" si="5"/>
        <v>20.378436057373165</v>
      </c>
      <c r="I36" s="59">
        <f t="shared" ca="1" si="5"/>
        <v>16.558966419680473</v>
      </c>
      <c r="J36" s="56">
        <f ca="1">J199</f>
        <v>71.833282081973124</v>
      </c>
      <c r="K36" s="57">
        <f t="shared" ref="K36:M37" ca="1" si="6">K199</f>
        <v>8.4119825734843747</v>
      </c>
      <c r="L36" s="58">
        <f t="shared" ca="1" si="6"/>
        <v>12.058752669375053</v>
      </c>
      <c r="M36" s="59">
        <f t="shared" ca="1" si="6"/>
        <v>7.6959826751674427</v>
      </c>
      <c r="N36" s="56">
        <f ca="1">O199</f>
        <v>88.305901299229262</v>
      </c>
      <c r="O36" s="57">
        <f t="shared" ref="O36:Q37" ca="1" si="7">P199</f>
        <v>5.6702701222102485</v>
      </c>
      <c r="P36" s="58">
        <f t="shared" ca="1" si="7"/>
        <v>3.243727850405719</v>
      </c>
      <c r="Q36" s="59">
        <f t="shared" ca="1" si="7"/>
        <v>2.7801007281547641</v>
      </c>
      <c r="R36" s="56">
        <f ca="1">T199</f>
        <v>96.185350285768436</v>
      </c>
      <c r="S36" s="57">
        <f t="shared" ref="S36:U37" ca="1" si="8">U199</f>
        <v>2.707028210337008</v>
      </c>
      <c r="T36" s="58">
        <f t="shared" ca="1" si="8"/>
        <v>0.96629514339173284</v>
      </c>
      <c r="U36" s="59">
        <f t="shared" ca="1" si="8"/>
        <v>0.14132636050281278</v>
      </c>
      <c r="V36" s="56">
        <f ca="1">Y199</f>
        <v>98.901121992763223</v>
      </c>
      <c r="W36" s="57">
        <f t="shared" ref="W36:Y37" ca="1" si="9">Z199</f>
        <v>1.0292053880596606</v>
      </c>
      <c r="X36" s="58">
        <f t="shared" ca="1" si="9"/>
        <v>6.1336934835935608E-2</v>
      </c>
      <c r="Y36" s="59">
        <f t="shared" ca="1" si="9"/>
        <v>8.3356843411819259E-3</v>
      </c>
    </row>
    <row r="37" spans="2:25" x14ac:dyDescent="0.2">
      <c r="B37" s="1050"/>
      <c r="C37" s="1051"/>
      <c r="D37" s="1053"/>
      <c r="E37" s="45">
        <f>C200</f>
        <v>2017</v>
      </c>
      <c r="F37" s="61">
        <f ca="1">E200</f>
        <v>72.22357038466248</v>
      </c>
      <c r="G37" s="62">
        <f t="shared" ca="1" si="5"/>
        <v>22.041538408581573</v>
      </c>
      <c r="H37" s="63">
        <f t="shared" ca="1" si="5"/>
        <v>5.7348912067559468</v>
      </c>
      <c r="I37" s="64">
        <f t="shared" ca="1" si="5"/>
        <v>0</v>
      </c>
      <c r="J37" s="61">
        <f ca="1">J200</f>
        <v>89.517160159415994</v>
      </c>
      <c r="K37" s="62">
        <f t="shared" ca="1" si="6"/>
        <v>10.482839840584006</v>
      </c>
      <c r="L37" s="63">
        <f t="shared" ca="1" si="6"/>
        <v>0</v>
      </c>
      <c r="M37" s="64">
        <f t="shared" ca="1" si="6"/>
        <v>0</v>
      </c>
      <c r="N37" s="61">
        <f ca="1">O200</f>
        <v>93.919556719385952</v>
      </c>
      <c r="O37" s="62">
        <f t="shared" ca="1" si="7"/>
        <v>6.0307323578816465</v>
      </c>
      <c r="P37" s="63">
        <f t="shared" ca="1" si="7"/>
        <v>4.9710922732401741E-2</v>
      </c>
      <c r="Q37" s="64">
        <f t="shared" ca="1" si="7"/>
        <v>0</v>
      </c>
      <c r="R37" s="61">
        <f ca="1">T200</f>
        <v>97.262652338325935</v>
      </c>
      <c r="S37" s="62">
        <f t="shared" ca="1" si="8"/>
        <v>2.7373476616740646</v>
      </c>
      <c r="T37" s="63">
        <f t="shared" ca="1" si="8"/>
        <v>0</v>
      </c>
      <c r="U37" s="64">
        <f t="shared" ca="1" si="8"/>
        <v>0</v>
      </c>
      <c r="V37" s="61">
        <f ca="1">Y200</f>
        <v>98.970077037636941</v>
      </c>
      <c r="W37" s="62">
        <f t="shared" ca="1" si="9"/>
        <v>1.0299229623630453</v>
      </c>
      <c r="X37" s="63">
        <f t="shared" ca="1" si="9"/>
        <v>0</v>
      </c>
      <c r="Y37" s="64">
        <f t="shared" ca="1" si="9"/>
        <v>0</v>
      </c>
    </row>
    <row r="38" spans="2:25" x14ac:dyDescent="0.2">
      <c r="F38" s="47"/>
      <c r="G38" s="47"/>
      <c r="H38" s="50"/>
      <c r="I38" s="50"/>
    </row>
    <row r="39" spans="2:25" x14ac:dyDescent="0.2">
      <c r="B39" s="1048" t="s">
        <v>7</v>
      </c>
      <c r="C39" s="1049"/>
      <c r="D39" s="1052" t="s">
        <v>26</v>
      </c>
      <c r="E39" s="44">
        <f>C299</f>
        <v>2000</v>
      </c>
      <c r="F39" s="56">
        <f ca="1">E299</f>
        <v>6.3030188869999755</v>
      </c>
      <c r="G39" s="57">
        <f t="shared" ref="G39:I40" ca="1" si="10">F299</f>
        <v>4.4198160696312554</v>
      </c>
      <c r="H39" s="58">
        <f t="shared" ca="1" si="10"/>
        <v>51.767687658060368</v>
      </c>
      <c r="I39" s="59">
        <f t="shared" ca="1" si="10"/>
        <v>37.509477385308401</v>
      </c>
      <c r="J39" s="56">
        <f ca="1">J299</f>
        <v>7.1146805504432082</v>
      </c>
      <c r="K39" s="57">
        <f t="shared" ref="K39:M40" ca="1" si="11">K299</f>
        <v>4.0104776060260878</v>
      </c>
      <c r="L39" s="58">
        <f t="shared" ca="1" si="11"/>
        <v>52.902433208898401</v>
      </c>
      <c r="M39" s="59">
        <f t="shared" ca="1" si="11"/>
        <v>35.972408634632302</v>
      </c>
      <c r="N39" s="56">
        <f ca="1">O299</f>
        <v>7.7895839180928315</v>
      </c>
      <c r="O39" s="57">
        <f t="shared" ref="O39:Q40" ca="1" si="12">P299</f>
        <v>4.6691854832524751</v>
      </c>
      <c r="P39" s="58">
        <f t="shared" ca="1" si="12"/>
        <v>51.733329892122583</v>
      </c>
      <c r="Q39" s="59">
        <f t="shared" ca="1" si="12"/>
        <v>35.807900706532109</v>
      </c>
      <c r="R39" s="56">
        <f ca="1">T299</f>
        <v>10.112993473403021</v>
      </c>
      <c r="S39" s="57">
        <f t="shared" ref="S39:U40" ca="1" si="13">U299</f>
        <v>5.3425566858009734</v>
      </c>
      <c r="T39" s="58">
        <f t="shared" ca="1" si="13"/>
        <v>50.536561455525316</v>
      </c>
      <c r="U39" s="59">
        <f t="shared" ca="1" si="13"/>
        <v>34.007888385270689</v>
      </c>
      <c r="V39" s="56">
        <f ca="1">Y299</f>
        <v>11.755703582983527</v>
      </c>
      <c r="W39" s="57">
        <f t="shared" ref="W39:Y40" ca="1" si="14">Z299</f>
        <v>4.9681482195998141</v>
      </c>
      <c r="X39" s="58">
        <f t="shared" ca="1" si="14"/>
        <v>46.674735356245037</v>
      </c>
      <c r="Y39" s="59">
        <f t="shared" ca="1" si="14"/>
        <v>36.601412841171623</v>
      </c>
    </row>
    <row r="40" spans="2:25" x14ac:dyDescent="0.2">
      <c r="B40" s="1050"/>
      <c r="C40" s="1051"/>
      <c r="D40" s="1053"/>
      <c r="E40" s="45">
        <f>C300</f>
        <v>2017</v>
      </c>
      <c r="F40" s="61">
        <f ca="1">E300</f>
        <v>25.685175431429847</v>
      </c>
      <c r="G40" s="62">
        <f t="shared" ca="1" si="10"/>
        <v>18.011012366990546</v>
      </c>
      <c r="H40" s="63">
        <f t="shared" ca="1" si="10"/>
        <v>38.819836885713812</v>
      </c>
      <c r="I40" s="64">
        <f t="shared" ca="1" si="10"/>
        <v>17.483975315865791</v>
      </c>
      <c r="J40" s="61">
        <f ca="1">J300</f>
        <v>32.247311022092667</v>
      </c>
      <c r="K40" s="62">
        <f t="shared" ca="1" si="11"/>
        <v>18.177501827626603</v>
      </c>
      <c r="L40" s="63">
        <f t="shared" ca="1" si="11"/>
        <v>36.285769664512372</v>
      </c>
      <c r="M40" s="64">
        <f t="shared" ca="1" si="11"/>
        <v>13.289417485768354</v>
      </c>
      <c r="N40" s="61">
        <f ca="1">O300</f>
        <v>37.632292164077377</v>
      </c>
      <c r="O40" s="62">
        <f t="shared" ca="1" si="12"/>
        <v>22.557321947055492</v>
      </c>
      <c r="P40" s="63">
        <f t="shared" ca="1" si="12"/>
        <v>27.761003159383563</v>
      </c>
      <c r="Q40" s="64">
        <f t="shared" ca="1" si="12"/>
        <v>12.049382729483568</v>
      </c>
      <c r="R40" s="61">
        <f ca="1">T300</f>
        <v>40.009213546930155</v>
      </c>
      <c r="S40" s="62">
        <f t="shared" ca="1" si="13"/>
        <v>21.136322483639773</v>
      </c>
      <c r="T40" s="63">
        <f t="shared" ca="1" si="13"/>
        <v>26.421558446454583</v>
      </c>
      <c r="U40" s="64">
        <f t="shared" ca="1" si="13"/>
        <v>12.432905522975489</v>
      </c>
      <c r="V40" s="61">
        <f ca="1">Y300</f>
        <v>52.869447484310655</v>
      </c>
      <c r="W40" s="62">
        <f t="shared" ca="1" si="14"/>
        <v>22.343473492357447</v>
      </c>
      <c r="X40" s="63">
        <f t="shared" ca="1" si="14"/>
        <v>18.714797857803205</v>
      </c>
      <c r="Y40" s="64">
        <f t="shared" ca="1" si="14"/>
        <v>6.0722811655286932</v>
      </c>
    </row>
    <row r="97" spans="1:30" s="51" customFormat="1" ht="16.5" customHeight="1" x14ac:dyDescent="0.2">
      <c r="A97" s="1063" t="s">
        <v>5</v>
      </c>
      <c r="B97" s="1063"/>
      <c r="C97" s="1063"/>
      <c r="D97" s="1060" t="s">
        <v>0</v>
      </c>
      <c r="E97" s="1061"/>
      <c r="F97" s="1061"/>
      <c r="G97" s="1061"/>
      <c r="H97" s="1062"/>
      <c r="I97" s="1060" t="s">
        <v>1</v>
      </c>
      <c r="J97" s="1061"/>
      <c r="K97" s="1061"/>
      <c r="L97" s="1061"/>
      <c r="M97" s="1062"/>
      <c r="N97" s="1060" t="s">
        <v>2</v>
      </c>
      <c r="O97" s="1061"/>
      <c r="P97" s="1061"/>
      <c r="Q97" s="1061"/>
      <c r="R97" s="1062"/>
      <c r="S97" s="1060" t="s">
        <v>3</v>
      </c>
      <c r="T97" s="1061"/>
      <c r="U97" s="1061"/>
      <c r="V97" s="1061"/>
      <c r="W97" s="1062"/>
      <c r="X97" s="1060" t="s">
        <v>4</v>
      </c>
      <c r="Y97" s="1061"/>
      <c r="Z97" s="1061"/>
      <c r="AA97" s="1061"/>
      <c r="AB97" s="1062"/>
    </row>
    <row r="98" spans="1:30" s="55" customFormat="1" ht="22.5" customHeight="1" x14ac:dyDescent="0.2">
      <c r="A98" s="1064"/>
      <c r="B98" s="1064"/>
      <c r="C98" s="1064"/>
      <c r="D98" s="65" t="s">
        <v>14</v>
      </c>
      <c r="E98" s="66" t="s">
        <v>15</v>
      </c>
      <c r="F98" s="53" t="s">
        <v>16</v>
      </c>
      <c r="G98" s="53" t="s">
        <v>22</v>
      </c>
      <c r="H98" s="54" t="s">
        <v>17</v>
      </c>
      <c r="I98" s="65" t="s">
        <v>14</v>
      </c>
      <c r="J98" s="66" t="s">
        <v>15</v>
      </c>
      <c r="K98" s="53" t="s">
        <v>16</v>
      </c>
      <c r="L98" s="53" t="s">
        <v>22</v>
      </c>
      <c r="M98" s="54" t="s">
        <v>17</v>
      </c>
      <c r="N98" s="65" t="s">
        <v>14</v>
      </c>
      <c r="O98" s="66" t="s">
        <v>15</v>
      </c>
      <c r="P98" s="53" t="s">
        <v>16</v>
      </c>
      <c r="Q98" s="53" t="s">
        <v>22</v>
      </c>
      <c r="R98" s="54" t="s">
        <v>17</v>
      </c>
      <c r="S98" s="65" t="s">
        <v>14</v>
      </c>
      <c r="T98" s="66" t="s">
        <v>15</v>
      </c>
      <c r="U98" s="53" t="s">
        <v>16</v>
      </c>
      <c r="V98" s="53" t="s">
        <v>22</v>
      </c>
      <c r="W98" s="54" t="s">
        <v>17</v>
      </c>
      <c r="X98" s="65" t="s">
        <v>14</v>
      </c>
      <c r="Y98" s="66" t="s">
        <v>15</v>
      </c>
      <c r="Z98" s="53" t="s">
        <v>16</v>
      </c>
      <c r="AA98" s="53" t="s">
        <v>22</v>
      </c>
      <c r="AB98" s="54" t="s">
        <v>17</v>
      </c>
    </row>
    <row r="99" spans="1:30" s="75" customFormat="1" ht="15" customHeight="1" x14ac:dyDescent="0.2">
      <c r="A99" s="1068" t="s">
        <v>10</v>
      </c>
      <c r="B99" s="1069"/>
      <c r="C99" s="7">
        <v>2000</v>
      </c>
      <c r="D99" s="67">
        <f ca="1">IF((D101+H101)&gt;100,D101*100/(D101+H101),D101)</f>
        <v>13.402798128638551</v>
      </c>
      <c r="E99" s="68">
        <f ca="1">D99*AVERAGEIF(E105:E116,"&gt;0")/100</f>
        <v>7.9988102987917395</v>
      </c>
      <c r="F99" s="69">
        <f ca="1">D99*(100-AVERAGEIF(E105:E116,"&gt;0"))/100</f>
        <v>5.4039878298468116</v>
      </c>
      <c r="G99" s="70">
        <f ca="1">100-(E99+F99+H99)</f>
        <v>50.044966554278744</v>
      </c>
      <c r="H99" s="71">
        <f ca="1">IF((D101+H101)&gt;100,H101*100/(D101+H101),H101)</f>
        <v>36.552235317082705</v>
      </c>
      <c r="I99" s="67">
        <f ca="1">IF((I101+M101)&gt;100,I101*100/(I101+M101),I101)</f>
        <v>11.96394394264189</v>
      </c>
      <c r="J99" s="68">
        <f ca="1">I99*AVERAGEIF(J105:J116,"&gt;0")/100</f>
        <v>7.5441597628567694</v>
      </c>
      <c r="K99" s="72">
        <f ca="1">I99*(100-AVERAGEIF(J105:J116,"&gt;0"))/100</f>
        <v>4.4197841797851209</v>
      </c>
      <c r="L99" s="73">
        <f ca="1">100-(J99+K99+M99)</f>
        <v>51.490374544538554</v>
      </c>
      <c r="M99" s="74">
        <f ca="1">IF((I101+M101)&gt;100,M101*100/(I101+M101),M101)</f>
        <v>36.545681512819556</v>
      </c>
      <c r="N99" s="67">
        <f ca="1">IF((N101+R101)&gt;100,N101*100/(N101+R101),N101)</f>
        <v>13.08879515730132</v>
      </c>
      <c r="O99" s="68">
        <f ca="1">N99*AVERAGEIF(O105:O116,"&gt;0")/100</f>
        <v>8.4549537976816609</v>
      </c>
      <c r="P99" s="72">
        <f ca="1">N99*(100-AVERAGEIF(O105:O116,"&gt;0"))/100</f>
        <v>4.6338413596196597</v>
      </c>
      <c r="Q99" s="73">
        <f ca="1">100-(O99+P99+R99)</f>
        <v>52.41509277535306</v>
      </c>
      <c r="R99" s="74">
        <f ca="1">IF((N101+R101)&gt;100,R101*100/(N101+R101),R101)</f>
        <v>34.496112067345621</v>
      </c>
      <c r="S99" s="67">
        <f ca="1">IF((S101+W101)&gt;100,S101*100/(S101+W101),S101)</f>
        <v>16.282361093187319</v>
      </c>
      <c r="T99" s="68">
        <f ca="1">S99*AVERAGEIF(T105:T116,"&gt;0")/100</f>
        <v>11.11333363246211</v>
      </c>
      <c r="U99" s="72">
        <f ca="1">S99*(100-AVERAGEIF(T105:T116,"&gt;0"))/100</f>
        <v>5.169027460725208</v>
      </c>
      <c r="V99" s="73">
        <f ca="1">100-(T99+U99+W99)</f>
        <v>47.241320748996259</v>
      </c>
      <c r="W99" s="74">
        <f ca="1">IF((S101+W101)&gt;100,W101*100/(S101+W101),W101)</f>
        <v>36.476318157816422</v>
      </c>
      <c r="X99" s="67">
        <f ca="1">IF((X101+AB101)&gt;100,X101*100/(X101+AB101),X101)</f>
        <v>65.339063503296984</v>
      </c>
      <c r="Y99" s="68">
        <f ca="1">X99*AVERAGEIF(Y105:Y116,"&gt;0")/100</f>
        <v>58.144382969584022</v>
      </c>
      <c r="Z99" s="72">
        <f ca="1">X99*(100-AVERAGEIF(Y105:Y116,"&gt;0"))/100</f>
        <v>7.1946805337129591</v>
      </c>
      <c r="AA99" s="73">
        <f ca="1">100-(Y99+Z99+AB99)</f>
        <v>20.246484888801433</v>
      </c>
      <c r="AB99" s="74">
        <f ca="1">IF((X101+AB101)&gt;100,AB101*100/(X101+AB101),AB101)</f>
        <v>14.414451607901583</v>
      </c>
    </row>
    <row r="100" spans="1:30" s="75" customFormat="1" ht="15" customHeight="1" x14ac:dyDescent="0.2">
      <c r="A100" s="1070"/>
      <c r="B100" s="1071"/>
      <c r="C100" s="8">
        <v>2017</v>
      </c>
      <c r="D100" s="76">
        <f ca="1">IF((D102+H102)&gt;100,D102*100/(D102+H102),D102)</f>
        <v>44.411505423082872</v>
      </c>
      <c r="E100" s="77">
        <f ca="1">D100*AVERAGEIF(E105:E116,"&gt;0")/100</f>
        <v>26.504853953141314</v>
      </c>
      <c r="F100" s="78">
        <f ca="1">D100*(100-AVERAGEIF(E105:E116,"&gt;0"))/100</f>
        <v>17.906651469941558</v>
      </c>
      <c r="G100" s="79">
        <f ca="1">100-(E100+F100+H100)</f>
        <v>38.725151616574294</v>
      </c>
      <c r="H100" s="80">
        <f ca="1">IF((D102+H102)&gt;100,H102*100/(D102+H102),H102)</f>
        <v>16.863342960342834</v>
      </c>
      <c r="I100" s="76">
        <f ca="1">IF((I102+M102)&gt;100,I102*100/(I102+M102),I102)</f>
        <v>54.405980203896434</v>
      </c>
      <c r="J100" s="77">
        <f ca="1">I100*AVERAGEIF(J105:J116,"&gt;0")/100</f>
        <v>34.307031918638529</v>
      </c>
      <c r="K100" s="78">
        <f ca="1">I100*(100-AVERAGEIF(J105:J116,"&gt;0"))/100</f>
        <v>20.098948285257904</v>
      </c>
      <c r="L100" s="79">
        <f ca="1">100-(J100+K100+M100)</f>
        <v>32.747639484136471</v>
      </c>
      <c r="M100" s="80">
        <f ca="1">IF((I102+M102)&gt;100,M102*100/(I102+M102),M102)</f>
        <v>12.846380311967096</v>
      </c>
      <c r="N100" s="76">
        <f ca="1">IF((N102+R102)&gt;100,N102*100/(N102+R102),N102)</f>
        <v>61.568199579520297</v>
      </c>
      <c r="O100" s="77">
        <f ca="1">N100*AVERAGEIF(O105:O116,"&gt;0")/100</f>
        <v>39.771138335899899</v>
      </c>
      <c r="P100" s="78">
        <f ca="1">N100*(100-AVERAGEIF(O105:O116,"&gt;0"))/100</f>
        <v>21.797061243620398</v>
      </c>
      <c r="Q100" s="79">
        <f ca="1">100-(O100+P100+R100)</f>
        <v>27.786825739809501</v>
      </c>
      <c r="R100" s="80">
        <f ca="1">IF((N102+R102)&gt;100,R102*100/(N102+R102),R102)</f>
        <v>10.644974680670202</v>
      </c>
      <c r="S100" s="76">
        <f ca="1">IF((S102+W102)&gt;100,S102*100/(S102+W102),S102)</f>
        <v>69.243764366340656</v>
      </c>
      <c r="T100" s="77">
        <f ca="1">S100*AVERAGEIF(T105:T116,"&gt;0")/100</f>
        <v>47.261515143077915</v>
      </c>
      <c r="U100" s="78">
        <f ca="1">S100*(100-AVERAGEIF(T105:T116,"&gt;0"))/100</f>
        <v>21.982249223262748</v>
      </c>
      <c r="V100" s="79">
        <f ca="1">100-(T100+U100+W100)</f>
        <v>21.438211187152319</v>
      </c>
      <c r="W100" s="80">
        <f ca="1">IF((S102+W102)&gt;100,W102*100/(S102+W102),W102)</f>
        <v>9.3180244465070245</v>
      </c>
      <c r="X100" s="76">
        <f ca="1">IF((X102+AB102)&gt;100,X102*100/(X102+AB102),X102)</f>
        <v>96.693805082843937</v>
      </c>
      <c r="Y100" s="77">
        <f ca="1">X100*AVERAGEIF(Y105:Y116,"&gt;0")/100</f>
        <v>86.046559777207307</v>
      </c>
      <c r="Z100" s="78">
        <f ca="1">X100*(100-AVERAGEIF(Y105:Y116,"&gt;0"))/100</f>
        <v>10.647245305636632</v>
      </c>
      <c r="AA100" s="79">
        <f ca="1">100-(Y100+Z100+AB100)</f>
        <v>3.0244032534251346</v>
      </c>
      <c r="AB100" s="80">
        <f ca="1">IF((X102+AB102)&gt;100,AB102*100/(X102+AB102),AB102)</f>
        <v>0.28179166373092812</v>
      </c>
    </row>
    <row r="101" spans="1:30" hidden="1" x14ac:dyDescent="0.2">
      <c r="A101" s="1072" t="s">
        <v>12</v>
      </c>
      <c r="B101" s="1073"/>
      <c r="C101" s="81">
        <f>MinRegYear(C99,C105:C116)</f>
        <v>2000</v>
      </c>
      <c r="D101" s="82">
        <f ca="1">IF(MAX(C105:C116)-MIN(C105:C116)&lt;5,AVERAGEIF(C105:C116,"&gt;0",D105:D116),
IF(FORECAST($C101,D$105:D$116,$C$105:$C$116)&lt;0,0,
IF(FORECAST($C101,D$105:D$116,$C$105:$C$116)&gt;100,100,
FORECAST($C101,D$105:D$116,$C$105:$C$116))))</f>
        <v>13.402798128638551</v>
      </c>
      <c r="E101" s="83"/>
      <c r="F101" s="84"/>
      <c r="G101" s="84"/>
      <c r="H101" s="85">
        <f ca="1">IF(MAX(C105:C116)-MIN(C105:C116)&lt;5,AVERAGEIF(C105:C116,"&gt;0",H105:H116),
IF(FORECAST($C101,H$105:H$116,$C$105:$C$116)&lt;0,0,
IF(FORECAST($C101,H$105:H$116,$C$105:$C$116)&gt;100,100,
FORECAST($C101,H$105:H$116,$C$105:$C$116))))</f>
        <v>36.552235317082705</v>
      </c>
      <c r="I101" s="82">
        <f ca="1">IF(MAX(C105:C116)-MIN(C105:C116)&lt;5,AVERAGEIF(C105:C116,"&gt;0",I105:I116),
IF(FORECAST($C101,I$105:I$116,$C$105:$C$116)&lt;0,0,
IF(FORECAST($C101,I$105:I$116,$C$105:$C$116)&gt;100,100,
FORECAST($C101,I$105:I$116,$C$105:$C$116))))</f>
        <v>11.96394394264189</v>
      </c>
      <c r="J101" s="83"/>
      <c r="K101" s="84"/>
      <c r="L101" s="84"/>
      <c r="M101" s="85">
        <f ca="1">IF(MAX(C105:C116)-MIN(C105:C116)&lt;5,AVERAGEIF(C105:C116,"&gt;0",M105:M116),
IF(FORECAST($C101,M$105:M$116,$C$105:$C$116)&lt;0,0,
IF(FORECAST($C101,M$105:M$116,$C$105:$C$116)&gt;100,100,
FORECAST($C101,M$105:M$116,$C$105:$C$116))))</f>
        <v>36.545681512819556</v>
      </c>
      <c r="N101" s="82">
        <f ca="1">IF(MAX(C105:C116)-MIN(C105:C116)&lt;5,AVERAGEIF(C105:C116,"&gt;0",N105:N116),
IF(FORECAST($C101,N$105:N$116,$C$105:$C$116)&lt;0,0,
IF(FORECAST($C101,N$105:N$116,$C$105:$C$116)&gt;100,100,
FORECAST($C101,N$105:N$116,$C$105:$C$116))))</f>
        <v>13.08879515730132</v>
      </c>
      <c r="O101" s="83"/>
      <c r="P101" s="84"/>
      <c r="Q101" s="84"/>
      <c r="R101" s="85">
        <f ca="1">IF(MAX(C105:C116)-MIN(C105:C116)&lt;5,AVERAGEIF(C105:C116,"&gt;0",R105:R116),
IF(FORECAST($C101,R$105:R$116,$C$105:$C$116)&lt;0,0,
IF(FORECAST($C101,R$105:R$116,$C$105:$C$116)&gt;100,100,
FORECAST($C101,R$105:R$116,$C$105:$C$116))))</f>
        <v>34.496112067345621</v>
      </c>
      <c r="S101" s="82">
        <f ca="1">IF(MAX(C105:C116)-MIN(C105:C116)&lt;5,AVERAGEIF(C105:C116,"&gt;0",S105:S116),
IF(FORECAST($C101,S$105:S$116,$C$105:$C$116)&lt;0,0,
IF(FORECAST($C101,S$105:S$116,$C$105:$C$116)&gt;100,100,
FORECAST($C101,S$105:S$116,$C$105:$C$116))))</f>
        <v>16.282361093187319</v>
      </c>
      <c r="T101" s="83"/>
      <c r="U101" s="84"/>
      <c r="V101" s="84"/>
      <c r="W101" s="85">
        <f ca="1">IF(MAX(C105:C116)-MIN(C105:C116)&lt;5,AVERAGEIF(C105:C116,"&gt;0",W105:W116),
IF(FORECAST($C101,W$105:W$116,$C$105:$C$116)&lt;0,0,
IF(FORECAST($C101,W$105:W$116,$C$105:$C$116)&gt;100,100,
FORECAST($C101,W$105:W$116,$C$105:$C$116))))</f>
        <v>36.476318157816422</v>
      </c>
      <c r="X101" s="82">
        <f ca="1">IF(MAX(C105:C116)-MIN(C105:C116)&lt;5,AVERAGEIF(C105:C116,"&gt;0",X105:X116),
IF(FORECAST($C101,X$105:X$116,$C$105:$C$116)&lt;0,0,
IF(FORECAST($C101,X$105:X$116,$C$105:$C$116)&gt;100,100,
FORECAST($C101,X$105:X$116,$C$105:$C$116))))</f>
        <v>65.339063503296984</v>
      </c>
      <c r="Y101" s="83"/>
      <c r="Z101" s="84"/>
      <c r="AA101" s="84"/>
      <c r="AB101" s="85">
        <f ca="1">IF(MAX(C105:C116)-MIN(C105:C116)&lt;5,AVERAGEIF(C105:C116,"&gt;0",AB105:AB116),
IF(FORECAST($C101,AB$105:AB$116,$C$105:$C$116)&lt;0,0,
IF(FORECAST($C101,AB$105:AB$116,$C$105:$C$116)&gt;100,100,
FORECAST($C101,AB$105:AB$116,$C$105:$C$116))))</f>
        <v>14.414451607901583</v>
      </c>
    </row>
    <row r="102" spans="1:30" hidden="1" x14ac:dyDescent="0.2">
      <c r="A102" s="1074"/>
      <c r="B102" s="1075"/>
      <c r="C102" s="60">
        <f>MaxRegYear(C100,C105:C116)</f>
        <v>2017</v>
      </c>
      <c r="D102" s="86">
        <f ca="1">IF(MAX(C105:C116)-MIN(C105:C116)&lt;5,AVERAGEIF(C105:C116,"&gt;0",D105:D116),
IF(FORECAST($C102,D$105:D$116,$C$105:$C$116)&lt;0,0,
IF(FORECAST($C102,D$105:D$116,$C$105:$C$116)&gt;100,100,
FORECAST($C102,D$105:D$116,$C$105:$C$116))))</f>
        <v>44.411505423082872</v>
      </c>
      <c r="E102" s="87"/>
      <c r="F102" s="88"/>
      <c r="G102" s="88"/>
      <c r="H102" s="89">
        <f ca="1">IF(MAX(C105:C116)-MIN(C105:C116)&lt;5,AVERAGEIF(C105:C116,"&gt;0",H105:H116),
IF(FORECAST($C102,H$105:H$116,$C$105:$C$116)&lt;0,0,
IF(FORECAST($C102,H$105:H$116,$C$105:$C$116)&gt;100,100,
FORECAST($C102,H$105:H$116,$C$105:$C$116))))</f>
        <v>16.863342960342834</v>
      </c>
      <c r="I102" s="86">
        <f ca="1">IF(MAX(C105:C116)-MIN(C105:C116)&lt;5,AVERAGEIF(C105:C116,"&gt;0",I105:I116),
IF(FORECAST($C102,I$105:I$116,$C$105:$C$116)&lt;0,0,
IF(FORECAST($C102,I$105:I$116,$C$105:$C$116)&gt;100,100,
FORECAST($C102,I$105:I$116,$C$105:$C$116))))</f>
        <v>54.405980203896434</v>
      </c>
      <c r="J102" s="87"/>
      <c r="K102" s="88"/>
      <c r="L102" s="88"/>
      <c r="M102" s="89">
        <f ca="1">IF(MAX(C105:C116)-MIN(C105:C116)&lt;5,AVERAGEIF(C105:C116,"&gt;0",M105:M116),
IF(FORECAST($C102,M$105:M$116,$C$105:$C$116)&lt;0,0,
IF(FORECAST($C102,M$105:M$116,$C$105:$C$116)&gt;100,100,
FORECAST($C102,M$105:M$116,$C$105:$C$116))))</f>
        <v>12.846380311967096</v>
      </c>
      <c r="N102" s="86">
        <f ca="1">IF(MAX(C105:C116)-MIN(C105:C116)&lt;5,AVERAGEIF(C105:C116,"&gt;0",N105:N116),
IF(FORECAST($C102,N$105:N$116,$C$105:$C$116)&lt;0,0,
IF(FORECAST($C102,N$105:N$116,$C$105:$C$116)&gt;100,100,
FORECAST($C102,N$105:N$116,$C$105:$C$116))))</f>
        <v>61.568199579520297</v>
      </c>
      <c r="O102" s="87"/>
      <c r="P102" s="88"/>
      <c r="Q102" s="88"/>
      <c r="R102" s="89">
        <f ca="1">IF(MAX(C105:C116)-MIN(C105:C116)&lt;5,AVERAGEIF(C105:C116,"&gt;0",R105:R116),
IF(FORECAST($C102,R$105:R$116,$C$105:$C$116)&lt;0,0,
IF(FORECAST($C102,R$105:R$116,$C$105:$C$116)&gt;100,100,
FORECAST($C102,R$105:R$116,$C$105:$C$116))))</f>
        <v>10.644974680670202</v>
      </c>
      <c r="S102" s="86">
        <f ca="1">IF(MAX(C105:C116)-MIN(C105:C116)&lt;5,AVERAGEIF(C105:C116,"&gt;0",S105:S116),
IF(FORECAST($C102,S$105:S$116,$C$105:$C$116)&lt;0,0,
IF(FORECAST($C102,S$105:S$116,$C$105:$C$116)&gt;100,100,
FORECAST($C102,S$105:S$116,$C$105:$C$116))))</f>
        <v>69.243764366340656</v>
      </c>
      <c r="T102" s="87"/>
      <c r="U102" s="88"/>
      <c r="V102" s="88"/>
      <c r="W102" s="89">
        <f ca="1">IF(MAX(C105:C116)-MIN(C105:C116)&lt;5,AVERAGEIF(C105:C116,"&gt;0",W105:W116),
IF(FORECAST($C102,W$105:W$116,$C$105:$C$116)&lt;0,0,
IF(FORECAST($C102,W$105:W$116,$C$105:$C$116)&gt;100,100,
FORECAST($C102,W$105:W$116,$C$105:$C$116))))</f>
        <v>9.3180244465070245</v>
      </c>
      <c r="X102" s="86">
        <f ca="1">IF(MAX(C105:C116)-MIN(C105:C116)&lt;5,AVERAGEIF(C105:C116,"&gt;0",X105:X116),
IF(FORECAST($C102,X$105:X$116,$C$105:$C$116)&lt;0,0,
IF(FORECAST($C102,X$105:X$116,$C$105:$C$116)&gt;100,100,
FORECAST($C102,X$105:X$116,$C$105:$C$116))))</f>
        <v>96.693805082843937</v>
      </c>
      <c r="Y102" s="87"/>
      <c r="Z102" s="88"/>
      <c r="AA102" s="88"/>
      <c r="AB102" s="89">
        <f ca="1">IF(MAX(C105:C116)-MIN(C105:C116)&lt;5,AVERAGEIF(C105:C116,"&gt;0",AB105:AB116),
IF(FORECAST($C102,AB$105:AB$116,$C$105:$C$116)&lt;0,0,
IF(FORECAST($C102,AB$105:AB$116,$C$105:$C$116)&gt;100,100,
FORECAST($C102,AB$105:AB$116,$C$105:$C$116))))</f>
        <v>0.28179166373092812</v>
      </c>
    </row>
    <row r="103" spans="1:30" ht="9" customHeight="1" x14ac:dyDescent="0.2">
      <c r="D103" s="90"/>
      <c r="I103" s="90"/>
      <c r="K103" s="50"/>
      <c r="L103" s="50"/>
      <c r="N103" s="90"/>
      <c r="P103" s="50"/>
      <c r="Q103" s="50"/>
      <c r="S103" s="90"/>
      <c r="U103" s="50"/>
      <c r="V103" s="50"/>
      <c r="X103" s="90"/>
      <c r="Z103" s="50"/>
      <c r="AA103" s="50"/>
      <c r="AB103" s="91"/>
    </row>
    <row r="104" spans="1:30" ht="22.5" customHeight="1" x14ac:dyDescent="0.2">
      <c r="B104" s="92" t="s">
        <v>8</v>
      </c>
      <c r="C104" s="93" t="s">
        <v>9</v>
      </c>
      <c r="D104" s="94" t="s">
        <v>14</v>
      </c>
      <c r="E104" s="95" t="s">
        <v>27</v>
      </c>
      <c r="F104" s="96"/>
      <c r="G104" s="96"/>
      <c r="H104" s="97" t="s">
        <v>17</v>
      </c>
      <c r="I104" s="94" t="s">
        <v>14</v>
      </c>
      <c r="J104" s="95" t="s">
        <v>27</v>
      </c>
      <c r="K104" s="96"/>
      <c r="L104" s="96"/>
      <c r="M104" s="97" t="s">
        <v>17</v>
      </c>
      <c r="N104" s="94" t="s">
        <v>14</v>
      </c>
      <c r="O104" s="95" t="s">
        <v>27</v>
      </c>
      <c r="P104" s="96"/>
      <c r="Q104" s="96"/>
      <c r="R104" s="97" t="s">
        <v>17</v>
      </c>
      <c r="S104" s="94" t="s">
        <v>14</v>
      </c>
      <c r="T104" s="95" t="s">
        <v>27</v>
      </c>
      <c r="U104" s="96"/>
      <c r="V104" s="96"/>
      <c r="W104" s="97" t="s">
        <v>17</v>
      </c>
      <c r="X104" s="94" t="s">
        <v>14</v>
      </c>
      <c r="Y104" s="95" t="s">
        <v>27</v>
      </c>
      <c r="Z104" s="96"/>
      <c r="AA104" s="96"/>
      <c r="AB104" s="97" t="s">
        <v>17</v>
      </c>
      <c r="AD104" s="98"/>
    </row>
    <row r="105" spans="1:30" x14ac:dyDescent="0.2">
      <c r="A105" s="99"/>
      <c r="B105" s="1" t="s">
        <v>114</v>
      </c>
      <c r="C105" s="2">
        <v>2000</v>
      </c>
      <c r="D105" s="1">
        <f t="shared" ref="D105:D116" ca="1" si="15">IF(ISERROR(INDIRECT(CONCATENATE($B105,"!C16"))),"",INDIRECT(CONCATENATE($B105,"!C16")))</f>
        <v>13.361315562935195</v>
      </c>
      <c r="E105" s="100" t="str">
        <f t="shared" ref="E105:E116" ca="1" si="16">IF(ISERROR(INDIRECT(CONCATENATE($B105,"!C23"))),"",INDIRECT(CONCATENATE($B105,"!C23")))</f>
        <v>N/A</v>
      </c>
      <c r="F105" s="101"/>
      <c r="G105" s="101"/>
      <c r="H105" s="102">
        <f t="shared" ref="H105:H116" ca="1" si="17">IF(ISERROR(INDIRECT(CONCATENATE($B105,"!C21"))),"",INDIRECT(CONCATENATE($B105,"!C21")))</f>
        <v>37.118599002124199</v>
      </c>
      <c r="I105" s="1">
        <f t="shared" ref="I105:I116" ca="1" si="18">IF(ISERROR(INDIRECT(CONCATENATE($B105,"!D16"))),"",INDIRECT(CONCATENATE($B105,"!D16")))</f>
        <v>11.565955815778549</v>
      </c>
      <c r="J105" s="100" t="str">
        <f t="shared" ref="J105:J116" ca="1" si="19">IF(ISERROR(INDIRECT(CONCATENATE($B105,"!D23"))),"",INDIRECT(CONCATENATE($B105,"!D23")))</f>
        <v>N/A</v>
      </c>
      <c r="K105" s="101"/>
      <c r="L105" s="101"/>
      <c r="M105" s="102">
        <f t="shared" ref="M105:M116" ca="1" si="20">IF(ISERROR(INDIRECT(CONCATENATE($B105,"!D21"))),"",INDIRECT(CONCATENATE($B105,"!D21")))</f>
        <v>36.455318875109</v>
      </c>
      <c r="N105" s="1">
        <f t="shared" ref="N105:N116" ca="1" si="21">IF(ISERROR(INDIRECT(CONCATENATE($B105,"!E16"))),"",INDIRECT(CONCATENATE($B105,"!E16")))</f>
        <v>13.138114391097584</v>
      </c>
      <c r="O105" s="100" t="str">
        <f t="shared" ref="O105:O116" ca="1" si="22">IF(ISERROR(INDIRECT(CONCATENATE($B105,"!E23"))),"",INDIRECT(CONCATENATE($B105,"!E23")))</f>
        <v>N/A</v>
      </c>
      <c r="P105" s="101"/>
      <c r="Q105" s="101"/>
      <c r="R105" s="102">
        <f t="shared" ref="R105:R116" ca="1" si="23">IF(ISERROR(INDIRECT(CONCATENATE($B105,"!E21"))),"",INDIRECT(CONCATENATE($B105,"!E21")))</f>
        <v>34.17205680799762</v>
      </c>
      <c r="S105" s="1">
        <f t="shared" ref="S105:S116" ca="1" si="24">IF(ISERROR(INDIRECT(CONCATENATE($B105,"!F16"))),"",INDIRECT(CONCATENATE($B105,"!F16")))</f>
        <v>16.29845621430599</v>
      </c>
      <c r="T105" s="100" t="str">
        <f t="shared" ref="T105:T116" ca="1" si="25">IF(ISERROR(INDIRECT(CONCATENATE($B105,"!F23"))),"",INDIRECT(CONCATENATE($B105,"!F23")))</f>
        <v>N/A</v>
      </c>
      <c r="U105" s="101"/>
      <c r="V105" s="101"/>
      <c r="W105" s="102">
        <f t="shared" ref="W105:W116" ca="1" si="26">IF(ISERROR(INDIRECT(CONCATENATE($B105,"!F21"))),"",INDIRECT(CONCATENATE($B105,"!F21")))</f>
        <v>36.227350839038976</v>
      </c>
      <c r="X105" s="1">
        <f t="shared" ref="X105:X116" ca="1" si="27">IF(ISERROR(INDIRECT(CONCATENATE($B105,"!G16"))),"",INDIRECT(CONCATENATE($B105,"!G16")))</f>
        <v>64.22263403511802</v>
      </c>
      <c r="Y105" s="100" t="str">
        <f t="shared" ref="Y105:Y116" ca="1" si="28">IF(ISERROR(INDIRECT(CONCATENATE($B105,"!G23"))),"",INDIRECT(CONCATENATE($B105,"!G23")))</f>
        <v>N/A</v>
      </c>
      <c r="Z105" s="101"/>
      <c r="AA105" s="101"/>
      <c r="AB105" s="102">
        <f t="shared" ref="AB105:AB116" ca="1" si="29">IF(ISERROR(INDIRECT(CONCATENATE($B105,"!G221"))),"",INDIRECT(CONCATENATE($B105,"!G21")))</f>
        <v>14.936260761365855</v>
      </c>
    </row>
    <row r="106" spans="1:30" x14ac:dyDescent="0.2">
      <c r="A106" s="99"/>
      <c r="B106" s="3" t="s">
        <v>46</v>
      </c>
      <c r="C106" s="4"/>
      <c r="D106" s="3">
        <f t="shared" ca="1" si="15"/>
        <v>52.6</v>
      </c>
      <c r="E106" s="103">
        <f t="shared" ca="1" si="16"/>
        <v>66.599999999999994</v>
      </c>
      <c r="F106" s="101"/>
      <c r="G106" s="101"/>
      <c r="H106" s="104">
        <f t="shared" ca="1" si="17"/>
        <v>31.7</v>
      </c>
      <c r="I106" s="3">
        <f t="shared" ca="1" si="18"/>
        <v>58.3</v>
      </c>
      <c r="J106" s="103">
        <f t="shared" ca="1" si="19"/>
        <v>68.099999999999994</v>
      </c>
      <c r="K106" s="101"/>
      <c r="L106" s="101"/>
      <c r="M106" s="104">
        <f t="shared" ca="1" si="20"/>
        <v>29.5</v>
      </c>
      <c r="N106" s="3">
        <f t="shared" ca="1" si="21"/>
        <v>53.4</v>
      </c>
      <c r="O106" s="103">
        <f t="shared" ca="1" si="22"/>
        <v>71.900000000000006</v>
      </c>
      <c r="P106" s="101"/>
      <c r="Q106" s="101"/>
      <c r="R106" s="104">
        <f t="shared" ca="1" si="23"/>
        <v>32.1</v>
      </c>
      <c r="S106" s="3">
        <f t="shared" ca="1" si="24"/>
        <v>57</v>
      </c>
      <c r="T106" s="103">
        <f t="shared" ca="1" si="25"/>
        <v>74.099999999999994</v>
      </c>
      <c r="U106" s="101"/>
      <c r="V106" s="101"/>
      <c r="W106" s="104">
        <f t="shared" ca="1" si="26"/>
        <v>29</v>
      </c>
      <c r="X106" s="3">
        <f t="shared" ca="1" si="27"/>
        <v>79.8</v>
      </c>
      <c r="Y106" s="103">
        <f t="shared" ca="1" si="28"/>
        <v>91</v>
      </c>
      <c r="Z106" s="101"/>
      <c r="AA106" s="101"/>
      <c r="AB106" s="104">
        <f t="shared" ca="1" si="29"/>
        <v>12.2</v>
      </c>
    </row>
    <row r="107" spans="1:30" x14ac:dyDescent="0.2">
      <c r="A107" s="99"/>
      <c r="B107" s="3" t="s">
        <v>298</v>
      </c>
      <c r="C107" s="4">
        <v>2011</v>
      </c>
      <c r="D107" s="3">
        <f t="shared" ca="1" si="15"/>
        <v>33.6</v>
      </c>
      <c r="E107" s="103">
        <f t="shared" ca="1" si="16"/>
        <v>49.1</v>
      </c>
      <c r="F107" s="101"/>
      <c r="G107" s="101"/>
      <c r="H107" s="104">
        <f t="shared" ca="1" si="17"/>
        <v>22</v>
      </c>
      <c r="I107" s="3">
        <f t="shared" ca="1" si="18"/>
        <v>40.700000000000003</v>
      </c>
      <c r="J107" s="103">
        <f t="shared" ca="1" si="19"/>
        <v>51.2</v>
      </c>
      <c r="K107" s="101"/>
      <c r="L107" s="101"/>
      <c r="M107" s="104">
        <f t="shared" ca="1" si="20"/>
        <v>21.5</v>
      </c>
      <c r="N107" s="3">
        <f t="shared" ca="1" si="21"/>
        <v>44.3</v>
      </c>
      <c r="O107" s="103">
        <f t="shared" ca="1" si="22"/>
        <v>53.3</v>
      </c>
      <c r="P107" s="101"/>
      <c r="Q107" s="101"/>
      <c r="R107" s="104">
        <f t="shared" ca="1" si="23"/>
        <v>20.100000000000001</v>
      </c>
      <c r="S107" s="3">
        <f t="shared" ca="1" si="24"/>
        <v>50.5</v>
      </c>
      <c r="T107" s="103">
        <f t="shared" ca="1" si="25"/>
        <v>59.9</v>
      </c>
      <c r="U107" s="101"/>
      <c r="V107" s="101"/>
      <c r="W107" s="104">
        <f t="shared" ca="1" si="26"/>
        <v>19.7</v>
      </c>
      <c r="X107" s="3">
        <f t="shared" ca="1" si="27"/>
        <v>89.2</v>
      </c>
      <c r="Y107" s="103">
        <f t="shared" ca="1" si="28"/>
        <v>85.5</v>
      </c>
      <c r="Z107" s="101"/>
      <c r="AA107" s="101"/>
      <c r="AB107" s="104">
        <f t="shared" ca="1" si="29"/>
        <v>3.6</v>
      </c>
      <c r="AD107" s="105"/>
    </row>
    <row r="108" spans="1:30" x14ac:dyDescent="0.2">
      <c r="A108" s="99"/>
      <c r="B108" s="3" t="s">
        <v>371</v>
      </c>
      <c r="C108" s="4">
        <v>2016</v>
      </c>
      <c r="D108" s="3">
        <f t="shared" ca="1" si="15"/>
        <v>42.496202172979871</v>
      </c>
      <c r="E108" s="103">
        <f t="shared" ca="1" si="16"/>
        <v>63.340456075367044</v>
      </c>
      <c r="F108" s="101"/>
      <c r="G108" s="101"/>
      <c r="H108" s="104">
        <f t="shared" ca="1" si="17"/>
        <v>19.267513206066088</v>
      </c>
      <c r="I108" s="3">
        <f t="shared" ca="1" si="18"/>
        <v>51.033815956489534</v>
      </c>
      <c r="J108" s="103">
        <f t="shared" ca="1" si="19"/>
        <v>69.872394965038467</v>
      </c>
      <c r="K108" s="101"/>
      <c r="L108" s="101"/>
      <c r="M108" s="104">
        <f t="shared" ca="1" si="20"/>
        <v>14.041659050230601</v>
      </c>
      <c r="N108" s="3">
        <f t="shared" ca="1" si="21"/>
        <v>58.824972221977525</v>
      </c>
      <c r="O108" s="103">
        <f t="shared" ca="1" si="22"/>
        <v>68.590651379364758</v>
      </c>
      <c r="P108" s="101"/>
      <c r="Q108" s="101"/>
      <c r="R108" s="104">
        <f t="shared" ca="1" si="23"/>
        <v>11.335061191673358</v>
      </c>
      <c r="S108" s="3">
        <f t="shared" ca="1" si="24"/>
        <v>66.163796969675843</v>
      </c>
      <c r="T108" s="103">
        <f t="shared" ca="1" si="25"/>
        <v>70.761463688064737</v>
      </c>
      <c r="U108" s="101"/>
      <c r="V108" s="101"/>
      <c r="W108" s="104">
        <f t="shared" ca="1" si="26"/>
        <v>10.367843034096786</v>
      </c>
      <c r="X108" s="3">
        <f t="shared" ca="1" si="27"/>
        <v>92.393263689347449</v>
      </c>
      <c r="Y108" s="103">
        <f t="shared" ca="1" si="28"/>
        <v>90.466098924803575</v>
      </c>
      <c r="Z108" s="101"/>
      <c r="AA108" s="101"/>
      <c r="AB108" s="104">
        <f t="shared" ca="1" si="29"/>
        <v>2.2611047392446979</v>
      </c>
    </row>
    <row r="109" spans="1:30" x14ac:dyDescent="0.2">
      <c r="A109" s="99"/>
      <c r="B109" s="3"/>
      <c r="C109" s="4"/>
      <c r="D109" s="3" t="str">
        <f t="shared" ca="1" si="15"/>
        <v/>
      </c>
      <c r="E109" s="103" t="str">
        <f t="shared" ca="1" si="16"/>
        <v/>
      </c>
      <c r="F109" s="101"/>
      <c r="G109" s="101"/>
      <c r="H109" s="104" t="str">
        <f t="shared" ca="1" si="17"/>
        <v/>
      </c>
      <c r="I109" s="3" t="str">
        <f t="shared" ca="1" si="18"/>
        <v/>
      </c>
      <c r="J109" s="103" t="str">
        <f t="shared" ca="1" si="19"/>
        <v/>
      </c>
      <c r="K109" s="101"/>
      <c r="L109" s="101"/>
      <c r="M109" s="104" t="str">
        <f t="shared" ca="1" si="20"/>
        <v/>
      </c>
      <c r="N109" s="3" t="str">
        <f t="shared" ca="1" si="21"/>
        <v/>
      </c>
      <c r="O109" s="103" t="str">
        <f t="shared" ca="1" si="22"/>
        <v/>
      </c>
      <c r="P109" s="101"/>
      <c r="Q109" s="101"/>
      <c r="R109" s="104" t="str">
        <f t="shared" ca="1" si="23"/>
        <v/>
      </c>
      <c r="S109" s="3" t="str">
        <f t="shared" ca="1" si="24"/>
        <v/>
      </c>
      <c r="T109" s="103" t="str">
        <f t="shared" ca="1" si="25"/>
        <v/>
      </c>
      <c r="U109" s="101"/>
      <c r="V109" s="101"/>
      <c r="W109" s="104" t="str">
        <f t="shared" ca="1" si="26"/>
        <v/>
      </c>
      <c r="X109" s="3" t="str">
        <f t="shared" ca="1" si="27"/>
        <v/>
      </c>
      <c r="Y109" s="103" t="str">
        <f t="shared" ca="1" si="28"/>
        <v/>
      </c>
      <c r="Z109" s="101"/>
      <c r="AA109" s="101"/>
      <c r="AB109" s="104" t="str">
        <f t="shared" ca="1" si="29"/>
        <v/>
      </c>
    </row>
    <row r="110" spans="1:30" x14ac:dyDescent="0.2">
      <c r="A110" s="99"/>
      <c r="B110" s="3"/>
      <c r="C110" s="4"/>
      <c r="D110" s="3" t="str">
        <f t="shared" ca="1" si="15"/>
        <v/>
      </c>
      <c r="E110" s="103" t="str">
        <f t="shared" ca="1" si="16"/>
        <v/>
      </c>
      <c r="F110" s="101"/>
      <c r="G110" s="101"/>
      <c r="H110" s="104" t="str">
        <f t="shared" ca="1" si="17"/>
        <v/>
      </c>
      <c r="I110" s="3" t="str">
        <f t="shared" ca="1" si="18"/>
        <v/>
      </c>
      <c r="J110" s="103" t="str">
        <f t="shared" ca="1" si="19"/>
        <v/>
      </c>
      <c r="K110" s="101"/>
      <c r="L110" s="101"/>
      <c r="M110" s="104" t="str">
        <f t="shared" ca="1" si="20"/>
        <v/>
      </c>
      <c r="N110" s="3" t="str">
        <f t="shared" ca="1" si="21"/>
        <v/>
      </c>
      <c r="O110" s="103" t="str">
        <f t="shared" ca="1" si="22"/>
        <v/>
      </c>
      <c r="P110" s="101"/>
      <c r="Q110" s="101"/>
      <c r="R110" s="104" t="str">
        <f t="shared" ca="1" si="23"/>
        <v/>
      </c>
      <c r="S110" s="3" t="str">
        <f t="shared" ca="1" si="24"/>
        <v/>
      </c>
      <c r="T110" s="103" t="str">
        <f t="shared" ca="1" si="25"/>
        <v/>
      </c>
      <c r="U110" s="101"/>
      <c r="V110" s="101"/>
      <c r="W110" s="104" t="str">
        <f t="shared" ca="1" si="26"/>
        <v/>
      </c>
      <c r="X110" s="3" t="str">
        <f t="shared" ca="1" si="27"/>
        <v/>
      </c>
      <c r="Y110" s="103" t="str">
        <f t="shared" ca="1" si="28"/>
        <v/>
      </c>
      <c r="Z110" s="101"/>
      <c r="AA110" s="101"/>
      <c r="AB110" s="104" t="str">
        <f t="shared" ca="1" si="29"/>
        <v/>
      </c>
    </row>
    <row r="111" spans="1:30" x14ac:dyDescent="0.2">
      <c r="A111" s="99"/>
      <c r="B111" s="3"/>
      <c r="C111" s="4"/>
      <c r="D111" s="3" t="str">
        <f t="shared" ca="1" si="15"/>
        <v/>
      </c>
      <c r="E111" s="103" t="str">
        <f t="shared" ca="1" si="16"/>
        <v/>
      </c>
      <c r="F111" s="101"/>
      <c r="G111" s="101"/>
      <c r="H111" s="104" t="str">
        <f t="shared" ca="1" si="17"/>
        <v/>
      </c>
      <c r="I111" s="3" t="str">
        <f t="shared" ca="1" si="18"/>
        <v/>
      </c>
      <c r="J111" s="103" t="str">
        <f t="shared" ca="1" si="19"/>
        <v/>
      </c>
      <c r="K111" s="101"/>
      <c r="L111" s="101"/>
      <c r="M111" s="104" t="str">
        <f t="shared" ca="1" si="20"/>
        <v/>
      </c>
      <c r="N111" s="3" t="str">
        <f t="shared" ca="1" si="21"/>
        <v/>
      </c>
      <c r="O111" s="103" t="str">
        <f t="shared" ca="1" si="22"/>
        <v/>
      </c>
      <c r="P111" s="101"/>
      <c r="Q111" s="101"/>
      <c r="R111" s="104" t="str">
        <f t="shared" ca="1" si="23"/>
        <v/>
      </c>
      <c r="S111" s="3" t="str">
        <f t="shared" ca="1" si="24"/>
        <v/>
      </c>
      <c r="T111" s="103" t="str">
        <f t="shared" ca="1" si="25"/>
        <v/>
      </c>
      <c r="U111" s="101"/>
      <c r="V111" s="101"/>
      <c r="W111" s="104" t="str">
        <f t="shared" ca="1" si="26"/>
        <v/>
      </c>
      <c r="X111" s="3" t="str">
        <f t="shared" ca="1" si="27"/>
        <v/>
      </c>
      <c r="Y111" s="103" t="str">
        <f t="shared" ca="1" si="28"/>
        <v/>
      </c>
      <c r="Z111" s="101"/>
      <c r="AA111" s="101"/>
      <c r="AB111" s="104" t="str">
        <f t="shared" ca="1" si="29"/>
        <v/>
      </c>
    </row>
    <row r="112" spans="1:30" x14ac:dyDescent="0.2">
      <c r="A112" s="99"/>
      <c r="B112" s="3"/>
      <c r="C112" s="4"/>
      <c r="D112" s="3" t="str">
        <f ca="1">IF(ISERROR(INDIRECT(CONCATENATE($B112,"!C16"))),"",INDIRECT(CONCATENATE($B112,"!C16")))</f>
        <v/>
      </c>
      <c r="E112" s="103" t="str">
        <f ca="1">IF(ISERROR(INDIRECT(CONCATENATE($B112,"!C23"))),"",INDIRECT(CONCATENATE($B112,"!C23")))</f>
        <v/>
      </c>
      <c r="F112" s="101"/>
      <c r="G112" s="101"/>
      <c r="H112" s="104" t="str">
        <f ca="1">IF(ISERROR(INDIRECT(CONCATENATE($B112,"!C21"))),"",INDIRECT(CONCATENATE($B112,"!C21")))</f>
        <v/>
      </c>
      <c r="I112" s="3" t="str">
        <f ca="1">IF(ISERROR(INDIRECT(CONCATENATE($B112,"!D16"))),"",INDIRECT(CONCATENATE($B112,"!D16")))</f>
        <v/>
      </c>
      <c r="J112" s="103" t="str">
        <f ca="1">IF(ISERROR(INDIRECT(CONCATENATE($B112,"!D23"))),"",INDIRECT(CONCATENATE($B112,"!D23")))</f>
        <v/>
      </c>
      <c r="K112" s="101"/>
      <c r="L112" s="101"/>
      <c r="M112" s="104" t="str">
        <f ca="1">IF(ISERROR(INDIRECT(CONCATENATE($B112,"!D21"))),"",INDIRECT(CONCATENATE($B112,"!D21")))</f>
        <v/>
      </c>
      <c r="N112" s="3" t="str">
        <f ca="1">IF(ISERROR(INDIRECT(CONCATENATE($B112,"!E16"))),"",INDIRECT(CONCATENATE($B112,"!E16")))</f>
        <v/>
      </c>
      <c r="O112" s="103" t="str">
        <f ca="1">IF(ISERROR(INDIRECT(CONCATENATE($B112,"!E23"))),"",INDIRECT(CONCATENATE($B112,"!E23")))</f>
        <v/>
      </c>
      <c r="P112" s="101"/>
      <c r="Q112" s="101"/>
      <c r="R112" s="104" t="str">
        <f ca="1">IF(ISERROR(INDIRECT(CONCATENATE($B112,"!E21"))),"",INDIRECT(CONCATENATE($B112,"!E21")))</f>
        <v/>
      </c>
      <c r="S112" s="3" t="str">
        <f ca="1">IF(ISERROR(INDIRECT(CONCATENATE($B112,"!F16"))),"",INDIRECT(CONCATENATE($B112,"!F16")))</f>
        <v/>
      </c>
      <c r="T112" s="103" t="str">
        <f ca="1">IF(ISERROR(INDIRECT(CONCATENATE($B112,"!F23"))),"",INDIRECT(CONCATENATE($B112,"!F23")))</f>
        <v/>
      </c>
      <c r="U112" s="101"/>
      <c r="V112" s="101"/>
      <c r="W112" s="104" t="str">
        <f ca="1">IF(ISERROR(INDIRECT(CONCATENATE($B112,"!F21"))),"",INDIRECT(CONCATENATE($B112,"!F21")))</f>
        <v/>
      </c>
      <c r="X112" s="3" t="str">
        <f ca="1">IF(ISERROR(INDIRECT(CONCATENATE($B112,"!G16"))),"",INDIRECT(CONCATENATE($B112,"!G16")))</f>
        <v/>
      </c>
      <c r="Y112" s="103" t="str">
        <f ca="1">IF(ISERROR(INDIRECT(CONCATENATE($B112,"!G23"))),"",INDIRECT(CONCATENATE($B112,"!G23")))</f>
        <v/>
      </c>
      <c r="Z112" s="101"/>
      <c r="AA112" s="101"/>
      <c r="AB112" s="104" t="str">
        <f ca="1">IF(ISERROR(INDIRECT(CONCATENATE($B112,"!G221"))),"",INDIRECT(CONCATENATE($B112,"!G21")))</f>
        <v/>
      </c>
    </row>
    <row r="113" spans="1:28" x14ac:dyDescent="0.2">
      <c r="A113" s="99"/>
      <c r="B113" s="3"/>
      <c r="C113" s="4"/>
      <c r="D113" s="3" t="str">
        <f t="shared" ca="1" si="15"/>
        <v/>
      </c>
      <c r="E113" s="103" t="str">
        <f t="shared" ca="1" si="16"/>
        <v/>
      </c>
      <c r="F113" s="101"/>
      <c r="G113" s="101"/>
      <c r="H113" s="104" t="str">
        <f t="shared" ca="1" si="17"/>
        <v/>
      </c>
      <c r="I113" s="3" t="str">
        <f t="shared" ca="1" si="18"/>
        <v/>
      </c>
      <c r="J113" s="103" t="str">
        <f t="shared" ca="1" si="19"/>
        <v/>
      </c>
      <c r="K113" s="101"/>
      <c r="L113" s="101"/>
      <c r="M113" s="104" t="str">
        <f t="shared" ca="1" si="20"/>
        <v/>
      </c>
      <c r="N113" s="3" t="str">
        <f t="shared" ca="1" si="21"/>
        <v/>
      </c>
      <c r="O113" s="103" t="str">
        <f t="shared" ca="1" si="22"/>
        <v/>
      </c>
      <c r="P113" s="101"/>
      <c r="Q113" s="101"/>
      <c r="R113" s="104" t="str">
        <f t="shared" ca="1" si="23"/>
        <v/>
      </c>
      <c r="S113" s="3" t="str">
        <f t="shared" ca="1" si="24"/>
        <v/>
      </c>
      <c r="T113" s="103" t="str">
        <f t="shared" ca="1" si="25"/>
        <v/>
      </c>
      <c r="U113" s="101"/>
      <c r="V113" s="101"/>
      <c r="W113" s="104" t="str">
        <f t="shared" ca="1" si="26"/>
        <v/>
      </c>
      <c r="X113" s="3" t="str">
        <f t="shared" ca="1" si="27"/>
        <v/>
      </c>
      <c r="Y113" s="103" t="str">
        <f t="shared" ca="1" si="28"/>
        <v/>
      </c>
      <c r="Z113" s="101"/>
      <c r="AA113" s="101"/>
      <c r="AB113" s="104" t="str">
        <f t="shared" ca="1" si="29"/>
        <v/>
      </c>
    </row>
    <row r="114" spans="1:28" x14ac:dyDescent="0.2">
      <c r="A114" s="99"/>
      <c r="B114" s="3"/>
      <c r="C114" s="4"/>
      <c r="D114" s="3" t="str">
        <f t="shared" ca="1" si="15"/>
        <v/>
      </c>
      <c r="E114" s="103" t="str">
        <f t="shared" ca="1" si="16"/>
        <v/>
      </c>
      <c r="F114" s="101"/>
      <c r="G114" s="101"/>
      <c r="H114" s="104" t="str">
        <f t="shared" ca="1" si="17"/>
        <v/>
      </c>
      <c r="I114" s="3" t="str">
        <f t="shared" ca="1" si="18"/>
        <v/>
      </c>
      <c r="J114" s="103" t="str">
        <f t="shared" ca="1" si="19"/>
        <v/>
      </c>
      <c r="K114" s="101"/>
      <c r="L114" s="101"/>
      <c r="M114" s="104" t="str">
        <f t="shared" ca="1" si="20"/>
        <v/>
      </c>
      <c r="N114" s="3" t="str">
        <f t="shared" ca="1" si="21"/>
        <v/>
      </c>
      <c r="O114" s="103" t="str">
        <f t="shared" ca="1" si="22"/>
        <v/>
      </c>
      <c r="P114" s="101"/>
      <c r="Q114" s="101"/>
      <c r="R114" s="104" t="str">
        <f t="shared" ca="1" si="23"/>
        <v/>
      </c>
      <c r="S114" s="3" t="str">
        <f t="shared" ca="1" si="24"/>
        <v/>
      </c>
      <c r="T114" s="103" t="str">
        <f t="shared" ca="1" si="25"/>
        <v/>
      </c>
      <c r="U114" s="101"/>
      <c r="V114" s="101"/>
      <c r="W114" s="104" t="str">
        <f t="shared" ca="1" si="26"/>
        <v/>
      </c>
      <c r="X114" s="3" t="str">
        <f t="shared" ca="1" si="27"/>
        <v/>
      </c>
      <c r="Y114" s="103" t="str">
        <f t="shared" ca="1" si="28"/>
        <v/>
      </c>
      <c r="Z114" s="101"/>
      <c r="AA114" s="101"/>
      <c r="AB114" s="104" t="str">
        <f t="shared" ca="1" si="29"/>
        <v/>
      </c>
    </row>
    <row r="115" spans="1:28" x14ac:dyDescent="0.2">
      <c r="A115" s="99"/>
      <c r="B115" s="3"/>
      <c r="C115" s="4"/>
      <c r="D115" s="3" t="str">
        <f t="shared" ca="1" si="15"/>
        <v/>
      </c>
      <c r="E115" s="103" t="str">
        <f t="shared" ca="1" si="16"/>
        <v/>
      </c>
      <c r="F115" s="101"/>
      <c r="G115" s="101"/>
      <c r="H115" s="104" t="str">
        <f t="shared" ca="1" si="17"/>
        <v/>
      </c>
      <c r="I115" s="3" t="str">
        <f t="shared" ca="1" si="18"/>
        <v/>
      </c>
      <c r="J115" s="103" t="str">
        <f t="shared" ca="1" si="19"/>
        <v/>
      </c>
      <c r="K115" s="101"/>
      <c r="L115" s="101"/>
      <c r="M115" s="104" t="str">
        <f t="shared" ca="1" si="20"/>
        <v/>
      </c>
      <c r="N115" s="3" t="str">
        <f t="shared" ca="1" si="21"/>
        <v/>
      </c>
      <c r="O115" s="103" t="str">
        <f t="shared" ca="1" si="22"/>
        <v/>
      </c>
      <c r="P115" s="101"/>
      <c r="Q115" s="101"/>
      <c r="R115" s="104" t="str">
        <f t="shared" ca="1" si="23"/>
        <v/>
      </c>
      <c r="S115" s="3" t="str">
        <f t="shared" ca="1" si="24"/>
        <v/>
      </c>
      <c r="T115" s="103" t="str">
        <f t="shared" ca="1" si="25"/>
        <v/>
      </c>
      <c r="U115" s="101"/>
      <c r="V115" s="101"/>
      <c r="W115" s="104" t="str">
        <f t="shared" ca="1" si="26"/>
        <v/>
      </c>
      <c r="X115" s="3" t="str">
        <f t="shared" ca="1" si="27"/>
        <v/>
      </c>
      <c r="Y115" s="103" t="str">
        <f t="shared" ca="1" si="28"/>
        <v/>
      </c>
      <c r="Z115" s="101"/>
      <c r="AA115" s="101"/>
      <c r="AB115" s="104" t="str">
        <f t="shared" ca="1" si="29"/>
        <v/>
      </c>
    </row>
    <row r="116" spans="1:28" x14ac:dyDescent="0.2">
      <c r="A116" s="99"/>
      <c r="B116" s="5"/>
      <c r="C116" s="6"/>
      <c r="D116" s="5" t="str">
        <f t="shared" ca="1" si="15"/>
        <v/>
      </c>
      <c r="E116" s="106" t="str">
        <f t="shared" ca="1" si="16"/>
        <v/>
      </c>
      <c r="F116" s="107"/>
      <c r="G116" s="108"/>
      <c r="H116" s="109" t="str">
        <f t="shared" ca="1" si="17"/>
        <v/>
      </c>
      <c r="I116" s="5" t="str">
        <f t="shared" ca="1" si="18"/>
        <v/>
      </c>
      <c r="J116" s="106" t="str">
        <f t="shared" ca="1" si="19"/>
        <v/>
      </c>
      <c r="K116" s="107"/>
      <c r="L116" s="108"/>
      <c r="M116" s="109" t="str">
        <f t="shared" ca="1" si="20"/>
        <v/>
      </c>
      <c r="N116" s="5" t="str">
        <f t="shared" ca="1" si="21"/>
        <v/>
      </c>
      <c r="O116" s="106" t="str">
        <f t="shared" ca="1" si="22"/>
        <v/>
      </c>
      <c r="P116" s="107"/>
      <c r="Q116" s="108"/>
      <c r="R116" s="109" t="str">
        <f t="shared" ca="1" si="23"/>
        <v/>
      </c>
      <c r="S116" s="5" t="str">
        <f t="shared" ca="1" si="24"/>
        <v/>
      </c>
      <c r="T116" s="106" t="str">
        <f t="shared" ca="1" si="25"/>
        <v/>
      </c>
      <c r="U116" s="107"/>
      <c r="V116" s="108"/>
      <c r="W116" s="109" t="str">
        <f t="shared" ca="1" si="26"/>
        <v/>
      </c>
      <c r="X116" s="5" t="str">
        <f t="shared" ca="1" si="27"/>
        <v/>
      </c>
      <c r="Y116" s="106" t="str">
        <f t="shared" ca="1" si="28"/>
        <v/>
      </c>
      <c r="Z116" s="107"/>
      <c r="AA116" s="108"/>
      <c r="AB116" s="109" t="str">
        <f t="shared" ca="1" si="29"/>
        <v/>
      </c>
    </row>
    <row r="117" spans="1:28" ht="11.25" customHeight="1" x14ac:dyDescent="0.2"/>
    <row r="118" spans="1:28" ht="22.5" customHeight="1" x14ac:dyDescent="0.25">
      <c r="B118" s="1041" t="str">
        <f>CONCATENATE("National drinking water coverage, ",C99,"–",C100)</f>
        <v>National drinking water coverage, 2000–2017</v>
      </c>
      <c r="C118" s="1042"/>
      <c r="D118" s="1042"/>
      <c r="E118" s="1042"/>
      <c r="F118" s="1042"/>
      <c r="G118" s="1042"/>
      <c r="H118" s="1042"/>
      <c r="I118" s="1042"/>
      <c r="J118" s="1042"/>
      <c r="K118" s="1042"/>
      <c r="L118" s="1042"/>
      <c r="N118" s="110"/>
      <c r="O118" s="110"/>
      <c r="P118" s="110"/>
      <c r="Q118" s="110"/>
      <c r="R118" s="110"/>
      <c r="S118" s="1065" t="s">
        <v>11</v>
      </c>
      <c r="T118" s="1066"/>
      <c r="U118" s="1066"/>
      <c r="V118" s="1066"/>
      <c r="W118" s="1067"/>
      <c r="X118" s="110"/>
      <c r="Y118" s="110"/>
      <c r="Z118" s="110"/>
      <c r="AA118" s="110"/>
      <c r="AB118" s="111"/>
    </row>
    <row r="119" spans="1:28" ht="7.5" customHeight="1" x14ac:dyDescent="0.2"/>
    <row r="120" spans="1:28" ht="22.5" customHeight="1" x14ac:dyDescent="0.2"/>
    <row r="121" spans="1:28" ht="22.5" customHeight="1" x14ac:dyDescent="0.2"/>
    <row r="122" spans="1:28" ht="22.5" customHeight="1" x14ac:dyDescent="0.2"/>
    <row r="123" spans="1:28" ht="22.5" customHeight="1" x14ac:dyDescent="0.2"/>
    <row r="124" spans="1:28" ht="22.5" customHeight="1" x14ac:dyDescent="0.2"/>
    <row r="125" spans="1:28" ht="22.5" customHeight="1" x14ac:dyDescent="0.2"/>
    <row r="126" spans="1:28" ht="22.5" customHeight="1" x14ac:dyDescent="0.2"/>
    <row r="127" spans="1:28" ht="22.5" customHeight="1" x14ac:dyDescent="0.2"/>
    <row r="128" spans="1:28" ht="22.5" customHeight="1" x14ac:dyDescent="0.2"/>
    <row r="129" ht="22.5" customHeight="1" x14ac:dyDescent="0.2"/>
    <row r="130" ht="22.5" customHeight="1" x14ac:dyDescent="0.2"/>
    <row r="131" ht="22.5" customHeight="1" x14ac:dyDescent="0.2"/>
    <row r="132" ht="22.5" customHeight="1" x14ac:dyDescent="0.2"/>
    <row r="133" ht="22.5" customHeight="1" x14ac:dyDescent="0.2"/>
    <row r="134" ht="22.5" customHeight="1" x14ac:dyDescent="0.2"/>
    <row r="153" spans="2:28" x14ac:dyDescent="0.2">
      <c r="C153" s="112"/>
      <c r="D153" s="112"/>
      <c r="E153" s="113" t="str">
        <f t="shared" ref="E153:E158" ca="1" si="30">IF(ISERROR(INDIRECT(CONCATENATE($B153,"!M18"))),"",INDIRECT(CONCATENATE($B153,"!M18")))</f>
        <v/>
      </c>
      <c r="F153" s="113" t="str">
        <f t="shared" ref="F153:F158" ca="1" si="31">IF(ISERROR(INDIRECT(CONCATENATE($B153,"!M19"))),"",INDIRECT(CONCATENATE($B153,"!M19")))</f>
        <v/>
      </c>
      <c r="G153" s="113" t="str">
        <f t="shared" ref="G153:G158" ca="1" si="32">IF(ISERROR(INDIRECT(CONCATENATE($B153,"!M20"))),"",INDIRECT(CONCATENATE($B153,"!M20")))</f>
        <v/>
      </c>
      <c r="H153" s="113" t="str">
        <f t="shared" ref="H153:H158" ca="1" si="33">IF(ISERROR(INDIRECT(CONCATENATE($B153,"!M21"))),"",INDIRECT(CONCATENATE($B153,"!M21")))</f>
        <v/>
      </c>
      <c r="I153" s="113"/>
      <c r="J153" s="113" t="str">
        <f t="shared" ref="J153:J158" ca="1" si="34">IF(ISERROR(INDIRECT(CONCATENATE($B153,"!N18"))),"",INDIRECT(CONCATENATE($B153,"!N18")))</f>
        <v/>
      </c>
      <c r="K153" s="113" t="str">
        <f t="shared" ref="K153:K158" ca="1" si="35">IF(ISERROR(INDIRECT(CONCATENATE($B153,"!N19"))),"",INDIRECT(CONCATENATE($B153,"!N19")))</f>
        <v/>
      </c>
      <c r="L153" s="113" t="str">
        <f t="shared" ref="L153:L158" ca="1" si="36">IF(ISERROR(INDIRECT(CONCATENATE($B153,"!N20"))),"",INDIRECT(CONCATENATE($B153,"!N20")))</f>
        <v/>
      </c>
      <c r="M153" s="113" t="str">
        <f t="shared" ref="M153:M158" ca="1" si="37">IF(ISERROR(INDIRECT(CONCATENATE($B153,"!N21"))),"",INDIRECT(CONCATENATE($B153,"!N21")))</f>
        <v/>
      </c>
      <c r="N153" s="113"/>
      <c r="O153" s="113" t="str">
        <f t="shared" ref="O153:O158" ca="1" si="38">IF(ISERROR(INDIRECT(CONCATENATE($B153,"!O18"))),"",INDIRECT(CONCATENATE($B153,"!O18")))</f>
        <v/>
      </c>
      <c r="P153" s="113" t="str">
        <f t="shared" ref="P153:P158" ca="1" si="39">IF(ISERROR(INDIRECT(CONCATENATE($B153,"!O19"))),"",INDIRECT(CONCATENATE($B153,"!O19")))</f>
        <v/>
      </c>
      <c r="Q153" s="113" t="str">
        <f t="shared" ref="Q153:Q158" ca="1" si="40">IF(ISERROR(INDIRECT(CONCATENATE($B153,"!O20"))),"",INDIRECT(CONCATENATE($B153,"!O20")))</f>
        <v/>
      </c>
      <c r="R153" s="113" t="str">
        <f t="shared" ref="R153:R158" ca="1" si="41">IF(ISERROR(INDIRECT(CONCATENATE($B153,"!O21"))),"",INDIRECT(CONCATENATE($B153,"!O21")))</f>
        <v/>
      </c>
      <c r="S153" s="113"/>
      <c r="T153" s="113" t="str">
        <f t="shared" ref="T153:T158" ca="1" si="42">IF(ISERROR(INDIRECT(CONCATENATE($B153,"!P18"))),"",INDIRECT(CONCATENATE($B153,"!P18")))</f>
        <v/>
      </c>
      <c r="U153" s="113" t="str">
        <f t="shared" ref="U153:U158" ca="1" si="43">IF(ISERROR(INDIRECT(CONCATENATE($B153,"!P19"))),"",INDIRECT(CONCATENATE($B153,"!P19")))</f>
        <v/>
      </c>
      <c r="V153" s="113" t="str">
        <f t="shared" ref="V153:V158" ca="1" si="44">IF(ISERROR(INDIRECT(CONCATENATE($B153,"!P20"))),"",INDIRECT(CONCATENATE($B153,"!P20")))</f>
        <v/>
      </c>
      <c r="W153" s="113" t="str">
        <f t="shared" ref="W153:W158" ca="1" si="45">IF(ISERROR(INDIRECT(CONCATENATE($B153,"!P21"))),"",INDIRECT(CONCATENATE($B153,"!P21")))</f>
        <v/>
      </c>
      <c r="X153" s="113"/>
      <c r="Y153" s="113" t="str">
        <f t="shared" ref="Y153:Y158" ca="1" si="46">IF(ISERROR(INDIRECT(CONCATENATE($B153,"!Q18"))),"",INDIRECT(CONCATENATE($B153,"!Q18")))</f>
        <v/>
      </c>
      <c r="Z153" s="113" t="str">
        <f t="shared" ref="Z153:Z158" ca="1" si="47">IF(ISERROR(INDIRECT(CONCATENATE($B153,"!Q19"))),"",INDIRECT(CONCATENATE($B153,"!Q19")))</f>
        <v/>
      </c>
      <c r="AA153" s="113" t="str">
        <f t="shared" ref="AA153:AA158" ca="1" si="48">IF(ISERROR(INDIRECT(CONCATENATE($B153,"!Q20"))),"",INDIRECT(CONCATENATE($B153,"!Q20")))</f>
        <v/>
      </c>
      <c r="AB153" s="113" t="str">
        <f t="shared" ref="AB153:AB158" ca="1" si="49">IF(ISERROR(INDIRECT(CONCATENATE($B153,"!Q21"))),"",INDIRECT(CONCATENATE($B153,"!Q1")))</f>
        <v/>
      </c>
    </row>
    <row r="154" spans="2:28" x14ac:dyDescent="0.2">
      <c r="C154" s="112"/>
      <c r="D154" s="112"/>
      <c r="E154" s="113" t="str">
        <f t="shared" ca="1" si="30"/>
        <v/>
      </c>
      <c r="F154" s="113" t="str">
        <f t="shared" ca="1" si="31"/>
        <v/>
      </c>
      <c r="G154" s="113" t="str">
        <f t="shared" ca="1" si="32"/>
        <v/>
      </c>
      <c r="H154" s="113" t="str">
        <f t="shared" ca="1" si="33"/>
        <v/>
      </c>
      <c r="I154" s="113"/>
      <c r="J154" s="113" t="str">
        <f t="shared" ca="1" si="34"/>
        <v/>
      </c>
      <c r="K154" s="113" t="str">
        <f t="shared" ca="1" si="35"/>
        <v/>
      </c>
      <c r="L154" s="113" t="str">
        <f t="shared" ca="1" si="36"/>
        <v/>
      </c>
      <c r="M154" s="113" t="str">
        <f t="shared" ca="1" si="37"/>
        <v/>
      </c>
      <c r="N154" s="113"/>
      <c r="O154" s="113" t="str">
        <f t="shared" ca="1" si="38"/>
        <v/>
      </c>
      <c r="P154" s="113" t="str">
        <f t="shared" ca="1" si="39"/>
        <v/>
      </c>
      <c r="Q154" s="113" t="str">
        <f t="shared" ca="1" si="40"/>
        <v/>
      </c>
      <c r="R154" s="113" t="str">
        <f t="shared" ca="1" si="41"/>
        <v/>
      </c>
      <c r="S154" s="113"/>
      <c r="T154" s="113" t="str">
        <f t="shared" ca="1" si="42"/>
        <v/>
      </c>
      <c r="U154" s="113" t="str">
        <f t="shared" ca="1" si="43"/>
        <v/>
      </c>
      <c r="V154" s="113" t="str">
        <f t="shared" ca="1" si="44"/>
        <v/>
      </c>
      <c r="W154" s="113" t="str">
        <f t="shared" ca="1" si="45"/>
        <v/>
      </c>
      <c r="X154" s="113"/>
      <c r="Y154" s="113" t="str">
        <f t="shared" ca="1" si="46"/>
        <v/>
      </c>
      <c r="Z154" s="113" t="str">
        <f t="shared" ca="1" si="47"/>
        <v/>
      </c>
      <c r="AA154" s="113" t="str">
        <f t="shared" ca="1" si="48"/>
        <v/>
      </c>
      <c r="AB154" s="113" t="str">
        <f t="shared" ca="1" si="49"/>
        <v/>
      </c>
    </row>
    <row r="155" spans="2:28" x14ac:dyDescent="0.2">
      <c r="C155" s="112"/>
      <c r="D155" s="112"/>
      <c r="E155" s="113" t="str">
        <f t="shared" ca="1" si="30"/>
        <v/>
      </c>
      <c r="F155" s="113" t="str">
        <f t="shared" ca="1" si="31"/>
        <v/>
      </c>
      <c r="G155" s="113" t="str">
        <f t="shared" ca="1" si="32"/>
        <v/>
      </c>
      <c r="H155" s="113" t="str">
        <f t="shared" ca="1" si="33"/>
        <v/>
      </c>
      <c r="I155" s="113"/>
      <c r="J155" s="113" t="str">
        <f t="shared" ca="1" si="34"/>
        <v/>
      </c>
      <c r="K155" s="113" t="str">
        <f t="shared" ca="1" si="35"/>
        <v/>
      </c>
      <c r="L155" s="113" t="str">
        <f t="shared" ca="1" si="36"/>
        <v/>
      </c>
      <c r="M155" s="113" t="str">
        <f t="shared" ca="1" si="37"/>
        <v/>
      </c>
      <c r="N155" s="113"/>
      <c r="O155" s="113" t="str">
        <f t="shared" ca="1" si="38"/>
        <v/>
      </c>
      <c r="P155" s="113" t="str">
        <f t="shared" ca="1" si="39"/>
        <v/>
      </c>
      <c r="Q155" s="113" t="str">
        <f t="shared" ca="1" si="40"/>
        <v/>
      </c>
      <c r="R155" s="113" t="str">
        <f t="shared" ca="1" si="41"/>
        <v/>
      </c>
      <c r="S155" s="113"/>
      <c r="T155" s="113" t="str">
        <f t="shared" ca="1" si="42"/>
        <v/>
      </c>
      <c r="U155" s="113" t="str">
        <f t="shared" ca="1" si="43"/>
        <v/>
      </c>
      <c r="V155" s="113" t="str">
        <f t="shared" ca="1" si="44"/>
        <v/>
      </c>
      <c r="W155" s="113" t="str">
        <f t="shared" ca="1" si="45"/>
        <v/>
      </c>
      <c r="X155" s="113"/>
      <c r="Y155" s="113" t="str">
        <f t="shared" ca="1" si="46"/>
        <v/>
      </c>
      <c r="Z155" s="113" t="str">
        <f t="shared" ca="1" si="47"/>
        <v/>
      </c>
      <c r="AA155" s="113" t="str">
        <f t="shared" ca="1" si="48"/>
        <v/>
      </c>
      <c r="AB155" s="113" t="str">
        <f t="shared" ca="1" si="49"/>
        <v/>
      </c>
    </row>
    <row r="156" spans="2:28" x14ac:dyDescent="0.2">
      <c r="C156" s="112"/>
      <c r="D156" s="112"/>
      <c r="E156" s="113" t="str">
        <f t="shared" ca="1" si="30"/>
        <v/>
      </c>
      <c r="F156" s="113" t="str">
        <f t="shared" ca="1" si="31"/>
        <v/>
      </c>
      <c r="G156" s="113" t="str">
        <f t="shared" ca="1" si="32"/>
        <v/>
      </c>
      <c r="H156" s="113" t="str">
        <f t="shared" ca="1" si="33"/>
        <v/>
      </c>
      <c r="I156" s="113"/>
      <c r="J156" s="113" t="str">
        <f t="shared" ca="1" si="34"/>
        <v/>
      </c>
      <c r="K156" s="113" t="str">
        <f t="shared" ca="1" si="35"/>
        <v/>
      </c>
      <c r="L156" s="113" t="str">
        <f t="shared" ca="1" si="36"/>
        <v/>
      </c>
      <c r="M156" s="113" t="str">
        <f t="shared" ca="1" si="37"/>
        <v/>
      </c>
      <c r="N156" s="113"/>
      <c r="O156" s="113" t="str">
        <f t="shared" ca="1" si="38"/>
        <v/>
      </c>
      <c r="P156" s="113" t="str">
        <f t="shared" ca="1" si="39"/>
        <v/>
      </c>
      <c r="Q156" s="113" t="str">
        <f t="shared" ca="1" si="40"/>
        <v/>
      </c>
      <c r="R156" s="113" t="str">
        <f t="shared" ca="1" si="41"/>
        <v/>
      </c>
      <c r="S156" s="113"/>
      <c r="T156" s="113" t="str">
        <f t="shared" ca="1" si="42"/>
        <v/>
      </c>
      <c r="U156" s="113" t="str">
        <f t="shared" ca="1" si="43"/>
        <v/>
      </c>
      <c r="V156" s="113" t="str">
        <f t="shared" ca="1" si="44"/>
        <v/>
      </c>
      <c r="W156" s="113" t="str">
        <f t="shared" ca="1" si="45"/>
        <v/>
      </c>
      <c r="X156" s="113"/>
      <c r="Y156" s="113" t="str">
        <f t="shared" ca="1" si="46"/>
        <v/>
      </c>
      <c r="Z156" s="113" t="str">
        <f t="shared" ca="1" si="47"/>
        <v/>
      </c>
      <c r="AA156" s="113" t="str">
        <f t="shared" ca="1" si="48"/>
        <v/>
      </c>
      <c r="AB156" s="113" t="str">
        <f t="shared" ca="1" si="49"/>
        <v/>
      </c>
    </row>
    <row r="157" spans="2:28" x14ac:dyDescent="0.2">
      <c r="B157" s="113"/>
      <c r="C157" s="112"/>
      <c r="D157" s="112"/>
      <c r="E157" s="113" t="str">
        <f t="shared" ca="1" si="30"/>
        <v/>
      </c>
      <c r="F157" s="113" t="str">
        <f t="shared" ca="1" si="31"/>
        <v/>
      </c>
      <c r="G157" s="113" t="str">
        <f t="shared" ca="1" si="32"/>
        <v/>
      </c>
      <c r="H157" s="113" t="str">
        <f t="shared" ca="1" si="33"/>
        <v/>
      </c>
      <c r="I157" s="113"/>
      <c r="J157" s="113" t="str">
        <f t="shared" ca="1" si="34"/>
        <v/>
      </c>
      <c r="K157" s="113" t="str">
        <f t="shared" ca="1" si="35"/>
        <v/>
      </c>
      <c r="L157" s="113" t="str">
        <f t="shared" ca="1" si="36"/>
        <v/>
      </c>
      <c r="M157" s="113" t="str">
        <f t="shared" ca="1" si="37"/>
        <v/>
      </c>
      <c r="N157" s="113"/>
      <c r="O157" s="113" t="str">
        <f t="shared" ca="1" si="38"/>
        <v/>
      </c>
      <c r="P157" s="113" t="str">
        <f t="shared" ca="1" si="39"/>
        <v/>
      </c>
      <c r="Q157" s="113" t="str">
        <f t="shared" ca="1" si="40"/>
        <v/>
      </c>
      <c r="R157" s="113" t="str">
        <f t="shared" ca="1" si="41"/>
        <v/>
      </c>
      <c r="S157" s="113"/>
      <c r="T157" s="113" t="str">
        <f t="shared" ca="1" si="42"/>
        <v/>
      </c>
      <c r="U157" s="113" t="str">
        <f t="shared" ca="1" si="43"/>
        <v/>
      </c>
      <c r="V157" s="113" t="str">
        <f t="shared" ca="1" si="44"/>
        <v/>
      </c>
      <c r="W157" s="113" t="str">
        <f t="shared" ca="1" si="45"/>
        <v/>
      </c>
      <c r="X157" s="113"/>
      <c r="Y157" s="113" t="str">
        <f t="shared" ca="1" si="46"/>
        <v/>
      </c>
      <c r="Z157" s="113" t="str">
        <f t="shared" ca="1" si="47"/>
        <v/>
      </c>
      <c r="AA157" s="113" t="str">
        <f t="shared" ca="1" si="48"/>
        <v/>
      </c>
      <c r="AB157" s="113" t="str">
        <f t="shared" ca="1" si="49"/>
        <v/>
      </c>
    </row>
    <row r="158" spans="2:28" x14ac:dyDescent="0.2">
      <c r="B158" s="113"/>
      <c r="C158" s="112"/>
      <c r="D158" s="112"/>
      <c r="E158" s="113" t="str">
        <f t="shared" ca="1" si="30"/>
        <v/>
      </c>
      <c r="F158" s="113" t="str">
        <f t="shared" ca="1" si="31"/>
        <v/>
      </c>
      <c r="G158" s="113" t="str">
        <f t="shared" ca="1" si="32"/>
        <v/>
      </c>
      <c r="H158" s="113" t="str">
        <f t="shared" ca="1" si="33"/>
        <v/>
      </c>
      <c r="I158" s="113"/>
      <c r="J158" s="113" t="str">
        <f t="shared" ca="1" si="34"/>
        <v/>
      </c>
      <c r="K158" s="113" t="str">
        <f t="shared" ca="1" si="35"/>
        <v/>
      </c>
      <c r="L158" s="113" t="str">
        <f t="shared" ca="1" si="36"/>
        <v/>
      </c>
      <c r="M158" s="113" t="str">
        <f t="shared" ca="1" si="37"/>
        <v/>
      </c>
      <c r="N158" s="113"/>
      <c r="O158" s="113" t="str">
        <f t="shared" ca="1" si="38"/>
        <v/>
      </c>
      <c r="P158" s="113" t="str">
        <f t="shared" ca="1" si="39"/>
        <v/>
      </c>
      <c r="Q158" s="113" t="str">
        <f t="shared" ca="1" si="40"/>
        <v/>
      </c>
      <c r="R158" s="113" t="str">
        <f t="shared" ca="1" si="41"/>
        <v/>
      </c>
      <c r="S158" s="113"/>
      <c r="T158" s="113" t="str">
        <f t="shared" ca="1" si="42"/>
        <v/>
      </c>
      <c r="U158" s="113" t="str">
        <f t="shared" ca="1" si="43"/>
        <v/>
      </c>
      <c r="V158" s="113" t="str">
        <f t="shared" ca="1" si="44"/>
        <v/>
      </c>
      <c r="W158" s="113" t="str">
        <f t="shared" ca="1" si="45"/>
        <v/>
      </c>
      <c r="X158" s="113"/>
      <c r="Y158" s="113" t="str">
        <f t="shared" ca="1" si="46"/>
        <v/>
      </c>
      <c r="Z158" s="113" t="str">
        <f t="shared" ca="1" si="47"/>
        <v/>
      </c>
      <c r="AA158" s="113" t="str">
        <f t="shared" ca="1" si="48"/>
        <v/>
      </c>
      <c r="AB158" s="113" t="str">
        <f t="shared" ca="1" si="49"/>
        <v/>
      </c>
    </row>
    <row r="197" spans="1:30" s="51" customFormat="1" ht="16.5" customHeight="1" x14ac:dyDescent="0.2">
      <c r="A197" s="1063" t="s">
        <v>6</v>
      </c>
      <c r="B197" s="1063"/>
      <c r="C197" s="1063"/>
      <c r="D197" s="1060" t="s">
        <v>0</v>
      </c>
      <c r="E197" s="1061"/>
      <c r="F197" s="1061"/>
      <c r="G197" s="1061"/>
      <c r="H197" s="1062"/>
      <c r="I197" s="1060" t="s">
        <v>1</v>
      </c>
      <c r="J197" s="1061"/>
      <c r="K197" s="1061"/>
      <c r="L197" s="1061"/>
      <c r="M197" s="1062"/>
      <c r="N197" s="1060" t="s">
        <v>2</v>
      </c>
      <c r="O197" s="1061"/>
      <c r="P197" s="1061"/>
      <c r="Q197" s="1061"/>
      <c r="R197" s="1062"/>
      <c r="S197" s="1060" t="s">
        <v>3</v>
      </c>
      <c r="T197" s="1061"/>
      <c r="U197" s="1061"/>
      <c r="V197" s="1061"/>
      <c r="W197" s="1062"/>
      <c r="X197" s="1060" t="s">
        <v>4</v>
      </c>
      <c r="Y197" s="1061"/>
      <c r="Z197" s="1061"/>
      <c r="AA197" s="1061"/>
      <c r="AB197" s="1062"/>
    </row>
    <row r="198" spans="1:30" s="55" customFormat="1" ht="22.5" customHeight="1" x14ac:dyDescent="0.2">
      <c r="A198" s="1076"/>
      <c r="B198" s="1076"/>
      <c r="C198" s="1076"/>
      <c r="D198" s="65" t="s">
        <v>14</v>
      </c>
      <c r="E198" s="66" t="s">
        <v>15</v>
      </c>
      <c r="F198" s="53" t="s">
        <v>16</v>
      </c>
      <c r="G198" s="53" t="s">
        <v>22</v>
      </c>
      <c r="H198" s="54" t="s">
        <v>17</v>
      </c>
      <c r="I198" s="65" t="s">
        <v>14</v>
      </c>
      <c r="J198" s="66" t="s">
        <v>15</v>
      </c>
      <c r="K198" s="53" t="s">
        <v>16</v>
      </c>
      <c r="L198" s="53" t="s">
        <v>22</v>
      </c>
      <c r="M198" s="54" t="s">
        <v>17</v>
      </c>
      <c r="N198" s="65" t="s">
        <v>14</v>
      </c>
      <c r="O198" s="66" t="s">
        <v>15</v>
      </c>
      <c r="P198" s="53" t="s">
        <v>16</v>
      </c>
      <c r="Q198" s="53" t="s">
        <v>22</v>
      </c>
      <c r="R198" s="54" t="s">
        <v>17</v>
      </c>
      <c r="S198" s="65" t="s">
        <v>14</v>
      </c>
      <c r="T198" s="66" t="s">
        <v>15</v>
      </c>
      <c r="U198" s="53" t="s">
        <v>16</v>
      </c>
      <c r="V198" s="53" t="s">
        <v>22</v>
      </c>
      <c r="W198" s="54" t="s">
        <v>17</v>
      </c>
      <c r="X198" s="65" t="s">
        <v>14</v>
      </c>
      <c r="Y198" s="66" t="s">
        <v>15</v>
      </c>
      <c r="Z198" s="53" t="s">
        <v>16</v>
      </c>
      <c r="AA198" s="53" t="s">
        <v>22</v>
      </c>
      <c r="AB198" s="54" t="s">
        <v>17</v>
      </c>
    </row>
    <row r="199" spans="1:30" s="75" customFormat="1" ht="15" customHeight="1" x14ac:dyDescent="0.2">
      <c r="A199" s="1068" t="s">
        <v>10</v>
      </c>
      <c r="B199" s="1069"/>
      <c r="C199" s="7">
        <v>2000</v>
      </c>
      <c r="D199" s="67">
        <f ca="1">IF((D201+H201)&gt;100,D201*100/(D201+H201),D201)</f>
        <v>63.062597522946362</v>
      </c>
      <c r="E199" s="68">
        <f ca="1">D199*AVERAGEIF(E205:E216,"&gt;0")/100</f>
        <v>48.316986095332283</v>
      </c>
      <c r="F199" s="69">
        <f ca="1">D199*(100-AVERAGEIF(E205:E216,"&gt;0"))/100</f>
        <v>14.745611427614074</v>
      </c>
      <c r="G199" s="70">
        <f ca="1">100-(E199+F199+H199)</f>
        <v>20.378436057373165</v>
      </c>
      <c r="H199" s="71">
        <f ca="1">IF((D201+H201)&gt;100,H201*100/(D201+H201),H201)</f>
        <v>16.558966419680473</v>
      </c>
      <c r="I199" s="67">
        <f ca="1">IF((I201+M201)&gt;100,I201*100/(I201+M201),I201)</f>
        <v>80.245264655457504</v>
      </c>
      <c r="J199" s="68">
        <f ca="1">I199*AVERAGEIF(J205:J216,"&gt;0")/100</f>
        <v>71.833282081973124</v>
      </c>
      <c r="K199" s="72">
        <f ca="1">I199*(100-AVERAGEIF(J205:J216,"&gt;0"))/100</f>
        <v>8.4119825734843747</v>
      </c>
      <c r="L199" s="73">
        <f ca="1">100-(J199+K199+M199)</f>
        <v>12.058752669375053</v>
      </c>
      <c r="M199" s="74">
        <f ca="1">IF((I201+M201)&gt;100,M201*100/(I201+M201),M201)</f>
        <v>7.6959826751674427</v>
      </c>
      <c r="N199" s="67">
        <f ca="1">IF((N201+R201)&gt;100,N201*100/(N201+R201),N201)</f>
        <v>93.976171421439517</v>
      </c>
      <c r="O199" s="68">
        <f ca="1">N199*AVERAGEIF(O205:O216,"&gt;0")/100</f>
        <v>88.305901299229262</v>
      </c>
      <c r="P199" s="72">
        <f ca="1">N199*(100-AVERAGEIF(O205:O216,"&gt;0"))/100</f>
        <v>5.6702701222102485</v>
      </c>
      <c r="Q199" s="73">
        <f ca="1">100-(O199+P199+R199)</f>
        <v>3.243727850405719</v>
      </c>
      <c r="R199" s="74">
        <f ca="1">IF((N201+R201)&gt;100,R201*100/(N201+R201),R201)</f>
        <v>2.7801007281547641</v>
      </c>
      <c r="S199" s="67">
        <f ca="1">IF((S201+W201)&gt;100,S201*100/(S201+W201),S201)</f>
        <v>98.892378496105437</v>
      </c>
      <c r="T199" s="68">
        <f ca="1">S199*AVERAGEIF(T205:T216,"&gt;0")/100</f>
        <v>96.185350285768436</v>
      </c>
      <c r="U199" s="72">
        <f ca="1">S199*(100-AVERAGEIF(T205:T216,"&gt;0"))/100</f>
        <v>2.707028210337008</v>
      </c>
      <c r="V199" s="73">
        <f ca="1">100-(T199+U199+W199)</f>
        <v>0.96629514339173284</v>
      </c>
      <c r="W199" s="74">
        <f ca="1">IF((S201+W201)&gt;100,W201*100/(S201+W201),W201)</f>
        <v>0.14132636050281278</v>
      </c>
      <c r="X199" s="67">
        <f ca="1">IF((X201+AB201)&gt;100,X201*100/(X201+AB201),X201)</f>
        <v>99.930327380822888</v>
      </c>
      <c r="Y199" s="68">
        <f ca="1">X199*AVERAGEIF(Y205:Y216,"&gt;0")/100</f>
        <v>98.901121992763223</v>
      </c>
      <c r="Z199" s="72">
        <f ca="1">X199*(100-AVERAGEIF(Y205:Y216,"&gt;0"))/100</f>
        <v>1.0292053880596606</v>
      </c>
      <c r="AA199" s="73">
        <f ca="1">100-(Y199+Z199+AB199)</f>
        <v>6.1336934835935608E-2</v>
      </c>
      <c r="AB199" s="74">
        <f ca="1">IF((X201+AB201)&gt;100,AB201*100/(X201+AB201),AB201)</f>
        <v>8.3356843411819259E-3</v>
      </c>
    </row>
    <row r="200" spans="1:30" s="75" customFormat="1" ht="15" customHeight="1" x14ac:dyDescent="0.2">
      <c r="A200" s="1070"/>
      <c r="B200" s="1071"/>
      <c r="C200" s="8">
        <v>2017</v>
      </c>
      <c r="D200" s="76">
        <f ca="1">IF((D202+H202)&gt;100,D202*100/(D202+H202),D202)</f>
        <v>94.265108793244053</v>
      </c>
      <c r="E200" s="77">
        <f ca="1">D200*AVERAGEIF(E205:E216,"&gt;0")/100</f>
        <v>72.22357038466248</v>
      </c>
      <c r="F200" s="78">
        <f ca="1">D200*(100-AVERAGEIF(E205:E216,"&gt;0"))/100</f>
        <v>22.041538408581573</v>
      </c>
      <c r="G200" s="79">
        <f ca="1">100-(E200+F200+H200)</f>
        <v>5.7348912067559468</v>
      </c>
      <c r="H200" s="80">
        <f ca="1">IF((D202+H202)&gt;100,H202*100/(D202+H202),H202)</f>
        <v>0</v>
      </c>
      <c r="I200" s="76">
        <f ca="1">IF((I202+M202)&gt;100,I202*100/(I202+M202),I202)</f>
        <v>100</v>
      </c>
      <c r="J200" s="77">
        <f ca="1">I200*AVERAGEIF(J205:J216,"&gt;0")/100</f>
        <v>89.517160159415994</v>
      </c>
      <c r="K200" s="78">
        <f ca="1">I200*(100-AVERAGEIF(J205:J216,"&gt;0"))/100</f>
        <v>10.482839840584006</v>
      </c>
      <c r="L200" s="79">
        <f ca="1">100-(J200+K200+M200)</f>
        <v>0</v>
      </c>
      <c r="M200" s="80">
        <f ca="1">IF((I202+M202)&gt;100,M202*100/(I202+M202),M202)</f>
        <v>0</v>
      </c>
      <c r="N200" s="76">
        <f ca="1">IF((N202+R202)&gt;100,N202*100/(N202+R202),N202)</f>
        <v>99.950289077267598</v>
      </c>
      <c r="O200" s="77">
        <f ca="1">N200*AVERAGEIF(O205:O216,"&gt;0")/100</f>
        <v>93.919556719385952</v>
      </c>
      <c r="P200" s="78">
        <f ca="1">N200*(100-AVERAGEIF(O205:O216,"&gt;0"))/100</f>
        <v>6.0307323578816465</v>
      </c>
      <c r="Q200" s="79">
        <f ca="1">100-(O200+P200+R200)</f>
        <v>4.9710922732401741E-2</v>
      </c>
      <c r="R200" s="80">
        <f ca="1">IF((N202+R202)&gt;100,R202*100/(N202+R202),R202)</f>
        <v>0</v>
      </c>
      <c r="S200" s="76">
        <f ca="1">IF((S202+W202)&gt;100,S202*100/(S202+W202),S202)</f>
        <v>100</v>
      </c>
      <c r="T200" s="77">
        <f ca="1">S200*AVERAGEIF(T205:T216,"&gt;0")/100</f>
        <v>97.262652338325935</v>
      </c>
      <c r="U200" s="78">
        <f ca="1">S200*(100-AVERAGEIF(T205:T216,"&gt;0"))/100</f>
        <v>2.7373476616740646</v>
      </c>
      <c r="V200" s="79">
        <f ca="1">100-(T200+U200+W200)</f>
        <v>0</v>
      </c>
      <c r="W200" s="80">
        <f ca="1">IF((S202+W202)&gt;100,W202*100/(S202+W202),W202)</f>
        <v>0</v>
      </c>
      <c r="X200" s="76">
        <f ca="1">IF((X202+AB202)&gt;100,X202*100/(X202+AB202),X202)</f>
        <v>100</v>
      </c>
      <c r="Y200" s="77">
        <f ca="1">X200*AVERAGEIF(Y205:Y216,"&gt;0")/100</f>
        <v>98.970077037636941</v>
      </c>
      <c r="Z200" s="78">
        <f ca="1">X200*(100-AVERAGEIF(Y205:Y216,"&gt;0"))/100</f>
        <v>1.0299229623630453</v>
      </c>
      <c r="AA200" s="79">
        <f ca="1">100-(Y200+Z200+AB200)</f>
        <v>0</v>
      </c>
      <c r="AB200" s="80">
        <f ca="1">IF((X202+AB202)&gt;100,AB202*100/(X202+AB202),AB202)</f>
        <v>0</v>
      </c>
    </row>
    <row r="201" spans="1:30" hidden="1" x14ac:dyDescent="0.2">
      <c r="A201" s="1072" t="s">
        <v>12</v>
      </c>
      <c r="B201" s="1073"/>
      <c r="C201" s="81">
        <f>MinRegYear(C199,C205:C216)</f>
        <v>2000</v>
      </c>
      <c r="D201" s="82">
        <f ca="1">IF(MAX(C205:C216)-MIN(C205:C216)&lt;5,AVERAGEIF(C205:C216,"&gt;0",D205:D216),
IF(FORECAST($C201,D$205:D$216,$C$205:$C$216)&lt;0,0,
IF(FORECAST($C201,D$205:D$216,$C$205:$C$216)&gt;100,100,
FORECAST($C201,D$205:D$216,$C$205:$C$216))))</f>
        <v>63.062597522946362</v>
      </c>
      <c r="E201" s="83"/>
      <c r="F201" s="84"/>
      <c r="G201" s="84"/>
      <c r="H201" s="85">
        <f ca="1">IF(MAX(C205:C216)-MIN(C205:C216)&lt;5,AVERAGEIF(C205:C216,"&gt;0",H205:H216),
IF(FORECAST($C201,H$205:H$216,$C$205:$C$216)&lt;0,0,
IF(FORECAST($C201,H$205:H$216,$C$205:$C$216)&gt;100,100,
FORECAST($C201,H$205:H$216,$C$205:$C$216))))</f>
        <v>16.558966419680473</v>
      </c>
      <c r="I201" s="82">
        <f ca="1">IF(MAX(C205:C216)-MIN(C205:C216)&lt;5,AVERAGEIF(C205:C216,"&gt;0",I205:I216),
IF(FORECAST($C201,I$205:I$216,$C$205:$C$216)&lt;0,0,
IF(FORECAST($C201,I$205:I$216,$C$205:$C$216)&gt;100,100,
FORECAST($C201,I$205:I$216,$C$205:$C$216))))</f>
        <v>80.245264655457504</v>
      </c>
      <c r="J201" s="83"/>
      <c r="K201" s="84"/>
      <c r="L201" s="84"/>
      <c r="M201" s="85">
        <f ca="1">IF(MAX(C205:C216)-MIN(C205:C216)&lt;5,AVERAGEIF(C205:C216,"&gt;0",M205:M216),
IF(FORECAST($C201,M$205:M$216,$C$205:$C$216)&lt;0,0,
IF(FORECAST($C201,M$205:M$216,$C$205:$C$216)&gt;100,100,
FORECAST($C201,M$205:M$216,$C$205:$C$216))))</f>
        <v>7.6959826751674427</v>
      </c>
      <c r="N201" s="82">
        <f ca="1">IF(MAX(C205:C216)-MIN(C205:C216)&lt;5,AVERAGEIF(C205:C216,"&gt;0",N205:N216),
IF(FORECAST($C201,N$205:N$216,$C$205:$C$216)&lt;0,0,
IF(FORECAST($C201,N$205:N$216,$C$205:$C$216)&gt;100,100,
FORECAST($C201,N$205:N$216,$C$205:$C$216))))</f>
        <v>93.976171421439517</v>
      </c>
      <c r="O201" s="83"/>
      <c r="P201" s="84"/>
      <c r="Q201" s="84"/>
      <c r="R201" s="85">
        <f ca="1">IF(MAX(C205:C216)-MIN(C205:C216)&lt;5,AVERAGEIF(C205:C216,"&gt;0",R205:R216),
IF(FORECAST($C201,R$205:R$216,$C$205:$C$216)&lt;0,0,
IF(FORECAST($C201,R$205:R$216,$C$205:$C$216)&gt;100,100,
FORECAST($C201,R$205:R$216,$C$205:$C$216))))</f>
        <v>2.7801007281547641</v>
      </c>
      <c r="S201" s="82">
        <f ca="1">IF(MAX(C205:C216)-MIN(C205:C216)&lt;5,AVERAGEIF(C205:C216,"&gt;0",S205:S216),
IF(FORECAST($C201,S$205:S$216,$C$205:$C$216)&lt;0,0,
IF(FORECAST($C201,S$205:S$216,$C$205:$C$216)&gt;100,100,
FORECAST($C201,S$205:S$216,$C$205:$C$216))))</f>
        <v>98.892378496105437</v>
      </c>
      <c r="T201" s="83"/>
      <c r="U201" s="84"/>
      <c r="V201" s="84"/>
      <c r="W201" s="85">
        <f ca="1">IF(MAX(C205:C216)-MIN(C205:C216)&lt;5,AVERAGEIF(C205:C216,"&gt;0",W205:W216),
IF(FORECAST($C201,W$205:W$216,$C$205:$C$216)&lt;0,0,
IF(FORECAST($C201,W$205:W$216,$C$205:$C$216)&gt;100,100,
FORECAST($C201,W$205:W$216,$C$205:$C$216))))</f>
        <v>0.14132636050281278</v>
      </c>
      <c r="X201" s="82">
        <f ca="1">IF(MAX(C205:C216)-MIN(C205:C216)&lt;5,AVERAGEIF(C205:C216,"&gt;0",X205:X216),
IF(FORECAST($C201,X$205:X$216,$C$205:$C$216)&lt;0,0,
IF(FORECAST($C201,X$205:X$216,$C$205:$C$216)&gt;100,100,
FORECAST($C201,X$205:X$216,$C$205:$C$216))))</f>
        <v>99.930327380822888</v>
      </c>
      <c r="Y201" s="83"/>
      <c r="Z201" s="84"/>
      <c r="AA201" s="84"/>
      <c r="AB201" s="85">
        <f ca="1">IF(MAX(C205:C216)-MIN(C205:C216)&lt;5,AVERAGEIF(C205:C216,"&gt;0",AB205:AB216),
IF(FORECAST($C201,AB$205:AB$216,$C$205:$C$216)&lt;0,0,
IF(FORECAST($C201,AB$205:AB$216,$C$205:$C$216)&gt;100,100,
FORECAST($C201,AB$205:AB$216,$C$205:$C$216))))</f>
        <v>8.3356843411819259E-3</v>
      </c>
    </row>
    <row r="202" spans="1:30" hidden="1" x14ac:dyDescent="0.2">
      <c r="A202" s="1074"/>
      <c r="B202" s="1075"/>
      <c r="C202" s="60">
        <f>MaxRegYear(C200,C205:C216)</f>
        <v>2017</v>
      </c>
      <c r="D202" s="86">
        <f ca="1">IF(MAX(C205:C216)-MIN(C205:C216)&lt;5,AVERAGEIF(C205:C216,"&gt;0",D205:D216),
IF(FORECAST($C202,D$205:D$216,$C$205:$C$216)&lt;0,0,
IF(FORECAST($C202,D$205:D$216,$C$205:$C$216)&gt;100,100,
FORECAST($C202,D$205:D$216,$C$205:$C$216))))</f>
        <v>94.265108793244053</v>
      </c>
      <c r="E202" s="87"/>
      <c r="F202" s="88"/>
      <c r="G202" s="88"/>
      <c r="H202" s="89">
        <f ca="1">IF(MAX(C205:C216)-MIN(C205:C216)&lt;5,AVERAGEIF(C205:C216,"&gt;0",H205:H216),
IF(FORECAST($C202,H$205:H$216,$C$205:$C$216)&lt;0,0,
IF(FORECAST($C202,H$205:H$216,$C$205:$C$216)&gt;100,100,
FORECAST($C202,H$205:H$216,$C$205:$C$216))))</f>
        <v>0</v>
      </c>
      <c r="I202" s="86">
        <f ca="1">IF(MAX(C205:C216)-MIN(C205:C216)&lt;5,AVERAGEIF(C205:C216,"&gt;0",I205:I216),
IF(FORECAST($C202,I$205:I$216,$C$205:$C$216)&lt;0,0,
IF(FORECAST($C202,I$205:I$216,$C$205:$C$216)&gt;100,100,
FORECAST($C202,I$205:I$216,$C$205:$C$216))))</f>
        <v>100</v>
      </c>
      <c r="J202" s="87"/>
      <c r="K202" s="88"/>
      <c r="L202" s="88"/>
      <c r="M202" s="89">
        <f ca="1">IF(MAX(C205:C216)-MIN(C205:C216)&lt;5,AVERAGEIF(C205:C216,"&gt;0",M205:M216),
IF(FORECAST($C202,M$205:M$216,$C$205:$C$216)&lt;0,0,
IF(FORECAST($C202,M$205:M$216,$C$205:$C$216)&gt;100,100,
FORECAST($C202,M$205:M$216,$C$205:$C$216))))</f>
        <v>0</v>
      </c>
      <c r="N202" s="86">
        <f ca="1">IF(MAX(C205:C216)-MIN(C205:C216)&lt;5,AVERAGEIF(C205:C216,"&gt;0",N205:N216),
IF(FORECAST($C202,N$205:N$216,$C$205:$C$216)&lt;0,0,
IF(FORECAST($C202,N$205:N$216,$C$205:$C$216)&gt;100,100,
FORECAST($C202,N$205:N$216,$C$205:$C$216))))</f>
        <v>99.950289077267598</v>
      </c>
      <c r="O202" s="87"/>
      <c r="P202" s="88"/>
      <c r="Q202" s="88"/>
      <c r="R202" s="89">
        <f ca="1">IF(MAX(C205:C216)-MIN(C205:C216)&lt;5,AVERAGEIF(C205:C216,"&gt;0",R205:R216),
IF(FORECAST($C202,R$205:R$216,$C$205:$C$216)&lt;0,0,
IF(FORECAST($C202,R$205:R$216,$C$205:$C$216)&gt;100,100,
FORECAST($C202,R$205:R$216,$C$205:$C$216))))</f>
        <v>0</v>
      </c>
      <c r="S202" s="86">
        <f ca="1">IF(MAX(C205:C216)-MIN(C205:C216)&lt;5,AVERAGEIF(C205:C216,"&gt;0",S205:S216),
IF(FORECAST($C202,S$205:S$216,$C$205:$C$216)&lt;0,0,
IF(FORECAST($C202,S$205:S$216,$C$205:$C$216)&gt;100,100,
FORECAST($C202,S$205:S$216,$C$205:$C$216))))</f>
        <v>100</v>
      </c>
      <c r="T202" s="87"/>
      <c r="U202" s="88"/>
      <c r="V202" s="88"/>
      <c r="W202" s="89">
        <f ca="1">IF(MAX(C205:C216)-MIN(C205:C216)&lt;5,AVERAGEIF(C205:C216,"&gt;0",W205:W216),
IF(FORECAST($C202,W$205:W$216,$C$205:$C$216)&lt;0,0,
IF(FORECAST($C202,W$205:W$216,$C$205:$C$216)&gt;100,100,
FORECAST($C202,W$205:W$216,$C$205:$C$216))))</f>
        <v>0</v>
      </c>
      <c r="X202" s="86">
        <f ca="1">IF(MAX(C205:C216)-MIN(C205:C216)&lt;5,AVERAGEIF(C205:C216,"&gt;0",X205:X216),
IF(FORECAST($C202,X$205:X$216,$C$205:$C$216)&lt;0,0,
IF(FORECAST($C202,X$205:X$216,$C$205:$C$216)&gt;100,100,
FORECAST($C202,X$205:X$216,$C$205:$C$216))))</f>
        <v>100</v>
      </c>
      <c r="Y202" s="87"/>
      <c r="Z202" s="88"/>
      <c r="AA202" s="88"/>
      <c r="AB202" s="89">
        <f ca="1">IF(MAX(C205:C216)-MIN(C205:C216)&lt;5,AVERAGEIF(C205:C216,"&gt;0",AB205:AB216),
IF(FORECAST($C202,AB$205:AB$216,$C$205:$C$216)&lt;0,0,
IF(FORECAST($C202,AB$205:AB$216,$C$205:$C$216)&gt;100,100,
FORECAST($C202,AB$205:AB$216,$C$205:$C$216))))</f>
        <v>0</v>
      </c>
    </row>
    <row r="203" spans="1:30" ht="9" customHeight="1" x14ac:dyDescent="0.2">
      <c r="D203" s="90"/>
      <c r="I203" s="90"/>
      <c r="K203" s="50"/>
      <c r="L203" s="50"/>
      <c r="N203" s="90"/>
      <c r="P203" s="50"/>
      <c r="Q203" s="50"/>
      <c r="S203" s="90"/>
      <c r="U203" s="50"/>
      <c r="V203" s="50"/>
      <c r="X203" s="90"/>
      <c r="Z203" s="50"/>
      <c r="AA203" s="50"/>
      <c r="AB203" s="91"/>
    </row>
    <row r="204" spans="1:30" ht="22.5" customHeight="1" x14ac:dyDescent="0.2">
      <c r="B204" s="92" t="s">
        <v>8</v>
      </c>
      <c r="C204" s="93" t="s">
        <v>9</v>
      </c>
      <c r="D204" s="94" t="s">
        <v>14</v>
      </c>
      <c r="E204" s="95" t="s">
        <v>27</v>
      </c>
      <c r="F204" s="96"/>
      <c r="G204" s="96"/>
      <c r="H204" s="97" t="s">
        <v>17</v>
      </c>
      <c r="I204" s="94" t="s">
        <v>14</v>
      </c>
      <c r="J204" s="95" t="s">
        <v>27</v>
      </c>
      <c r="K204" s="96"/>
      <c r="L204" s="96"/>
      <c r="M204" s="97" t="s">
        <v>17</v>
      </c>
      <c r="N204" s="94" t="s">
        <v>14</v>
      </c>
      <c r="O204" s="95" t="s">
        <v>27</v>
      </c>
      <c r="P204" s="96"/>
      <c r="Q204" s="96"/>
      <c r="R204" s="97" t="s">
        <v>17</v>
      </c>
      <c r="S204" s="94" t="s">
        <v>14</v>
      </c>
      <c r="T204" s="95" t="s">
        <v>27</v>
      </c>
      <c r="U204" s="96"/>
      <c r="V204" s="96"/>
      <c r="W204" s="97" t="s">
        <v>17</v>
      </c>
      <c r="X204" s="94" t="s">
        <v>14</v>
      </c>
      <c r="Y204" s="95" t="s">
        <v>27</v>
      </c>
      <c r="Z204" s="96"/>
      <c r="AA204" s="96"/>
      <c r="AB204" s="97" t="s">
        <v>17</v>
      </c>
      <c r="AD204" s="98"/>
    </row>
    <row r="205" spans="1:30" x14ac:dyDescent="0.2">
      <c r="A205" s="99"/>
      <c r="B205" s="1" t="s">
        <v>114</v>
      </c>
      <c r="C205" s="2">
        <v>2000</v>
      </c>
      <c r="D205" s="1">
        <f t="shared" ref="D205:D216" ca="1" si="50">IF(ISERROR(INDIRECT(CONCATENATE($B205,"!H16"))),"",INDIRECT(CONCATENATE($B205,"!H16")))</f>
        <v>59.400107691969247</v>
      </c>
      <c r="E205" s="103" t="str">
        <f t="shared" ref="E205:E216" ca="1" si="51">IF(ISERROR(INDIRECT(CONCATENATE($B205,"!H23"))),"",INDIRECT(CONCATENATE($B205,"!H23")))</f>
        <v>N/A</v>
      </c>
      <c r="F205" s="101"/>
      <c r="G205" s="101"/>
      <c r="H205" s="102">
        <f t="shared" ref="H205:H216" ca="1" si="52">IF(ISERROR(INDIRECT(CONCATENATE($B205,"!H21"))),"",INDIRECT(CONCATENATE($B205,"!H21")))</f>
        <v>21.220751214061988</v>
      </c>
      <c r="I205" s="1">
        <f t="shared" ref="I205:I216" ca="1" si="53">IF(ISERROR(INDIRECT(CONCATENATE($B205,"!I16"))),"",INDIRECT(CONCATENATE($B205,"!I16")))</f>
        <v>76.455172105120553</v>
      </c>
      <c r="J205" s="103" t="str">
        <f t="shared" ref="J205:J216" ca="1" si="54">IF(ISERROR(INDIRECT(CONCATENATE($B205,"!I23"))),"",INDIRECT(CONCATENATE($B205,"!I23")))</f>
        <v>N/A</v>
      </c>
      <c r="K205" s="101"/>
      <c r="L205" s="101"/>
      <c r="M205" s="102">
        <f t="shared" ref="M205:M216" ca="1" si="55">IF(ISERROR(INDIRECT(CONCATENATE($B205,"!I21"))),"",INDIRECT(CONCATENATE($B205,"!I21")))</f>
        <v>11.223256253577677</v>
      </c>
      <c r="N205" s="1">
        <f t="shared" ref="N205:N216" ca="1" si="56">IF(ISERROR(INDIRECT(CONCATENATE($B205,"!J16"))),"",INDIRECT(CONCATENATE($B205,"!J16")))</f>
        <v>92.224596306633003</v>
      </c>
      <c r="O205" s="103" t="str">
        <f t="shared" ref="O205:O216" ca="1" si="57">IF(ISERROR(INDIRECT(CONCATENATE($B205,"!J23"))),"",INDIRECT(CONCATENATE($B205,"!J23")))</f>
        <v>N/A</v>
      </c>
      <c r="P205" s="101"/>
      <c r="Q205" s="101"/>
      <c r="R205" s="102">
        <f t="shared" ref="R205:R216" ca="1" si="58">IF(ISERROR(INDIRECT(CONCATENATE($B205,"!J21"))),"",INDIRECT(CONCATENATE($B205,"!J21")))</f>
        <v>3.976909003694217</v>
      </c>
      <c r="S205" s="1">
        <f t="shared" ref="S205:S216" ca="1" si="59">IF(ISERROR(INDIRECT(CONCATENATE($B205,"!K16"))),"",INDIRECT(CONCATENATE($B205,"!K16")))</f>
        <v>98.622473599749199</v>
      </c>
      <c r="T205" s="103" t="str">
        <f t="shared" ref="T205:T216" ca="1" si="60">IF(ISERROR(INDIRECT(CONCATENATE($B205,"!K23"))),"",INDIRECT(CONCATENATE($B205,"!K23")))</f>
        <v>N/A</v>
      </c>
      <c r="U205" s="101"/>
      <c r="V205" s="101"/>
      <c r="W205" s="102">
        <f t="shared" ref="W205:W216" ca="1" si="61">IF(ISERROR(INDIRECT(CONCATENATE($B205,"!K21"))),"",INDIRECT(CONCATENATE($B205,"!K21")))</f>
        <v>0.19374476610384014</v>
      </c>
      <c r="X205" s="1">
        <f t="shared" ref="X205:X216" ca="1" si="62">IF(ISERROR(INDIRECT(CONCATENATE($B205,"!L16"))),"",INDIRECT(CONCATENATE($B205,"!L16")))</f>
        <v>99.896837298012557</v>
      </c>
      <c r="Y205" s="103" t="str">
        <f t="shared" ref="Y205:Y216" ca="1" si="63">IF(ISERROR(INDIRECT(CONCATENATE($B205,"!L23"))),"",INDIRECT(CONCATENATE($B205,"!L23")))</f>
        <v>N/A</v>
      </c>
      <c r="Z205" s="101"/>
      <c r="AA205" s="101"/>
      <c r="AB205" s="102">
        <f t="shared" ref="AB205:AB216" ca="1" si="64">IF(ISERROR(INDIRECT(CONCATENATE($B205,"!L221"))),"",INDIRECT(CONCATENATE($B205,"!L21")))</f>
        <v>1.2109551381219427E-2</v>
      </c>
    </row>
    <row r="206" spans="1:30" x14ac:dyDescent="0.2">
      <c r="A206" s="99"/>
      <c r="B206" s="3" t="s">
        <v>46</v>
      </c>
      <c r="C206" s="4">
        <v>2005</v>
      </c>
      <c r="D206" s="3">
        <f t="shared" ca="1" si="50"/>
        <v>77</v>
      </c>
      <c r="E206" s="103">
        <f t="shared" ca="1" si="51"/>
        <v>81.900000000000006</v>
      </c>
      <c r="F206" s="101"/>
      <c r="G206" s="101"/>
      <c r="H206" s="104">
        <f t="shared" ca="1" si="52"/>
        <v>4.7</v>
      </c>
      <c r="I206" s="3">
        <f t="shared" ca="1" si="53"/>
        <v>92.3</v>
      </c>
      <c r="J206" s="103">
        <f t="shared" ca="1" si="54"/>
        <v>93.2</v>
      </c>
      <c r="K206" s="101"/>
      <c r="L206" s="101"/>
      <c r="M206" s="104">
        <f t="shared" ca="1" si="55"/>
        <v>0.1</v>
      </c>
      <c r="N206" s="3">
        <f t="shared" ca="1" si="56"/>
        <v>98.8</v>
      </c>
      <c r="O206" s="103">
        <f t="shared" ca="1" si="57"/>
        <v>94.2</v>
      </c>
      <c r="P206" s="101"/>
      <c r="Q206" s="101"/>
      <c r="R206" s="104">
        <f t="shared" ca="1" si="58"/>
        <v>0</v>
      </c>
      <c r="S206" s="3">
        <f t="shared" ca="1" si="59"/>
        <v>99.6</v>
      </c>
      <c r="T206" s="103">
        <f t="shared" ca="1" si="60"/>
        <v>97.9</v>
      </c>
      <c r="U206" s="101"/>
      <c r="V206" s="101"/>
      <c r="W206" s="104">
        <f t="shared" ca="1" si="61"/>
        <v>0</v>
      </c>
      <c r="X206" s="3">
        <f t="shared" ca="1" si="62"/>
        <v>100</v>
      </c>
      <c r="Y206" s="103">
        <f t="shared" ca="1" si="63"/>
        <v>99.5</v>
      </c>
      <c r="Z206" s="101"/>
      <c r="AA206" s="101"/>
      <c r="AB206" s="104">
        <f t="shared" ca="1" si="64"/>
        <v>0</v>
      </c>
    </row>
    <row r="207" spans="1:30" x14ac:dyDescent="0.2">
      <c r="A207" s="99"/>
      <c r="B207" s="3" t="s">
        <v>298</v>
      </c>
      <c r="C207" s="4">
        <v>2011</v>
      </c>
      <c r="D207" s="3">
        <f t="shared" ca="1" si="50"/>
        <v>84.5</v>
      </c>
      <c r="E207" s="103">
        <f t="shared" ca="1" si="51"/>
        <v>70.7</v>
      </c>
      <c r="F207" s="101"/>
      <c r="G207" s="101"/>
      <c r="H207" s="104">
        <f t="shared" ca="1" si="52"/>
        <v>4.5999999999999996</v>
      </c>
      <c r="I207" s="3">
        <f t="shared" ca="1" si="53"/>
        <v>93.2</v>
      </c>
      <c r="J207" s="103">
        <f t="shared" ca="1" si="54"/>
        <v>87</v>
      </c>
      <c r="K207" s="101"/>
      <c r="L207" s="101"/>
      <c r="M207" s="104">
        <f t="shared" ca="1" si="55"/>
        <v>0.7</v>
      </c>
      <c r="N207" s="3">
        <f t="shared" ca="1" si="56"/>
        <v>96.7</v>
      </c>
      <c r="O207" s="103">
        <f t="shared" ca="1" si="57"/>
        <v>91.8</v>
      </c>
      <c r="P207" s="101"/>
      <c r="Q207" s="101"/>
      <c r="R207" s="104">
        <f t="shared" ca="1" si="58"/>
        <v>0.7</v>
      </c>
      <c r="S207" s="3">
        <f t="shared" ca="1" si="59"/>
        <v>99.8</v>
      </c>
      <c r="T207" s="103">
        <f t="shared" ca="1" si="60"/>
        <v>95.7</v>
      </c>
      <c r="U207" s="101"/>
      <c r="V207" s="101"/>
      <c r="W207" s="104">
        <f t="shared" ca="1" si="61"/>
        <v>0.1</v>
      </c>
      <c r="X207" s="3">
        <f t="shared" ca="1" si="62"/>
        <v>100</v>
      </c>
      <c r="Y207" s="103">
        <f t="shared" ca="1" si="63"/>
        <v>98</v>
      </c>
      <c r="Z207" s="101"/>
      <c r="AA207" s="101"/>
      <c r="AB207" s="104">
        <f t="shared" ca="1" si="64"/>
        <v>0</v>
      </c>
      <c r="AD207" s="105"/>
    </row>
    <row r="208" spans="1:30" x14ac:dyDescent="0.2">
      <c r="A208" s="99"/>
      <c r="B208" s="3" t="s">
        <v>371</v>
      </c>
      <c r="C208" s="4">
        <v>2016</v>
      </c>
      <c r="D208" s="3">
        <f t="shared" ca="1" si="50"/>
        <v>90.084421261553416</v>
      </c>
      <c r="E208" s="103">
        <f t="shared" ca="1" si="51"/>
        <v>77.252502084542357</v>
      </c>
      <c r="F208" s="101"/>
      <c r="G208" s="101"/>
      <c r="H208" s="104">
        <f t="shared" ca="1" si="52"/>
        <v>2.0700508996318394</v>
      </c>
      <c r="I208" s="3">
        <f t="shared" ca="1" si="53"/>
        <v>98.803132977012183</v>
      </c>
      <c r="J208" s="103">
        <f t="shared" ca="1" si="54"/>
        <v>88.351480478248007</v>
      </c>
      <c r="K208" s="101"/>
      <c r="L208" s="101"/>
      <c r="M208" s="104">
        <f t="shared" ca="1" si="55"/>
        <v>0.69541028764057999</v>
      </c>
      <c r="N208" s="3">
        <f t="shared" ca="1" si="56"/>
        <v>99.425487319507255</v>
      </c>
      <c r="O208" s="103">
        <f t="shared" ca="1" si="57"/>
        <v>95.898804655123541</v>
      </c>
      <c r="P208" s="101"/>
      <c r="Q208" s="101"/>
      <c r="R208" s="104">
        <f t="shared" ca="1" si="58"/>
        <v>9.2169038569924852E-2</v>
      </c>
      <c r="S208" s="3">
        <f t="shared" ca="1" si="59"/>
        <v>99.875321321578198</v>
      </c>
      <c r="T208" s="103">
        <f t="shared" ca="1" si="60"/>
        <v>98.187957014977783</v>
      </c>
      <c r="U208" s="101"/>
      <c r="V208" s="101"/>
      <c r="W208" s="104">
        <f t="shared" ca="1" si="61"/>
        <v>3.1891040009103117E-3</v>
      </c>
      <c r="X208" s="3">
        <f t="shared" ca="1" si="62"/>
        <v>99.992885485458984</v>
      </c>
      <c r="Y208" s="103">
        <f t="shared" ca="1" si="63"/>
        <v>99.410231112910864</v>
      </c>
      <c r="Z208" s="101"/>
      <c r="AA208" s="101"/>
      <c r="AB208" s="104">
        <f t="shared" ca="1" si="64"/>
        <v>0</v>
      </c>
    </row>
    <row r="209" spans="1:28" x14ac:dyDescent="0.2">
      <c r="A209" s="99"/>
      <c r="B209" s="3"/>
      <c r="C209" s="4"/>
      <c r="D209" s="3" t="str">
        <f t="shared" ca="1" si="50"/>
        <v/>
      </c>
      <c r="E209" s="103" t="str">
        <f t="shared" ca="1" si="51"/>
        <v/>
      </c>
      <c r="F209" s="101"/>
      <c r="G209" s="101"/>
      <c r="H209" s="104" t="str">
        <f t="shared" ca="1" si="52"/>
        <v/>
      </c>
      <c r="I209" s="3" t="str">
        <f t="shared" ca="1" si="53"/>
        <v/>
      </c>
      <c r="J209" s="103" t="str">
        <f t="shared" ca="1" si="54"/>
        <v/>
      </c>
      <c r="K209" s="101"/>
      <c r="L209" s="101"/>
      <c r="M209" s="104" t="str">
        <f t="shared" ca="1" si="55"/>
        <v/>
      </c>
      <c r="N209" s="3" t="str">
        <f t="shared" ca="1" si="56"/>
        <v/>
      </c>
      <c r="O209" s="103" t="str">
        <f t="shared" ca="1" si="57"/>
        <v/>
      </c>
      <c r="P209" s="101"/>
      <c r="Q209" s="101"/>
      <c r="R209" s="104" t="str">
        <f t="shared" ca="1" si="58"/>
        <v/>
      </c>
      <c r="S209" s="3" t="str">
        <f t="shared" ca="1" si="59"/>
        <v/>
      </c>
      <c r="T209" s="103" t="str">
        <f t="shared" ca="1" si="60"/>
        <v/>
      </c>
      <c r="U209" s="101"/>
      <c r="V209" s="101"/>
      <c r="W209" s="104" t="str">
        <f t="shared" ca="1" si="61"/>
        <v/>
      </c>
      <c r="X209" s="3" t="str">
        <f t="shared" ca="1" si="62"/>
        <v/>
      </c>
      <c r="Y209" s="103" t="str">
        <f t="shared" ca="1" si="63"/>
        <v/>
      </c>
      <c r="Z209" s="101"/>
      <c r="AA209" s="101"/>
      <c r="AB209" s="104" t="str">
        <f t="shared" ca="1" si="64"/>
        <v/>
      </c>
    </row>
    <row r="210" spans="1:28" x14ac:dyDescent="0.2">
      <c r="A210" s="99"/>
      <c r="B210" s="3"/>
      <c r="C210" s="4"/>
      <c r="D210" s="3" t="str">
        <f t="shared" ca="1" si="50"/>
        <v/>
      </c>
      <c r="E210" s="103" t="str">
        <f t="shared" ca="1" si="51"/>
        <v/>
      </c>
      <c r="F210" s="101"/>
      <c r="G210" s="101"/>
      <c r="H210" s="104" t="str">
        <f t="shared" ca="1" si="52"/>
        <v/>
      </c>
      <c r="I210" s="3" t="str">
        <f t="shared" ca="1" si="53"/>
        <v/>
      </c>
      <c r="J210" s="103" t="str">
        <f t="shared" ca="1" si="54"/>
        <v/>
      </c>
      <c r="K210" s="101"/>
      <c r="L210" s="101"/>
      <c r="M210" s="104" t="str">
        <f t="shared" ca="1" si="55"/>
        <v/>
      </c>
      <c r="N210" s="3" t="str">
        <f t="shared" ca="1" si="56"/>
        <v/>
      </c>
      <c r="O210" s="103" t="str">
        <f t="shared" ca="1" si="57"/>
        <v/>
      </c>
      <c r="P210" s="101"/>
      <c r="Q210" s="101"/>
      <c r="R210" s="104" t="str">
        <f t="shared" ca="1" si="58"/>
        <v/>
      </c>
      <c r="S210" s="3" t="str">
        <f t="shared" ca="1" si="59"/>
        <v/>
      </c>
      <c r="T210" s="103" t="str">
        <f t="shared" ca="1" si="60"/>
        <v/>
      </c>
      <c r="U210" s="101"/>
      <c r="V210" s="101"/>
      <c r="W210" s="104" t="str">
        <f t="shared" ca="1" si="61"/>
        <v/>
      </c>
      <c r="X210" s="3" t="str">
        <f t="shared" ca="1" si="62"/>
        <v/>
      </c>
      <c r="Y210" s="103" t="str">
        <f t="shared" ca="1" si="63"/>
        <v/>
      </c>
      <c r="Z210" s="101"/>
      <c r="AA210" s="101"/>
      <c r="AB210" s="104" t="str">
        <f t="shared" ca="1" si="64"/>
        <v/>
      </c>
    </row>
    <row r="211" spans="1:28" x14ac:dyDescent="0.2">
      <c r="A211" s="99"/>
      <c r="B211" s="3"/>
      <c r="C211" s="4"/>
      <c r="D211" s="3" t="str">
        <f t="shared" ca="1" si="50"/>
        <v/>
      </c>
      <c r="E211" s="103" t="str">
        <f t="shared" ca="1" si="51"/>
        <v/>
      </c>
      <c r="F211" s="101"/>
      <c r="G211" s="101"/>
      <c r="H211" s="104" t="str">
        <f t="shared" ca="1" si="52"/>
        <v/>
      </c>
      <c r="I211" s="3" t="str">
        <f t="shared" ca="1" si="53"/>
        <v/>
      </c>
      <c r="J211" s="103" t="str">
        <f t="shared" ca="1" si="54"/>
        <v/>
      </c>
      <c r="K211" s="101"/>
      <c r="L211" s="101"/>
      <c r="M211" s="104" t="str">
        <f t="shared" ca="1" si="55"/>
        <v/>
      </c>
      <c r="N211" s="3" t="str">
        <f t="shared" ca="1" si="56"/>
        <v/>
      </c>
      <c r="O211" s="103" t="str">
        <f t="shared" ca="1" si="57"/>
        <v/>
      </c>
      <c r="P211" s="101"/>
      <c r="Q211" s="101"/>
      <c r="R211" s="104" t="str">
        <f t="shared" ca="1" si="58"/>
        <v/>
      </c>
      <c r="S211" s="3" t="str">
        <f t="shared" ca="1" si="59"/>
        <v/>
      </c>
      <c r="T211" s="103" t="str">
        <f t="shared" ca="1" si="60"/>
        <v/>
      </c>
      <c r="U211" s="101"/>
      <c r="V211" s="101"/>
      <c r="W211" s="104" t="str">
        <f t="shared" ca="1" si="61"/>
        <v/>
      </c>
      <c r="X211" s="3" t="str">
        <f t="shared" ca="1" si="62"/>
        <v/>
      </c>
      <c r="Y211" s="103" t="str">
        <f t="shared" ca="1" si="63"/>
        <v/>
      </c>
      <c r="Z211" s="101"/>
      <c r="AA211" s="101"/>
      <c r="AB211" s="104" t="str">
        <f t="shared" ca="1" si="64"/>
        <v/>
      </c>
    </row>
    <row r="212" spans="1:28" x14ac:dyDescent="0.2">
      <c r="A212" s="99"/>
      <c r="B212" s="3"/>
      <c r="C212" s="4"/>
      <c r="D212" s="3" t="str">
        <f t="shared" ca="1" si="50"/>
        <v/>
      </c>
      <c r="E212" s="103" t="str">
        <f t="shared" ca="1" si="51"/>
        <v/>
      </c>
      <c r="F212" s="101"/>
      <c r="G212" s="101"/>
      <c r="H212" s="104" t="str">
        <f t="shared" ca="1" si="52"/>
        <v/>
      </c>
      <c r="I212" s="3" t="str">
        <f t="shared" ca="1" si="53"/>
        <v/>
      </c>
      <c r="J212" s="103" t="str">
        <f t="shared" ca="1" si="54"/>
        <v/>
      </c>
      <c r="K212" s="101"/>
      <c r="L212" s="101"/>
      <c r="M212" s="104" t="str">
        <f t="shared" ca="1" si="55"/>
        <v/>
      </c>
      <c r="N212" s="3" t="str">
        <f t="shared" ca="1" si="56"/>
        <v/>
      </c>
      <c r="O212" s="103" t="str">
        <f t="shared" ca="1" si="57"/>
        <v/>
      </c>
      <c r="P212" s="101"/>
      <c r="Q212" s="101"/>
      <c r="R212" s="104" t="str">
        <f t="shared" ca="1" si="58"/>
        <v/>
      </c>
      <c r="S212" s="3" t="str">
        <f t="shared" ca="1" si="59"/>
        <v/>
      </c>
      <c r="T212" s="103" t="str">
        <f t="shared" ca="1" si="60"/>
        <v/>
      </c>
      <c r="U212" s="101"/>
      <c r="V212" s="101"/>
      <c r="W212" s="104" t="str">
        <f t="shared" ca="1" si="61"/>
        <v/>
      </c>
      <c r="X212" s="3" t="str">
        <f t="shared" ca="1" si="62"/>
        <v/>
      </c>
      <c r="Y212" s="103" t="str">
        <f t="shared" ca="1" si="63"/>
        <v/>
      </c>
      <c r="Z212" s="101"/>
      <c r="AA212" s="101"/>
      <c r="AB212" s="104" t="str">
        <f t="shared" ca="1" si="64"/>
        <v/>
      </c>
    </row>
    <row r="213" spans="1:28" x14ac:dyDescent="0.2">
      <c r="A213" s="99"/>
      <c r="B213" s="3"/>
      <c r="C213" s="4"/>
      <c r="D213" s="3" t="str">
        <f t="shared" ca="1" si="50"/>
        <v/>
      </c>
      <c r="E213" s="103" t="str">
        <f t="shared" ca="1" si="51"/>
        <v/>
      </c>
      <c r="F213" s="101"/>
      <c r="G213" s="101"/>
      <c r="H213" s="104" t="str">
        <f t="shared" ca="1" si="52"/>
        <v/>
      </c>
      <c r="I213" s="3" t="str">
        <f t="shared" ca="1" si="53"/>
        <v/>
      </c>
      <c r="J213" s="103" t="str">
        <f t="shared" ca="1" si="54"/>
        <v/>
      </c>
      <c r="K213" s="101"/>
      <c r="L213" s="101"/>
      <c r="M213" s="104" t="str">
        <f t="shared" ca="1" si="55"/>
        <v/>
      </c>
      <c r="N213" s="3" t="str">
        <f t="shared" ca="1" si="56"/>
        <v/>
      </c>
      <c r="O213" s="103" t="str">
        <f t="shared" ca="1" si="57"/>
        <v/>
      </c>
      <c r="P213" s="101"/>
      <c r="Q213" s="101"/>
      <c r="R213" s="104" t="str">
        <f t="shared" ca="1" si="58"/>
        <v/>
      </c>
      <c r="S213" s="3" t="str">
        <f t="shared" ca="1" si="59"/>
        <v/>
      </c>
      <c r="T213" s="103" t="str">
        <f t="shared" ca="1" si="60"/>
        <v/>
      </c>
      <c r="U213" s="101"/>
      <c r="V213" s="101"/>
      <c r="W213" s="104" t="str">
        <f t="shared" ca="1" si="61"/>
        <v/>
      </c>
      <c r="X213" s="3" t="str">
        <f t="shared" ca="1" si="62"/>
        <v/>
      </c>
      <c r="Y213" s="103" t="str">
        <f t="shared" ca="1" si="63"/>
        <v/>
      </c>
      <c r="Z213" s="101"/>
      <c r="AA213" s="101"/>
      <c r="AB213" s="104" t="str">
        <f t="shared" ca="1" si="64"/>
        <v/>
      </c>
    </row>
    <row r="214" spans="1:28" x14ac:dyDescent="0.2">
      <c r="A214" s="99"/>
      <c r="B214" s="3"/>
      <c r="C214" s="4"/>
      <c r="D214" s="3" t="str">
        <f t="shared" ca="1" si="50"/>
        <v/>
      </c>
      <c r="E214" s="103" t="str">
        <f t="shared" ca="1" si="51"/>
        <v/>
      </c>
      <c r="F214" s="101"/>
      <c r="G214" s="101"/>
      <c r="H214" s="104" t="str">
        <f t="shared" ca="1" si="52"/>
        <v/>
      </c>
      <c r="I214" s="3" t="str">
        <f t="shared" ca="1" si="53"/>
        <v/>
      </c>
      <c r="J214" s="103" t="str">
        <f t="shared" ca="1" si="54"/>
        <v/>
      </c>
      <c r="K214" s="101"/>
      <c r="L214" s="101"/>
      <c r="M214" s="104" t="str">
        <f t="shared" ca="1" si="55"/>
        <v/>
      </c>
      <c r="N214" s="3" t="str">
        <f t="shared" ca="1" si="56"/>
        <v/>
      </c>
      <c r="O214" s="103" t="str">
        <f t="shared" ca="1" si="57"/>
        <v/>
      </c>
      <c r="P214" s="101"/>
      <c r="Q214" s="101"/>
      <c r="R214" s="104" t="str">
        <f t="shared" ca="1" si="58"/>
        <v/>
      </c>
      <c r="S214" s="3" t="str">
        <f t="shared" ca="1" si="59"/>
        <v/>
      </c>
      <c r="T214" s="103" t="str">
        <f t="shared" ca="1" si="60"/>
        <v/>
      </c>
      <c r="U214" s="101"/>
      <c r="V214" s="101"/>
      <c r="W214" s="104" t="str">
        <f t="shared" ca="1" si="61"/>
        <v/>
      </c>
      <c r="X214" s="3" t="str">
        <f t="shared" ca="1" si="62"/>
        <v/>
      </c>
      <c r="Y214" s="103" t="str">
        <f t="shared" ca="1" si="63"/>
        <v/>
      </c>
      <c r="Z214" s="101"/>
      <c r="AA214" s="101"/>
      <c r="AB214" s="104" t="str">
        <f t="shared" ca="1" si="64"/>
        <v/>
      </c>
    </row>
    <row r="215" spans="1:28" x14ac:dyDescent="0.2">
      <c r="A215" s="99"/>
      <c r="B215" s="3"/>
      <c r="C215" s="4"/>
      <c r="D215" s="3" t="str">
        <f t="shared" ca="1" si="50"/>
        <v/>
      </c>
      <c r="E215" s="103" t="str">
        <f t="shared" ca="1" si="51"/>
        <v/>
      </c>
      <c r="F215" s="101"/>
      <c r="G215" s="101"/>
      <c r="H215" s="104" t="str">
        <f t="shared" ca="1" si="52"/>
        <v/>
      </c>
      <c r="I215" s="3" t="str">
        <f t="shared" ca="1" si="53"/>
        <v/>
      </c>
      <c r="J215" s="103" t="str">
        <f t="shared" ca="1" si="54"/>
        <v/>
      </c>
      <c r="K215" s="101"/>
      <c r="L215" s="101"/>
      <c r="M215" s="104" t="str">
        <f t="shared" ca="1" si="55"/>
        <v/>
      </c>
      <c r="N215" s="3" t="str">
        <f t="shared" ca="1" si="56"/>
        <v/>
      </c>
      <c r="O215" s="103" t="str">
        <f t="shared" ca="1" si="57"/>
        <v/>
      </c>
      <c r="P215" s="101"/>
      <c r="Q215" s="101"/>
      <c r="R215" s="104" t="str">
        <f t="shared" ca="1" si="58"/>
        <v/>
      </c>
      <c r="S215" s="3" t="str">
        <f t="shared" ca="1" si="59"/>
        <v/>
      </c>
      <c r="T215" s="103" t="str">
        <f t="shared" ca="1" si="60"/>
        <v/>
      </c>
      <c r="U215" s="101"/>
      <c r="V215" s="101"/>
      <c r="W215" s="104" t="str">
        <f t="shared" ca="1" si="61"/>
        <v/>
      </c>
      <c r="X215" s="3" t="str">
        <f t="shared" ca="1" si="62"/>
        <v/>
      </c>
      <c r="Y215" s="103" t="str">
        <f t="shared" ca="1" si="63"/>
        <v/>
      </c>
      <c r="Z215" s="101"/>
      <c r="AA215" s="101"/>
      <c r="AB215" s="104" t="str">
        <f t="shared" ca="1" si="64"/>
        <v/>
      </c>
    </row>
    <row r="216" spans="1:28" x14ac:dyDescent="0.2">
      <c r="A216" s="99"/>
      <c r="B216" s="5"/>
      <c r="C216" s="6"/>
      <c r="D216" s="5" t="str">
        <f t="shared" ca="1" si="50"/>
        <v/>
      </c>
      <c r="E216" s="106" t="str">
        <f t="shared" ca="1" si="51"/>
        <v/>
      </c>
      <c r="F216" s="107"/>
      <c r="G216" s="108"/>
      <c r="H216" s="109" t="str">
        <f t="shared" ca="1" si="52"/>
        <v/>
      </c>
      <c r="I216" s="5" t="str">
        <f t="shared" ca="1" si="53"/>
        <v/>
      </c>
      <c r="J216" s="106" t="str">
        <f t="shared" ca="1" si="54"/>
        <v/>
      </c>
      <c r="K216" s="107"/>
      <c r="L216" s="108"/>
      <c r="M216" s="109" t="str">
        <f t="shared" ca="1" si="55"/>
        <v/>
      </c>
      <c r="N216" s="5" t="str">
        <f t="shared" ca="1" si="56"/>
        <v/>
      </c>
      <c r="O216" s="106" t="str">
        <f t="shared" ca="1" si="57"/>
        <v/>
      </c>
      <c r="P216" s="107"/>
      <c r="Q216" s="108"/>
      <c r="R216" s="109" t="str">
        <f t="shared" ca="1" si="58"/>
        <v/>
      </c>
      <c r="S216" s="5" t="str">
        <f t="shared" ca="1" si="59"/>
        <v/>
      </c>
      <c r="T216" s="106" t="str">
        <f t="shared" ca="1" si="60"/>
        <v/>
      </c>
      <c r="U216" s="107"/>
      <c r="V216" s="108"/>
      <c r="W216" s="109" t="str">
        <f t="shared" ca="1" si="61"/>
        <v/>
      </c>
      <c r="X216" s="5" t="str">
        <f t="shared" ca="1" si="62"/>
        <v/>
      </c>
      <c r="Y216" s="106" t="str">
        <f t="shared" ca="1" si="63"/>
        <v/>
      </c>
      <c r="Z216" s="107"/>
      <c r="AA216" s="108"/>
      <c r="AB216" s="109" t="str">
        <f t="shared" ca="1" si="64"/>
        <v/>
      </c>
    </row>
    <row r="217" spans="1:28" ht="11.25" customHeight="1" x14ac:dyDescent="0.2"/>
    <row r="218" spans="1:28" ht="22.5" customHeight="1" x14ac:dyDescent="0.25">
      <c r="B218" s="1041" t="str">
        <f>CONCATENATE("Urban drinking water coverage, ",C199,"–",C200)</f>
        <v>Urban drinking water coverage, 2000–2017</v>
      </c>
      <c r="C218" s="1042"/>
      <c r="D218" s="1042"/>
      <c r="E218" s="1042"/>
      <c r="F218" s="1042"/>
      <c r="G218" s="1042"/>
      <c r="H218" s="1042"/>
      <c r="I218" s="1042"/>
      <c r="J218" s="1042"/>
      <c r="K218" s="1042"/>
      <c r="L218" s="1042"/>
      <c r="N218" s="110"/>
      <c r="O218" s="110"/>
      <c r="P218" s="110"/>
      <c r="Q218" s="110"/>
      <c r="R218" s="110"/>
      <c r="S218" s="1065" t="s">
        <v>11</v>
      </c>
      <c r="T218" s="1066"/>
      <c r="U218" s="1066"/>
      <c r="V218" s="1066"/>
      <c r="W218" s="1067"/>
      <c r="X218" s="110"/>
      <c r="Y218" s="110"/>
      <c r="Z218" s="110"/>
      <c r="AA218" s="110"/>
      <c r="AB218" s="111"/>
    </row>
    <row r="219" spans="1:28" ht="7.5" customHeight="1" x14ac:dyDescent="0.2"/>
    <row r="220" spans="1:28" ht="22.5" customHeight="1" x14ac:dyDescent="0.2"/>
    <row r="221" spans="1:28" ht="22.5" customHeight="1" x14ac:dyDescent="0.2"/>
    <row r="222" spans="1:28" ht="22.5" customHeight="1" x14ac:dyDescent="0.2"/>
    <row r="223" spans="1:28" ht="22.5" customHeight="1" x14ac:dyDescent="0.2"/>
    <row r="224" spans="1:28" ht="22.5" customHeight="1" x14ac:dyDescent="0.2"/>
    <row r="225" ht="22.5" customHeight="1" x14ac:dyDescent="0.2"/>
    <row r="226" ht="22.5" customHeight="1" x14ac:dyDescent="0.2"/>
    <row r="227" ht="22.5" customHeight="1" x14ac:dyDescent="0.2"/>
    <row r="228" ht="22.5" customHeight="1" x14ac:dyDescent="0.2"/>
    <row r="229" ht="22.5" customHeight="1" x14ac:dyDescent="0.2"/>
    <row r="230" ht="22.5" customHeight="1" x14ac:dyDescent="0.2"/>
    <row r="231" ht="22.5" customHeight="1" x14ac:dyDescent="0.2"/>
    <row r="232" ht="22.5" customHeight="1" x14ac:dyDescent="0.2"/>
    <row r="233" ht="22.5" customHeight="1" x14ac:dyDescent="0.2"/>
    <row r="234" ht="22.5" customHeight="1" x14ac:dyDescent="0.2"/>
    <row r="253" spans="2:28" x14ac:dyDescent="0.2">
      <c r="C253" s="112"/>
      <c r="D253" s="112"/>
      <c r="E253" s="113" t="str">
        <f ca="1">IF(ISERROR(INDIRECT(CONCATENATE($B253,"!M18"))),"",INDIRECT(CONCATENATE($B253,"!M18")))</f>
        <v/>
      </c>
      <c r="F253" s="113" t="str">
        <f ca="1">IF(ISERROR(INDIRECT(CONCATENATE($B253,"!M19"))),"",INDIRECT(CONCATENATE($B253,"!M19")))</f>
        <v/>
      </c>
      <c r="G253" s="113" t="str">
        <f ca="1">IF(ISERROR(INDIRECT(CONCATENATE($B253,"!M20"))),"",INDIRECT(CONCATENATE($B253,"!M20")))</f>
        <v/>
      </c>
      <c r="H253" s="113" t="str">
        <f ca="1">IF(ISERROR(INDIRECT(CONCATENATE($B253,"!M21"))),"",INDIRECT(CONCATENATE($B253,"!M21")))</f>
        <v/>
      </c>
      <c r="I253" s="113"/>
      <c r="J253" s="113" t="str">
        <f ca="1">IF(ISERROR(INDIRECT(CONCATENATE($B253,"!N18"))),"",INDIRECT(CONCATENATE($B253,"!N18")))</f>
        <v/>
      </c>
      <c r="K253" s="113" t="str">
        <f ca="1">IF(ISERROR(INDIRECT(CONCATENATE($B253,"!N19"))),"",INDIRECT(CONCATENATE($B253,"!N19")))</f>
        <v/>
      </c>
      <c r="L253" s="113" t="str">
        <f ca="1">IF(ISERROR(INDIRECT(CONCATENATE($B253,"!N20"))),"",INDIRECT(CONCATENATE($B253,"!N20")))</f>
        <v/>
      </c>
      <c r="M253" s="113" t="str">
        <f ca="1">IF(ISERROR(INDIRECT(CONCATENATE($B253,"!N21"))),"",INDIRECT(CONCATENATE($B253,"!N21")))</f>
        <v/>
      </c>
      <c r="N253" s="113"/>
      <c r="O253" s="113" t="str">
        <f ca="1">IF(ISERROR(INDIRECT(CONCATENATE($B253,"!O18"))),"",INDIRECT(CONCATENATE($B253,"!O18")))</f>
        <v/>
      </c>
      <c r="P253" s="113" t="str">
        <f ca="1">IF(ISERROR(INDIRECT(CONCATENATE($B253,"!O19"))),"",INDIRECT(CONCATENATE($B253,"!O19")))</f>
        <v/>
      </c>
      <c r="Q253" s="113" t="str">
        <f ca="1">IF(ISERROR(INDIRECT(CONCATENATE($B253,"!O20"))),"",INDIRECT(CONCATENATE($B253,"!O20")))</f>
        <v/>
      </c>
      <c r="R253" s="113" t="str">
        <f ca="1">IF(ISERROR(INDIRECT(CONCATENATE($B253,"!O21"))),"",INDIRECT(CONCATENATE($B253,"!O21")))</f>
        <v/>
      </c>
      <c r="S253" s="113"/>
      <c r="T253" s="113" t="str">
        <f ca="1">IF(ISERROR(INDIRECT(CONCATENATE($B253,"!P18"))),"",INDIRECT(CONCATENATE($B253,"!P18")))</f>
        <v/>
      </c>
      <c r="U253" s="113" t="str">
        <f ca="1">IF(ISERROR(INDIRECT(CONCATENATE($B253,"!P19"))),"",INDIRECT(CONCATENATE($B253,"!P19")))</f>
        <v/>
      </c>
      <c r="V253" s="113" t="str">
        <f ca="1">IF(ISERROR(INDIRECT(CONCATENATE($B253,"!P20"))),"",INDIRECT(CONCATENATE($B253,"!P20")))</f>
        <v/>
      </c>
      <c r="W253" s="113" t="str">
        <f ca="1">IF(ISERROR(INDIRECT(CONCATENATE($B253,"!P21"))),"",INDIRECT(CONCATENATE($B253,"!P21")))</f>
        <v/>
      </c>
      <c r="X253" s="113"/>
      <c r="Y253" s="113" t="str">
        <f ca="1">IF(ISERROR(INDIRECT(CONCATENATE($B253,"!Q18"))),"",INDIRECT(CONCATENATE($B253,"!Q18")))</f>
        <v/>
      </c>
      <c r="Z253" s="113" t="str">
        <f ca="1">IF(ISERROR(INDIRECT(CONCATENATE($B253,"!Q19"))),"",INDIRECT(CONCATENATE($B253,"!Q19")))</f>
        <v/>
      </c>
      <c r="AA253" s="113" t="str">
        <f ca="1">IF(ISERROR(INDIRECT(CONCATENATE($B253,"!Q20"))),"",INDIRECT(CONCATENATE($B253,"!Q20")))</f>
        <v/>
      </c>
      <c r="AB253" s="113" t="str">
        <f ca="1">IF(ISERROR(INDIRECT(CONCATENATE($B253,"!Q21"))),"",INDIRECT(CONCATENATE($B253,"!Q1")))</f>
        <v/>
      </c>
    </row>
    <row r="254" spans="2:28" x14ac:dyDescent="0.2">
      <c r="C254" s="112"/>
      <c r="D254" s="112"/>
      <c r="E254" s="113" t="str">
        <f ca="1">IF(ISERROR(INDIRECT(CONCATENATE($B254,"!M18"))),"",INDIRECT(CONCATENATE($B254,"!M18")))</f>
        <v/>
      </c>
      <c r="F254" s="113" t="str">
        <f ca="1">IF(ISERROR(INDIRECT(CONCATENATE($B254,"!M19"))),"",INDIRECT(CONCATENATE($B254,"!M19")))</f>
        <v/>
      </c>
      <c r="G254" s="113" t="str">
        <f ca="1">IF(ISERROR(INDIRECT(CONCATENATE($B254,"!M20"))),"",INDIRECT(CONCATENATE($B254,"!M20")))</f>
        <v/>
      </c>
      <c r="H254" s="113" t="str">
        <f ca="1">IF(ISERROR(INDIRECT(CONCATENATE($B254,"!M21"))),"",INDIRECT(CONCATENATE($B254,"!M21")))</f>
        <v/>
      </c>
      <c r="I254" s="113"/>
      <c r="J254" s="113" t="str">
        <f ca="1">IF(ISERROR(INDIRECT(CONCATENATE($B254,"!N18"))),"",INDIRECT(CONCATENATE($B254,"!N18")))</f>
        <v/>
      </c>
      <c r="K254" s="113" t="str">
        <f ca="1">IF(ISERROR(INDIRECT(CONCATENATE($B254,"!N19"))),"",INDIRECT(CONCATENATE($B254,"!N19")))</f>
        <v/>
      </c>
      <c r="L254" s="113" t="str">
        <f ca="1">IF(ISERROR(INDIRECT(CONCATENATE($B254,"!N20"))),"",INDIRECT(CONCATENATE($B254,"!N20")))</f>
        <v/>
      </c>
      <c r="M254" s="113" t="str">
        <f ca="1">IF(ISERROR(INDIRECT(CONCATENATE($B254,"!N21"))),"",INDIRECT(CONCATENATE($B254,"!N21")))</f>
        <v/>
      </c>
      <c r="N254" s="113"/>
      <c r="O254" s="113" t="str">
        <f ca="1">IF(ISERROR(INDIRECT(CONCATENATE($B254,"!O18"))),"",INDIRECT(CONCATENATE($B254,"!O18")))</f>
        <v/>
      </c>
      <c r="P254" s="113" t="str">
        <f ca="1">IF(ISERROR(INDIRECT(CONCATENATE($B254,"!O19"))),"",INDIRECT(CONCATENATE($B254,"!O19")))</f>
        <v/>
      </c>
      <c r="Q254" s="113" t="str">
        <f ca="1">IF(ISERROR(INDIRECT(CONCATENATE($B254,"!O20"))),"",INDIRECT(CONCATENATE($B254,"!O20")))</f>
        <v/>
      </c>
      <c r="R254" s="113" t="str">
        <f ca="1">IF(ISERROR(INDIRECT(CONCATENATE($B254,"!O21"))),"",INDIRECT(CONCATENATE($B254,"!O21")))</f>
        <v/>
      </c>
      <c r="S254" s="113"/>
      <c r="T254" s="113" t="str">
        <f ca="1">IF(ISERROR(INDIRECT(CONCATENATE($B254,"!P18"))),"",INDIRECT(CONCATENATE($B254,"!P18")))</f>
        <v/>
      </c>
      <c r="U254" s="113" t="str">
        <f ca="1">IF(ISERROR(INDIRECT(CONCATENATE($B254,"!P19"))),"",INDIRECT(CONCATENATE($B254,"!P19")))</f>
        <v/>
      </c>
      <c r="V254" s="113" t="str">
        <f ca="1">IF(ISERROR(INDIRECT(CONCATENATE($B254,"!P20"))),"",INDIRECT(CONCATENATE($B254,"!P20")))</f>
        <v/>
      </c>
      <c r="W254" s="113" t="str">
        <f ca="1">IF(ISERROR(INDIRECT(CONCATENATE($B254,"!P21"))),"",INDIRECT(CONCATENATE($B254,"!P21")))</f>
        <v/>
      </c>
      <c r="X254" s="113"/>
      <c r="Y254" s="113" t="str">
        <f ca="1">IF(ISERROR(INDIRECT(CONCATENATE($B254,"!Q18"))),"",INDIRECT(CONCATENATE($B254,"!Q18")))</f>
        <v/>
      </c>
      <c r="Z254" s="113" t="str">
        <f ca="1">IF(ISERROR(INDIRECT(CONCATENATE($B254,"!Q19"))),"",INDIRECT(CONCATENATE($B254,"!Q19")))</f>
        <v/>
      </c>
      <c r="AA254" s="113" t="str">
        <f ca="1">IF(ISERROR(INDIRECT(CONCATENATE($B254,"!Q20"))),"",INDIRECT(CONCATENATE($B254,"!Q20")))</f>
        <v/>
      </c>
      <c r="AB254" s="113" t="str">
        <f ca="1">IF(ISERROR(INDIRECT(CONCATENATE($B254,"!Q21"))),"",INDIRECT(CONCATENATE($B254,"!Q1")))</f>
        <v/>
      </c>
    </row>
    <row r="255" spans="2:28" x14ac:dyDescent="0.2">
      <c r="C255" s="112"/>
      <c r="D255" s="112"/>
      <c r="E255" s="113" t="str">
        <f ca="1">IF(ISERROR(INDIRECT(CONCATENATE($B255,"!M18"))),"",INDIRECT(CONCATENATE($B255,"!M18")))</f>
        <v/>
      </c>
      <c r="F255" s="113" t="str">
        <f ca="1">IF(ISERROR(INDIRECT(CONCATENATE($B255,"!M19"))),"",INDIRECT(CONCATENATE($B255,"!M19")))</f>
        <v/>
      </c>
      <c r="G255" s="113" t="str">
        <f ca="1">IF(ISERROR(INDIRECT(CONCATENATE($B255,"!M20"))),"",INDIRECT(CONCATENATE($B255,"!M20")))</f>
        <v/>
      </c>
      <c r="H255" s="113" t="str">
        <f ca="1">IF(ISERROR(INDIRECT(CONCATENATE($B255,"!M21"))),"",INDIRECT(CONCATENATE($B255,"!M21")))</f>
        <v/>
      </c>
      <c r="I255" s="113"/>
      <c r="J255" s="113" t="str">
        <f ca="1">IF(ISERROR(INDIRECT(CONCATENATE($B255,"!N18"))),"",INDIRECT(CONCATENATE($B255,"!N18")))</f>
        <v/>
      </c>
      <c r="K255" s="113" t="str">
        <f ca="1">IF(ISERROR(INDIRECT(CONCATENATE($B255,"!N19"))),"",INDIRECT(CONCATENATE($B255,"!N19")))</f>
        <v/>
      </c>
      <c r="L255" s="113" t="str">
        <f ca="1">IF(ISERROR(INDIRECT(CONCATENATE($B255,"!N20"))),"",INDIRECT(CONCATENATE($B255,"!N20")))</f>
        <v/>
      </c>
      <c r="M255" s="113" t="str">
        <f ca="1">IF(ISERROR(INDIRECT(CONCATENATE($B255,"!N21"))),"",INDIRECT(CONCATENATE($B255,"!N21")))</f>
        <v/>
      </c>
      <c r="N255" s="113"/>
      <c r="O255" s="113" t="str">
        <f ca="1">IF(ISERROR(INDIRECT(CONCATENATE($B255,"!O18"))),"",INDIRECT(CONCATENATE($B255,"!O18")))</f>
        <v/>
      </c>
      <c r="P255" s="113" t="str">
        <f ca="1">IF(ISERROR(INDIRECT(CONCATENATE($B255,"!O19"))),"",INDIRECT(CONCATENATE($B255,"!O19")))</f>
        <v/>
      </c>
      <c r="Q255" s="113" t="str">
        <f ca="1">IF(ISERROR(INDIRECT(CONCATENATE($B255,"!O20"))),"",INDIRECT(CONCATENATE($B255,"!O20")))</f>
        <v/>
      </c>
      <c r="R255" s="113" t="str">
        <f ca="1">IF(ISERROR(INDIRECT(CONCATENATE($B255,"!O21"))),"",INDIRECT(CONCATENATE($B255,"!O21")))</f>
        <v/>
      </c>
      <c r="S255" s="113"/>
      <c r="T255" s="113" t="str">
        <f ca="1">IF(ISERROR(INDIRECT(CONCATENATE($B255,"!P18"))),"",INDIRECT(CONCATENATE($B255,"!P18")))</f>
        <v/>
      </c>
      <c r="U255" s="113" t="str">
        <f ca="1">IF(ISERROR(INDIRECT(CONCATENATE($B255,"!P19"))),"",INDIRECT(CONCATENATE($B255,"!P19")))</f>
        <v/>
      </c>
      <c r="V255" s="113" t="str">
        <f ca="1">IF(ISERROR(INDIRECT(CONCATENATE($B255,"!P20"))),"",INDIRECT(CONCATENATE($B255,"!P20")))</f>
        <v/>
      </c>
      <c r="W255" s="113" t="str">
        <f ca="1">IF(ISERROR(INDIRECT(CONCATENATE($B255,"!P21"))),"",INDIRECT(CONCATENATE($B255,"!P21")))</f>
        <v/>
      </c>
      <c r="X255" s="113"/>
      <c r="Y255" s="113" t="str">
        <f ca="1">IF(ISERROR(INDIRECT(CONCATENATE($B255,"!Q18"))),"",INDIRECT(CONCATENATE($B255,"!Q18")))</f>
        <v/>
      </c>
      <c r="Z255" s="113" t="str">
        <f ca="1">IF(ISERROR(INDIRECT(CONCATENATE($B255,"!Q19"))),"",INDIRECT(CONCATENATE($B255,"!Q19")))</f>
        <v/>
      </c>
      <c r="AA255" s="113" t="str">
        <f ca="1">IF(ISERROR(INDIRECT(CONCATENATE($B255,"!Q20"))),"",INDIRECT(CONCATENATE($B255,"!Q20")))</f>
        <v/>
      </c>
      <c r="AB255" s="113" t="str">
        <f ca="1">IF(ISERROR(INDIRECT(CONCATENATE($B255,"!Q21"))),"",INDIRECT(CONCATENATE($B255,"!Q1")))</f>
        <v/>
      </c>
    </row>
    <row r="256" spans="2:28" x14ac:dyDescent="0.2">
      <c r="B256" s="113"/>
      <c r="C256" s="112"/>
      <c r="D256" s="112"/>
      <c r="E256" s="113" t="str">
        <f ca="1">IF(ISERROR(INDIRECT(CONCATENATE($B256,"!M18"))),"",INDIRECT(CONCATENATE($B256,"!M18")))</f>
        <v/>
      </c>
      <c r="F256" s="113" t="str">
        <f ca="1">IF(ISERROR(INDIRECT(CONCATENATE($B256,"!M19"))),"",INDIRECT(CONCATENATE($B256,"!M19")))</f>
        <v/>
      </c>
      <c r="G256" s="113" t="str">
        <f ca="1">IF(ISERROR(INDIRECT(CONCATENATE($B256,"!M20"))),"",INDIRECT(CONCATENATE($B256,"!M20")))</f>
        <v/>
      </c>
      <c r="H256" s="113" t="str">
        <f ca="1">IF(ISERROR(INDIRECT(CONCATENATE($B256,"!M21"))),"",INDIRECT(CONCATENATE($B256,"!M21")))</f>
        <v/>
      </c>
      <c r="I256" s="113"/>
      <c r="J256" s="113" t="str">
        <f ca="1">IF(ISERROR(INDIRECT(CONCATENATE($B256,"!N18"))),"",INDIRECT(CONCATENATE($B256,"!N18")))</f>
        <v/>
      </c>
      <c r="K256" s="113" t="str">
        <f ca="1">IF(ISERROR(INDIRECT(CONCATENATE($B256,"!N19"))),"",INDIRECT(CONCATENATE($B256,"!N19")))</f>
        <v/>
      </c>
      <c r="L256" s="113" t="str">
        <f ca="1">IF(ISERROR(INDIRECT(CONCATENATE($B256,"!N20"))),"",INDIRECT(CONCATENATE($B256,"!N20")))</f>
        <v/>
      </c>
      <c r="M256" s="113" t="str">
        <f ca="1">IF(ISERROR(INDIRECT(CONCATENATE($B256,"!N21"))),"",INDIRECT(CONCATENATE($B256,"!N21")))</f>
        <v/>
      </c>
      <c r="N256" s="113"/>
      <c r="O256" s="113" t="str">
        <f ca="1">IF(ISERROR(INDIRECT(CONCATENATE($B256,"!O18"))),"",INDIRECT(CONCATENATE($B256,"!O18")))</f>
        <v/>
      </c>
      <c r="P256" s="113" t="str">
        <f ca="1">IF(ISERROR(INDIRECT(CONCATENATE($B256,"!O19"))),"",INDIRECT(CONCATENATE($B256,"!O19")))</f>
        <v/>
      </c>
      <c r="Q256" s="113" t="str">
        <f ca="1">IF(ISERROR(INDIRECT(CONCATENATE($B256,"!O20"))),"",INDIRECT(CONCATENATE($B256,"!O20")))</f>
        <v/>
      </c>
      <c r="R256" s="113" t="str">
        <f ca="1">IF(ISERROR(INDIRECT(CONCATENATE($B256,"!O21"))),"",INDIRECT(CONCATENATE($B256,"!O21")))</f>
        <v/>
      </c>
      <c r="S256" s="113"/>
      <c r="T256" s="113" t="str">
        <f ca="1">IF(ISERROR(INDIRECT(CONCATENATE($B256,"!P18"))),"",INDIRECT(CONCATENATE($B256,"!P18")))</f>
        <v/>
      </c>
      <c r="U256" s="113" t="str">
        <f ca="1">IF(ISERROR(INDIRECT(CONCATENATE($B256,"!P19"))),"",INDIRECT(CONCATENATE($B256,"!P19")))</f>
        <v/>
      </c>
      <c r="V256" s="113" t="str">
        <f ca="1">IF(ISERROR(INDIRECT(CONCATENATE($B256,"!P20"))),"",INDIRECT(CONCATENATE($B256,"!P20")))</f>
        <v/>
      </c>
      <c r="W256" s="113" t="str">
        <f ca="1">IF(ISERROR(INDIRECT(CONCATENATE($B256,"!P21"))),"",INDIRECT(CONCATENATE($B256,"!P21")))</f>
        <v/>
      </c>
      <c r="X256" s="113"/>
      <c r="Y256" s="113" t="str">
        <f ca="1">IF(ISERROR(INDIRECT(CONCATENATE($B256,"!Q18"))),"",INDIRECT(CONCATENATE($B256,"!Q18")))</f>
        <v/>
      </c>
      <c r="Z256" s="113" t="str">
        <f ca="1">IF(ISERROR(INDIRECT(CONCATENATE($B256,"!Q19"))),"",INDIRECT(CONCATENATE($B256,"!Q19")))</f>
        <v/>
      </c>
      <c r="AA256" s="113" t="str">
        <f ca="1">IF(ISERROR(INDIRECT(CONCATENATE($B256,"!Q20"))),"",INDIRECT(CONCATENATE($B256,"!Q20")))</f>
        <v/>
      </c>
      <c r="AB256" s="113" t="str">
        <f ca="1">IF(ISERROR(INDIRECT(CONCATENATE($B256,"!Q21"))),"",INDIRECT(CONCATENATE($B256,"!Q1")))</f>
        <v/>
      </c>
    </row>
    <row r="257" spans="2:28" x14ac:dyDescent="0.2">
      <c r="B257" s="113"/>
      <c r="C257" s="112"/>
      <c r="D257" s="112"/>
      <c r="E257" s="113" t="str">
        <f ca="1">IF(ISERROR(INDIRECT(CONCATENATE($B257,"!M18"))),"",INDIRECT(CONCATENATE($B257,"!M18")))</f>
        <v/>
      </c>
      <c r="F257" s="113" t="str">
        <f ca="1">IF(ISERROR(INDIRECT(CONCATENATE($B257,"!M19"))),"",INDIRECT(CONCATENATE($B257,"!M19")))</f>
        <v/>
      </c>
      <c r="G257" s="113" t="str">
        <f ca="1">IF(ISERROR(INDIRECT(CONCATENATE($B257,"!M20"))),"",INDIRECT(CONCATENATE($B257,"!M20")))</f>
        <v/>
      </c>
      <c r="H257" s="113" t="str">
        <f ca="1">IF(ISERROR(INDIRECT(CONCATENATE($B257,"!M21"))),"",INDIRECT(CONCATENATE($B257,"!M21")))</f>
        <v/>
      </c>
      <c r="I257" s="113"/>
      <c r="J257" s="113" t="str">
        <f ca="1">IF(ISERROR(INDIRECT(CONCATENATE($B257,"!N18"))),"",INDIRECT(CONCATENATE($B257,"!N18")))</f>
        <v/>
      </c>
      <c r="K257" s="113" t="str">
        <f ca="1">IF(ISERROR(INDIRECT(CONCATENATE($B257,"!N19"))),"",INDIRECT(CONCATENATE($B257,"!N19")))</f>
        <v/>
      </c>
      <c r="L257" s="113" t="str">
        <f ca="1">IF(ISERROR(INDIRECT(CONCATENATE($B257,"!N20"))),"",INDIRECT(CONCATENATE($B257,"!N20")))</f>
        <v/>
      </c>
      <c r="M257" s="113" t="str">
        <f ca="1">IF(ISERROR(INDIRECT(CONCATENATE($B257,"!N21"))),"",INDIRECT(CONCATENATE($B257,"!N21")))</f>
        <v/>
      </c>
      <c r="N257" s="113"/>
      <c r="O257" s="113" t="str">
        <f ca="1">IF(ISERROR(INDIRECT(CONCATENATE($B257,"!O18"))),"",INDIRECT(CONCATENATE($B257,"!O18")))</f>
        <v/>
      </c>
      <c r="P257" s="113" t="str">
        <f ca="1">IF(ISERROR(INDIRECT(CONCATENATE($B257,"!O19"))),"",INDIRECT(CONCATENATE($B257,"!O19")))</f>
        <v/>
      </c>
      <c r="Q257" s="113" t="str">
        <f ca="1">IF(ISERROR(INDIRECT(CONCATENATE($B257,"!O20"))),"",INDIRECT(CONCATENATE($B257,"!O20")))</f>
        <v/>
      </c>
      <c r="R257" s="113" t="str">
        <f ca="1">IF(ISERROR(INDIRECT(CONCATENATE($B257,"!O21"))),"",INDIRECT(CONCATENATE($B257,"!O21")))</f>
        <v/>
      </c>
      <c r="S257" s="113"/>
      <c r="T257" s="113" t="str">
        <f ca="1">IF(ISERROR(INDIRECT(CONCATENATE($B257,"!P18"))),"",INDIRECT(CONCATENATE($B257,"!P18")))</f>
        <v/>
      </c>
      <c r="U257" s="113" t="str">
        <f ca="1">IF(ISERROR(INDIRECT(CONCATENATE($B257,"!P19"))),"",INDIRECT(CONCATENATE($B257,"!P19")))</f>
        <v/>
      </c>
      <c r="V257" s="113" t="str">
        <f ca="1">IF(ISERROR(INDIRECT(CONCATENATE($B257,"!P20"))),"",INDIRECT(CONCATENATE($B257,"!P20")))</f>
        <v/>
      </c>
      <c r="W257" s="113" t="str">
        <f ca="1">IF(ISERROR(INDIRECT(CONCATENATE($B257,"!P21"))),"",INDIRECT(CONCATENATE($B257,"!P21")))</f>
        <v/>
      </c>
      <c r="X257" s="113"/>
      <c r="Y257" s="113" t="str">
        <f ca="1">IF(ISERROR(INDIRECT(CONCATENATE($B257,"!Q18"))),"",INDIRECT(CONCATENATE($B257,"!Q18")))</f>
        <v/>
      </c>
      <c r="Z257" s="113" t="str">
        <f ca="1">IF(ISERROR(INDIRECT(CONCATENATE($B257,"!Q19"))),"",INDIRECT(CONCATENATE($B257,"!Q19")))</f>
        <v/>
      </c>
      <c r="AA257" s="113" t="str">
        <f ca="1">IF(ISERROR(INDIRECT(CONCATENATE($B257,"!Q20"))),"",INDIRECT(CONCATENATE($B257,"!Q20")))</f>
        <v/>
      </c>
      <c r="AB257" s="113" t="str">
        <f ca="1">IF(ISERROR(INDIRECT(CONCATENATE($B257,"!Q21"))),"",INDIRECT(CONCATENATE($B257,"!Q1")))</f>
        <v/>
      </c>
    </row>
    <row r="297" spans="1:30" s="51" customFormat="1" ht="16.5" customHeight="1" x14ac:dyDescent="0.2">
      <c r="A297" s="1063" t="s">
        <v>7</v>
      </c>
      <c r="B297" s="1063"/>
      <c r="C297" s="1063"/>
      <c r="D297" s="1060" t="s">
        <v>0</v>
      </c>
      <c r="E297" s="1061"/>
      <c r="F297" s="1061"/>
      <c r="G297" s="1061"/>
      <c r="H297" s="1062"/>
      <c r="I297" s="1060" t="s">
        <v>1</v>
      </c>
      <c r="J297" s="1061"/>
      <c r="K297" s="1061"/>
      <c r="L297" s="1061"/>
      <c r="M297" s="1062"/>
      <c r="N297" s="1060" t="s">
        <v>2</v>
      </c>
      <c r="O297" s="1061"/>
      <c r="P297" s="1061"/>
      <c r="Q297" s="1061"/>
      <c r="R297" s="1062"/>
      <c r="S297" s="1060" t="s">
        <v>3</v>
      </c>
      <c r="T297" s="1061"/>
      <c r="U297" s="1061"/>
      <c r="V297" s="1061"/>
      <c r="W297" s="1062"/>
      <c r="X297" s="1060" t="s">
        <v>4</v>
      </c>
      <c r="Y297" s="1061"/>
      <c r="Z297" s="1061"/>
      <c r="AA297" s="1061"/>
      <c r="AB297" s="1062"/>
    </row>
    <row r="298" spans="1:30" s="55" customFormat="1" ht="22.5" customHeight="1" x14ac:dyDescent="0.2">
      <c r="A298" s="1064"/>
      <c r="B298" s="1064"/>
      <c r="C298" s="1064"/>
      <c r="D298" s="65" t="s">
        <v>14</v>
      </c>
      <c r="E298" s="66" t="s">
        <v>15</v>
      </c>
      <c r="F298" s="53" t="s">
        <v>16</v>
      </c>
      <c r="G298" s="53" t="s">
        <v>22</v>
      </c>
      <c r="H298" s="54" t="s">
        <v>17</v>
      </c>
      <c r="I298" s="65" t="s">
        <v>14</v>
      </c>
      <c r="J298" s="66" t="s">
        <v>15</v>
      </c>
      <c r="K298" s="53" t="s">
        <v>16</v>
      </c>
      <c r="L298" s="53" t="s">
        <v>22</v>
      </c>
      <c r="M298" s="54" t="s">
        <v>17</v>
      </c>
      <c r="N298" s="65" t="s">
        <v>14</v>
      </c>
      <c r="O298" s="66" t="s">
        <v>15</v>
      </c>
      <c r="P298" s="53" t="s">
        <v>16</v>
      </c>
      <c r="Q298" s="53" t="s">
        <v>22</v>
      </c>
      <c r="R298" s="54" t="s">
        <v>17</v>
      </c>
      <c r="S298" s="65" t="s">
        <v>14</v>
      </c>
      <c r="T298" s="66" t="s">
        <v>15</v>
      </c>
      <c r="U298" s="53" t="s">
        <v>16</v>
      </c>
      <c r="V298" s="53" t="s">
        <v>22</v>
      </c>
      <c r="W298" s="54" t="s">
        <v>17</v>
      </c>
      <c r="X298" s="65" t="s">
        <v>14</v>
      </c>
      <c r="Y298" s="66" t="s">
        <v>15</v>
      </c>
      <c r="Z298" s="53" t="s">
        <v>16</v>
      </c>
      <c r="AA298" s="53" t="s">
        <v>22</v>
      </c>
      <c r="AB298" s="54" t="s">
        <v>17</v>
      </c>
    </row>
    <row r="299" spans="1:30" s="75" customFormat="1" ht="15" customHeight="1" x14ac:dyDescent="0.2">
      <c r="A299" s="1068" t="s">
        <v>10</v>
      </c>
      <c r="B299" s="1069"/>
      <c r="C299" s="7">
        <v>2000</v>
      </c>
      <c r="D299" s="67">
        <f ca="1">IF((D301+H301)&gt;100,D301*100/(D301+H301),D301)</f>
        <v>10.722834956631232</v>
      </c>
      <c r="E299" s="68">
        <f ca="1">D299*AVERAGEIF(E305:E316,"&gt;0")/100</f>
        <v>6.3030188869999755</v>
      </c>
      <c r="F299" s="69">
        <f ca="1">D299*(100-AVERAGEIF(E305:E316,"&gt;0"))/100</f>
        <v>4.4198160696312554</v>
      </c>
      <c r="G299" s="70">
        <f ca="1">100-(E299+F299+H299)</f>
        <v>51.767687658060368</v>
      </c>
      <c r="H299" s="71">
        <f ca="1">IF((D301+H301)&gt;100,H301*100/(D301+H301),H301)</f>
        <v>37.509477385308401</v>
      </c>
      <c r="I299" s="67">
        <f ca="1">IF((I301+M301)&gt;100,I301*100/(I301+M301),I301)</f>
        <v>11.125158156469297</v>
      </c>
      <c r="J299" s="68">
        <f ca="1">I299*AVERAGEIF(J305:J316,"&gt;0")/100</f>
        <v>7.1146805504432082</v>
      </c>
      <c r="K299" s="72">
        <f ca="1">I299*(100-AVERAGEIF(J305:J316,"&gt;0"))/100</f>
        <v>4.0104776060260878</v>
      </c>
      <c r="L299" s="73">
        <f ca="1">100-(J299+K299+M299)</f>
        <v>52.902433208898401</v>
      </c>
      <c r="M299" s="74">
        <f ca="1">IF((I301+M301)&gt;100,M301*100/(I301+M301),M301)</f>
        <v>35.972408634632302</v>
      </c>
      <c r="N299" s="67">
        <f ca="1">IF((N301+R301)&gt;100,N301*100/(N301+R301),N301)</f>
        <v>12.458769401345307</v>
      </c>
      <c r="O299" s="68">
        <f ca="1">N299*AVERAGEIF(O305:O316,"&gt;0")/100</f>
        <v>7.7895839180928315</v>
      </c>
      <c r="P299" s="72">
        <f ca="1">N299*(100-AVERAGEIF(O305:O316,"&gt;0"))/100</f>
        <v>4.6691854832524751</v>
      </c>
      <c r="Q299" s="73">
        <f ca="1">100-(O299+P299+R299)</f>
        <v>51.733329892122583</v>
      </c>
      <c r="R299" s="74">
        <f ca="1">IF((N301+R301)&gt;100,R301*100/(N301+R301),R301)</f>
        <v>35.807900706532109</v>
      </c>
      <c r="S299" s="67">
        <f ca="1">IF((S301+W301)&gt;100,S301*100/(S301+W301),S301)</f>
        <v>15.455550159203995</v>
      </c>
      <c r="T299" s="68">
        <f ca="1">S299*AVERAGEIF(T305:T316,"&gt;0")/100</f>
        <v>10.112993473403021</v>
      </c>
      <c r="U299" s="72">
        <f ca="1">S299*(100-AVERAGEIF(T305:T316,"&gt;0"))/100</f>
        <v>5.3425566858009734</v>
      </c>
      <c r="V299" s="73">
        <f ca="1">100-(T299+U299+W299)</f>
        <v>50.536561455525316</v>
      </c>
      <c r="W299" s="74">
        <f ca="1">IF((S301+W301)&gt;100,W301*100/(S301+W301),W301)</f>
        <v>34.007888385270689</v>
      </c>
      <c r="X299" s="67">
        <f ca="1">IF((X301+AB301)&gt;100,X301*100/(X301+AB301),X301)</f>
        <v>16.72385180258334</v>
      </c>
      <c r="Y299" s="68">
        <f ca="1">X299*AVERAGEIF(Y305:Y316,"&gt;0")/100</f>
        <v>11.755703582983527</v>
      </c>
      <c r="Z299" s="72">
        <f ca="1">X299*(100-AVERAGEIF(Y305:Y316,"&gt;0"))/100</f>
        <v>4.9681482195998141</v>
      </c>
      <c r="AA299" s="73">
        <f ca="1">100-(Y299+Z299+AB299)</f>
        <v>46.674735356245037</v>
      </c>
      <c r="AB299" s="74">
        <f ca="1">IF((X301+AB301)&gt;100,AB301*100/(X301+AB301),AB301)</f>
        <v>36.601412841171623</v>
      </c>
    </row>
    <row r="300" spans="1:30" s="75" customFormat="1" ht="15" customHeight="1" x14ac:dyDescent="0.2">
      <c r="A300" s="1070"/>
      <c r="B300" s="1071"/>
      <c r="C300" s="8">
        <v>2017</v>
      </c>
      <c r="D300" s="76">
        <f ca="1">IF((D302+H302)&gt;100,D302*100/(D302+H302),D302)</f>
        <v>43.696187798420397</v>
      </c>
      <c r="E300" s="77">
        <f ca="1">D300*AVERAGEIF(E305:E316,"&gt;0")/100</f>
        <v>25.685175431429847</v>
      </c>
      <c r="F300" s="78">
        <f ca="1">D300*(100-AVERAGEIF(E305:E316,"&gt;0"))/100</f>
        <v>18.011012366990546</v>
      </c>
      <c r="G300" s="79">
        <f ca="1">100-(E300+F300+H300)</f>
        <v>38.819836885713812</v>
      </c>
      <c r="H300" s="80">
        <f ca="1">IF((D302+H302)&gt;100,H302*100/(D302+H302),H302)</f>
        <v>17.483975315865791</v>
      </c>
      <c r="I300" s="76">
        <f ca="1">IF((I302+M302)&gt;100,I302*100/(I302+M302),I302)</f>
        <v>50.424812849719274</v>
      </c>
      <c r="J300" s="77">
        <f ca="1">I300*AVERAGEIF(J305:J316,"&gt;0")/100</f>
        <v>32.247311022092667</v>
      </c>
      <c r="K300" s="78">
        <f ca="1">I300*(100-AVERAGEIF(J305:J316,"&gt;0"))/100</f>
        <v>18.177501827626603</v>
      </c>
      <c r="L300" s="79">
        <f ca="1">100-(J300+K300+M300)</f>
        <v>36.285769664512372</v>
      </c>
      <c r="M300" s="80">
        <f ca="1">IF((I302+M302)&gt;100,M302*100/(I302+M302),M302)</f>
        <v>13.289417485768354</v>
      </c>
      <c r="N300" s="76">
        <f ca="1">IF((N302+R302)&gt;100,N302*100/(N302+R302),N302)</f>
        <v>60.189614111132869</v>
      </c>
      <c r="O300" s="77">
        <f ca="1">N300*AVERAGEIF(O305:O316,"&gt;0")/100</f>
        <v>37.632292164077377</v>
      </c>
      <c r="P300" s="78">
        <f ca="1">N300*(100-AVERAGEIF(O305:O316,"&gt;0"))/100</f>
        <v>22.557321947055492</v>
      </c>
      <c r="Q300" s="79">
        <f ca="1">100-(O300+P300+R300)</f>
        <v>27.761003159383563</v>
      </c>
      <c r="R300" s="80">
        <f ca="1">IF((N302+R302)&gt;100,R302*100/(N302+R302),R302)</f>
        <v>12.049382729483568</v>
      </c>
      <c r="S300" s="76">
        <f ca="1">IF((S302+W302)&gt;100,S302*100/(S302+W302),S302)</f>
        <v>61.145536030569929</v>
      </c>
      <c r="T300" s="77">
        <f ca="1">S300*AVERAGEIF(T305:T316,"&gt;0")/100</f>
        <v>40.009213546930155</v>
      </c>
      <c r="U300" s="78">
        <f ca="1">S300*(100-AVERAGEIF(T305:T316,"&gt;0"))/100</f>
        <v>21.136322483639773</v>
      </c>
      <c r="V300" s="79">
        <f ca="1">100-(T300+U300+W300)</f>
        <v>26.421558446454583</v>
      </c>
      <c r="W300" s="80">
        <f ca="1">IF((S302+W302)&gt;100,W302*100/(S302+W302),W302)</f>
        <v>12.432905522975489</v>
      </c>
      <c r="X300" s="76">
        <f ca="1">IF((X302+AB302)&gt;100,X302*100/(X302+AB302),X302)</f>
        <v>75.212920976668102</v>
      </c>
      <c r="Y300" s="77">
        <f ca="1">X300*AVERAGEIF(Y305:Y316,"&gt;0")/100</f>
        <v>52.869447484310655</v>
      </c>
      <c r="Z300" s="78">
        <f ca="1">X300*(100-AVERAGEIF(Y305:Y316,"&gt;0"))/100</f>
        <v>22.343473492357447</v>
      </c>
      <c r="AA300" s="79">
        <f ca="1">100-(Y300+Z300+AB300)</f>
        <v>18.714797857803205</v>
      </c>
      <c r="AB300" s="80">
        <f ca="1">IF((X302+AB302)&gt;100,AB302*100/(X302+AB302),AB302)</f>
        <v>6.0722811655286932</v>
      </c>
    </row>
    <row r="301" spans="1:30" hidden="1" x14ac:dyDescent="0.2">
      <c r="A301" s="1072" t="s">
        <v>12</v>
      </c>
      <c r="B301" s="1073"/>
      <c r="C301" s="81">
        <f>MinRegYear(C299,C305:C316)</f>
        <v>2000</v>
      </c>
      <c r="D301" s="82">
        <f ca="1">IF(MAX(C305:C316)-MIN(C305:C316)&lt;5,AVERAGEIF(C305:C316,"&gt;0",D305:D316),
IF(FORECAST($C301,D$305:D$316,$C$305:$C$316)&lt;0,0,
IF(FORECAST($C301,D$305:D$316,$C$305:$C$316)&gt;100,100,
FORECAST($C301,D$305:D$316,$C$305:$C$316))))</f>
        <v>10.722834956631232</v>
      </c>
      <c r="E301" s="83"/>
      <c r="F301" s="84"/>
      <c r="G301" s="84"/>
      <c r="H301" s="85">
        <f ca="1">IF(MAX(C305:C316)-MIN(C305:C316)&lt;5,AVERAGEIF(C305:C316,"&gt;0",H305:H316),
IF(FORECAST($C301,H$305:H$316,$C$305:$C$316)&lt;0,0,
IF(FORECAST($C301,H$305:H$316,$C$305:$C$316)&gt;100,100,
FORECAST($C301,H$305:H$316,$C$305:$C$316))))</f>
        <v>37.509477385308401</v>
      </c>
      <c r="I301" s="82">
        <f ca="1">IF(MAX(C305:C316)-MIN(C305:C316)&lt;5,AVERAGEIF(C305:C316,"&gt;0",I305:I316),
IF(FORECAST($C301,I$305:I$316,$C$305:$C$316)&lt;0,0,
IF(FORECAST($C301,I$305:I$316,$C$305:$C$316)&gt;100,100,
FORECAST($C301,I$305:I$316,$C$305:$C$316))))</f>
        <v>11.125158156469297</v>
      </c>
      <c r="J301" s="83"/>
      <c r="K301" s="84"/>
      <c r="L301" s="84"/>
      <c r="M301" s="85">
        <f ca="1">IF(MAX(C305:C316)-MIN(C305:C316)&lt;5,AVERAGEIF(C305:C316,"&gt;0",M305:M316),
IF(FORECAST($C301,M$305:M$316,$C$305:$C$316)&lt;0,0,
IF(FORECAST($C301,M$305:M$316,$C$305:$C$316)&gt;100,100,
FORECAST($C301,M$305:M$316,$C$305:$C$316))))</f>
        <v>35.972408634632302</v>
      </c>
      <c r="N301" s="82">
        <f ca="1">IF(MAX(C305:C316)-MIN(C305:C316)&lt;5,AVERAGEIF(C305:C316,"&gt;0",N305:N316),
IF(FORECAST($C301,N$305:N$316,$C$305:$C$316)&lt;0,0,
IF(FORECAST($C301,N$305:N$316,$C$305:$C$316)&gt;100,100,
FORECAST($C301,N$305:N$316,$C$305:$C$316))))</f>
        <v>12.458769401345307</v>
      </c>
      <c r="O301" s="83"/>
      <c r="P301" s="84"/>
      <c r="Q301" s="84"/>
      <c r="R301" s="85">
        <f ca="1">IF(MAX(C305:C316)-MIN(C305:C316)&lt;5,AVERAGEIF(C305:C316,"&gt;0",R305:R316),
IF(FORECAST($C301,R$305:R$316,$C$305:$C$316)&lt;0,0,
IF(FORECAST($C301,R$305:R$316,$C$305:$C$316)&gt;100,100,
FORECAST($C301,R$305:R$316,$C$305:$C$316))))</f>
        <v>35.807900706532109</v>
      </c>
      <c r="S301" s="82">
        <f ca="1">IF(MAX(C305:C316)-MIN(C305:C316)&lt;5,AVERAGEIF(C305:C316,"&gt;0",S305:S316),
IF(FORECAST($C301,S$305:S$316,$C$305:$C$316)&lt;0,0,
IF(FORECAST($C301,S$305:S$316,$C$305:$C$316)&gt;100,100,
FORECAST($C301,S$305:S$316,$C$305:$C$316))))</f>
        <v>15.455550159203995</v>
      </c>
      <c r="T301" s="83"/>
      <c r="U301" s="84"/>
      <c r="V301" s="84"/>
      <c r="W301" s="85">
        <f ca="1">IF(MAX(C305:C316)-MIN(C305:C316)&lt;5,AVERAGEIF(C305:C316,"&gt;0",W305:W316),
IF(FORECAST($C301,W$305:W$316,$C$305:$C$316)&lt;0,0,
IF(FORECAST($C301,W$305:W$316,$C$305:$C$316)&gt;100,100,
FORECAST($C301,W$305:W$316,$C$305:$C$316))))</f>
        <v>34.007888385270689</v>
      </c>
      <c r="X301" s="82">
        <f ca="1">IF(MAX(C305:C316)-MIN(C305:C316)&lt;5,AVERAGEIF(C305:C316,"&gt;0",X305:X316),
IF(FORECAST($C301,X$305:X$316,$C$305:$C$316)&lt;0,0,
IF(FORECAST($C301,X$305:X$316,$C$305:$C$316)&gt;100,100,
FORECAST($C301,X$305:X$316,$C$305:$C$316))))</f>
        <v>16.72385180258334</v>
      </c>
      <c r="Y301" s="83"/>
      <c r="Z301" s="84"/>
      <c r="AA301" s="84"/>
      <c r="AB301" s="85">
        <f ca="1">IF(MAX(C305:C316)-MIN(C305:C316)&lt;5,AVERAGEIF(C305:C316,"&gt;0",AB305:AB316),
IF(FORECAST($C301,AB$305:AB$316,$C$305:$C$316)&lt;0,0,
IF(FORECAST($C301,AB$305:AB$316,$C$305:$C$316)&gt;100,100,
FORECAST($C301,AB$305:AB$316,$C$305:$C$316))))</f>
        <v>36.601412841171623</v>
      </c>
    </row>
    <row r="302" spans="1:30" hidden="1" x14ac:dyDescent="0.2">
      <c r="A302" s="1074"/>
      <c r="B302" s="1075"/>
      <c r="C302" s="60">
        <f>MaxRegYear(C300,C305:C316)</f>
        <v>2017</v>
      </c>
      <c r="D302" s="86">
        <f ca="1">IF(MAX(C305:C316)-MIN(C305:C316)&lt;5,AVERAGEIF(C305:C316,"&gt;0",D305:D316),
IF(FORECAST($C302,D$305:D$316,$C$305:$C$316)&lt;0,0,
IF(FORECAST($C302,D$305:D$316,$C$305:$C$316)&gt;100,100,
FORECAST($C302,D$305:D$316,$C$305:$C$316))))</f>
        <v>43.696187798420397</v>
      </c>
      <c r="E302" s="87"/>
      <c r="F302" s="88"/>
      <c r="G302" s="88"/>
      <c r="H302" s="89">
        <f ca="1">IF(MAX(C305:C316)-MIN(C305:C316)&lt;5,AVERAGEIF(C305:C316,"&gt;0",H305:H316),
IF(FORECAST($C302,H$305:H$316,$C$305:$C$316)&lt;0,0,
IF(FORECAST($C302,H$305:H$316,$C$305:$C$316)&gt;100,100,
FORECAST($C302,H$305:H$316,$C$305:$C$316))))</f>
        <v>17.483975315865791</v>
      </c>
      <c r="I302" s="86">
        <f ca="1">IF(MAX(C305:C316)-MIN(C305:C316)&lt;5,AVERAGEIF(C305:C316,"&gt;0",I305:I316),
IF(FORECAST($C302,I$305:I$316,$C$305:$C$316)&lt;0,0,
IF(FORECAST($C302,I$305:I$316,$C$305:$C$316)&gt;100,100,
FORECAST($C302,I$305:I$316,$C$305:$C$316))))</f>
        <v>50.424812849719274</v>
      </c>
      <c r="J302" s="87"/>
      <c r="K302" s="88"/>
      <c r="L302" s="88"/>
      <c r="M302" s="89">
        <f ca="1">IF(MAX(C305:C316)-MIN(C305:C316)&lt;5,AVERAGEIF(C305:C316,"&gt;0",M305:M316),
IF(FORECAST($C302,M$305:M$316,$C$305:$C$316)&lt;0,0,
IF(FORECAST($C302,M$305:M$316,$C$305:$C$316)&gt;100,100,
FORECAST($C302,M$305:M$316,$C$305:$C$316))))</f>
        <v>13.289417485768354</v>
      </c>
      <c r="N302" s="86">
        <f ca="1">IF(MAX(C305:C316)-MIN(C305:C316)&lt;5,AVERAGEIF(C305:C316,"&gt;0",N305:N316),
IF(FORECAST($C302,N$305:N$316,$C$305:$C$316)&lt;0,0,
IF(FORECAST($C302,N$305:N$316,$C$305:$C$316)&gt;100,100,
FORECAST($C302,N$305:N$316,$C$305:$C$316))))</f>
        <v>60.189614111132869</v>
      </c>
      <c r="O302" s="87"/>
      <c r="P302" s="88"/>
      <c r="Q302" s="88"/>
      <c r="R302" s="89">
        <f ca="1">IF(MAX(C305:C316)-MIN(C305:C316)&lt;5,AVERAGEIF(C305:C316,"&gt;0",R305:R316),
IF(FORECAST($C302,R$305:R$316,$C$305:$C$316)&lt;0,0,
IF(FORECAST($C302,R$305:R$316,$C$305:$C$316)&gt;100,100,
FORECAST($C302,R$305:R$316,$C$305:$C$316))))</f>
        <v>12.049382729483568</v>
      </c>
      <c r="S302" s="86">
        <f ca="1">IF(MAX(C305:C316)-MIN(C305:C316)&lt;5,AVERAGEIF(C305:C316,"&gt;0",S305:S316),
IF(FORECAST($C302,S$305:S$316,$C$305:$C$316)&lt;0,0,
IF(FORECAST($C302,S$305:S$316,$C$305:$C$316)&gt;100,100,
FORECAST($C302,S$305:S$316,$C$305:$C$316))))</f>
        <v>61.145536030569929</v>
      </c>
      <c r="T302" s="87"/>
      <c r="U302" s="88"/>
      <c r="V302" s="88"/>
      <c r="W302" s="89">
        <f ca="1">IF(MAX(C305:C316)-MIN(C305:C316)&lt;5,AVERAGEIF(C305:C316,"&gt;0",W305:W316),
IF(FORECAST($C302,W$305:W$316,$C$305:$C$316)&lt;0,0,
IF(FORECAST($C302,W$305:W$316,$C$305:$C$316)&gt;100,100,
FORECAST($C302,W$305:W$316,$C$305:$C$316))))</f>
        <v>12.432905522975489</v>
      </c>
      <c r="X302" s="86">
        <f ca="1">IF(MAX(C305:C316)-MIN(C305:C316)&lt;5,AVERAGEIF(C305:C316,"&gt;0",X305:X316),
IF(FORECAST($C302,X$305:X$316,$C$305:$C$316)&lt;0,0,
IF(FORECAST($C302,X$305:X$316,$C$305:$C$316)&gt;100,100,
FORECAST($C302,X$305:X$316,$C$305:$C$316))))</f>
        <v>75.212920976668102</v>
      </c>
      <c r="Y302" s="87"/>
      <c r="Z302" s="88"/>
      <c r="AA302" s="88"/>
      <c r="AB302" s="89">
        <f ca="1">IF(MAX(C305:C316)-MIN(C305:C316)&lt;5,AVERAGEIF(C305:C316,"&gt;0",AB305:AB316),
IF(FORECAST($C302,AB$305:AB$316,$C$305:$C$316)&lt;0,0,
IF(FORECAST($C302,AB$305:AB$316,$C$305:$C$316)&gt;100,100,
FORECAST($C302,AB$305:AB$316,$C$305:$C$316))))</f>
        <v>6.0722811655286932</v>
      </c>
    </row>
    <row r="303" spans="1:30" ht="9" customHeight="1" x14ac:dyDescent="0.2">
      <c r="D303" s="90"/>
      <c r="I303" s="90"/>
      <c r="K303" s="50"/>
      <c r="L303" s="50"/>
      <c r="N303" s="90"/>
      <c r="P303" s="50"/>
      <c r="Q303" s="50"/>
      <c r="S303" s="90"/>
      <c r="U303" s="50"/>
      <c r="V303" s="50"/>
      <c r="X303" s="90"/>
      <c r="Z303" s="50"/>
      <c r="AA303" s="50"/>
      <c r="AB303" s="91"/>
    </row>
    <row r="304" spans="1:30" ht="22.5" customHeight="1" x14ac:dyDescent="0.2">
      <c r="B304" s="114" t="s">
        <v>8</v>
      </c>
      <c r="C304" s="93" t="s">
        <v>9</v>
      </c>
      <c r="D304" s="94" t="s">
        <v>14</v>
      </c>
      <c r="E304" s="95" t="s">
        <v>27</v>
      </c>
      <c r="F304" s="96"/>
      <c r="G304" s="96"/>
      <c r="H304" s="97" t="s">
        <v>17</v>
      </c>
      <c r="I304" s="94" t="s">
        <v>14</v>
      </c>
      <c r="J304" s="95" t="s">
        <v>27</v>
      </c>
      <c r="K304" s="96"/>
      <c r="L304" s="96"/>
      <c r="M304" s="97" t="s">
        <v>17</v>
      </c>
      <c r="N304" s="94" t="s">
        <v>14</v>
      </c>
      <c r="O304" s="95" t="s">
        <v>27</v>
      </c>
      <c r="P304" s="96"/>
      <c r="Q304" s="96"/>
      <c r="R304" s="97" t="s">
        <v>17</v>
      </c>
      <c r="S304" s="94" t="s">
        <v>14</v>
      </c>
      <c r="T304" s="95" t="s">
        <v>27</v>
      </c>
      <c r="U304" s="96"/>
      <c r="V304" s="96"/>
      <c r="W304" s="97" t="s">
        <v>17</v>
      </c>
      <c r="X304" s="94" t="s">
        <v>14</v>
      </c>
      <c r="Y304" s="95" t="s">
        <v>27</v>
      </c>
      <c r="Z304" s="96"/>
      <c r="AA304" s="96"/>
      <c r="AB304" s="97" t="s">
        <v>17</v>
      </c>
      <c r="AD304" s="98"/>
    </row>
    <row r="305" spans="1:30" x14ac:dyDescent="0.2">
      <c r="A305" s="99"/>
      <c r="B305" s="1" t="s">
        <v>114</v>
      </c>
      <c r="C305" s="2">
        <v>2000</v>
      </c>
      <c r="D305" s="1">
        <f t="shared" ref="D305:D316" ca="1" si="65">IF(ISERROR(INDIRECT(CONCATENATE($B305,"!M16"))),"",INDIRECT(CONCATENATE($B305,"!M16")))</f>
        <v>10.584876786087211</v>
      </c>
      <c r="E305" s="103" t="str">
        <f t="shared" ref="E305:E316" ca="1" si="66">IF(ISERROR(INDIRECT(CONCATENATE($B305,"!M23"))),"",INDIRECT(CONCATENATE($B305,"!M23")))</f>
        <v>N/A</v>
      </c>
      <c r="F305" s="101"/>
      <c r="G305" s="101"/>
      <c r="H305" s="102">
        <f t="shared" ref="H305:H316" ca="1" si="67">IF(ISERROR(INDIRECT(CONCATENATE($B305,"!M21"))),"",INDIRECT(CONCATENATE($B305,"!M21")))</f>
        <v>38.150664752704877</v>
      </c>
      <c r="I305" s="1">
        <f t="shared" ref="I305:I316" ca="1" si="68">IF(ISERROR(INDIRECT(CONCATENATE($B305,"!N16"))),"",INDIRECT(CONCATENATE($B305,"!N16")))</f>
        <v>10.923391433780758</v>
      </c>
      <c r="J305" s="100" t="str">
        <f t="shared" ref="J305:J316" ca="1" si="69">IF(ISERROR(INDIRECT(CONCATENATE($B305,"!N23"))),"",INDIRECT(CONCATENATE($B305,"!N23")))</f>
        <v>N/A</v>
      </c>
      <c r="K305" s="101"/>
      <c r="L305" s="101"/>
      <c r="M305" s="102">
        <f t="shared" ref="M305:M316" ca="1" si="70">IF(ISERROR(INDIRECT(CONCATENATE($B305,"!N21"))),"",INDIRECT(CONCATENATE($B305,"!N21")))</f>
        <v>35.970902093294612</v>
      </c>
      <c r="N305" s="1">
        <f t="shared" ref="N305:N316" ca="1" si="71">IF(ISERROR(INDIRECT(CONCATENATE($B305,"!O16"))),"",INDIRECT(CONCATENATE($B305,"!O16")))</f>
        <v>12.128592409260857</v>
      </c>
      <c r="O305" s="100" t="str">
        <f t="shared" ref="O305:O316" ca="1" si="72">IF(ISERROR(INDIRECT(CONCATENATE($B305,"!O23"))),"",INDIRECT(CONCATENATE($B305,"!O23")))</f>
        <v>N/A</v>
      </c>
      <c r="P305" s="101"/>
      <c r="Q305" s="101"/>
      <c r="R305" s="102">
        <f t="shared" ref="R305:R316" ca="1" si="73">IF(ISERROR(INDIRECT(CONCATENATE($B305,"!O21"))),"",INDIRECT(CONCATENATE($B305,"!O21")))</f>
        <v>35.256257586376016</v>
      </c>
      <c r="S305" s="1">
        <f t="shared" ref="S305:S316" ca="1" si="74">IF(ISERROR(INDIRECT(CONCATENATE($B305,"!P16"))),"",INDIRECT(CONCATENATE($B305,"!P16")))</f>
        <v>16.18044349176764</v>
      </c>
      <c r="T305" s="100" t="str">
        <f t="shared" ref="T305:T316" ca="1" si="75">IF(ISERROR(INDIRECT(CONCATENATE($B305,"!P23"))),"",INDIRECT(CONCATENATE($B305,"!P23")))</f>
        <v>N/A</v>
      </c>
      <c r="U305" s="101"/>
      <c r="V305" s="101"/>
      <c r="W305" s="102">
        <f t="shared" ref="W305:W316" ca="1" si="76">IF(ISERROR(INDIRECT(CONCATENATE($B305,"!P21"))),"",INDIRECT(CONCATENATE($B305,"!P21")))</f>
        <v>33.64776505924798</v>
      </c>
      <c r="X305" s="1">
        <f t="shared" ref="X305:X316" ca="1" si="77">IF(ISERROR(INDIRECT(CONCATENATE($B305,"!Q16"))),"",INDIRECT(CONCATENATE($B305,"!Q16")))</f>
        <v>16.964389331238184</v>
      </c>
      <c r="Y305" s="100" t="str">
        <f t="shared" ref="Y305:Y316" ca="1" si="78">IF(ISERROR(INDIRECT(CONCATENATE($B305,"!Q23"))),"",INDIRECT(CONCATENATE($B305,"!Q23")))</f>
        <v>N/A</v>
      </c>
      <c r="Z305" s="101"/>
      <c r="AA305" s="101"/>
      <c r="AB305" s="102">
        <f t="shared" ref="AB305:AB316" ca="1" si="79">IF(ISERROR(INDIRECT(CONCATENATE($B305,"!Q221"))),"",INDIRECT(CONCATENATE($B305,"!Q21")))</f>
        <v>36.428684346095096</v>
      </c>
    </row>
    <row r="306" spans="1:30" x14ac:dyDescent="0.2">
      <c r="A306" s="99"/>
      <c r="B306" s="3" t="s">
        <v>46</v>
      </c>
      <c r="C306" s="4"/>
      <c r="D306" s="3">
        <f t="shared" ca="1" si="65"/>
        <v>51.5</v>
      </c>
      <c r="E306" s="103">
        <f t="shared" ca="1" si="66"/>
        <v>65.7</v>
      </c>
      <c r="F306" s="101"/>
      <c r="G306" s="101"/>
      <c r="H306" s="104">
        <f t="shared" ca="1" si="67"/>
        <v>32.1</v>
      </c>
      <c r="I306" s="3">
        <f t="shared" ca="1" si="68"/>
        <v>57.8</v>
      </c>
      <c r="J306" s="103">
        <f t="shared" ca="1" si="69"/>
        <v>69.099999999999994</v>
      </c>
      <c r="K306" s="101"/>
      <c r="L306" s="101"/>
      <c r="M306" s="104">
        <f t="shared" ca="1" si="70"/>
        <v>30.5</v>
      </c>
      <c r="N306" s="3">
        <f t="shared" ca="1" si="71"/>
        <v>54.4</v>
      </c>
      <c r="O306" s="103">
        <f t="shared" ca="1" si="72"/>
        <v>70.5</v>
      </c>
      <c r="P306" s="101"/>
      <c r="Q306" s="101"/>
      <c r="R306" s="104">
        <f t="shared" ca="1" si="73"/>
        <v>30.5</v>
      </c>
      <c r="S306" s="3">
        <f t="shared" ca="1" si="74"/>
        <v>55.2</v>
      </c>
      <c r="T306" s="103">
        <f t="shared" ca="1" si="75"/>
        <v>72.8</v>
      </c>
      <c r="U306" s="101"/>
      <c r="V306" s="101"/>
      <c r="W306" s="104">
        <f t="shared" ca="1" si="76"/>
        <v>30.5</v>
      </c>
      <c r="X306" s="3">
        <f t="shared" ca="1" si="77"/>
        <v>59.2</v>
      </c>
      <c r="Y306" s="103">
        <f t="shared" ca="1" si="78"/>
        <v>78.900000000000006</v>
      </c>
      <c r="Z306" s="101"/>
      <c r="AA306" s="101"/>
      <c r="AB306" s="104">
        <f t="shared" ca="1" si="79"/>
        <v>28.7</v>
      </c>
    </row>
    <row r="307" spans="1:30" x14ac:dyDescent="0.2">
      <c r="A307" s="99"/>
      <c r="B307" s="3" t="s">
        <v>298</v>
      </c>
      <c r="C307" s="4">
        <v>2011</v>
      </c>
      <c r="D307" s="3">
        <f t="shared" ca="1" si="65"/>
        <v>32.5</v>
      </c>
      <c r="E307" s="103">
        <f t="shared" ca="1" si="66"/>
        <v>47.6</v>
      </c>
      <c r="F307" s="101"/>
      <c r="G307" s="101"/>
      <c r="H307" s="104">
        <f t="shared" ca="1" si="67"/>
        <v>22.5</v>
      </c>
      <c r="I307" s="3">
        <f t="shared" ca="1" si="68"/>
        <v>37.200000000000003</v>
      </c>
      <c r="J307" s="103">
        <f t="shared" ca="1" si="69"/>
        <v>52.5</v>
      </c>
      <c r="K307" s="101"/>
      <c r="L307" s="101"/>
      <c r="M307" s="104">
        <f t="shared" ca="1" si="70"/>
        <v>21.3</v>
      </c>
      <c r="N307" s="3">
        <f t="shared" ca="1" si="71"/>
        <v>44.4</v>
      </c>
      <c r="O307" s="103">
        <f t="shared" ca="1" si="72"/>
        <v>49.8</v>
      </c>
      <c r="P307" s="101"/>
      <c r="Q307" s="101"/>
      <c r="R307" s="104">
        <f t="shared" ca="1" si="73"/>
        <v>22.2</v>
      </c>
      <c r="S307" s="3">
        <f t="shared" ca="1" si="74"/>
        <v>42.7</v>
      </c>
      <c r="T307" s="103">
        <f t="shared" ca="1" si="75"/>
        <v>56.6</v>
      </c>
      <c r="U307" s="101"/>
      <c r="V307" s="101"/>
      <c r="W307" s="104">
        <f t="shared" ca="1" si="76"/>
        <v>21.2</v>
      </c>
      <c r="X307" s="3">
        <f t="shared" ca="1" si="77"/>
        <v>53.8</v>
      </c>
      <c r="Y307" s="103">
        <f t="shared" ca="1" si="78"/>
        <v>55.3</v>
      </c>
      <c r="Z307" s="101"/>
      <c r="AA307" s="101"/>
      <c r="AB307" s="104">
        <f t="shared" ca="1" si="79"/>
        <v>17.399999999999999</v>
      </c>
      <c r="AD307" s="105"/>
    </row>
    <row r="308" spans="1:30" x14ac:dyDescent="0.2">
      <c r="A308" s="99"/>
      <c r="B308" s="3" t="s">
        <v>371</v>
      </c>
      <c r="C308" s="4">
        <v>2016</v>
      </c>
      <c r="D308" s="3">
        <f t="shared" ca="1" si="65"/>
        <v>41.453070832530464</v>
      </c>
      <c r="E308" s="103">
        <f t="shared" ca="1" si="66"/>
        <v>63.043818938536965</v>
      </c>
      <c r="F308" s="101"/>
      <c r="G308" s="101"/>
      <c r="H308" s="104">
        <f t="shared" ca="1" si="67"/>
        <v>20.072558234105429</v>
      </c>
      <c r="I308" s="3">
        <f t="shared" ca="1" si="68"/>
        <v>47.66918166608388</v>
      </c>
      <c r="J308" s="103">
        <f t="shared" ca="1" si="69"/>
        <v>70.253826715425475</v>
      </c>
      <c r="K308" s="101"/>
      <c r="L308" s="101"/>
      <c r="M308" s="104">
        <f t="shared" ca="1" si="70"/>
        <v>14.620396691817778</v>
      </c>
      <c r="N308" s="3">
        <f t="shared" ca="1" si="71"/>
        <v>56.65552798091089</v>
      </c>
      <c r="O308" s="103">
        <f t="shared" ca="1" si="72"/>
        <v>67.268699616152475</v>
      </c>
      <c r="P308" s="101"/>
      <c r="Q308" s="101"/>
      <c r="R308" s="104">
        <f t="shared" ca="1" si="73"/>
        <v>12.233327746143004</v>
      </c>
      <c r="S308" s="3">
        <f t="shared" ca="1" si="74"/>
        <v>60.052655134483459</v>
      </c>
      <c r="T308" s="103">
        <f t="shared" ca="1" si="75"/>
        <v>66.898288366925442</v>
      </c>
      <c r="U308" s="101"/>
      <c r="V308" s="101"/>
      <c r="W308" s="104">
        <f t="shared" ca="1" si="76"/>
        <v>12.909750844683781</v>
      </c>
      <c r="X308" s="3">
        <f t="shared" ca="1" si="77"/>
        <v>72.301570058880571</v>
      </c>
      <c r="Y308" s="103">
        <f t="shared" ca="1" si="78"/>
        <v>76.679115440994607</v>
      </c>
      <c r="Z308" s="101"/>
      <c r="AA308" s="101"/>
      <c r="AB308" s="104">
        <f t="shared" ca="1" si="79"/>
        <v>7.4881097513986488</v>
      </c>
    </row>
    <row r="309" spans="1:30" x14ac:dyDescent="0.2">
      <c r="A309" s="99"/>
      <c r="B309" s="3"/>
      <c r="C309" s="4"/>
      <c r="D309" s="3" t="str">
        <f t="shared" ca="1" si="65"/>
        <v/>
      </c>
      <c r="E309" s="103" t="str">
        <f t="shared" ca="1" si="66"/>
        <v/>
      </c>
      <c r="F309" s="101"/>
      <c r="G309" s="101"/>
      <c r="H309" s="104" t="str">
        <f t="shared" ca="1" si="67"/>
        <v/>
      </c>
      <c r="I309" s="3" t="str">
        <f t="shared" ca="1" si="68"/>
        <v/>
      </c>
      <c r="J309" s="103" t="str">
        <f t="shared" ca="1" si="69"/>
        <v/>
      </c>
      <c r="K309" s="101"/>
      <c r="L309" s="101"/>
      <c r="M309" s="104" t="str">
        <f t="shared" ca="1" si="70"/>
        <v/>
      </c>
      <c r="N309" s="3" t="str">
        <f t="shared" ca="1" si="71"/>
        <v/>
      </c>
      <c r="O309" s="103" t="str">
        <f t="shared" ca="1" si="72"/>
        <v/>
      </c>
      <c r="P309" s="101"/>
      <c r="Q309" s="101"/>
      <c r="R309" s="104" t="str">
        <f t="shared" ca="1" si="73"/>
        <v/>
      </c>
      <c r="S309" s="3" t="str">
        <f t="shared" ca="1" si="74"/>
        <v/>
      </c>
      <c r="T309" s="103" t="str">
        <f t="shared" ca="1" si="75"/>
        <v/>
      </c>
      <c r="U309" s="101"/>
      <c r="V309" s="101"/>
      <c r="W309" s="104" t="str">
        <f t="shared" ca="1" si="76"/>
        <v/>
      </c>
      <c r="X309" s="3" t="str">
        <f t="shared" ca="1" si="77"/>
        <v/>
      </c>
      <c r="Y309" s="103" t="str">
        <f t="shared" ca="1" si="78"/>
        <v/>
      </c>
      <c r="Z309" s="101"/>
      <c r="AA309" s="101"/>
      <c r="AB309" s="104" t="str">
        <f t="shared" ca="1" si="79"/>
        <v/>
      </c>
    </row>
    <row r="310" spans="1:30" x14ac:dyDescent="0.2">
      <c r="A310" s="99"/>
      <c r="B310" s="3"/>
      <c r="C310" s="4"/>
      <c r="D310" s="3" t="str">
        <f t="shared" ca="1" si="65"/>
        <v/>
      </c>
      <c r="E310" s="103" t="str">
        <f t="shared" ca="1" si="66"/>
        <v/>
      </c>
      <c r="F310" s="101"/>
      <c r="G310" s="101"/>
      <c r="H310" s="104" t="str">
        <f t="shared" ca="1" si="67"/>
        <v/>
      </c>
      <c r="I310" s="3" t="str">
        <f t="shared" ca="1" si="68"/>
        <v/>
      </c>
      <c r="J310" s="103" t="str">
        <f t="shared" ca="1" si="69"/>
        <v/>
      </c>
      <c r="K310" s="101"/>
      <c r="L310" s="101"/>
      <c r="M310" s="104" t="str">
        <f t="shared" ca="1" si="70"/>
        <v/>
      </c>
      <c r="N310" s="3" t="str">
        <f t="shared" ca="1" si="71"/>
        <v/>
      </c>
      <c r="O310" s="103" t="str">
        <f t="shared" ca="1" si="72"/>
        <v/>
      </c>
      <c r="P310" s="101"/>
      <c r="Q310" s="101"/>
      <c r="R310" s="104" t="str">
        <f t="shared" ca="1" si="73"/>
        <v/>
      </c>
      <c r="S310" s="3" t="str">
        <f t="shared" ca="1" si="74"/>
        <v/>
      </c>
      <c r="T310" s="103" t="str">
        <f t="shared" ca="1" si="75"/>
        <v/>
      </c>
      <c r="U310" s="101"/>
      <c r="V310" s="101"/>
      <c r="W310" s="104" t="str">
        <f t="shared" ca="1" si="76"/>
        <v/>
      </c>
      <c r="X310" s="3" t="str">
        <f t="shared" ca="1" si="77"/>
        <v/>
      </c>
      <c r="Y310" s="103" t="str">
        <f t="shared" ca="1" si="78"/>
        <v/>
      </c>
      <c r="Z310" s="101"/>
      <c r="AA310" s="101"/>
      <c r="AB310" s="104" t="str">
        <f t="shared" ca="1" si="79"/>
        <v/>
      </c>
    </row>
    <row r="311" spans="1:30" x14ac:dyDescent="0.2">
      <c r="A311" s="99"/>
      <c r="B311" s="3"/>
      <c r="C311" s="4"/>
      <c r="D311" s="3" t="str">
        <f t="shared" ca="1" si="65"/>
        <v/>
      </c>
      <c r="E311" s="103" t="str">
        <f t="shared" ca="1" si="66"/>
        <v/>
      </c>
      <c r="F311" s="101"/>
      <c r="G311" s="101"/>
      <c r="H311" s="104" t="str">
        <f t="shared" ca="1" si="67"/>
        <v/>
      </c>
      <c r="I311" s="3" t="str">
        <f t="shared" ca="1" si="68"/>
        <v/>
      </c>
      <c r="J311" s="103" t="str">
        <f t="shared" ca="1" si="69"/>
        <v/>
      </c>
      <c r="K311" s="101"/>
      <c r="L311" s="101"/>
      <c r="M311" s="104" t="str">
        <f t="shared" ca="1" si="70"/>
        <v/>
      </c>
      <c r="N311" s="3" t="str">
        <f t="shared" ca="1" si="71"/>
        <v/>
      </c>
      <c r="O311" s="103" t="str">
        <f t="shared" ca="1" si="72"/>
        <v/>
      </c>
      <c r="P311" s="101"/>
      <c r="Q311" s="101"/>
      <c r="R311" s="104" t="str">
        <f t="shared" ca="1" si="73"/>
        <v/>
      </c>
      <c r="S311" s="3" t="str">
        <f t="shared" ca="1" si="74"/>
        <v/>
      </c>
      <c r="T311" s="103" t="str">
        <f t="shared" ca="1" si="75"/>
        <v/>
      </c>
      <c r="U311" s="101"/>
      <c r="V311" s="101"/>
      <c r="W311" s="104" t="str">
        <f t="shared" ca="1" si="76"/>
        <v/>
      </c>
      <c r="X311" s="3" t="str">
        <f t="shared" ca="1" si="77"/>
        <v/>
      </c>
      <c r="Y311" s="103" t="str">
        <f t="shared" ca="1" si="78"/>
        <v/>
      </c>
      <c r="Z311" s="101"/>
      <c r="AA311" s="101"/>
      <c r="AB311" s="104" t="str">
        <f t="shared" ca="1" si="79"/>
        <v/>
      </c>
    </row>
    <row r="312" spans="1:30" x14ac:dyDescent="0.2">
      <c r="A312" s="99"/>
      <c r="B312" s="3"/>
      <c r="C312" s="4"/>
      <c r="D312" s="3" t="str">
        <f t="shared" ca="1" si="65"/>
        <v/>
      </c>
      <c r="E312" s="103" t="str">
        <f t="shared" ca="1" si="66"/>
        <v/>
      </c>
      <c r="F312" s="101"/>
      <c r="G312" s="101"/>
      <c r="H312" s="104" t="str">
        <f t="shared" ca="1" si="67"/>
        <v/>
      </c>
      <c r="I312" s="3" t="str">
        <f t="shared" ca="1" si="68"/>
        <v/>
      </c>
      <c r="J312" s="103" t="str">
        <f t="shared" ca="1" si="69"/>
        <v/>
      </c>
      <c r="K312" s="101"/>
      <c r="L312" s="101"/>
      <c r="M312" s="104" t="str">
        <f t="shared" ca="1" si="70"/>
        <v/>
      </c>
      <c r="N312" s="3" t="str">
        <f t="shared" ca="1" si="71"/>
        <v/>
      </c>
      <c r="O312" s="103" t="str">
        <f t="shared" ca="1" si="72"/>
        <v/>
      </c>
      <c r="P312" s="101"/>
      <c r="Q312" s="101"/>
      <c r="R312" s="104" t="str">
        <f t="shared" ca="1" si="73"/>
        <v/>
      </c>
      <c r="S312" s="3" t="str">
        <f t="shared" ca="1" si="74"/>
        <v/>
      </c>
      <c r="T312" s="103" t="str">
        <f t="shared" ca="1" si="75"/>
        <v/>
      </c>
      <c r="U312" s="101"/>
      <c r="V312" s="101"/>
      <c r="W312" s="104" t="str">
        <f t="shared" ca="1" si="76"/>
        <v/>
      </c>
      <c r="X312" s="3" t="str">
        <f t="shared" ca="1" si="77"/>
        <v/>
      </c>
      <c r="Y312" s="103" t="str">
        <f t="shared" ca="1" si="78"/>
        <v/>
      </c>
      <c r="Z312" s="101"/>
      <c r="AA312" s="101"/>
      <c r="AB312" s="104" t="str">
        <f t="shared" ca="1" si="79"/>
        <v/>
      </c>
    </row>
    <row r="313" spans="1:30" x14ac:dyDescent="0.2">
      <c r="A313" s="99"/>
      <c r="B313" s="3"/>
      <c r="C313" s="4"/>
      <c r="D313" s="3" t="str">
        <f t="shared" ca="1" si="65"/>
        <v/>
      </c>
      <c r="E313" s="103" t="str">
        <f t="shared" ca="1" si="66"/>
        <v/>
      </c>
      <c r="F313" s="101"/>
      <c r="G313" s="101"/>
      <c r="H313" s="104" t="str">
        <f t="shared" ca="1" si="67"/>
        <v/>
      </c>
      <c r="I313" s="3" t="str">
        <f t="shared" ca="1" si="68"/>
        <v/>
      </c>
      <c r="J313" s="103" t="str">
        <f t="shared" ca="1" si="69"/>
        <v/>
      </c>
      <c r="K313" s="101"/>
      <c r="L313" s="101"/>
      <c r="M313" s="104" t="str">
        <f t="shared" ca="1" si="70"/>
        <v/>
      </c>
      <c r="N313" s="3" t="str">
        <f t="shared" ca="1" si="71"/>
        <v/>
      </c>
      <c r="O313" s="103" t="str">
        <f t="shared" ca="1" si="72"/>
        <v/>
      </c>
      <c r="P313" s="101"/>
      <c r="Q313" s="101"/>
      <c r="R313" s="104" t="str">
        <f t="shared" ca="1" si="73"/>
        <v/>
      </c>
      <c r="S313" s="3" t="str">
        <f t="shared" ca="1" si="74"/>
        <v/>
      </c>
      <c r="T313" s="103" t="str">
        <f t="shared" ca="1" si="75"/>
        <v/>
      </c>
      <c r="U313" s="101"/>
      <c r="V313" s="101"/>
      <c r="W313" s="104" t="str">
        <f t="shared" ca="1" si="76"/>
        <v/>
      </c>
      <c r="X313" s="3" t="str">
        <f t="shared" ca="1" si="77"/>
        <v/>
      </c>
      <c r="Y313" s="103" t="str">
        <f t="shared" ca="1" si="78"/>
        <v/>
      </c>
      <c r="Z313" s="101"/>
      <c r="AA313" s="101"/>
      <c r="AB313" s="104" t="str">
        <f t="shared" ca="1" si="79"/>
        <v/>
      </c>
    </row>
    <row r="314" spans="1:30" x14ac:dyDescent="0.2">
      <c r="A314" s="99"/>
      <c r="B314" s="3"/>
      <c r="C314" s="4"/>
      <c r="D314" s="3" t="str">
        <f t="shared" ca="1" si="65"/>
        <v/>
      </c>
      <c r="E314" s="103" t="str">
        <f t="shared" ca="1" si="66"/>
        <v/>
      </c>
      <c r="F314" s="101"/>
      <c r="G314" s="101"/>
      <c r="H314" s="104" t="str">
        <f t="shared" ca="1" si="67"/>
        <v/>
      </c>
      <c r="I314" s="3" t="str">
        <f t="shared" ca="1" si="68"/>
        <v/>
      </c>
      <c r="J314" s="103" t="str">
        <f t="shared" ca="1" si="69"/>
        <v/>
      </c>
      <c r="K314" s="101"/>
      <c r="L314" s="101"/>
      <c r="M314" s="104" t="str">
        <f t="shared" ca="1" si="70"/>
        <v/>
      </c>
      <c r="N314" s="3" t="str">
        <f t="shared" ca="1" si="71"/>
        <v/>
      </c>
      <c r="O314" s="103" t="str">
        <f t="shared" ca="1" si="72"/>
        <v/>
      </c>
      <c r="P314" s="101"/>
      <c r="Q314" s="101"/>
      <c r="R314" s="104" t="str">
        <f t="shared" ca="1" si="73"/>
        <v/>
      </c>
      <c r="S314" s="3" t="str">
        <f t="shared" ca="1" si="74"/>
        <v/>
      </c>
      <c r="T314" s="103" t="str">
        <f t="shared" ca="1" si="75"/>
        <v/>
      </c>
      <c r="U314" s="101"/>
      <c r="V314" s="101"/>
      <c r="W314" s="104" t="str">
        <f t="shared" ca="1" si="76"/>
        <v/>
      </c>
      <c r="X314" s="3" t="str">
        <f t="shared" ca="1" si="77"/>
        <v/>
      </c>
      <c r="Y314" s="103" t="str">
        <f t="shared" ca="1" si="78"/>
        <v/>
      </c>
      <c r="Z314" s="101"/>
      <c r="AA314" s="101"/>
      <c r="AB314" s="104" t="str">
        <f t="shared" ca="1" si="79"/>
        <v/>
      </c>
    </row>
    <row r="315" spans="1:30" x14ac:dyDescent="0.2">
      <c r="A315" s="99"/>
      <c r="B315" s="3"/>
      <c r="C315" s="4"/>
      <c r="D315" s="3" t="str">
        <f t="shared" ca="1" si="65"/>
        <v/>
      </c>
      <c r="E315" s="103" t="str">
        <f t="shared" ca="1" si="66"/>
        <v/>
      </c>
      <c r="F315" s="101"/>
      <c r="G315" s="101"/>
      <c r="H315" s="104" t="str">
        <f t="shared" ca="1" si="67"/>
        <v/>
      </c>
      <c r="I315" s="3" t="str">
        <f t="shared" ca="1" si="68"/>
        <v/>
      </c>
      <c r="J315" s="103" t="str">
        <f t="shared" ca="1" si="69"/>
        <v/>
      </c>
      <c r="K315" s="101"/>
      <c r="L315" s="101"/>
      <c r="M315" s="104" t="str">
        <f t="shared" ca="1" si="70"/>
        <v/>
      </c>
      <c r="N315" s="3" t="str">
        <f t="shared" ca="1" si="71"/>
        <v/>
      </c>
      <c r="O315" s="103" t="str">
        <f t="shared" ca="1" si="72"/>
        <v/>
      </c>
      <c r="P315" s="101"/>
      <c r="Q315" s="101"/>
      <c r="R315" s="104" t="str">
        <f t="shared" ca="1" si="73"/>
        <v/>
      </c>
      <c r="S315" s="3" t="str">
        <f t="shared" ca="1" si="74"/>
        <v/>
      </c>
      <c r="T315" s="103" t="str">
        <f t="shared" ca="1" si="75"/>
        <v/>
      </c>
      <c r="U315" s="101"/>
      <c r="V315" s="101"/>
      <c r="W315" s="104" t="str">
        <f t="shared" ca="1" si="76"/>
        <v/>
      </c>
      <c r="X315" s="3" t="str">
        <f t="shared" ca="1" si="77"/>
        <v/>
      </c>
      <c r="Y315" s="103" t="str">
        <f t="shared" ca="1" si="78"/>
        <v/>
      </c>
      <c r="Z315" s="101"/>
      <c r="AA315" s="101"/>
      <c r="AB315" s="104" t="str">
        <f t="shared" ca="1" si="79"/>
        <v/>
      </c>
    </row>
    <row r="316" spans="1:30" x14ac:dyDescent="0.2">
      <c r="A316" s="99"/>
      <c r="B316" s="5"/>
      <c r="C316" s="6"/>
      <c r="D316" s="5" t="str">
        <f t="shared" ca="1" si="65"/>
        <v/>
      </c>
      <c r="E316" s="106" t="str">
        <f t="shared" ca="1" si="66"/>
        <v/>
      </c>
      <c r="F316" s="107"/>
      <c r="G316" s="108"/>
      <c r="H316" s="109" t="str">
        <f t="shared" ca="1" si="67"/>
        <v/>
      </c>
      <c r="I316" s="5" t="str">
        <f t="shared" ca="1" si="68"/>
        <v/>
      </c>
      <c r="J316" s="106" t="str">
        <f t="shared" ca="1" si="69"/>
        <v/>
      </c>
      <c r="K316" s="107"/>
      <c r="L316" s="108"/>
      <c r="M316" s="109" t="str">
        <f t="shared" ca="1" si="70"/>
        <v/>
      </c>
      <c r="N316" s="5" t="str">
        <f t="shared" ca="1" si="71"/>
        <v/>
      </c>
      <c r="O316" s="106" t="str">
        <f t="shared" ca="1" si="72"/>
        <v/>
      </c>
      <c r="P316" s="107"/>
      <c r="Q316" s="108"/>
      <c r="R316" s="109" t="str">
        <f t="shared" ca="1" si="73"/>
        <v/>
      </c>
      <c r="S316" s="5" t="str">
        <f t="shared" ca="1" si="74"/>
        <v/>
      </c>
      <c r="T316" s="106" t="str">
        <f t="shared" ca="1" si="75"/>
        <v/>
      </c>
      <c r="U316" s="107"/>
      <c r="V316" s="108"/>
      <c r="W316" s="109" t="str">
        <f t="shared" ca="1" si="76"/>
        <v/>
      </c>
      <c r="X316" s="5" t="str">
        <f t="shared" ca="1" si="77"/>
        <v/>
      </c>
      <c r="Y316" s="106" t="str">
        <f t="shared" ca="1" si="78"/>
        <v/>
      </c>
      <c r="Z316" s="107"/>
      <c r="AA316" s="108"/>
      <c r="AB316" s="109" t="str">
        <f t="shared" ca="1" si="79"/>
        <v/>
      </c>
    </row>
    <row r="317" spans="1:30" ht="11.25" customHeight="1" x14ac:dyDescent="0.2"/>
    <row r="318" spans="1:30" ht="22.5" customHeight="1" x14ac:dyDescent="0.25">
      <c r="B318" s="1041" t="str">
        <f>CONCATENATE("Rural drinking water coverage, ",C299,"–",C300)</f>
        <v>Rural drinking water coverage, 2000–2017</v>
      </c>
      <c r="C318" s="1042"/>
      <c r="D318" s="1042"/>
      <c r="E318" s="1042"/>
      <c r="F318" s="1042"/>
      <c r="G318" s="1042"/>
      <c r="H318" s="1042"/>
      <c r="I318" s="1042"/>
      <c r="J318" s="1042"/>
      <c r="K318" s="1042"/>
      <c r="L318" s="1043"/>
      <c r="N318" s="110"/>
      <c r="O318" s="110"/>
      <c r="P318" s="110"/>
      <c r="Q318" s="110"/>
      <c r="R318" s="110"/>
      <c r="S318" s="1065" t="s">
        <v>11</v>
      </c>
      <c r="T318" s="1066"/>
      <c r="U318" s="1066"/>
      <c r="V318" s="1066"/>
      <c r="W318" s="1067"/>
      <c r="X318" s="110"/>
      <c r="Y318" s="110"/>
      <c r="Z318" s="110"/>
      <c r="AA318" s="110"/>
      <c r="AB318" s="111"/>
    </row>
    <row r="319" spans="1:30" ht="7.5" customHeight="1" x14ac:dyDescent="0.2"/>
    <row r="320" spans="1:30" ht="22.5" customHeight="1" x14ac:dyDescent="0.2"/>
    <row r="321" ht="22.5" customHeight="1" x14ac:dyDescent="0.2"/>
    <row r="322" ht="22.5" customHeight="1" x14ac:dyDescent="0.2"/>
    <row r="323" ht="22.5" customHeight="1" x14ac:dyDescent="0.2"/>
    <row r="324" ht="22.5" customHeight="1" x14ac:dyDescent="0.2"/>
    <row r="325" ht="22.5" customHeight="1" x14ac:dyDescent="0.2"/>
    <row r="326" ht="22.5" customHeight="1" x14ac:dyDescent="0.2"/>
    <row r="327" ht="22.5" customHeight="1" x14ac:dyDescent="0.2"/>
    <row r="328" ht="22.5" customHeight="1" x14ac:dyDescent="0.2"/>
    <row r="329" ht="22.5" customHeight="1" x14ac:dyDescent="0.2"/>
    <row r="330" ht="22.5" customHeight="1" x14ac:dyDescent="0.2"/>
    <row r="331" ht="22.5" customHeight="1" x14ac:dyDescent="0.2"/>
    <row r="332" ht="22.5" customHeight="1" x14ac:dyDescent="0.2"/>
    <row r="333" ht="22.5" customHeight="1" x14ac:dyDescent="0.2"/>
    <row r="334" ht="21" customHeight="1" x14ac:dyDescent="0.2"/>
  </sheetData>
  <sheetProtection sheet="1" objects="1" scenarios="1"/>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499999996" right="0.78740157499999996" top="0.984251969" bottom="0.984251969" header="0.5" footer="0.5"/>
  <pageSetup paperSize="9" orientation="portrait" r:id="rId1"/>
  <headerFooter alignWithMargins="0"/>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1</xdr:col>
                <xdr:colOff>0</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1</xdr:col>
                <xdr:colOff>0</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1</xdr:col>
                <xdr:colOff>0</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1</xdr:col>
                <xdr:colOff>0</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1</xdr:col>
                <xdr:colOff>0</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1</xdr:col>
                <xdr:colOff>0</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1</xdr:col>
                <xdr:colOff>0</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1</xdr:col>
                <xdr:colOff>0</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1</xdr:col>
                <xdr:colOff>0</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1</xdr:col>
                <xdr:colOff>0</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1</xdr:col>
                <xdr:colOff>0</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1</xdr:col>
                <xdr:colOff>0</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1</xdr:col>
                <xdr:colOff>0</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1</xdr:col>
                <xdr:colOff>0</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1</xdr:col>
                <xdr:colOff>0</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1</xdr:col>
                <xdr:colOff>0</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1</xdr:col>
                <xdr:colOff>0</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1</xdr:col>
                <xdr:colOff>0</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1</xdr:col>
                <xdr:colOff>0</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1</xdr:col>
                <xdr:colOff>0</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1</xdr:col>
                <xdr:colOff>0</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1</xdr:col>
                <xdr:colOff>0</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1</xdr:col>
                <xdr:colOff>0</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1</xdr:col>
                <xdr:colOff>0</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9525</xdr:colOff>
                <xdr:row>98</xdr:row>
                <xdr:rowOff>9525</xdr:rowOff>
              </from>
              <to>
                <xdr:col>2</xdr:col>
                <xdr:colOff>590550</xdr:colOff>
                <xdr:row>100</xdr:row>
                <xdr:rowOff>0</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19050</xdr:colOff>
                <xdr:row>198</xdr:row>
                <xdr:rowOff>9525</xdr:rowOff>
              </from>
              <to>
                <xdr:col>2</xdr:col>
                <xdr:colOff>590550</xdr:colOff>
                <xdr:row>200</xdr:row>
                <xdr:rowOff>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590550</xdr:colOff>
                <xdr:row>299</xdr:row>
                <xdr:rowOff>180975</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0" showRowColHeaders="0" zoomScaleNormal="100" workbookViewId="0"/>
  </sheetViews>
  <sheetFormatPr defaultColWidth="9.140625" defaultRowHeight="12.75" x14ac:dyDescent="0.2"/>
  <cols>
    <col min="1" max="5" width="9" style="47" customWidth="1"/>
    <col min="6" max="7" width="9" style="50" customWidth="1"/>
    <col min="8" max="38" width="9" style="47" customWidth="1"/>
    <col min="39" max="261" width="9.140625" style="47"/>
    <col min="262" max="262" width="5" style="47" customWidth="1"/>
    <col min="263" max="263" width="13.85546875" style="47" customWidth="1"/>
    <col min="264" max="265" width="6.28515625" style="47" customWidth="1"/>
    <col min="266" max="267" width="7" style="47" customWidth="1"/>
    <col min="268" max="274" width="6.28515625" style="47" customWidth="1"/>
    <col min="275" max="517" width="9.140625" style="47"/>
    <col min="518" max="518" width="5" style="47" customWidth="1"/>
    <col min="519" max="519" width="13.85546875" style="47" customWidth="1"/>
    <col min="520" max="521" width="6.28515625" style="47" customWidth="1"/>
    <col min="522" max="523" width="7" style="47" customWidth="1"/>
    <col min="524" max="530" width="6.28515625" style="47" customWidth="1"/>
    <col min="531" max="773" width="9.140625" style="47"/>
    <col min="774" max="774" width="5" style="47" customWidth="1"/>
    <col min="775" max="775" width="13.85546875" style="47" customWidth="1"/>
    <col min="776" max="777" width="6.28515625" style="47" customWidth="1"/>
    <col min="778" max="779" width="7" style="47" customWidth="1"/>
    <col min="780" max="786" width="6.28515625" style="47" customWidth="1"/>
    <col min="787" max="1029" width="9.140625" style="47"/>
    <col min="1030" max="1030" width="5" style="47" customWidth="1"/>
    <col min="1031" max="1031" width="13.85546875" style="47" customWidth="1"/>
    <col min="1032" max="1033" width="6.28515625" style="47" customWidth="1"/>
    <col min="1034" max="1035" width="7" style="47" customWidth="1"/>
    <col min="1036" max="1042" width="6.28515625" style="47" customWidth="1"/>
    <col min="1043" max="1285" width="9.140625" style="47"/>
    <col min="1286" max="1286" width="5" style="47" customWidth="1"/>
    <col min="1287" max="1287" width="13.85546875" style="47" customWidth="1"/>
    <col min="1288" max="1289" width="6.28515625" style="47" customWidth="1"/>
    <col min="1290" max="1291" width="7" style="47" customWidth="1"/>
    <col min="1292" max="1298" width="6.28515625" style="47" customWidth="1"/>
    <col min="1299" max="1541" width="9.140625" style="47"/>
    <col min="1542" max="1542" width="5" style="47" customWidth="1"/>
    <col min="1543" max="1543" width="13.85546875" style="47" customWidth="1"/>
    <col min="1544" max="1545" width="6.28515625" style="47" customWidth="1"/>
    <col min="1546" max="1547" width="7" style="47" customWidth="1"/>
    <col min="1548" max="1554" width="6.28515625" style="47" customWidth="1"/>
    <col min="1555" max="1797" width="9.140625" style="47"/>
    <col min="1798" max="1798" width="5" style="47" customWidth="1"/>
    <col min="1799" max="1799" width="13.85546875" style="47" customWidth="1"/>
    <col min="1800" max="1801" width="6.28515625" style="47" customWidth="1"/>
    <col min="1802" max="1803" width="7" style="47" customWidth="1"/>
    <col min="1804" max="1810" width="6.28515625" style="47" customWidth="1"/>
    <col min="1811" max="2053" width="9.140625" style="47"/>
    <col min="2054" max="2054" width="5" style="47" customWidth="1"/>
    <col min="2055" max="2055" width="13.85546875" style="47" customWidth="1"/>
    <col min="2056" max="2057" width="6.28515625" style="47" customWidth="1"/>
    <col min="2058" max="2059" width="7" style="47" customWidth="1"/>
    <col min="2060" max="2066" width="6.28515625" style="47" customWidth="1"/>
    <col min="2067" max="2309" width="9.140625" style="47"/>
    <col min="2310" max="2310" width="5" style="47" customWidth="1"/>
    <col min="2311" max="2311" width="13.85546875" style="47" customWidth="1"/>
    <col min="2312" max="2313" width="6.28515625" style="47" customWidth="1"/>
    <col min="2314" max="2315" width="7" style="47" customWidth="1"/>
    <col min="2316" max="2322" width="6.28515625" style="47" customWidth="1"/>
    <col min="2323" max="2565" width="9.140625" style="47"/>
    <col min="2566" max="2566" width="5" style="47" customWidth="1"/>
    <col min="2567" max="2567" width="13.85546875" style="47" customWidth="1"/>
    <col min="2568" max="2569" width="6.28515625" style="47" customWidth="1"/>
    <col min="2570" max="2571" width="7" style="47" customWidth="1"/>
    <col min="2572" max="2578" width="6.28515625" style="47" customWidth="1"/>
    <col min="2579" max="2821" width="9.140625" style="47"/>
    <col min="2822" max="2822" width="5" style="47" customWidth="1"/>
    <col min="2823" max="2823" width="13.85546875" style="47" customWidth="1"/>
    <col min="2824" max="2825" width="6.28515625" style="47" customWidth="1"/>
    <col min="2826" max="2827" width="7" style="47" customWidth="1"/>
    <col min="2828" max="2834" width="6.28515625" style="47" customWidth="1"/>
    <col min="2835" max="3077" width="9.140625" style="47"/>
    <col min="3078" max="3078" width="5" style="47" customWidth="1"/>
    <col min="3079" max="3079" width="13.85546875" style="47" customWidth="1"/>
    <col min="3080" max="3081" width="6.28515625" style="47" customWidth="1"/>
    <col min="3082" max="3083" width="7" style="47" customWidth="1"/>
    <col min="3084" max="3090" width="6.28515625" style="47" customWidth="1"/>
    <col min="3091" max="3333" width="9.140625" style="47"/>
    <col min="3334" max="3334" width="5" style="47" customWidth="1"/>
    <col min="3335" max="3335" width="13.85546875" style="47" customWidth="1"/>
    <col min="3336" max="3337" width="6.28515625" style="47" customWidth="1"/>
    <col min="3338" max="3339" width="7" style="47" customWidth="1"/>
    <col min="3340" max="3346" width="6.28515625" style="47" customWidth="1"/>
    <col min="3347" max="3589" width="9.140625" style="47"/>
    <col min="3590" max="3590" width="5" style="47" customWidth="1"/>
    <col min="3591" max="3591" width="13.85546875" style="47" customWidth="1"/>
    <col min="3592" max="3593" width="6.28515625" style="47" customWidth="1"/>
    <col min="3594" max="3595" width="7" style="47" customWidth="1"/>
    <col min="3596" max="3602" width="6.28515625" style="47" customWidth="1"/>
    <col min="3603" max="3845" width="9.140625" style="47"/>
    <col min="3846" max="3846" width="5" style="47" customWidth="1"/>
    <col min="3847" max="3847" width="13.85546875" style="47" customWidth="1"/>
    <col min="3848" max="3849" width="6.28515625" style="47" customWidth="1"/>
    <col min="3850" max="3851" width="7" style="47" customWidth="1"/>
    <col min="3852" max="3858" width="6.28515625" style="47" customWidth="1"/>
    <col min="3859" max="4101" width="9.140625" style="47"/>
    <col min="4102" max="4102" width="5" style="47" customWidth="1"/>
    <col min="4103" max="4103" width="13.85546875" style="47" customWidth="1"/>
    <col min="4104" max="4105" width="6.28515625" style="47" customWidth="1"/>
    <col min="4106" max="4107" width="7" style="47" customWidth="1"/>
    <col min="4108" max="4114" width="6.28515625" style="47" customWidth="1"/>
    <col min="4115" max="4357" width="9.140625" style="47"/>
    <col min="4358" max="4358" width="5" style="47" customWidth="1"/>
    <col min="4359" max="4359" width="13.85546875" style="47" customWidth="1"/>
    <col min="4360" max="4361" width="6.28515625" style="47" customWidth="1"/>
    <col min="4362" max="4363" width="7" style="47" customWidth="1"/>
    <col min="4364" max="4370" width="6.28515625" style="47" customWidth="1"/>
    <col min="4371" max="4613" width="9.140625" style="47"/>
    <col min="4614" max="4614" width="5" style="47" customWidth="1"/>
    <col min="4615" max="4615" width="13.85546875" style="47" customWidth="1"/>
    <col min="4616" max="4617" width="6.28515625" style="47" customWidth="1"/>
    <col min="4618" max="4619" width="7" style="47" customWidth="1"/>
    <col min="4620" max="4626" width="6.28515625" style="47" customWidth="1"/>
    <col min="4627" max="4869" width="9.140625" style="47"/>
    <col min="4870" max="4870" width="5" style="47" customWidth="1"/>
    <col min="4871" max="4871" width="13.85546875" style="47" customWidth="1"/>
    <col min="4872" max="4873" width="6.28515625" style="47" customWidth="1"/>
    <col min="4874" max="4875" width="7" style="47" customWidth="1"/>
    <col min="4876" max="4882" width="6.28515625" style="47" customWidth="1"/>
    <col min="4883" max="5125" width="9.140625" style="47"/>
    <col min="5126" max="5126" width="5" style="47" customWidth="1"/>
    <col min="5127" max="5127" width="13.85546875" style="47" customWidth="1"/>
    <col min="5128" max="5129" width="6.28515625" style="47" customWidth="1"/>
    <col min="5130" max="5131" width="7" style="47" customWidth="1"/>
    <col min="5132" max="5138" width="6.28515625" style="47" customWidth="1"/>
    <col min="5139" max="5381" width="9.140625" style="47"/>
    <col min="5382" max="5382" width="5" style="47" customWidth="1"/>
    <col min="5383" max="5383" width="13.85546875" style="47" customWidth="1"/>
    <col min="5384" max="5385" width="6.28515625" style="47" customWidth="1"/>
    <col min="5386" max="5387" width="7" style="47" customWidth="1"/>
    <col min="5388" max="5394" width="6.28515625" style="47" customWidth="1"/>
    <col min="5395" max="5637" width="9.140625" style="47"/>
    <col min="5638" max="5638" width="5" style="47" customWidth="1"/>
    <col min="5639" max="5639" width="13.85546875" style="47" customWidth="1"/>
    <col min="5640" max="5641" width="6.28515625" style="47" customWidth="1"/>
    <col min="5642" max="5643" width="7" style="47" customWidth="1"/>
    <col min="5644" max="5650" width="6.28515625" style="47" customWidth="1"/>
    <col min="5651" max="5893" width="9.140625" style="47"/>
    <col min="5894" max="5894" width="5" style="47" customWidth="1"/>
    <col min="5895" max="5895" width="13.85546875" style="47" customWidth="1"/>
    <col min="5896" max="5897" width="6.28515625" style="47" customWidth="1"/>
    <col min="5898" max="5899" width="7" style="47" customWidth="1"/>
    <col min="5900" max="5906" width="6.28515625" style="47" customWidth="1"/>
    <col min="5907" max="6149" width="9.140625" style="47"/>
    <col min="6150" max="6150" width="5" style="47" customWidth="1"/>
    <col min="6151" max="6151" width="13.85546875" style="47" customWidth="1"/>
    <col min="6152" max="6153" width="6.28515625" style="47" customWidth="1"/>
    <col min="6154" max="6155" width="7" style="47" customWidth="1"/>
    <col min="6156" max="6162" width="6.28515625" style="47" customWidth="1"/>
    <col min="6163" max="6405" width="9.140625" style="47"/>
    <col min="6406" max="6406" width="5" style="47" customWidth="1"/>
    <col min="6407" max="6407" width="13.85546875" style="47" customWidth="1"/>
    <col min="6408" max="6409" width="6.28515625" style="47" customWidth="1"/>
    <col min="6410" max="6411" width="7" style="47" customWidth="1"/>
    <col min="6412" max="6418" width="6.28515625" style="47" customWidth="1"/>
    <col min="6419" max="6661" width="9.140625" style="47"/>
    <col min="6662" max="6662" width="5" style="47" customWidth="1"/>
    <col min="6663" max="6663" width="13.85546875" style="47" customWidth="1"/>
    <col min="6664" max="6665" width="6.28515625" style="47" customWidth="1"/>
    <col min="6666" max="6667" width="7" style="47" customWidth="1"/>
    <col min="6668" max="6674" width="6.28515625" style="47" customWidth="1"/>
    <col min="6675" max="6917" width="9.140625" style="47"/>
    <col min="6918" max="6918" width="5" style="47" customWidth="1"/>
    <col min="6919" max="6919" width="13.85546875" style="47" customWidth="1"/>
    <col min="6920" max="6921" width="6.28515625" style="47" customWidth="1"/>
    <col min="6922" max="6923" width="7" style="47" customWidth="1"/>
    <col min="6924" max="6930" width="6.28515625" style="47" customWidth="1"/>
    <col min="6931" max="7173" width="9.140625" style="47"/>
    <col min="7174" max="7174" width="5" style="47" customWidth="1"/>
    <col min="7175" max="7175" width="13.85546875" style="47" customWidth="1"/>
    <col min="7176" max="7177" width="6.28515625" style="47" customWidth="1"/>
    <col min="7178" max="7179" width="7" style="47" customWidth="1"/>
    <col min="7180" max="7186" width="6.28515625" style="47" customWidth="1"/>
    <col min="7187" max="7429" width="9.140625" style="47"/>
    <col min="7430" max="7430" width="5" style="47" customWidth="1"/>
    <col min="7431" max="7431" width="13.85546875" style="47" customWidth="1"/>
    <col min="7432" max="7433" width="6.28515625" style="47" customWidth="1"/>
    <col min="7434" max="7435" width="7" style="47" customWidth="1"/>
    <col min="7436" max="7442" width="6.28515625" style="47" customWidth="1"/>
    <col min="7443" max="7685" width="9.140625" style="47"/>
    <col min="7686" max="7686" width="5" style="47" customWidth="1"/>
    <col min="7687" max="7687" width="13.85546875" style="47" customWidth="1"/>
    <col min="7688" max="7689" width="6.28515625" style="47" customWidth="1"/>
    <col min="7690" max="7691" width="7" style="47" customWidth="1"/>
    <col min="7692" max="7698" width="6.28515625" style="47" customWidth="1"/>
    <col min="7699" max="7941" width="9.140625" style="47"/>
    <col min="7942" max="7942" width="5" style="47" customWidth="1"/>
    <col min="7943" max="7943" width="13.85546875" style="47" customWidth="1"/>
    <col min="7944" max="7945" width="6.28515625" style="47" customWidth="1"/>
    <col min="7946" max="7947" width="7" style="47" customWidth="1"/>
    <col min="7948" max="7954" width="6.28515625" style="47" customWidth="1"/>
    <col min="7955" max="8197" width="9.140625" style="47"/>
    <col min="8198" max="8198" width="5" style="47" customWidth="1"/>
    <col min="8199" max="8199" width="13.85546875" style="47" customWidth="1"/>
    <col min="8200" max="8201" width="6.28515625" style="47" customWidth="1"/>
    <col min="8202" max="8203" width="7" style="47" customWidth="1"/>
    <col min="8204" max="8210" width="6.28515625" style="47" customWidth="1"/>
    <col min="8211" max="8453" width="9.140625" style="47"/>
    <col min="8454" max="8454" width="5" style="47" customWidth="1"/>
    <col min="8455" max="8455" width="13.85546875" style="47" customWidth="1"/>
    <col min="8456" max="8457" width="6.28515625" style="47" customWidth="1"/>
    <col min="8458" max="8459" width="7" style="47" customWidth="1"/>
    <col min="8460" max="8466" width="6.28515625" style="47" customWidth="1"/>
    <col min="8467" max="8709" width="9.140625" style="47"/>
    <col min="8710" max="8710" width="5" style="47" customWidth="1"/>
    <col min="8711" max="8711" width="13.85546875" style="47" customWidth="1"/>
    <col min="8712" max="8713" width="6.28515625" style="47" customWidth="1"/>
    <col min="8714" max="8715" width="7" style="47" customWidth="1"/>
    <col min="8716" max="8722" width="6.28515625" style="47" customWidth="1"/>
    <col min="8723" max="8965" width="9.140625" style="47"/>
    <col min="8966" max="8966" width="5" style="47" customWidth="1"/>
    <col min="8967" max="8967" width="13.85546875" style="47" customWidth="1"/>
    <col min="8968" max="8969" width="6.28515625" style="47" customWidth="1"/>
    <col min="8970" max="8971" width="7" style="47" customWidth="1"/>
    <col min="8972" max="8978" width="6.28515625" style="47" customWidth="1"/>
    <col min="8979" max="9221" width="9.140625" style="47"/>
    <col min="9222" max="9222" width="5" style="47" customWidth="1"/>
    <col min="9223" max="9223" width="13.85546875" style="47" customWidth="1"/>
    <col min="9224" max="9225" width="6.28515625" style="47" customWidth="1"/>
    <col min="9226" max="9227" width="7" style="47" customWidth="1"/>
    <col min="9228" max="9234" width="6.28515625" style="47" customWidth="1"/>
    <col min="9235" max="9477" width="9.140625" style="47"/>
    <col min="9478" max="9478" width="5" style="47" customWidth="1"/>
    <col min="9479" max="9479" width="13.85546875" style="47" customWidth="1"/>
    <col min="9480" max="9481" width="6.28515625" style="47" customWidth="1"/>
    <col min="9482" max="9483" width="7" style="47" customWidth="1"/>
    <col min="9484" max="9490" width="6.28515625" style="47" customWidth="1"/>
    <col min="9491" max="9733" width="9.140625" style="47"/>
    <col min="9734" max="9734" width="5" style="47" customWidth="1"/>
    <col min="9735" max="9735" width="13.85546875" style="47" customWidth="1"/>
    <col min="9736" max="9737" width="6.28515625" style="47" customWidth="1"/>
    <col min="9738" max="9739" width="7" style="47" customWidth="1"/>
    <col min="9740" max="9746" width="6.28515625" style="47" customWidth="1"/>
    <col min="9747" max="9989" width="9.140625" style="47"/>
    <col min="9990" max="9990" width="5" style="47" customWidth="1"/>
    <col min="9991" max="9991" width="13.85546875" style="47" customWidth="1"/>
    <col min="9992" max="9993" width="6.28515625" style="47" customWidth="1"/>
    <col min="9994" max="9995" width="7" style="47" customWidth="1"/>
    <col min="9996" max="10002" width="6.28515625" style="47" customWidth="1"/>
    <col min="10003" max="10245" width="9.140625" style="47"/>
    <col min="10246" max="10246" width="5" style="47" customWidth="1"/>
    <col min="10247" max="10247" width="13.85546875" style="47" customWidth="1"/>
    <col min="10248" max="10249" width="6.28515625" style="47" customWidth="1"/>
    <col min="10250" max="10251" width="7" style="47" customWidth="1"/>
    <col min="10252" max="10258" width="6.28515625" style="47" customWidth="1"/>
    <col min="10259" max="10501" width="9.140625" style="47"/>
    <col min="10502" max="10502" width="5" style="47" customWidth="1"/>
    <col min="10503" max="10503" width="13.85546875" style="47" customWidth="1"/>
    <col min="10504" max="10505" width="6.28515625" style="47" customWidth="1"/>
    <col min="10506" max="10507" width="7" style="47" customWidth="1"/>
    <col min="10508" max="10514" width="6.28515625" style="47" customWidth="1"/>
    <col min="10515" max="10757" width="9.140625" style="47"/>
    <col min="10758" max="10758" width="5" style="47" customWidth="1"/>
    <col min="10759" max="10759" width="13.85546875" style="47" customWidth="1"/>
    <col min="10760" max="10761" width="6.28515625" style="47" customWidth="1"/>
    <col min="10762" max="10763" width="7" style="47" customWidth="1"/>
    <col min="10764" max="10770" width="6.28515625" style="47" customWidth="1"/>
    <col min="10771" max="11013" width="9.140625" style="47"/>
    <col min="11014" max="11014" width="5" style="47" customWidth="1"/>
    <col min="11015" max="11015" width="13.85546875" style="47" customWidth="1"/>
    <col min="11016" max="11017" width="6.28515625" style="47" customWidth="1"/>
    <col min="11018" max="11019" width="7" style="47" customWidth="1"/>
    <col min="11020" max="11026" width="6.28515625" style="47" customWidth="1"/>
    <col min="11027" max="11269" width="9.140625" style="47"/>
    <col min="11270" max="11270" width="5" style="47" customWidth="1"/>
    <col min="11271" max="11271" width="13.85546875" style="47" customWidth="1"/>
    <col min="11272" max="11273" width="6.28515625" style="47" customWidth="1"/>
    <col min="11274" max="11275" width="7" style="47" customWidth="1"/>
    <col min="11276" max="11282" width="6.28515625" style="47" customWidth="1"/>
    <col min="11283" max="11525" width="9.140625" style="47"/>
    <col min="11526" max="11526" width="5" style="47" customWidth="1"/>
    <col min="11527" max="11527" width="13.85546875" style="47" customWidth="1"/>
    <col min="11528" max="11529" width="6.28515625" style="47" customWidth="1"/>
    <col min="11530" max="11531" width="7" style="47" customWidth="1"/>
    <col min="11532" max="11538" width="6.28515625" style="47" customWidth="1"/>
    <col min="11539" max="11781" width="9.140625" style="47"/>
    <col min="11782" max="11782" width="5" style="47" customWidth="1"/>
    <col min="11783" max="11783" width="13.85546875" style="47" customWidth="1"/>
    <col min="11784" max="11785" width="6.28515625" style="47" customWidth="1"/>
    <col min="11786" max="11787" width="7" style="47" customWidth="1"/>
    <col min="11788" max="11794" width="6.28515625" style="47" customWidth="1"/>
    <col min="11795" max="12037" width="9.140625" style="47"/>
    <col min="12038" max="12038" width="5" style="47" customWidth="1"/>
    <col min="12039" max="12039" width="13.85546875" style="47" customWidth="1"/>
    <col min="12040" max="12041" width="6.28515625" style="47" customWidth="1"/>
    <col min="12042" max="12043" width="7" style="47" customWidth="1"/>
    <col min="12044" max="12050" width="6.28515625" style="47" customWidth="1"/>
    <col min="12051" max="12293" width="9.140625" style="47"/>
    <col min="12294" max="12294" width="5" style="47" customWidth="1"/>
    <col min="12295" max="12295" width="13.85546875" style="47" customWidth="1"/>
    <col min="12296" max="12297" width="6.28515625" style="47" customWidth="1"/>
    <col min="12298" max="12299" width="7" style="47" customWidth="1"/>
    <col min="12300" max="12306" width="6.28515625" style="47" customWidth="1"/>
    <col min="12307" max="12549" width="9.140625" style="47"/>
    <col min="12550" max="12550" width="5" style="47" customWidth="1"/>
    <col min="12551" max="12551" width="13.85546875" style="47" customWidth="1"/>
    <col min="12552" max="12553" width="6.28515625" style="47" customWidth="1"/>
    <col min="12554" max="12555" width="7" style="47" customWidth="1"/>
    <col min="12556" max="12562" width="6.28515625" style="47" customWidth="1"/>
    <col min="12563" max="12805" width="9.140625" style="47"/>
    <col min="12806" max="12806" width="5" style="47" customWidth="1"/>
    <col min="12807" max="12807" width="13.85546875" style="47" customWidth="1"/>
    <col min="12808" max="12809" width="6.28515625" style="47" customWidth="1"/>
    <col min="12810" max="12811" width="7" style="47" customWidth="1"/>
    <col min="12812" max="12818" width="6.28515625" style="47" customWidth="1"/>
    <col min="12819" max="13061" width="9.140625" style="47"/>
    <col min="13062" max="13062" width="5" style="47" customWidth="1"/>
    <col min="13063" max="13063" width="13.85546875" style="47" customWidth="1"/>
    <col min="13064" max="13065" width="6.28515625" style="47" customWidth="1"/>
    <col min="13066" max="13067" width="7" style="47" customWidth="1"/>
    <col min="13068" max="13074" width="6.28515625" style="47" customWidth="1"/>
    <col min="13075" max="13317" width="9.140625" style="47"/>
    <col min="13318" max="13318" width="5" style="47" customWidth="1"/>
    <col min="13319" max="13319" width="13.85546875" style="47" customWidth="1"/>
    <col min="13320" max="13321" width="6.28515625" style="47" customWidth="1"/>
    <col min="13322" max="13323" width="7" style="47" customWidth="1"/>
    <col min="13324" max="13330" width="6.28515625" style="47" customWidth="1"/>
    <col min="13331" max="13573" width="9.140625" style="47"/>
    <col min="13574" max="13574" width="5" style="47" customWidth="1"/>
    <col min="13575" max="13575" width="13.85546875" style="47" customWidth="1"/>
    <col min="13576" max="13577" width="6.28515625" style="47" customWidth="1"/>
    <col min="13578" max="13579" width="7" style="47" customWidth="1"/>
    <col min="13580" max="13586" width="6.28515625" style="47" customWidth="1"/>
    <col min="13587" max="13829" width="9.140625" style="47"/>
    <col min="13830" max="13830" width="5" style="47" customWidth="1"/>
    <col min="13831" max="13831" width="13.85546875" style="47" customWidth="1"/>
    <col min="13832" max="13833" width="6.28515625" style="47" customWidth="1"/>
    <col min="13834" max="13835" width="7" style="47" customWidth="1"/>
    <col min="13836" max="13842" width="6.28515625" style="47" customWidth="1"/>
    <col min="13843" max="14085" width="9.140625" style="47"/>
    <col min="14086" max="14086" width="5" style="47" customWidth="1"/>
    <col min="14087" max="14087" width="13.85546875" style="47" customWidth="1"/>
    <col min="14088" max="14089" width="6.28515625" style="47" customWidth="1"/>
    <col min="14090" max="14091" width="7" style="47" customWidth="1"/>
    <col min="14092" max="14098" width="6.28515625" style="47" customWidth="1"/>
    <col min="14099" max="14341" width="9.140625" style="47"/>
    <col min="14342" max="14342" width="5" style="47" customWidth="1"/>
    <col min="14343" max="14343" width="13.85546875" style="47" customWidth="1"/>
    <col min="14344" max="14345" width="6.28515625" style="47" customWidth="1"/>
    <col min="14346" max="14347" width="7" style="47" customWidth="1"/>
    <col min="14348" max="14354" width="6.28515625" style="47" customWidth="1"/>
    <col min="14355" max="14597" width="9.140625" style="47"/>
    <col min="14598" max="14598" width="5" style="47" customWidth="1"/>
    <col min="14599" max="14599" width="13.85546875" style="47" customWidth="1"/>
    <col min="14600" max="14601" width="6.28515625" style="47" customWidth="1"/>
    <col min="14602" max="14603" width="7" style="47" customWidth="1"/>
    <col min="14604" max="14610" width="6.28515625" style="47" customWidth="1"/>
    <col min="14611" max="14853" width="9.140625" style="47"/>
    <col min="14854" max="14854" width="5" style="47" customWidth="1"/>
    <col min="14855" max="14855" width="13.85546875" style="47" customWidth="1"/>
    <col min="14856" max="14857" width="6.28515625" style="47" customWidth="1"/>
    <col min="14858" max="14859" width="7" style="47" customWidth="1"/>
    <col min="14860" max="14866" width="6.28515625" style="47" customWidth="1"/>
    <col min="14867" max="15109" width="9.140625" style="47"/>
    <col min="15110" max="15110" width="5" style="47" customWidth="1"/>
    <col min="15111" max="15111" width="13.85546875" style="47" customWidth="1"/>
    <col min="15112" max="15113" width="6.28515625" style="47" customWidth="1"/>
    <col min="15114" max="15115" width="7" style="47" customWidth="1"/>
    <col min="15116" max="15122" width="6.28515625" style="47" customWidth="1"/>
    <col min="15123" max="15365" width="9.140625" style="47"/>
    <col min="15366" max="15366" width="5" style="47" customWidth="1"/>
    <col min="15367" max="15367" width="13.85546875" style="47" customWidth="1"/>
    <col min="15368" max="15369" width="6.28515625" style="47" customWidth="1"/>
    <col min="15370" max="15371" width="7" style="47" customWidth="1"/>
    <col min="15372" max="15378" width="6.28515625" style="47" customWidth="1"/>
    <col min="15379" max="15621" width="9.140625" style="47"/>
    <col min="15622" max="15622" width="5" style="47" customWidth="1"/>
    <col min="15623" max="15623" width="13.85546875" style="47" customWidth="1"/>
    <col min="15624" max="15625" width="6.28515625" style="47" customWidth="1"/>
    <col min="15626" max="15627" width="7" style="47" customWidth="1"/>
    <col min="15628" max="15634" width="6.28515625" style="47" customWidth="1"/>
    <col min="15635" max="15877" width="9.140625" style="47"/>
    <col min="15878" max="15878" width="5" style="47" customWidth="1"/>
    <col min="15879" max="15879" width="13.85546875" style="47" customWidth="1"/>
    <col min="15880" max="15881" width="6.28515625" style="47" customWidth="1"/>
    <col min="15882" max="15883" width="7" style="47" customWidth="1"/>
    <col min="15884" max="15890" width="6.28515625" style="47" customWidth="1"/>
    <col min="15891" max="16133" width="9.140625" style="47"/>
    <col min="16134" max="16134" width="5" style="47" customWidth="1"/>
    <col min="16135" max="16135" width="13.85546875" style="47" customWidth="1"/>
    <col min="16136" max="16137" width="6.28515625" style="47" customWidth="1"/>
    <col min="16138" max="16139" width="7" style="47" customWidth="1"/>
    <col min="16140" max="16146" width="6.28515625" style="47" customWidth="1"/>
    <col min="16147" max="16384" width="9.140625" style="47"/>
  </cols>
  <sheetData>
    <row r="4" spans="2:25" ht="28.5" customHeight="1" x14ac:dyDescent="0.2">
      <c r="B4" s="1080" t="s">
        <v>28</v>
      </c>
      <c r="C4" s="1081"/>
      <c r="D4" s="1081"/>
      <c r="E4" s="1081"/>
      <c r="F4" s="1081"/>
      <c r="G4" s="1081"/>
      <c r="H4" s="1081"/>
      <c r="I4" s="1081"/>
      <c r="J4" s="1081"/>
      <c r="K4" s="1081"/>
      <c r="L4" s="1081"/>
      <c r="M4" s="1081"/>
      <c r="N4" s="1081"/>
      <c r="O4" s="1081"/>
      <c r="P4" s="1081"/>
      <c r="Q4" s="1081"/>
      <c r="R4" s="1081"/>
      <c r="S4" s="1081"/>
      <c r="T4" s="1081"/>
      <c r="U4" s="1081"/>
      <c r="V4" s="1081"/>
      <c r="W4" s="1081"/>
      <c r="X4" s="1081"/>
      <c r="Y4" s="1081"/>
    </row>
    <row r="5" spans="2:25" ht="28.5" customHeight="1" x14ac:dyDescent="0.2">
      <c r="B5" s="1044" t="str">
        <f ca="1">IF(ISERROR(INDIRECT(CONCATENATE($B105,"!A2"))),"",INDIRECT(CONCATENATE($B105,"!A2")))</f>
        <v>Ethiopia</v>
      </c>
      <c r="C5" s="1078"/>
      <c r="D5" s="1078"/>
      <c r="E5" s="1078"/>
      <c r="F5" s="1078"/>
      <c r="G5" s="1078"/>
      <c r="H5" s="1078"/>
      <c r="I5" s="1078"/>
      <c r="J5" s="1078"/>
      <c r="K5" s="1079"/>
      <c r="L5" s="1079"/>
      <c r="M5" s="1079"/>
      <c r="N5" s="1079"/>
      <c r="O5" s="1079"/>
      <c r="P5" s="1079"/>
      <c r="Q5" s="1079"/>
      <c r="R5" s="1079"/>
      <c r="S5" s="1079"/>
      <c r="T5" s="1079"/>
      <c r="U5" s="1079"/>
      <c r="V5" s="1079"/>
      <c r="W5" s="1079"/>
      <c r="X5" s="1079"/>
      <c r="Y5" s="1079"/>
    </row>
    <row r="6" spans="2:25" x14ac:dyDescent="0.2">
      <c r="F6" s="47"/>
      <c r="G6" s="47"/>
      <c r="J6" s="48"/>
      <c r="K6" s="48"/>
      <c r="L6" s="48"/>
      <c r="M6" s="48"/>
      <c r="N6" s="48"/>
      <c r="O6" s="48"/>
      <c r="P6" s="48"/>
    </row>
    <row r="7" spans="2:25" s="49" customFormat="1" ht="18" x14ac:dyDescent="0.25">
      <c r="B7" s="1041" t="str">
        <f>B118</f>
        <v>National sanitation coverage, 2000–2017</v>
      </c>
      <c r="C7" s="1082"/>
      <c r="D7" s="1082"/>
      <c r="E7" s="1082"/>
      <c r="F7" s="1082"/>
      <c r="G7" s="1082"/>
      <c r="H7" s="1082"/>
      <c r="I7" s="1082"/>
      <c r="J7" s="1041" t="str">
        <f>B218</f>
        <v>Urban sanitation coverage, 2000–2017</v>
      </c>
      <c r="K7" s="1082"/>
      <c r="L7" s="1082"/>
      <c r="M7" s="1082"/>
      <c r="N7" s="1082"/>
      <c r="O7" s="1082"/>
      <c r="P7" s="1082"/>
      <c r="Q7" s="1082"/>
      <c r="R7" s="1041" t="str">
        <f>B318</f>
        <v>Rural sanitation coverage, 2000–2017</v>
      </c>
      <c r="S7" s="1082"/>
      <c r="T7" s="1082"/>
      <c r="U7" s="1082"/>
      <c r="V7" s="1082"/>
      <c r="W7" s="1082"/>
      <c r="X7" s="1082"/>
      <c r="Y7" s="1082"/>
    </row>
    <row r="8" spans="2:25" s="49" customFormat="1" x14ac:dyDescent="0.2"/>
    <row r="17" spans="2:25" x14ac:dyDescent="0.2">
      <c r="Q17" s="48"/>
      <c r="R17" s="48"/>
      <c r="S17" s="48"/>
      <c r="T17" s="48"/>
      <c r="U17" s="48"/>
      <c r="V17" s="48"/>
    </row>
    <row r="18" spans="2:25" x14ac:dyDescent="0.2">
      <c r="Q18" s="48"/>
      <c r="R18" s="48"/>
      <c r="S18" s="48"/>
      <c r="T18" s="48"/>
      <c r="U18" s="48"/>
      <c r="V18" s="48"/>
    </row>
    <row r="19" spans="2:25" x14ac:dyDescent="0.2">
      <c r="Q19" s="48"/>
      <c r="R19" s="48"/>
      <c r="S19" s="48"/>
      <c r="T19" s="48"/>
      <c r="U19" s="48"/>
      <c r="V19" s="48"/>
    </row>
    <row r="20" spans="2:25" x14ac:dyDescent="0.2">
      <c r="Q20" s="48"/>
      <c r="R20" s="48"/>
      <c r="S20" s="48"/>
      <c r="T20" s="48"/>
      <c r="U20" s="48"/>
      <c r="V20" s="48"/>
    </row>
    <row r="21" spans="2:25" x14ac:dyDescent="0.2">
      <c r="Q21" s="48"/>
      <c r="R21" s="48"/>
      <c r="S21" s="48"/>
      <c r="T21" s="48"/>
      <c r="U21" s="48"/>
      <c r="V21" s="48"/>
    </row>
    <row r="22" spans="2:25" x14ac:dyDescent="0.2">
      <c r="Q22" s="48"/>
      <c r="R22" s="48"/>
      <c r="S22" s="48"/>
      <c r="T22" s="48"/>
      <c r="U22" s="48"/>
      <c r="V22" s="48"/>
    </row>
    <row r="23" spans="2:25" x14ac:dyDescent="0.2">
      <c r="Q23" s="48"/>
      <c r="R23" s="48"/>
      <c r="S23" s="48"/>
      <c r="T23" s="48"/>
      <c r="U23" s="48"/>
      <c r="V23" s="48"/>
    </row>
    <row r="31" spans="2:25" s="51" customFormat="1" x14ac:dyDescent="0.2">
      <c r="B31" s="1054" t="str">
        <f ca="1">IF(ISERROR(INDIRECT(CONCATENATE($B105,"!A2"))),"",INDIRECT(CONCATENATE($B105,"!A2")))</f>
        <v>Ethiopia</v>
      </c>
      <c r="C31" s="1055"/>
      <c r="D31" s="1055"/>
      <c r="E31" s="1056"/>
      <c r="F31" s="1046" t="s">
        <v>0</v>
      </c>
      <c r="G31" s="1046"/>
      <c r="H31" s="1046"/>
      <c r="I31" s="1047"/>
      <c r="J31" s="1045" t="s">
        <v>1</v>
      </c>
      <c r="K31" s="1046"/>
      <c r="L31" s="1046"/>
      <c r="M31" s="1047"/>
      <c r="N31" s="1045" t="s">
        <v>2</v>
      </c>
      <c r="O31" s="1046"/>
      <c r="P31" s="1046"/>
      <c r="Q31" s="1047"/>
      <c r="R31" s="1045" t="s">
        <v>3</v>
      </c>
      <c r="S31" s="1046"/>
      <c r="T31" s="1046"/>
      <c r="U31" s="1047"/>
      <c r="V31" s="1045" t="s">
        <v>4</v>
      </c>
      <c r="W31" s="1046"/>
      <c r="X31" s="1046"/>
      <c r="Y31" s="1047"/>
    </row>
    <row r="32" spans="2:25" s="55" customFormat="1" ht="22.5" customHeight="1" x14ac:dyDescent="0.2">
      <c r="B32" s="1057"/>
      <c r="C32" s="1058"/>
      <c r="D32" s="1058"/>
      <c r="E32" s="1059"/>
      <c r="F32" s="52" t="s">
        <v>15</v>
      </c>
      <c r="G32" s="53" t="s">
        <v>16</v>
      </c>
      <c r="H32" s="53" t="s">
        <v>22</v>
      </c>
      <c r="I32" s="54" t="s">
        <v>19</v>
      </c>
      <c r="J32" s="52" t="s">
        <v>15</v>
      </c>
      <c r="K32" s="53" t="s">
        <v>16</v>
      </c>
      <c r="L32" s="53" t="s">
        <v>22</v>
      </c>
      <c r="M32" s="54" t="s">
        <v>19</v>
      </c>
      <c r="N32" s="52" t="s">
        <v>15</v>
      </c>
      <c r="O32" s="53" t="s">
        <v>16</v>
      </c>
      <c r="P32" s="53" t="s">
        <v>22</v>
      </c>
      <c r="Q32" s="54" t="s">
        <v>19</v>
      </c>
      <c r="R32" s="52" t="s">
        <v>15</v>
      </c>
      <c r="S32" s="53" t="s">
        <v>16</v>
      </c>
      <c r="T32" s="53" t="s">
        <v>22</v>
      </c>
      <c r="U32" s="54" t="s">
        <v>19</v>
      </c>
      <c r="V32" s="52" t="s">
        <v>15</v>
      </c>
      <c r="W32" s="53" t="s">
        <v>16</v>
      </c>
      <c r="X32" s="53" t="s">
        <v>22</v>
      </c>
      <c r="Y32" s="54" t="s">
        <v>19</v>
      </c>
    </row>
    <row r="33" spans="2:25" x14ac:dyDescent="0.2">
      <c r="B33" s="1048" t="s">
        <v>5</v>
      </c>
      <c r="C33" s="1049"/>
      <c r="D33" s="1052" t="s">
        <v>26</v>
      </c>
      <c r="E33" s="44">
        <f>C99</f>
        <v>2000</v>
      </c>
      <c r="F33" s="115">
        <f ca="1">E99</f>
        <v>1.1479737208254195</v>
      </c>
      <c r="G33" s="57">
        <f t="shared" ref="G33:I34" ca="1" si="0">F99</f>
        <v>0.33031896680340345</v>
      </c>
      <c r="H33" s="58">
        <f t="shared" ca="1" si="0"/>
        <v>5.3946536802130822</v>
      </c>
      <c r="I33" s="59">
        <f t="shared" ca="1" si="0"/>
        <v>93.127053632158095</v>
      </c>
      <c r="J33" s="115">
        <f ca="1">J99</f>
        <v>2.1601224456279331</v>
      </c>
      <c r="K33" s="57">
        <f t="shared" ref="K33:M34" ca="1" si="1">K99</f>
        <v>0.48890084188755722</v>
      </c>
      <c r="L33" s="58">
        <f t="shared" ca="1" si="1"/>
        <v>6.9017965687065157</v>
      </c>
      <c r="M33" s="59">
        <f t="shared" ca="1" si="1"/>
        <v>90.449180143777994</v>
      </c>
      <c r="N33" s="115">
        <f ca="1">O99</f>
        <v>2.5284079449869585</v>
      </c>
      <c r="O33" s="57">
        <f t="shared" ref="O33:Q34" ca="1" si="2">P99</f>
        <v>0.7711217610569685</v>
      </c>
      <c r="P33" s="58">
        <f t="shared" ca="1" si="2"/>
        <v>8.2435613048122605</v>
      </c>
      <c r="Q33" s="59">
        <f t="shared" ca="1" si="2"/>
        <v>88.456908989143813</v>
      </c>
      <c r="R33" s="115">
        <f ca="1">T99</f>
        <v>1.9136846649654478</v>
      </c>
      <c r="S33" s="57">
        <f t="shared" ref="S33:U34" ca="1" si="3">U99</f>
        <v>0.59213798637960857</v>
      </c>
      <c r="T33" s="58">
        <f t="shared" ca="1" si="3"/>
        <v>11.773513760963056</v>
      </c>
      <c r="U33" s="59">
        <f t="shared" ca="1" si="3"/>
        <v>85.720663587691888</v>
      </c>
      <c r="V33" s="115">
        <f ca="1">Y99</f>
        <v>12.10887818536234</v>
      </c>
      <c r="W33" s="57">
        <f t="shared" ref="W33:Y34" ca="1" si="4">Z99</f>
        <v>15.366379202759578</v>
      </c>
      <c r="X33" s="58">
        <f t="shared" ca="1" si="4"/>
        <v>32.716091548549684</v>
      </c>
      <c r="Y33" s="59">
        <f t="shared" ca="1" si="4"/>
        <v>39.808651063328398</v>
      </c>
    </row>
    <row r="34" spans="2:25" x14ac:dyDescent="0.2">
      <c r="B34" s="1050"/>
      <c r="C34" s="1051"/>
      <c r="D34" s="1053"/>
      <c r="E34" s="45">
        <f>C100</f>
        <v>2017</v>
      </c>
      <c r="F34" s="116">
        <f ca="1">E100</f>
        <v>5.0923451934386623</v>
      </c>
      <c r="G34" s="62">
        <f t="shared" ca="1" si="0"/>
        <v>1.4652758790449223</v>
      </c>
      <c r="H34" s="63">
        <f t="shared" ca="1" si="0"/>
        <v>47.984079222003288</v>
      </c>
      <c r="I34" s="64">
        <f t="shared" ca="1" si="0"/>
        <v>45.458299705513127</v>
      </c>
      <c r="J34" s="116">
        <f ca="1">J100</f>
        <v>5.3738676275276189</v>
      </c>
      <c r="K34" s="62">
        <f t="shared" ca="1" si="1"/>
        <v>1.2162682780358813</v>
      </c>
      <c r="L34" s="63">
        <f t="shared" ca="1" si="1"/>
        <v>58.178154803279369</v>
      </c>
      <c r="M34" s="64">
        <f t="shared" ca="1" si="1"/>
        <v>35.231709291157131</v>
      </c>
      <c r="N34" s="116">
        <f ca="1">O100</f>
        <v>6.5360248573360193</v>
      </c>
      <c r="O34" s="62">
        <f t="shared" ca="1" si="2"/>
        <v>1.9933772982694331</v>
      </c>
      <c r="P34" s="63">
        <f t="shared" ca="1" si="2"/>
        <v>65.765167141802635</v>
      </c>
      <c r="Q34" s="64">
        <f t="shared" ca="1" si="2"/>
        <v>25.705430702591912</v>
      </c>
      <c r="R34" s="116">
        <f ca="1">T100</f>
        <v>7.823866501366247</v>
      </c>
      <c r="S34" s="62">
        <f t="shared" ca="1" si="3"/>
        <v>2.4208839839898748</v>
      </c>
      <c r="T34" s="63">
        <f t="shared" ca="1" si="3"/>
        <v>73.360964224201894</v>
      </c>
      <c r="U34" s="64">
        <f t="shared" ca="1" si="3"/>
        <v>16.394285290441985</v>
      </c>
      <c r="V34" s="116">
        <f ca="1">Y100</f>
        <v>20.972385303383771</v>
      </c>
      <c r="W34" s="62">
        <f t="shared" ca="1" si="4"/>
        <v>26.614325491171304</v>
      </c>
      <c r="X34" s="63">
        <f t="shared" ca="1" si="4"/>
        <v>49.966215811713482</v>
      </c>
      <c r="Y34" s="64">
        <f t="shared" ca="1" si="4"/>
        <v>2.4470733937314435</v>
      </c>
    </row>
    <row r="35" spans="2:25" x14ac:dyDescent="0.2">
      <c r="F35" s="47"/>
      <c r="H35" s="50"/>
    </row>
    <row r="36" spans="2:25" x14ac:dyDescent="0.2">
      <c r="B36" s="1048" t="s">
        <v>6</v>
      </c>
      <c r="C36" s="1049"/>
      <c r="D36" s="1052" t="s">
        <v>26</v>
      </c>
      <c r="E36" s="44">
        <f>C199</f>
        <v>2000</v>
      </c>
      <c r="F36" s="115">
        <f ca="1">E199</f>
        <v>6.2891463609424019</v>
      </c>
      <c r="G36" s="57">
        <f t="shared" ref="G36:I37" ca="1" si="5">F199</f>
        <v>8.5761675668116713</v>
      </c>
      <c r="H36" s="58">
        <f t="shared" ca="1" si="5"/>
        <v>35.748632667231846</v>
      </c>
      <c r="I36" s="59">
        <f t="shared" ca="1" si="5"/>
        <v>49.386053405014081</v>
      </c>
      <c r="J36" s="115">
        <f ca="1">J199</f>
        <v>6.5962827834271591</v>
      </c>
      <c r="K36" s="57">
        <f t="shared" ref="K36:M37" ca="1" si="6">K199</f>
        <v>16.487521593798942</v>
      </c>
      <c r="L36" s="58">
        <f t="shared" ca="1" si="6"/>
        <v>45.080938404820131</v>
      </c>
      <c r="M36" s="59">
        <f t="shared" ca="1" si="6"/>
        <v>31.835257217953767</v>
      </c>
      <c r="N36" s="115">
        <f ca="1">O199</f>
        <v>10.256400081911123</v>
      </c>
      <c r="O36" s="57">
        <f t="shared" ref="O36:Q37" ca="1" si="7">P199</f>
        <v>28.017488560107271</v>
      </c>
      <c r="P36" s="58">
        <f t="shared" ca="1" si="7"/>
        <v>38.466884880570888</v>
      </c>
      <c r="Q36" s="59">
        <f t="shared" ca="1" si="7"/>
        <v>23.259226477410721</v>
      </c>
      <c r="R36" s="115">
        <f ca="1">T199</f>
        <v>20.06568312627811</v>
      </c>
      <c r="S36" s="57">
        <f t="shared" ref="S36:U37" ca="1" si="8">U199</f>
        <v>41.67553941998078</v>
      </c>
      <c r="T36" s="58">
        <f t="shared" ca="1" si="8"/>
        <v>29.459439511588357</v>
      </c>
      <c r="U36" s="59">
        <f t="shared" ca="1" si="8"/>
        <v>8.7993379421527607</v>
      </c>
      <c r="V36" s="115">
        <f ca="1">Y199</f>
        <v>50.366736664415477</v>
      </c>
      <c r="W36" s="57">
        <f t="shared" ref="W36:Y37" ca="1" si="9">Z199</f>
        <v>34.912220537724998</v>
      </c>
      <c r="X36" s="58">
        <f t="shared" ca="1" si="9"/>
        <v>10.961813234567956</v>
      </c>
      <c r="Y36" s="59">
        <f t="shared" ca="1" si="9"/>
        <v>3.7592295632915693</v>
      </c>
    </row>
    <row r="37" spans="2:25" x14ac:dyDescent="0.2">
      <c r="B37" s="1050"/>
      <c r="C37" s="1051"/>
      <c r="D37" s="1053"/>
      <c r="E37" s="45">
        <f>C200</f>
        <v>2017</v>
      </c>
      <c r="F37" s="116">
        <f ca="1">E200</f>
        <v>8.5687668201350764</v>
      </c>
      <c r="G37" s="62">
        <f t="shared" ca="1" si="5"/>
        <v>11.684762267069052</v>
      </c>
      <c r="H37" s="63">
        <f t="shared" ca="1" si="5"/>
        <v>56.308855372885887</v>
      </c>
      <c r="I37" s="64">
        <f t="shared" ca="1" si="5"/>
        <v>23.437615539909984</v>
      </c>
      <c r="J37" s="116">
        <f ca="1">J200</f>
        <v>8.1978993917715623</v>
      </c>
      <c r="K37" s="62">
        <f t="shared" ca="1" si="6"/>
        <v>20.490789689189111</v>
      </c>
      <c r="L37" s="63">
        <f t="shared" ca="1" si="6"/>
        <v>63.872513065320504</v>
      </c>
      <c r="M37" s="64">
        <f t="shared" ca="1" si="6"/>
        <v>7.4387978537188246</v>
      </c>
      <c r="N37" s="116">
        <f ca="1">O200</f>
        <v>13.484253573964068</v>
      </c>
      <c r="O37" s="62">
        <f t="shared" ca="1" si="7"/>
        <v>36.835041265251377</v>
      </c>
      <c r="P37" s="63">
        <f t="shared" ca="1" si="7"/>
        <v>47.626432068282384</v>
      </c>
      <c r="Q37" s="64">
        <f t="shared" ca="1" si="7"/>
        <v>2.0542730925021715</v>
      </c>
      <c r="R37" s="116">
        <f ca="1">T200</f>
        <v>22.3482846801408</v>
      </c>
      <c r="S37" s="62">
        <f t="shared" ca="1" si="8"/>
        <v>46.416402237331525</v>
      </c>
      <c r="T37" s="63">
        <f t="shared" ca="1" si="8"/>
        <v>31.235313082527682</v>
      </c>
      <c r="U37" s="64">
        <f t="shared" ca="1" si="8"/>
        <v>0</v>
      </c>
      <c r="V37" s="116">
        <f ca="1">Y200</f>
        <v>52.148580108015274</v>
      </c>
      <c r="W37" s="62">
        <f t="shared" ca="1" si="9"/>
        <v>36.147323611428924</v>
      </c>
      <c r="X37" s="63">
        <f t="shared" ca="1" si="9"/>
        <v>11.704096280555802</v>
      </c>
      <c r="Y37" s="64">
        <f t="shared" ca="1" si="9"/>
        <v>0</v>
      </c>
    </row>
    <row r="38" spans="2:25" x14ac:dyDescent="0.2">
      <c r="F38" s="47"/>
      <c r="G38" s="47"/>
      <c r="H38" s="50"/>
      <c r="I38" s="50"/>
    </row>
    <row r="39" spans="2:25" x14ac:dyDescent="0.2">
      <c r="B39" s="1048" t="s">
        <v>7</v>
      </c>
      <c r="C39" s="1049"/>
      <c r="D39" s="1052" t="s">
        <v>26</v>
      </c>
      <c r="E39" s="44">
        <f>C299</f>
        <v>2000</v>
      </c>
      <c r="F39" s="115">
        <f ca="1">E299</f>
        <v>1.145401565173622</v>
      </c>
      <c r="G39" s="57">
        <f t="shared" ref="G39:I40" ca="1" si="10">F299</f>
        <v>0.34607464120997328</v>
      </c>
      <c r="H39" s="58">
        <f t="shared" ca="1" si="10"/>
        <v>3.113774857606586</v>
      </c>
      <c r="I39" s="59">
        <f t="shared" ca="1" si="10"/>
        <v>95.394748936009819</v>
      </c>
      <c r="J39" s="115">
        <f ca="1">J299</f>
        <v>2.0162112232380296</v>
      </c>
      <c r="K39" s="57">
        <f t="shared" ref="K39:M40" ca="1" si="11">K299</f>
        <v>0.37156695399511508</v>
      </c>
      <c r="L39" s="58">
        <f t="shared" ca="1" si="11"/>
        <v>6.2530594744406471</v>
      </c>
      <c r="M39" s="59">
        <f t="shared" ca="1" si="11"/>
        <v>91.359162348326208</v>
      </c>
      <c r="N39" s="115">
        <f ca="1">O299</f>
        <v>2.4068973176405022</v>
      </c>
      <c r="O39" s="57">
        <f t="shared" ref="O39:Q40" ca="1" si="12">P299</f>
        <v>0.58185983764135774</v>
      </c>
      <c r="P39" s="58">
        <f t="shared" ca="1" si="12"/>
        <v>7.8695005524231192</v>
      </c>
      <c r="Q39" s="59">
        <f t="shared" ca="1" si="12"/>
        <v>89.141742292295021</v>
      </c>
      <c r="R39" s="115">
        <f ca="1">T299</f>
        <v>2.3080439864560645</v>
      </c>
      <c r="S39" s="57">
        <f t="shared" ref="S39:U40" ca="1" si="13">U299</f>
        <v>0.61878405010096182</v>
      </c>
      <c r="T39" s="58">
        <f t="shared" ca="1" si="13"/>
        <v>11.051203955637675</v>
      </c>
      <c r="U39" s="59">
        <f t="shared" ca="1" si="13"/>
        <v>86.021968007805299</v>
      </c>
      <c r="V39" s="115">
        <f ca="1">Y299</f>
        <v>2.8662075642444216</v>
      </c>
      <c r="W39" s="57">
        <f t="shared" ref="W39:Y40" ca="1" si="14">Z299</f>
        <v>1.101504005220233</v>
      </c>
      <c r="X39" s="58">
        <f t="shared" ca="1" si="14"/>
        <v>16.320109070241642</v>
      </c>
      <c r="Y39" s="59">
        <f t="shared" ca="1" si="14"/>
        <v>79.712179360293703</v>
      </c>
    </row>
    <row r="40" spans="2:25" x14ac:dyDescent="0.2">
      <c r="B40" s="1050"/>
      <c r="C40" s="1051"/>
      <c r="D40" s="1053"/>
      <c r="E40" s="45">
        <f>C300</f>
        <v>2017</v>
      </c>
      <c r="F40" s="116">
        <f ca="1">E300</f>
        <v>4.7919219931672297</v>
      </c>
      <c r="G40" s="62">
        <f t="shared" ca="1" si="10"/>
        <v>1.4478439133616441</v>
      </c>
      <c r="H40" s="63">
        <f t="shared" ca="1" si="10"/>
        <v>47.290189673983377</v>
      </c>
      <c r="I40" s="64">
        <f t="shared" ca="1" si="10"/>
        <v>46.470044419487749</v>
      </c>
      <c r="J40" s="116">
        <f ca="1">J300</f>
        <v>5.0822180513264597</v>
      </c>
      <c r="K40" s="62">
        <f t="shared" ca="1" si="11"/>
        <v>0.93660042117889919</v>
      </c>
      <c r="L40" s="63">
        <f t="shared" ca="1" si="11"/>
        <v>57.336753994522383</v>
      </c>
      <c r="M40" s="64">
        <f t="shared" ca="1" si="11"/>
        <v>36.644427532972259</v>
      </c>
      <c r="N40" s="116">
        <f ca="1">O300</f>
        <v>6.467116608130417</v>
      </c>
      <c r="O40" s="62">
        <f t="shared" ca="1" si="12"/>
        <v>1.5634050493285452</v>
      </c>
      <c r="P40" s="63">
        <f t="shared" ca="1" si="12"/>
        <v>62.66854991394473</v>
      </c>
      <c r="Q40" s="64">
        <f t="shared" ca="1" si="12"/>
        <v>29.300928428596308</v>
      </c>
      <c r="R40" s="116">
        <f ca="1">T300</f>
        <v>6.7066597143376843</v>
      </c>
      <c r="S40" s="62">
        <f t="shared" ca="1" si="13"/>
        <v>1.7980480809895647</v>
      </c>
      <c r="T40" s="63">
        <f t="shared" ca="1" si="13"/>
        <v>70.017932215935161</v>
      </c>
      <c r="U40" s="64">
        <f t="shared" ca="1" si="13"/>
        <v>21.477359988737589</v>
      </c>
      <c r="V40" s="116">
        <f ca="1">Y300</f>
        <v>9.9173895752901799</v>
      </c>
      <c r="W40" s="62">
        <f t="shared" ca="1" si="14"/>
        <v>3.8113235324571728</v>
      </c>
      <c r="X40" s="63">
        <f t="shared" ca="1" si="14"/>
        <v>75.41279363385911</v>
      </c>
      <c r="Y40" s="64">
        <f t="shared" ca="1" si="14"/>
        <v>10.858493258393537</v>
      </c>
    </row>
    <row r="97" spans="1:30" s="51" customFormat="1" ht="16.5" customHeight="1" x14ac:dyDescent="0.2">
      <c r="A97" s="1063" t="s">
        <v>5</v>
      </c>
      <c r="B97" s="1063"/>
      <c r="C97" s="1063"/>
      <c r="D97" s="1060" t="s">
        <v>0</v>
      </c>
      <c r="E97" s="1061"/>
      <c r="F97" s="1061"/>
      <c r="G97" s="1061"/>
      <c r="H97" s="1062"/>
      <c r="I97" s="1060" t="s">
        <v>1</v>
      </c>
      <c r="J97" s="1061"/>
      <c r="K97" s="1061"/>
      <c r="L97" s="1061"/>
      <c r="M97" s="1062"/>
      <c r="N97" s="1060" t="s">
        <v>2</v>
      </c>
      <c r="O97" s="1061"/>
      <c r="P97" s="1061"/>
      <c r="Q97" s="1061"/>
      <c r="R97" s="1062"/>
      <c r="S97" s="1060" t="s">
        <v>3</v>
      </c>
      <c r="T97" s="1061"/>
      <c r="U97" s="1061"/>
      <c r="V97" s="1061"/>
      <c r="W97" s="1062"/>
      <c r="X97" s="1060" t="s">
        <v>4</v>
      </c>
      <c r="Y97" s="1061"/>
      <c r="Z97" s="1061"/>
      <c r="AA97" s="1061"/>
      <c r="AB97" s="1062"/>
    </row>
    <row r="98" spans="1:30" s="55" customFormat="1" ht="22.5" customHeight="1" x14ac:dyDescent="0.2">
      <c r="A98" s="1064"/>
      <c r="B98" s="1064"/>
      <c r="C98" s="1064"/>
      <c r="D98" s="65" t="s">
        <v>14</v>
      </c>
      <c r="E98" s="66" t="s">
        <v>15</v>
      </c>
      <c r="F98" s="53" t="s">
        <v>16</v>
      </c>
      <c r="G98" s="53" t="s">
        <v>22</v>
      </c>
      <c r="H98" s="54" t="s">
        <v>19</v>
      </c>
      <c r="I98" s="65" t="s">
        <v>14</v>
      </c>
      <c r="J98" s="66" t="s">
        <v>15</v>
      </c>
      <c r="K98" s="53" t="s">
        <v>16</v>
      </c>
      <c r="L98" s="53" t="s">
        <v>22</v>
      </c>
      <c r="M98" s="54" t="s">
        <v>19</v>
      </c>
      <c r="N98" s="65" t="s">
        <v>14</v>
      </c>
      <c r="O98" s="66" t="s">
        <v>15</v>
      </c>
      <c r="P98" s="53" t="s">
        <v>16</v>
      </c>
      <c r="Q98" s="53" t="s">
        <v>22</v>
      </c>
      <c r="R98" s="54" t="s">
        <v>19</v>
      </c>
      <c r="S98" s="65" t="s">
        <v>14</v>
      </c>
      <c r="T98" s="66" t="s">
        <v>15</v>
      </c>
      <c r="U98" s="53" t="s">
        <v>16</v>
      </c>
      <c r="V98" s="53" t="s">
        <v>22</v>
      </c>
      <c r="W98" s="54" t="s">
        <v>19</v>
      </c>
      <c r="X98" s="65" t="s">
        <v>14</v>
      </c>
      <c r="Y98" s="66" t="s">
        <v>15</v>
      </c>
      <c r="Z98" s="53" t="s">
        <v>16</v>
      </c>
      <c r="AA98" s="53" t="s">
        <v>22</v>
      </c>
      <c r="AB98" s="54" t="s">
        <v>19</v>
      </c>
    </row>
    <row r="99" spans="1:30" s="75" customFormat="1" ht="15" customHeight="1" x14ac:dyDescent="0.2">
      <c r="A99" s="1068" t="s">
        <v>10</v>
      </c>
      <c r="B99" s="1069"/>
      <c r="C99" s="7">
        <v>2000</v>
      </c>
      <c r="D99" s="67">
        <f ca="1">IF((D101+H101)&gt;100,D101*100/(D101+H101),D101)</f>
        <v>1.4782926876288229</v>
      </c>
      <c r="E99" s="117">
        <f ca="1">D99*AVERAGEIF(E105:E116,"&gt;0")/100</f>
        <v>1.1479737208254195</v>
      </c>
      <c r="F99" s="69">
        <f ca="1">D99*(100-AVERAGEIF(E105:E116,"&gt;0"))/100</f>
        <v>0.33031896680340345</v>
      </c>
      <c r="G99" s="70">
        <f ca="1">100-(E99+F99+H99)</f>
        <v>5.3946536802130822</v>
      </c>
      <c r="H99" s="71">
        <f ca="1">IF((D101+H101)&gt;100,H101*100/(D101+H101),H101)</f>
        <v>93.127053632158095</v>
      </c>
      <c r="I99" s="67">
        <f ca="1">IF((I101+M101)&gt;100,I101*100/(I101+M101),I101)</f>
        <v>2.6490232875154902</v>
      </c>
      <c r="J99" s="117">
        <f ca="1">I99*AVERAGEIF(J105:J116,"&gt;0")/100</f>
        <v>2.1601224456279331</v>
      </c>
      <c r="K99" s="72">
        <f ca="1">I99*(100-AVERAGEIF(J105:J116,"&gt;0"))/100</f>
        <v>0.48890084188755722</v>
      </c>
      <c r="L99" s="73">
        <f ca="1">100-(J99+K99+M99)</f>
        <v>6.9017965687065157</v>
      </c>
      <c r="M99" s="74">
        <f ca="1">IF((I101+M101)&gt;100,M101*100/(I101+M101),M101)</f>
        <v>90.449180143777994</v>
      </c>
      <c r="N99" s="67">
        <f ca="1">IF((N101+R101)&gt;100,N101*100/(N101+R101),N101)</f>
        <v>3.299529706043927</v>
      </c>
      <c r="O99" s="117">
        <f ca="1">N99*AVERAGEIF(O105:O116,"&gt;0")/100</f>
        <v>2.5284079449869585</v>
      </c>
      <c r="P99" s="72">
        <f ca="1">N99*(100-AVERAGEIF(O105:O116,"&gt;0"))/100</f>
        <v>0.7711217610569685</v>
      </c>
      <c r="Q99" s="73">
        <f ca="1">100-(O99+P99+R99)</f>
        <v>8.2435613048122605</v>
      </c>
      <c r="R99" s="74">
        <f ca="1">IF((N101+R101)&gt;100,R101*100/(N101+R101),R101)</f>
        <v>88.456908989143813</v>
      </c>
      <c r="S99" s="67">
        <f ca="1">IF((S101+W101)&gt;100,S101*100/(S101+W101),S101)</f>
        <v>2.5058226513450563</v>
      </c>
      <c r="T99" s="117">
        <f ca="1">S99*AVERAGEIF(T105:T116,"&gt;0")/100</f>
        <v>1.9136846649654478</v>
      </c>
      <c r="U99" s="72">
        <f ca="1">S99*(100-AVERAGEIF(T105:T116,"&gt;0"))/100</f>
        <v>0.59213798637960857</v>
      </c>
      <c r="V99" s="73">
        <f ca="1">100-(T99+U99+W99)</f>
        <v>11.773513760963056</v>
      </c>
      <c r="W99" s="74">
        <f ca="1">IF((S101+W101)&gt;100,W101*100/(S101+W101),W101)</f>
        <v>85.720663587691888</v>
      </c>
      <c r="X99" s="67">
        <f ca="1">IF((X101+AB101)&gt;100,X101*100/(X101+AB101),X101)</f>
        <v>27.475257388121918</v>
      </c>
      <c r="Y99" s="117">
        <f ca="1">X99*AVERAGEIF(Y105:Y116,"&gt;0")/100</f>
        <v>12.10887818536234</v>
      </c>
      <c r="Z99" s="72">
        <f ca="1">X99*(100-AVERAGEIF(Y105:Y116,"&gt;0"))/100</f>
        <v>15.366379202759578</v>
      </c>
      <c r="AA99" s="73">
        <f ca="1">100-(Y99+Z99+AB99)</f>
        <v>32.716091548549684</v>
      </c>
      <c r="AB99" s="74">
        <f ca="1">IF((X101+AB101)&gt;100,AB101*100/(X101+AB101),AB101)</f>
        <v>39.808651063328398</v>
      </c>
    </row>
    <row r="100" spans="1:30" s="75" customFormat="1" ht="15" customHeight="1" x14ac:dyDescent="0.2">
      <c r="A100" s="1070"/>
      <c r="B100" s="1071"/>
      <c r="C100" s="8">
        <v>2017</v>
      </c>
      <c r="D100" s="76">
        <f ca="1">IF((D102+H102)&gt;100,D102*100/(D102+H102),D102)</f>
        <v>6.5576210724835846</v>
      </c>
      <c r="E100" s="118">
        <f ca="1">D100*AVERAGEIF(E105:E116,"&gt;0")/100</f>
        <v>5.0923451934386623</v>
      </c>
      <c r="F100" s="78">
        <f ca="1">D100*(100-AVERAGEIF(E105:E116,"&gt;0"))/100</f>
        <v>1.4652758790449223</v>
      </c>
      <c r="G100" s="79">
        <f ca="1">100-(E100+F100+H100)</f>
        <v>47.984079222003288</v>
      </c>
      <c r="H100" s="80">
        <f ca="1">IF((D102+H102)&gt;100,H102*100/(D102+H102),H102)</f>
        <v>45.458299705513127</v>
      </c>
      <c r="I100" s="76">
        <f ca="1">IF((I102+M102)&gt;100,I102*100/(I102+M102),I102)</f>
        <v>6.5901359055634998</v>
      </c>
      <c r="J100" s="118">
        <f ca="1">I100*AVERAGEIF(J105:J116,"&gt;0")/100</f>
        <v>5.3738676275276189</v>
      </c>
      <c r="K100" s="78">
        <f ca="1">I100*(100-AVERAGEIF(J105:J116,"&gt;0"))/100</f>
        <v>1.2162682780358813</v>
      </c>
      <c r="L100" s="79">
        <f ca="1">100-(J100+K100+M100)</f>
        <v>58.178154803279369</v>
      </c>
      <c r="M100" s="80">
        <f ca="1">IF((I102+M102)&gt;100,M102*100/(I102+M102),M102)</f>
        <v>35.231709291157131</v>
      </c>
      <c r="N100" s="76">
        <f ca="1">IF((N102+R102)&gt;100,N102*100/(N102+R102),N102)</f>
        <v>8.5294021556054531</v>
      </c>
      <c r="O100" s="118">
        <f ca="1">N100*AVERAGEIF(O105:O116,"&gt;0")/100</f>
        <v>6.5360248573360193</v>
      </c>
      <c r="P100" s="78">
        <f ca="1">N100*(100-AVERAGEIF(O105:O116,"&gt;0"))/100</f>
        <v>1.9933772982694331</v>
      </c>
      <c r="Q100" s="79">
        <f ca="1">100-(O100+P100+R100)</f>
        <v>65.765167141802635</v>
      </c>
      <c r="R100" s="80">
        <f ca="1">IF((N102+R102)&gt;100,R102*100/(N102+R102),R102)</f>
        <v>25.705430702591912</v>
      </c>
      <c r="S100" s="76">
        <f ca="1">IF((S102+W102)&gt;100,S102*100/(S102+W102),S102)</f>
        <v>10.244750485356121</v>
      </c>
      <c r="T100" s="118">
        <f ca="1">S100*AVERAGEIF(T105:T116,"&gt;0")/100</f>
        <v>7.823866501366247</v>
      </c>
      <c r="U100" s="78">
        <f ca="1">S100*(100-AVERAGEIF(T105:T116,"&gt;0"))/100</f>
        <v>2.4208839839898748</v>
      </c>
      <c r="V100" s="79">
        <f ca="1">100-(T100+U100+W100)</f>
        <v>73.360964224201894</v>
      </c>
      <c r="W100" s="80">
        <f ca="1">IF((S102+W102)&gt;100,W102*100/(S102+W102),W102)</f>
        <v>16.394285290441985</v>
      </c>
      <c r="X100" s="76">
        <f ca="1">IF((X102+AB102)&gt;100,X102*100/(X102+AB102),X102)</f>
        <v>47.586710794555074</v>
      </c>
      <c r="Y100" s="118">
        <f ca="1">X100*AVERAGEIF(Y105:Y116,"&gt;0")/100</f>
        <v>20.972385303383771</v>
      </c>
      <c r="Z100" s="78">
        <f ca="1">X100*(100-AVERAGEIF(Y105:Y116,"&gt;0"))/100</f>
        <v>26.614325491171304</v>
      </c>
      <c r="AA100" s="79">
        <f ca="1">100-(Y100+Z100+AB100)</f>
        <v>49.966215811713482</v>
      </c>
      <c r="AB100" s="80">
        <f ca="1">IF((X102+AB102)&gt;100,AB102*100/(X102+AB102),AB102)</f>
        <v>2.4470733937314435</v>
      </c>
    </row>
    <row r="101" spans="1:30" hidden="1" x14ac:dyDescent="0.2">
      <c r="A101" s="1072" t="s">
        <v>12</v>
      </c>
      <c r="B101" s="1073"/>
      <c r="C101" s="81">
        <f>MinRegYear(C99,C105:C116)</f>
        <v>2000</v>
      </c>
      <c r="D101" s="82">
        <f ca="1">IF(MAX(C105:C116)-MIN(C105:C116)&lt;5,AVERAGEIF(C105:C116,"&gt;0",D105:D116),
IF(FORECAST($C101,D$105:D$116,$C$105:$C$116)&lt;0,0,
IF(FORECAST($C101,D$105:D$116,$C$105:$C$116)&gt;100,100,
FORECAST($C101,D$105:D$116,$C$105:$C$116))))</f>
        <v>1.4782926876288229</v>
      </c>
      <c r="E101" s="83"/>
      <c r="F101" s="84"/>
      <c r="G101" s="84"/>
      <c r="H101" s="85">
        <f ca="1">IF(MAX(C105:C116)-MIN(C105:C116)&lt;5,AVERAGEIF(C105:C116,"&gt;0",H105:H116),
IF(FORECAST($C101,H$105:H$116,$C$105:$C$116)&lt;0,0,
IF(FORECAST($C101,H$105:H$116,$C$105:$C$116)&gt;100,100,
FORECAST($C101,H$105:H$116,$C$105:$C$116))))</f>
        <v>93.127053632158095</v>
      </c>
      <c r="I101" s="82">
        <f ca="1">IF(MAX(C105:C116)-MIN(C105:C116)&lt;5,AVERAGEIF(C105:C116,"&gt;0",I105:I116),
IF(FORECAST($C101,I$105:I$116,$C$105:$C$116)&lt;0,0,
IF(FORECAST($C101,I$105:I$116,$C$105:$C$116)&gt;100,100,
FORECAST($C101,I$105:I$116,$C$105:$C$116))))</f>
        <v>2.6490232875154902</v>
      </c>
      <c r="J101" s="83"/>
      <c r="K101" s="84"/>
      <c r="L101" s="84"/>
      <c r="M101" s="85">
        <f ca="1">IF(MAX(C105:C116)-MIN(C105:C116)&lt;5,AVERAGEIF(C105:C116,"&gt;0",M105:M116),
IF(FORECAST($C101,M$105:M$116,$C$105:$C$116)&lt;0,0,
IF(FORECAST($C101,M$105:M$116,$C$105:$C$116)&gt;100,100,
FORECAST($C101,M$105:M$116,$C$105:$C$116))))</f>
        <v>90.449180143777994</v>
      </c>
      <c r="N101" s="82">
        <f ca="1">IF(MAX(C105:C116)-MIN(C105:C116)&lt;5,AVERAGEIF(C105:C116,"&gt;0",N105:N116),
IF(FORECAST($C101,N$105:N$116,$C$105:$C$116)&lt;0,0,
IF(FORECAST($C101,N$105:N$116,$C$105:$C$116)&gt;100,100,
FORECAST($C101,N$105:N$116,$C$105:$C$116))))</f>
        <v>3.299529706043927</v>
      </c>
      <c r="O101" s="83"/>
      <c r="P101" s="84"/>
      <c r="Q101" s="84"/>
      <c r="R101" s="85">
        <f ca="1">IF(MAX(C105:C116)-MIN(C105:C116)&lt;5,AVERAGEIF(C105:C116,"&gt;0",R105:R116),
IF(FORECAST($C101,R$105:R$116,$C$105:$C$116)&lt;0,0,
IF(FORECAST($C101,R$105:R$116,$C$105:$C$116)&gt;100,100,
FORECAST($C101,R$105:R$116,$C$105:$C$116))))</f>
        <v>88.456908989143813</v>
      </c>
      <c r="S101" s="82">
        <f ca="1">IF(MAX(C105:C116)-MIN(C105:C116)&lt;5,AVERAGEIF(C105:C116,"&gt;0",S105:S116),
IF(FORECAST($C101,S$105:S$116,$C$105:$C$116)&lt;0,0,
IF(FORECAST($C101,S$105:S$116,$C$105:$C$116)&gt;100,100,
FORECAST($C101,S$105:S$116,$C$105:$C$116))))</f>
        <v>2.5058226513450563</v>
      </c>
      <c r="T101" s="83"/>
      <c r="U101" s="84"/>
      <c r="V101" s="84"/>
      <c r="W101" s="85">
        <f ca="1">IF(MAX(C105:C116)-MIN(C105:C116)&lt;5,AVERAGEIF(C105:C116,"&gt;0",W105:W116),
IF(FORECAST($C101,W$105:W$116,$C$105:$C$116)&lt;0,0,
IF(FORECAST($C101,W$105:W$116,$C$105:$C$116)&gt;100,100,
FORECAST($C101,W$105:W$116,$C$105:$C$116))))</f>
        <v>85.720663587691888</v>
      </c>
      <c r="X101" s="82">
        <f ca="1">IF(MAX(C105:C116)-MIN(C105:C116)&lt;5,AVERAGEIF(C105:C116,"&gt;0",X105:X116),
IF(FORECAST($C101,X$105:X$116,$C$105:$C$116)&lt;0,0,
IF(FORECAST($C101,X$105:X$116,$C$105:$C$116)&gt;100,100,
FORECAST($C101,X$105:X$116,$C$105:$C$116))))</f>
        <v>27.475257388121918</v>
      </c>
      <c r="Y101" s="83"/>
      <c r="Z101" s="84"/>
      <c r="AA101" s="84"/>
      <c r="AB101" s="85">
        <f ca="1">IF(MAX(C105:C116)-MIN(C105:C116)&lt;5,AVERAGEIF(C105:C116,"&gt;0",AB105:AB116),
IF(FORECAST($C101,AB$105:AB$116,$C$105:$C$116)&lt;0,0,
IF(FORECAST($C101,AB$105:AB$116,$C$105:$C$116)&gt;100,100,
FORECAST($C101,AB$105:AB$116,$C$105:$C$116))))</f>
        <v>39.808651063328398</v>
      </c>
    </row>
    <row r="102" spans="1:30" hidden="1" x14ac:dyDescent="0.2">
      <c r="A102" s="1074"/>
      <c r="B102" s="1075"/>
      <c r="C102" s="60">
        <f>MaxRegYear(C100,C105:C116)</f>
        <v>2017</v>
      </c>
      <c r="D102" s="86">
        <f ca="1">IF(MAX(C105:C116)-MIN(C105:C116)&lt;5,AVERAGEIF(C105:C116,"&gt;0",D105:D116),
IF(FORECAST($C102,D$105:D$116,$C$105:$C$116)&lt;0,0,
IF(FORECAST($C102,D$105:D$116,$C$105:$C$116)&gt;100,100,
FORECAST($C102,D$105:D$116,$C$105:$C$116))))</f>
        <v>6.5576210724835846</v>
      </c>
      <c r="E102" s="87"/>
      <c r="F102" s="88"/>
      <c r="G102" s="88"/>
      <c r="H102" s="89">
        <f ca="1">IF(MAX(C105:C116)-MIN(C105:C116)&lt;5,AVERAGEIF(C105:C116,"&gt;0",H105:H116),
IF(FORECAST($C102,H$105:H$116,$C$105:$C$116)&lt;0,0,
IF(FORECAST($C102,H$105:H$116,$C$105:$C$116)&gt;100,100,
FORECAST($C102,H$105:H$116,$C$105:$C$116))))</f>
        <v>45.458299705513127</v>
      </c>
      <c r="I102" s="86">
        <f ca="1">IF(MAX(C105:C116)-MIN(C105:C116)&lt;5,AVERAGEIF(C105:C116,"&gt;0",I105:I116),
IF(FORECAST($C102,I$105:I$116,$C$105:$C$116)&lt;0,0,
IF(FORECAST($C102,I$105:I$116,$C$105:$C$116)&gt;100,100,
FORECAST($C102,I$105:I$116,$C$105:$C$116))))</f>
        <v>6.5901359055634998</v>
      </c>
      <c r="J102" s="87"/>
      <c r="K102" s="88"/>
      <c r="L102" s="88"/>
      <c r="M102" s="89">
        <f ca="1">IF(MAX(C105:C116)-MIN(C105:C116)&lt;5,AVERAGEIF(C105:C116,"&gt;0",M105:M116),
IF(FORECAST($C102,M$105:M$116,$C$105:$C$116)&lt;0,0,
IF(FORECAST($C102,M$105:M$116,$C$105:$C$116)&gt;100,100,
FORECAST($C102,M$105:M$116,$C$105:$C$116))))</f>
        <v>35.231709291157131</v>
      </c>
      <c r="N102" s="86">
        <f ca="1">IF(MAX(C105:C116)-MIN(C105:C116)&lt;5,AVERAGEIF(C105:C116,"&gt;0",N105:N116),
IF(FORECAST($C102,N$105:N$116,$C$105:$C$116)&lt;0,0,
IF(FORECAST($C102,N$105:N$116,$C$105:$C$116)&gt;100,100,
FORECAST($C102,N$105:N$116,$C$105:$C$116))))</f>
        <v>8.5294021556054531</v>
      </c>
      <c r="O102" s="87"/>
      <c r="P102" s="88"/>
      <c r="Q102" s="88"/>
      <c r="R102" s="89">
        <f ca="1">IF(MAX(C105:C116)-MIN(C105:C116)&lt;5,AVERAGEIF(C105:C116,"&gt;0",R105:R116),
IF(FORECAST($C102,R$105:R$116,$C$105:$C$116)&lt;0,0,
IF(FORECAST($C102,R$105:R$116,$C$105:$C$116)&gt;100,100,
FORECAST($C102,R$105:R$116,$C$105:$C$116))))</f>
        <v>25.705430702591912</v>
      </c>
      <c r="S102" s="86">
        <f ca="1">IF(MAX(C105:C116)-MIN(C105:C116)&lt;5,AVERAGEIF(C105:C116,"&gt;0",S105:S116),
IF(FORECAST($C102,S$105:S$116,$C$105:$C$116)&lt;0,0,
IF(FORECAST($C102,S$105:S$116,$C$105:$C$116)&gt;100,100,
FORECAST($C102,S$105:S$116,$C$105:$C$116))))</f>
        <v>10.244750485356121</v>
      </c>
      <c r="T102" s="87"/>
      <c r="U102" s="88"/>
      <c r="V102" s="88"/>
      <c r="W102" s="89">
        <f ca="1">IF(MAX(C105:C116)-MIN(C105:C116)&lt;5,AVERAGEIF(C105:C116,"&gt;0",W105:W116),
IF(FORECAST($C102,W$105:W$116,$C$105:$C$116)&lt;0,0,
IF(FORECAST($C102,W$105:W$116,$C$105:$C$116)&gt;100,100,
FORECAST($C102,W$105:W$116,$C$105:$C$116))))</f>
        <v>16.394285290441985</v>
      </c>
      <c r="X102" s="86">
        <f ca="1">IF(MAX(C105:C116)-MIN(C105:C116)&lt;5,AVERAGEIF(C105:C116,"&gt;0",X105:X116),
IF(FORECAST($C102,X$105:X$116,$C$105:$C$116)&lt;0,0,
IF(FORECAST($C102,X$105:X$116,$C$105:$C$116)&gt;100,100,
FORECAST($C102,X$105:X$116,$C$105:$C$116))))</f>
        <v>47.586710794555074</v>
      </c>
      <c r="Y102" s="87"/>
      <c r="Z102" s="88"/>
      <c r="AA102" s="88"/>
      <c r="AB102" s="89">
        <f ca="1">IF(MAX(C105:C116)-MIN(C105:C116)&lt;5,AVERAGEIF(C105:C116,"&gt;0",AB105:AB116),
IF(FORECAST($C102,AB$105:AB$116,$C$105:$C$116)&lt;0,0,
IF(FORECAST($C102,AB$105:AB$116,$C$105:$C$116)&gt;100,100,
FORECAST($C102,AB$105:AB$116,$C$105:$C$116))))</f>
        <v>2.4470733937314435</v>
      </c>
    </row>
    <row r="103" spans="1:30" ht="9" customHeight="1" x14ac:dyDescent="0.2">
      <c r="D103" s="90"/>
      <c r="I103" s="90"/>
      <c r="K103" s="50"/>
      <c r="L103" s="50"/>
      <c r="N103" s="90"/>
      <c r="P103" s="50"/>
      <c r="Q103" s="50"/>
      <c r="S103" s="90"/>
      <c r="U103" s="50"/>
      <c r="V103" s="50"/>
      <c r="X103" s="90"/>
      <c r="Z103" s="50"/>
      <c r="AA103" s="50"/>
      <c r="AB103" s="91"/>
    </row>
    <row r="104" spans="1:30" ht="22.5" customHeight="1" x14ac:dyDescent="0.2">
      <c r="B104" s="114" t="s">
        <v>8</v>
      </c>
      <c r="C104" s="93" t="s">
        <v>9</v>
      </c>
      <c r="D104" s="94" t="s">
        <v>14</v>
      </c>
      <c r="E104" s="54" t="s">
        <v>29</v>
      </c>
      <c r="F104" s="96"/>
      <c r="G104" s="96"/>
      <c r="H104" s="97" t="s">
        <v>19</v>
      </c>
      <c r="I104" s="94" t="s">
        <v>14</v>
      </c>
      <c r="J104" s="54" t="s">
        <v>29</v>
      </c>
      <c r="K104" s="96"/>
      <c r="L104" s="96"/>
      <c r="M104" s="97" t="s">
        <v>19</v>
      </c>
      <c r="N104" s="94" t="s">
        <v>14</v>
      </c>
      <c r="O104" s="54" t="s">
        <v>29</v>
      </c>
      <c r="P104" s="96"/>
      <c r="Q104" s="96"/>
      <c r="R104" s="97" t="s">
        <v>19</v>
      </c>
      <c r="S104" s="94" t="s">
        <v>14</v>
      </c>
      <c r="T104" s="54" t="s">
        <v>29</v>
      </c>
      <c r="U104" s="96"/>
      <c r="V104" s="96"/>
      <c r="W104" s="97" t="s">
        <v>19</v>
      </c>
      <c r="X104" s="94" t="s">
        <v>14</v>
      </c>
      <c r="Y104" s="54" t="s">
        <v>29</v>
      </c>
      <c r="Z104" s="96"/>
      <c r="AA104" s="96"/>
      <c r="AB104" s="97" t="s">
        <v>19</v>
      </c>
      <c r="AD104" s="98"/>
    </row>
    <row r="105" spans="1:30" x14ac:dyDescent="0.2">
      <c r="A105" s="99"/>
      <c r="B105" s="1" t="s">
        <v>114</v>
      </c>
      <c r="C105" s="2">
        <v>2000</v>
      </c>
      <c r="D105" s="1">
        <f t="shared" ref="D105:D116" ca="1" si="15">IF(ISERROR(INDIRECT(CONCATENATE($B105,"!C122"))),"",INDIRECT(CONCATENATE($B105,"!C122")))</f>
        <v>0.16880316431601206</v>
      </c>
      <c r="E105" s="100" t="str">
        <f t="shared" ref="E105:E116" ca="1" si="16">IF(ISERROR(INDIRECT(CONCATENATE($B105,"!C129"))),"",INDIRECT(CONCATENATE($B105,"!C129")))</f>
        <v>N/A</v>
      </c>
      <c r="F105" s="101"/>
      <c r="G105" s="101"/>
      <c r="H105" s="102">
        <f t="shared" ref="H105:H116" ca="1" si="17">IF(ISERROR(INDIRECT(CONCATENATE($B105,"!C127"))),"",INDIRECT(CONCATENATE($B105,"!C127")))</f>
        <v>94.475757217808038</v>
      </c>
      <c r="I105" s="1">
        <f t="shared" ref="I105:I116" ca="1" si="18">IF(ISERROR(INDIRECT(CONCATENATE($B105,"!D122"))),"",INDIRECT(CONCATENATE($B105,"!D122")))</f>
        <v>0.24919626179697826</v>
      </c>
      <c r="J105" s="100" t="str">
        <f t="shared" ref="J105:J116" ca="1" si="19">IF(ISERROR(INDIRECT(CONCATENATE($B105,"!D129"))),"",INDIRECT(CONCATENATE($B105,"!D129")))</f>
        <v>N/A</v>
      </c>
      <c r="K105" s="101"/>
      <c r="L105" s="101"/>
      <c r="M105" s="102">
        <f t="shared" ref="M105:M116" ca="1" si="20">IF(ISERROR(INDIRECT(CONCATENATE($B105,"!D127"))),"",INDIRECT(CONCATENATE($B105,"!D127")))</f>
        <v>94.067398838465948</v>
      </c>
      <c r="N105" s="1">
        <f t="shared" ref="N105:N116" ca="1" si="21">IF(ISERROR(INDIRECT(CONCATENATE($B105,"!E122"))),"",INDIRECT(CONCATENATE($B105,"!E122")))</f>
        <v>0.49496595890700018</v>
      </c>
      <c r="O105" s="100" t="str">
        <f t="shared" ref="O105:O116" ca="1" si="22">IF(ISERROR(INDIRECT(CONCATENATE($B105,"!E129"))),"",INDIRECT(CONCATENATE($B105,"!E129")))</f>
        <v>N/A</v>
      </c>
      <c r="P105" s="101"/>
      <c r="Q105" s="101"/>
      <c r="R105" s="102">
        <f t="shared" ref="R105:R116" ca="1" si="23">IF(ISERROR(INDIRECT(CONCATENATE($B105,"!E127"))),"",INDIRECT(CONCATENATE($B105,"!E127")))</f>
        <v>91.648575198350841</v>
      </c>
      <c r="S105" s="1">
        <f t="shared" ref="S105:S116" ca="1" si="24">IF(ISERROR(INDIRECT(CONCATENATE($B105,"!F122"))),"",INDIRECT(CONCATENATE($B105,"!F122")))</f>
        <v>0.32311599816335485</v>
      </c>
      <c r="T105" s="100" t="str">
        <f t="shared" ref="T105:T116" ca="1" si="25">IF(ISERROR(INDIRECT(CONCATENATE($B105,"!F129"))),"",INDIRECT(CONCATENATE($B105,"!F129")))</f>
        <v>N/A</v>
      </c>
      <c r="U105" s="101"/>
      <c r="V105" s="101"/>
      <c r="W105" s="102">
        <f t="shared" ref="W105:W116" ca="1" si="26">IF(ISERROR(INDIRECT(CONCATENATE($B105,"!F127"))),"",INDIRECT(CONCATENATE($B105,"!F127")))</f>
        <v>88.420411960568842</v>
      </c>
      <c r="X105" s="1">
        <f t="shared" ref="X105:X116" ca="1" si="27">IF(ISERROR(INDIRECT(CONCATENATE($B105,"!G122"))),"",INDIRECT(CONCATENATE($B105,"!G122")))</f>
        <v>24.217547074251801</v>
      </c>
      <c r="Y105" s="100" t="str">
        <f t="shared" ref="Y105:Y116" ca="1" si="28">IF(ISERROR(INDIRECT(CONCATENATE($B105,"!G129"))),"",INDIRECT(CONCATENATE($B105,"!G129")))</f>
        <v>N/A</v>
      </c>
      <c r="Z105" s="101"/>
      <c r="AA105" s="101"/>
      <c r="AB105" s="102">
        <f t="shared" ref="AB105:AB116" ca="1" si="29">IF(ISERROR(INDIRECT(CONCATENATE($B105,"!G2127"))),"",INDIRECT(CONCATENATE($B105,"!G127")))</f>
        <v>43.082888985302397</v>
      </c>
    </row>
    <row r="106" spans="1:30" x14ac:dyDescent="0.2">
      <c r="A106" s="99"/>
      <c r="B106" s="3" t="s">
        <v>46</v>
      </c>
      <c r="C106" s="4">
        <v>2005</v>
      </c>
      <c r="D106" s="3">
        <f t="shared" ca="1" si="15"/>
        <v>4.4661606736156942</v>
      </c>
      <c r="E106" s="103">
        <f t="shared" ca="1" si="16"/>
        <v>91.327489561547509</v>
      </c>
      <c r="F106" s="101"/>
      <c r="G106" s="101"/>
      <c r="H106" s="104">
        <f t="shared" ca="1" si="17"/>
        <v>82.120735890379265</v>
      </c>
      <c r="I106" s="3">
        <f t="shared" ca="1" si="18"/>
        <v>6.3174599401359695</v>
      </c>
      <c r="J106" s="103">
        <f t="shared" ca="1" si="19"/>
        <v>86.576522692958392</v>
      </c>
      <c r="K106" s="101"/>
      <c r="L106" s="101"/>
      <c r="M106" s="104">
        <f t="shared" ca="1" si="20"/>
        <v>72.702145995375929</v>
      </c>
      <c r="N106" s="3">
        <f t="shared" ca="1" si="21"/>
        <v>7.96624478852533</v>
      </c>
      <c r="O106" s="103">
        <f t="shared" ca="1" si="22"/>
        <v>81.314067389687267</v>
      </c>
      <c r="P106" s="101"/>
      <c r="Q106" s="101"/>
      <c r="R106" s="104">
        <f t="shared" ca="1" si="23"/>
        <v>67.660572710152806</v>
      </c>
      <c r="S106" s="3">
        <f t="shared" ca="1" si="24"/>
        <v>6.0094697879446368</v>
      </c>
      <c r="T106" s="103">
        <f t="shared" ca="1" si="25"/>
        <v>80.913517181362664</v>
      </c>
      <c r="U106" s="101"/>
      <c r="V106" s="101"/>
      <c r="W106" s="104">
        <f t="shared" ca="1" si="26"/>
        <v>63.334937709222082</v>
      </c>
      <c r="X106" s="3">
        <f t="shared" ca="1" si="27"/>
        <v>36.2353377639934</v>
      </c>
      <c r="Y106" s="103">
        <f t="shared" ca="1" si="28"/>
        <v>46.855718492120126</v>
      </c>
      <c r="Z106" s="101"/>
      <c r="AA106" s="101"/>
      <c r="AB106" s="104">
        <f t="shared" ca="1" si="29"/>
        <v>25.002926534477005</v>
      </c>
    </row>
    <row r="107" spans="1:30" x14ac:dyDescent="0.2">
      <c r="A107" s="99"/>
      <c r="B107" s="3" t="s">
        <v>298</v>
      </c>
      <c r="C107" s="4">
        <v>2011</v>
      </c>
      <c r="D107" s="3">
        <f t="shared" ca="1" si="15"/>
        <v>5.6685980911062028</v>
      </c>
      <c r="E107" s="103">
        <f t="shared" ca="1" si="16"/>
        <v>73.860510818742469</v>
      </c>
      <c r="F107" s="101"/>
      <c r="G107" s="101"/>
      <c r="H107" s="104">
        <f t="shared" ca="1" si="17"/>
        <v>51.336125520211453</v>
      </c>
      <c r="I107" s="3">
        <f t="shared" ca="1" si="18"/>
        <v>7.3581725221117349</v>
      </c>
      <c r="J107" s="103">
        <f t="shared" ca="1" si="19"/>
        <v>82.475281297412181</v>
      </c>
      <c r="K107" s="101"/>
      <c r="L107" s="101"/>
      <c r="M107" s="104">
        <f t="shared" ca="1" si="20"/>
        <v>46.456451990930084</v>
      </c>
      <c r="N107" s="3">
        <f t="shared" ca="1" si="21"/>
        <v>8.7754307442666537</v>
      </c>
      <c r="O107" s="103">
        <f t="shared" ca="1" si="22"/>
        <v>73.590308029039775</v>
      </c>
      <c r="P107" s="101"/>
      <c r="Q107" s="101"/>
      <c r="R107" s="104">
        <f t="shared" ca="1" si="23"/>
        <v>42.787721503803958</v>
      </c>
      <c r="S107" s="3">
        <f t="shared" ca="1" si="24"/>
        <v>11.79754332031578</v>
      </c>
      <c r="T107" s="103">
        <f t="shared" ca="1" si="25"/>
        <v>74.486749562370846</v>
      </c>
      <c r="U107" s="101"/>
      <c r="V107" s="101"/>
      <c r="W107" s="104">
        <f t="shared" ca="1" si="26"/>
        <v>36.613576165965398</v>
      </c>
      <c r="X107" s="3">
        <f t="shared" ca="1" si="27"/>
        <v>44.654340326856115</v>
      </c>
      <c r="Y107" s="103">
        <f t="shared" ca="1" si="28"/>
        <v>42.736994427027305</v>
      </c>
      <c r="Z107" s="101"/>
      <c r="AA107" s="101"/>
      <c r="AB107" s="104">
        <f t="shared" ca="1" si="29"/>
        <v>13.553406692296624</v>
      </c>
      <c r="AD107" s="105"/>
    </row>
    <row r="108" spans="1:30" x14ac:dyDescent="0.2">
      <c r="A108" s="99"/>
      <c r="B108" s="3" t="s">
        <v>371</v>
      </c>
      <c r="C108" s="4">
        <v>2016</v>
      </c>
      <c r="D108" s="3">
        <f t="shared" ca="1" si="15"/>
        <v>5.1706975459099782</v>
      </c>
      <c r="E108" s="103">
        <f t="shared" ca="1" si="16"/>
        <v>67.778122722185628</v>
      </c>
      <c r="F108" s="101"/>
      <c r="G108" s="101"/>
      <c r="H108" s="104">
        <f t="shared" ca="1" si="17"/>
        <v>54.846176744192888</v>
      </c>
      <c r="I108" s="3">
        <f t="shared" ca="1" si="18"/>
        <v>4.0898293541075512</v>
      </c>
      <c r="J108" s="103">
        <f t="shared" ca="1" si="19"/>
        <v>75.580523985942278</v>
      </c>
      <c r="K108" s="101"/>
      <c r="L108" s="101"/>
      <c r="M108" s="104">
        <f t="shared" ca="1" si="20"/>
        <v>44.631955086584682</v>
      </c>
      <c r="N108" s="3">
        <f t="shared" ca="1" si="21"/>
        <v>5.8059431198862947</v>
      </c>
      <c r="O108" s="103">
        <f t="shared" ca="1" si="22"/>
        <v>74.98365441372485</v>
      </c>
      <c r="P108" s="101"/>
      <c r="Q108" s="101"/>
      <c r="R108" s="104">
        <f t="shared" ca="1" si="23"/>
        <v>33.610336828404598</v>
      </c>
      <c r="S108" s="3">
        <f t="shared" ca="1" si="24"/>
        <v>6.4605550688595414</v>
      </c>
      <c r="T108" s="103">
        <f t="shared" ca="1" si="25"/>
        <v>73.708285364481512</v>
      </c>
      <c r="U108" s="101"/>
      <c r="V108" s="101"/>
      <c r="W108" s="104">
        <f t="shared" ca="1" si="26"/>
        <v>24.017016426066359</v>
      </c>
      <c r="X108" s="3">
        <f t="shared" ca="1" si="27"/>
        <v>42.650657858319654</v>
      </c>
      <c r="Y108" s="103">
        <f t="shared" ca="1" si="28"/>
        <v>42.623098721589827</v>
      </c>
      <c r="Z108" s="101"/>
      <c r="AA108" s="101"/>
      <c r="AB108" s="104">
        <f t="shared" ca="1" si="29"/>
        <v>7.2677064278759724</v>
      </c>
    </row>
    <row r="109" spans="1:30" x14ac:dyDescent="0.2">
      <c r="A109" s="99"/>
      <c r="B109" s="3"/>
      <c r="C109" s="4"/>
      <c r="D109" s="3" t="str">
        <f t="shared" ca="1" si="15"/>
        <v/>
      </c>
      <c r="E109" s="103" t="str">
        <f t="shared" ca="1" si="16"/>
        <v/>
      </c>
      <c r="F109" s="101"/>
      <c r="G109" s="101"/>
      <c r="H109" s="104" t="str">
        <f t="shared" ca="1" si="17"/>
        <v/>
      </c>
      <c r="I109" s="3" t="str">
        <f t="shared" ca="1" si="18"/>
        <v/>
      </c>
      <c r="J109" s="103" t="str">
        <f t="shared" ca="1" si="19"/>
        <v/>
      </c>
      <c r="K109" s="101"/>
      <c r="L109" s="101"/>
      <c r="M109" s="104" t="str">
        <f t="shared" ca="1" si="20"/>
        <v/>
      </c>
      <c r="N109" s="3" t="str">
        <f t="shared" ca="1" si="21"/>
        <v/>
      </c>
      <c r="O109" s="103" t="str">
        <f t="shared" ca="1" si="22"/>
        <v/>
      </c>
      <c r="P109" s="101"/>
      <c r="Q109" s="101"/>
      <c r="R109" s="104" t="str">
        <f t="shared" ca="1" si="23"/>
        <v/>
      </c>
      <c r="S109" s="3" t="str">
        <f t="shared" ca="1" si="24"/>
        <v/>
      </c>
      <c r="T109" s="103" t="str">
        <f t="shared" ca="1" si="25"/>
        <v/>
      </c>
      <c r="U109" s="101"/>
      <c r="V109" s="101"/>
      <c r="W109" s="104" t="str">
        <f t="shared" ca="1" si="26"/>
        <v/>
      </c>
      <c r="X109" s="3" t="str">
        <f t="shared" ca="1" si="27"/>
        <v/>
      </c>
      <c r="Y109" s="103" t="str">
        <f t="shared" ca="1" si="28"/>
        <v/>
      </c>
      <c r="Z109" s="101"/>
      <c r="AA109" s="101"/>
      <c r="AB109" s="104" t="str">
        <f t="shared" ca="1" si="29"/>
        <v/>
      </c>
    </row>
    <row r="110" spans="1:30" x14ac:dyDescent="0.2">
      <c r="A110" s="99"/>
      <c r="B110" s="3"/>
      <c r="C110" s="4"/>
      <c r="D110" s="3" t="str">
        <f t="shared" ca="1" si="15"/>
        <v/>
      </c>
      <c r="E110" s="103" t="str">
        <f t="shared" ca="1" si="16"/>
        <v/>
      </c>
      <c r="F110" s="101"/>
      <c r="G110" s="101"/>
      <c r="H110" s="104" t="str">
        <f t="shared" ca="1" si="17"/>
        <v/>
      </c>
      <c r="I110" s="3" t="str">
        <f t="shared" ca="1" si="18"/>
        <v/>
      </c>
      <c r="J110" s="103" t="str">
        <f t="shared" ca="1" si="19"/>
        <v/>
      </c>
      <c r="K110" s="101"/>
      <c r="L110" s="101"/>
      <c r="M110" s="104" t="str">
        <f t="shared" ca="1" si="20"/>
        <v/>
      </c>
      <c r="N110" s="3" t="str">
        <f t="shared" ca="1" si="21"/>
        <v/>
      </c>
      <c r="O110" s="103" t="str">
        <f t="shared" ca="1" si="22"/>
        <v/>
      </c>
      <c r="P110" s="101"/>
      <c r="Q110" s="101"/>
      <c r="R110" s="104" t="str">
        <f t="shared" ca="1" si="23"/>
        <v/>
      </c>
      <c r="S110" s="3" t="str">
        <f t="shared" ca="1" si="24"/>
        <v/>
      </c>
      <c r="T110" s="103" t="str">
        <f t="shared" ca="1" si="25"/>
        <v/>
      </c>
      <c r="U110" s="101"/>
      <c r="V110" s="101"/>
      <c r="W110" s="104" t="str">
        <f t="shared" ca="1" si="26"/>
        <v/>
      </c>
      <c r="X110" s="3" t="str">
        <f t="shared" ca="1" si="27"/>
        <v/>
      </c>
      <c r="Y110" s="103" t="str">
        <f t="shared" ca="1" si="28"/>
        <v/>
      </c>
      <c r="Z110" s="101"/>
      <c r="AA110" s="101"/>
      <c r="AB110" s="104" t="str">
        <f t="shared" ca="1" si="29"/>
        <v/>
      </c>
    </row>
    <row r="111" spans="1:30" x14ac:dyDescent="0.2">
      <c r="A111" s="99"/>
      <c r="B111" s="3"/>
      <c r="C111" s="4"/>
      <c r="D111" s="3" t="str">
        <f t="shared" ca="1" si="15"/>
        <v/>
      </c>
      <c r="E111" s="103" t="str">
        <f t="shared" ca="1" si="16"/>
        <v/>
      </c>
      <c r="F111" s="101"/>
      <c r="G111" s="101"/>
      <c r="H111" s="104" t="str">
        <f t="shared" ca="1" si="17"/>
        <v/>
      </c>
      <c r="I111" s="3" t="str">
        <f t="shared" ca="1" si="18"/>
        <v/>
      </c>
      <c r="J111" s="103" t="str">
        <f t="shared" ca="1" si="19"/>
        <v/>
      </c>
      <c r="K111" s="101"/>
      <c r="L111" s="101"/>
      <c r="M111" s="104" t="str">
        <f t="shared" ca="1" si="20"/>
        <v/>
      </c>
      <c r="N111" s="3" t="str">
        <f t="shared" ca="1" si="21"/>
        <v/>
      </c>
      <c r="O111" s="103" t="str">
        <f t="shared" ca="1" si="22"/>
        <v/>
      </c>
      <c r="P111" s="101"/>
      <c r="Q111" s="101"/>
      <c r="R111" s="104" t="str">
        <f t="shared" ca="1" si="23"/>
        <v/>
      </c>
      <c r="S111" s="3" t="str">
        <f t="shared" ca="1" si="24"/>
        <v/>
      </c>
      <c r="T111" s="103" t="str">
        <f t="shared" ca="1" si="25"/>
        <v/>
      </c>
      <c r="U111" s="101"/>
      <c r="V111" s="101"/>
      <c r="W111" s="104" t="str">
        <f t="shared" ca="1" si="26"/>
        <v/>
      </c>
      <c r="X111" s="3" t="str">
        <f t="shared" ca="1" si="27"/>
        <v/>
      </c>
      <c r="Y111" s="103" t="str">
        <f t="shared" ca="1" si="28"/>
        <v/>
      </c>
      <c r="Z111" s="101"/>
      <c r="AA111" s="101"/>
      <c r="AB111" s="104" t="str">
        <f t="shared" ca="1" si="29"/>
        <v/>
      </c>
    </row>
    <row r="112" spans="1:30" x14ac:dyDescent="0.2">
      <c r="A112" s="99"/>
      <c r="B112" s="3"/>
      <c r="C112" s="4"/>
      <c r="D112" s="3" t="str">
        <f t="shared" ca="1" si="15"/>
        <v/>
      </c>
      <c r="E112" s="103" t="str">
        <f t="shared" ca="1" si="16"/>
        <v/>
      </c>
      <c r="F112" s="101"/>
      <c r="G112" s="101"/>
      <c r="H112" s="104" t="str">
        <f t="shared" ca="1" si="17"/>
        <v/>
      </c>
      <c r="I112" s="3" t="str">
        <f t="shared" ca="1" si="18"/>
        <v/>
      </c>
      <c r="J112" s="103" t="str">
        <f t="shared" ca="1" si="19"/>
        <v/>
      </c>
      <c r="K112" s="101"/>
      <c r="L112" s="101"/>
      <c r="M112" s="104" t="str">
        <f t="shared" ca="1" si="20"/>
        <v/>
      </c>
      <c r="N112" s="3" t="str">
        <f t="shared" ca="1" si="21"/>
        <v/>
      </c>
      <c r="O112" s="103" t="str">
        <f t="shared" ca="1" si="22"/>
        <v/>
      </c>
      <c r="P112" s="101"/>
      <c r="Q112" s="101"/>
      <c r="R112" s="104" t="str">
        <f t="shared" ca="1" si="23"/>
        <v/>
      </c>
      <c r="S112" s="3" t="str">
        <f t="shared" ca="1" si="24"/>
        <v/>
      </c>
      <c r="T112" s="103" t="str">
        <f t="shared" ca="1" si="25"/>
        <v/>
      </c>
      <c r="U112" s="101"/>
      <c r="V112" s="101"/>
      <c r="W112" s="104" t="str">
        <f t="shared" ca="1" si="26"/>
        <v/>
      </c>
      <c r="X112" s="3" t="str">
        <f t="shared" ca="1" si="27"/>
        <v/>
      </c>
      <c r="Y112" s="103" t="str">
        <f t="shared" ca="1" si="28"/>
        <v/>
      </c>
      <c r="Z112" s="101"/>
      <c r="AA112" s="101"/>
      <c r="AB112" s="104" t="str">
        <f t="shared" ca="1" si="29"/>
        <v/>
      </c>
    </row>
    <row r="113" spans="1:28" x14ac:dyDescent="0.2">
      <c r="A113" s="99"/>
      <c r="B113" s="3"/>
      <c r="C113" s="4"/>
      <c r="D113" s="3" t="str">
        <f t="shared" ca="1" si="15"/>
        <v/>
      </c>
      <c r="E113" s="103" t="str">
        <f t="shared" ca="1" si="16"/>
        <v/>
      </c>
      <c r="F113" s="101"/>
      <c r="G113" s="101"/>
      <c r="H113" s="104" t="str">
        <f t="shared" ca="1" si="17"/>
        <v/>
      </c>
      <c r="I113" s="3" t="str">
        <f t="shared" ca="1" si="18"/>
        <v/>
      </c>
      <c r="J113" s="103" t="str">
        <f t="shared" ca="1" si="19"/>
        <v/>
      </c>
      <c r="K113" s="101"/>
      <c r="L113" s="101"/>
      <c r="M113" s="104" t="str">
        <f t="shared" ca="1" si="20"/>
        <v/>
      </c>
      <c r="N113" s="3" t="str">
        <f t="shared" ca="1" si="21"/>
        <v/>
      </c>
      <c r="O113" s="103" t="str">
        <f t="shared" ca="1" si="22"/>
        <v/>
      </c>
      <c r="P113" s="101"/>
      <c r="Q113" s="101"/>
      <c r="R113" s="104" t="str">
        <f t="shared" ca="1" si="23"/>
        <v/>
      </c>
      <c r="S113" s="3" t="str">
        <f t="shared" ca="1" si="24"/>
        <v/>
      </c>
      <c r="T113" s="103" t="str">
        <f t="shared" ca="1" si="25"/>
        <v/>
      </c>
      <c r="U113" s="101"/>
      <c r="V113" s="101"/>
      <c r="W113" s="104" t="str">
        <f t="shared" ca="1" si="26"/>
        <v/>
      </c>
      <c r="X113" s="3" t="str">
        <f t="shared" ca="1" si="27"/>
        <v/>
      </c>
      <c r="Y113" s="103" t="str">
        <f t="shared" ca="1" si="28"/>
        <v/>
      </c>
      <c r="Z113" s="101"/>
      <c r="AA113" s="101"/>
      <c r="AB113" s="104" t="str">
        <f t="shared" ca="1" si="29"/>
        <v/>
      </c>
    </row>
    <row r="114" spans="1:28" x14ac:dyDescent="0.2">
      <c r="A114" s="99"/>
      <c r="B114" s="3"/>
      <c r="C114" s="4"/>
      <c r="D114" s="3" t="str">
        <f t="shared" ca="1" si="15"/>
        <v/>
      </c>
      <c r="E114" s="103" t="str">
        <f t="shared" ca="1" si="16"/>
        <v/>
      </c>
      <c r="F114" s="101"/>
      <c r="G114" s="101"/>
      <c r="H114" s="104" t="str">
        <f t="shared" ca="1" si="17"/>
        <v/>
      </c>
      <c r="I114" s="3" t="str">
        <f t="shared" ca="1" si="18"/>
        <v/>
      </c>
      <c r="J114" s="103" t="str">
        <f t="shared" ca="1" si="19"/>
        <v/>
      </c>
      <c r="K114" s="101"/>
      <c r="L114" s="101"/>
      <c r="M114" s="104" t="str">
        <f t="shared" ca="1" si="20"/>
        <v/>
      </c>
      <c r="N114" s="3" t="str">
        <f t="shared" ca="1" si="21"/>
        <v/>
      </c>
      <c r="O114" s="103" t="str">
        <f t="shared" ca="1" si="22"/>
        <v/>
      </c>
      <c r="P114" s="101"/>
      <c r="Q114" s="101"/>
      <c r="R114" s="104" t="str">
        <f t="shared" ca="1" si="23"/>
        <v/>
      </c>
      <c r="S114" s="3" t="str">
        <f t="shared" ca="1" si="24"/>
        <v/>
      </c>
      <c r="T114" s="103" t="str">
        <f t="shared" ca="1" si="25"/>
        <v/>
      </c>
      <c r="U114" s="101"/>
      <c r="V114" s="101"/>
      <c r="W114" s="104" t="str">
        <f t="shared" ca="1" si="26"/>
        <v/>
      </c>
      <c r="X114" s="3" t="str">
        <f t="shared" ca="1" si="27"/>
        <v/>
      </c>
      <c r="Y114" s="103" t="str">
        <f t="shared" ca="1" si="28"/>
        <v/>
      </c>
      <c r="Z114" s="101"/>
      <c r="AA114" s="101"/>
      <c r="AB114" s="104" t="str">
        <f t="shared" ca="1" si="29"/>
        <v/>
      </c>
    </row>
    <row r="115" spans="1:28" x14ac:dyDescent="0.2">
      <c r="A115" s="99"/>
      <c r="B115" s="3"/>
      <c r="C115" s="4"/>
      <c r="D115" s="3" t="str">
        <f t="shared" ca="1" si="15"/>
        <v/>
      </c>
      <c r="E115" s="103" t="str">
        <f t="shared" ca="1" si="16"/>
        <v/>
      </c>
      <c r="F115" s="101"/>
      <c r="G115" s="101"/>
      <c r="H115" s="104" t="str">
        <f t="shared" ca="1" si="17"/>
        <v/>
      </c>
      <c r="I115" s="3" t="str">
        <f t="shared" ca="1" si="18"/>
        <v/>
      </c>
      <c r="J115" s="103" t="str">
        <f t="shared" ca="1" si="19"/>
        <v/>
      </c>
      <c r="K115" s="101"/>
      <c r="L115" s="101"/>
      <c r="M115" s="104" t="str">
        <f t="shared" ca="1" si="20"/>
        <v/>
      </c>
      <c r="N115" s="3" t="str">
        <f t="shared" ca="1" si="21"/>
        <v/>
      </c>
      <c r="O115" s="103" t="str">
        <f t="shared" ca="1" si="22"/>
        <v/>
      </c>
      <c r="P115" s="101"/>
      <c r="Q115" s="101"/>
      <c r="R115" s="104" t="str">
        <f t="shared" ca="1" si="23"/>
        <v/>
      </c>
      <c r="S115" s="3" t="str">
        <f t="shared" ca="1" si="24"/>
        <v/>
      </c>
      <c r="T115" s="103" t="str">
        <f t="shared" ca="1" si="25"/>
        <v/>
      </c>
      <c r="U115" s="101"/>
      <c r="V115" s="101"/>
      <c r="W115" s="104" t="str">
        <f t="shared" ca="1" si="26"/>
        <v/>
      </c>
      <c r="X115" s="3" t="str">
        <f t="shared" ca="1" si="27"/>
        <v/>
      </c>
      <c r="Y115" s="103" t="str">
        <f t="shared" ca="1" si="28"/>
        <v/>
      </c>
      <c r="Z115" s="101"/>
      <c r="AA115" s="101"/>
      <c r="AB115" s="104" t="str">
        <f t="shared" ca="1" si="29"/>
        <v/>
      </c>
    </row>
    <row r="116" spans="1:28" x14ac:dyDescent="0.2">
      <c r="A116" s="99"/>
      <c r="B116" s="5"/>
      <c r="C116" s="6"/>
      <c r="D116" s="5" t="str">
        <f t="shared" ca="1" si="15"/>
        <v/>
      </c>
      <c r="E116" s="106" t="str">
        <f t="shared" ca="1" si="16"/>
        <v/>
      </c>
      <c r="F116" s="107"/>
      <c r="G116" s="108"/>
      <c r="H116" s="109" t="str">
        <f t="shared" ca="1" si="17"/>
        <v/>
      </c>
      <c r="I116" s="5" t="str">
        <f t="shared" ca="1" si="18"/>
        <v/>
      </c>
      <c r="J116" s="106" t="str">
        <f t="shared" ca="1" si="19"/>
        <v/>
      </c>
      <c r="K116" s="107"/>
      <c r="L116" s="108"/>
      <c r="M116" s="109" t="str">
        <f t="shared" ca="1" si="20"/>
        <v/>
      </c>
      <c r="N116" s="5" t="str">
        <f t="shared" ca="1" si="21"/>
        <v/>
      </c>
      <c r="O116" s="106" t="str">
        <f t="shared" ca="1" si="22"/>
        <v/>
      </c>
      <c r="P116" s="107"/>
      <c r="Q116" s="108"/>
      <c r="R116" s="109" t="str">
        <f t="shared" ca="1" si="23"/>
        <v/>
      </c>
      <c r="S116" s="5" t="str">
        <f t="shared" ca="1" si="24"/>
        <v/>
      </c>
      <c r="T116" s="106" t="str">
        <f t="shared" ca="1" si="25"/>
        <v/>
      </c>
      <c r="U116" s="107"/>
      <c r="V116" s="108"/>
      <c r="W116" s="109" t="str">
        <f t="shared" ca="1" si="26"/>
        <v/>
      </c>
      <c r="X116" s="5" t="str">
        <f t="shared" ca="1" si="27"/>
        <v/>
      </c>
      <c r="Y116" s="106" t="str">
        <f t="shared" ca="1" si="28"/>
        <v/>
      </c>
      <c r="Z116" s="107"/>
      <c r="AA116" s="108"/>
      <c r="AB116" s="109" t="str">
        <f t="shared" ca="1" si="29"/>
        <v/>
      </c>
    </row>
    <row r="117" spans="1:28" ht="11.25" customHeight="1" x14ac:dyDescent="0.2"/>
    <row r="118" spans="1:28" ht="22.5" customHeight="1" x14ac:dyDescent="0.25">
      <c r="B118" s="1041" t="str">
        <f>CONCATENATE("National sanitation coverage, ",C99,"–",C100)</f>
        <v>National sanitation coverage, 2000–2017</v>
      </c>
      <c r="C118" s="1042"/>
      <c r="D118" s="1042"/>
      <c r="E118" s="1042"/>
      <c r="F118" s="1042"/>
      <c r="G118" s="1042"/>
      <c r="H118" s="1042"/>
      <c r="I118" s="1042"/>
      <c r="J118" s="1042"/>
      <c r="K118" s="1042"/>
      <c r="L118" s="1042"/>
      <c r="N118" s="110"/>
      <c r="O118" s="110"/>
      <c r="P118" s="110"/>
      <c r="Q118" s="110"/>
      <c r="R118" s="110"/>
      <c r="S118" s="1065" t="s">
        <v>11</v>
      </c>
      <c r="T118" s="1066"/>
      <c r="U118" s="1066"/>
      <c r="V118" s="1066"/>
      <c r="W118" s="1067"/>
      <c r="X118" s="110"/>
      <c r="Y118" s="110"/>
      <c r="Z118" s="110"/>
      <c r="AA118" s="110"/>
      <c r="AB118" s="111"/>
    </row>
    <row r="119" spans="1:28" ht="7.5" customHeight="1" x14ac:dyDescent="0.2"/>
    <row r="120" spans="1:28" ht="22.5" customHeight="1" x14ac:dyDescent="0.2"/>
    <row r="121" spans="1:28" ht="22.5" customHeight="1" x14ac:dyDescent="0.2"/>
    <row r="122" spans="1:28" ht="22.5" customHeight="1" x14ac:dyDescent="0.2"/>
    <row r="123" spans="1:28" ht="22.5" customHeight="1" x14ac:dyDescent="0.2"/>
    <row r="124" spans="1:28" ht="22.5" customHeight="1" x14ac:dyDescent="0.2"/>
    <row r="125" spans="1:28" ht="22.5" customHeight="1" x14ac:dyDescent="0.2"/>
    <row r="126" spans="1:28" ht="22.5" customHeight="1" x14ac:dyDescent="0.2"/>
    <row r="127" spans="1:28" ht="22.5" customHeight="1" x14ac:dyDescent="0.2"/>
    <row r="128" spans="1:28" ht="22.5" customHeight="1" x14ac:dyDescent="0.2"/>
    <row r="129" ht="22.5" customHeight="1" x14ac:dyDescent="0.2"/>
    <row r="130" ht="22.5" customHeight="1" x14ac:dyDescent="0.2"/>
    <row r="131" ht="22.5" customHeight="1" x14ac:dyDescent="0.2"/>
    <row r="132" ht="22.5" customHeight="1" x14ac:dyDescent="0.2"/>
    <row r="133" ht="22.5" customHeight="1" x14ac:dyDescent="0.2"/>
    <row r="134" ht="22.5" customHeight="1" x14ac:dyDescent="0.2"/>
    <row r="153" spans="2:28" x14ac:dyDescent="0.2">
      <c r="C153" s="112"/>
      <c r="D153" s="112"/>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c r="AA153" s="113"/>
      <c r="AB153" s="113"/>
    </row>
    <row r="154" spans="2:28" x14ac:dyDescent="0.2">
      <c r="C154" s="112"/>
      <c r="D154" s="112"/>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c r="AA154" s="113"/>
      <c r="AB154" s="113"/>
    </row>
    <row r="155" spans="2:28" x14ac:dyDescent="0.2">
      <c r="C155" s="112"/>
      <c r="D155" s="112"/>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c r="AA155" s="113"/>
      <c r="AB155" s="113"/>
    </row>
    <row r="156" spans="2:28" x14ac:dyDescent="0.2">
      <c r="C156" s="112"/>
      <c r="D156" s="112"/>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row>
    <row r="157" spans="2:28" x14ac:dyDescent="0.2">
      <c r="B157" s="113"/>
      <c r="C157" s="112"/>
      <c r="D157" s="112"/>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c r="AA157" s="113"/>
      <c r="AB157" s="113"/>
    </row>
    <row r="158" spans="2:28" x14ac:dyDescent="0.2">
      <c r="B158" s="113"/>
      <c r="C158" s="112"/>
      <c r="D158" s="112"/>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c r="AA158" s="113"/>
      <c r="AB158" s="113"/>
    </row>
    <row r="197" spans="1:30" s="51" customFormat="1" ht="16.5" customHeight="1" x14ac:dyDescent="0.2">
      <c r="A197" s="1063" t="s">
        <v>6</v>
      </c>
      <c r="B197" s="1063"/>
      <c r="C197" s="1063"/>
      <c r="D197" s="1060" t="s">
        <v>0</v>
      </c>
      <c r="E197" s="1061"/>
      <c r="F197" s="1061"/>
      <c r="G197" s="1061"/>
      <c r="H197" s="1062"/>
      <c r="I197" s="1060" t="s">
        <v>1</v>
      </c>
      <c r="J197" s="1061"/>
      <c r="K197" s="1061"/>
      <c r="L197" s="1061"/>
      <c r="M197" s="1062"/>
      <c r="N197" s="1060" t="s">
        <v>2</v>
      </c>
      <c r="O197" s="1061"/>
      <c r="P197" s="1061"/>
      <c r="Q197" s="1061"/>
      <c r="R197" s="1062"/>
      <c r="S197" s="1060" t="s">
        <v>3</v>
      </c>
      <c r="T197" s="1061"/>
      <c r="U197" s="1061"/>
      <c r="V197" s="1061"/>
      <c r="W197" s="1062"/>
      <c r="X197" s="1060" t="s">
        <v>4</v>
      </c>
      <c r="Y197" s="1061"/>
      <c r="Z197" s="1061"/>
      <c r="AA197" s="1061"/>
      <c r="AB197" s="1062"/>
    </row>
    <row r="198" spans="1:30" s="55" customFormat="1" ht="22.5" customHeight="1" x14ac:dyDescent="0.2">
      <c r="A198" s="1076"/>
      <c r="B198" s="1076"/>
      <c r="C198" s="1076"/>
      <c r="D198" s="65" t="s">
        <v>14</v>
      </c>
      <c r="E198" s="66" t="s">
        <v>15</v>
      </c>
      <c r="F198" s="53" t="s">
        <v>16</v>
      </c>
      <c r="G198" s="53" t="s">
        <v>22</v>
      </c>
      <c r="H198" s="54" t="s">
        <v>19</v>
      </c>
      <c r="I198" s="65" t="s">
        <v>14</v>
      </c>
      <c r="J198" s="66" t="s">
        <v>15</v>
      </c>
      <c r="K198" s="53" t="s">
        <v>16</v>
      </c>
      <c r="L198" s="53" t="s">
        <v>22</v>
      </c>
      <c r="M198" s="54" t="s">
        <v>19</v>
      </c>
      <c r="N198" s="65" t="s">
        <v>14</v>
      </c>
      <c r="O198" s="66" t="s">
        <v>15</v>
      </c>
      <c r="P198" s="53" t="s">
        <v>16</v>
      </c>
      <c r="Q198" s="53" t="s">
        <v>22</v>
      </c>
      <c r="R198" s="54" t="s">
        <v>19</v>
      </c>
      <c r="S198" s="65" t="s">
        <v>14</v>
      </c>
      <c r="T198" s="66" t="s">
        <v>15</v>
      </c>
      <c r="U198" s="53" t="s">
        <v>16</v>
      </c>
      <c r="V198" s="53" t="s">
        <v>22</v>
      </c>
      <c r="W198" s="54" t="s">
        <v>19</v>
      </c>
      <c r="X198" s="65" t="s">
        <v>14</v>
      </c>
      <c r="Y198" s="66" t="s">
        <v>15</v>
      </c>
      <c r="Z198" s="53" t="s">
        <v>16</v>
      </c>
      <c r="AA198" s="53" t="s">
        <v>22</v>
      </c>
      <c r="AB198" s="54" t="s">
        <v>19</v>
      </c>
    </row>
    <row r="199" spans="1:30" s="75" customFormat="1" ht="15" customHeight="1" x14ac:dyDescent="0.2">
      <c r="A199" s="1068" t="s">
        <v>10</v>
      </c>
      <c r="B199" s="1069"/>
      <c r="C199" s="7">
        <v>2000</v>
      </c>
      <c r="D199" s="67">
        <f ca="1">IF((D201+H201)&gt;100,D201*100/(D201+H201),D201)</f>
        <v>14.865313927754073</v>
      </c>
      <c r="E199" s="117">
        <f ca="1">D199*AVERAGEIF(E205:E216,"&gt;0")/100</f>
        <v>6.2891463609424019</v>
      </c>
      <c r="F199" s="69">
        <f ca="1">D199*(100-AVERAGEIF(E205:E216,"&gt;0"))/100</f>
        <v>8.5761675668116713</v>
      </c>
      <c r="G199" s="70">
        <f ca="1">100-(E199+F199+H199)</f>
        <v>35.748632667231846</v>
      </c>
      <c r="H199" s="71">
        <f ca="1">IF((D201+H201)&gt;100,H201*100/(D201+H201),H201)</f>
        <v>49.386053405014081</v>
      </c>
      <c r="I199" s="67">
        <f ca="1">IF((I201+M201)&gt;100,I201*100/(I201+M201),I201)</f>
        <v>23.083804377226102</v>
      </c>
      <c r="J199" s="117">
        <f ca="1">I199*AVERAGEIF(J205:J216,"&gt;0")/100</f>
        <v>6.5962827834271591</v>
      </c>
      <c r="K199" s="72">
        <f ca="1">I199*(100-AVERAGEIF(J205:J216,"&gt;0"))/100</f>
        <v>16.487521593798942</v>
      </c>
      <c r="L199" s="73">
        <f ca="1">100-(J199+K199+M199)</f>
        <v>45.080938404820131</v>
      </c>
      <c r="M199" s="74">
        <f ca="1">IF((I201+M201)&gt;100,M201*100/(I201+M201),M201)</f>
        <v>31.835257217953767</v>
      </c>
      <c r="N199" s="67">
        <f ca="1">IF((N201+R201)&gt;100,N201*100/(N201+R201),N201)</f>
        <v>38.273888642018392</v>
      </c>
      <c r="O199" s="117">
        <f ca="1">N199*AVERAGEIF(O205:O216,"&gt;0")/100</f>
        <v>10.256400081911123</v>
      </c>
      <c r="P199" s="72">
        <f ca="1">N199*(100-AVERAGEIF(O205:O216,"&gt;0"))/100</f>
        <v>28.017488560107271</v>
      </c>
      <c r="Q199" s="73">
        <f ca="1">100-(O199+P199+R199)</f>
        <v>38.466884880570888</v>
      </c>
      <c r="R199" s="74">
        <f ca="1">IF((N201+R201)&gt;100,R201*100/(N201+R201),R201)</f>
        <v>23.259226477410721</v>
      </c>
      <c r="S199" s="67">
        <f ca="1">IF((S201+W201)&gt;100,S201*100/(S201+W201),S201)</f>
        <v>61.741222546258882</v>
      </c>
      <c r="T199" s="117">
        <f ca="1">S199*AVERAGEIF(T205:T216,"&gt;0")/100</f>
        <v>20.06568312627811</v>
      </c>
      <c r="U199" s="72">
        <f ca="1">S199*(100-AVERAGEIF(T205:T216,"&gt;0"))/100</f>
        <v>41.67553941998078</v>
      </c>
      <c r="V199" s="73">
        <f ca="1">100-(T199+U199+W199)</f>
        <v>29.459439511588357</v>
      </c>
      <c r="W199" s="74">
        <f ca="1">IF((S201+W201)&gt;100,W201*100/(S201+W201),W201)</f>
        <v>8.7993379421527607</v>
      </c>
      <c r="X199" s="67">
        <f ca="1">IF((X201+AB201)&gt;100,X201*100/(X201+AB201),X201)</f>
        <v>85.278957202140475</v>
      </c>
      <c r="Y199" s="117">
        <f ca="1">X199*AVERAGEIF(Y205:Y216,"&gt;0")/100</f>
        <v>50.366736664415477</v>
      </c>
      <c r="Z199" s="72">
        <f ca="1">X199*(100-AVERAGEIF(Y205:Y216,"&gt;0"))/100</f>
        <v>34.912220537724998</v>
      </c>
      <c r="AA199" s="73">
        <f ca="1">100-(Y199+Z199+AB199)</f>
        <v>10.961813234567956</v>
      </c>
      <c r="AB199" s="74">
        <f ca="1">IF((X201+AB201)&gt;100,AB201*100/(X201+AB201),AB201)</f>
        <v>3.7592295632915693</v>
      </c>
    </row>
    <row r="200" spans="1:30" s="75" customFormat="1" ht="15" customHeight="1" x14ac:dyDescent="0.2">
      <c r="A200" s="1070"/>
      <c r="B200" s="1071"/>
      <c r="C200" s="8">
        <v>2017</v>
      </c>
      <c r="D200" s="76">
        <f ca="1">IF((D202+H202)&gt;100,D202*100/(D202+H202),D202)</f>
        <v>20.253529087204129</v>
      </c>
      <c r="E200" s="118">
        <f ca="1">D200*AVERAGEIF(E205:E216,"&gt;0")/100</f>
        <v>8.5687668201350764</v>
      </c>
      <c r="F200" s="78">
        <f ca="1">D200*(100-AVERAGEIF(E205:E216,"&gt;0"))/100</f>
        <v>11.684762267069052</v>
      </c>
      <c r="G200" s="79">
        <f ca="1">100-(E200+F200+H200)</f>
        <v>56.308855372885887</v>
      </c>
      <c r="H200" s="80">
        <f ca="1">IF((D202+H202)&gt;100,H202*100/(D202+H202),H202)</f>
        <v>23.437615539909984</v>
      </c>
      <c r="I200" s="76">
        <f ca="1">IF((I202+M202)&gt;100,I202*100/(I202+M202),I202)</f>
        <v>28.688689080960671</v>
      </c>
      <c r="J200" s="118">
        <f ca="1">I200*AVERAGEIF(J205:J216,"&gt;0")/100</f>
        <v>8.1978993917715623</v>
      </c>
      <c r="K200" s="78">
        <f ca="1">I200*(100-AVERAGEIF(J205:J216,"&gt;0"))/100</f>
        <v>20.490789689189111</v>
      </c>
      <c r="L200" s="79">
        <f ca="1">100-(J200+K200+M200)</f>
        <v>63.872513065320504</v>
      </c>
      <c r="M200" s="80">
        <f ca="1">IF((I202+M202)&gt;100,M202*100/(I202+M202),M202)</f>
        <v>7.4387978537188246</v>
      </c>
      <c r="N200" s="76">
        <f ca="1">IF((N202+R202)&gt;100,N202*100/(N202+R202),N202)</f>
        <v>50.319294839215445</v>
      </c>
      <c r="O200" s="118">
        <f ca="1">N200*AVERAGEIF(O205:O216,"&gt;0")/100</f>
        <v>13.484253573964068</v>
      </c>
      <c r="P200" s="78">
        <f ca="1">N200*(100-AVERAGEIF(O205:O216,"&gt;0"))/100</f>
        <v>36.835041265251377</v>
      </c>
      <c r="Q200" s="79">
        <f ca="1">100-(O200+P200+R200)</f>
        <v>47.626432068282384</v>
      </c>
      <c r="R200" s="80">
        <f ca="1">IF((N202+R202)&gt;100,R202*100/(N202+R202),R202)</f>
        <v>2.0542730925021715</v>
      </c>
      <c r="S200" s="76">
        <f ca="1">IF((S202+W202)&gt;100,S202*100/(S202+W202),S202)</f>
        <v>68.764686917472318</v>
      </c>
      <c r="T200" s="118">
        <f ca="1">S200*AVERAGEIF(T205:T216,"&gt;0")/100</f>
        <v>22.3482846801408</v>
      </c>
      <c r="U200" s="78">
        <f ca="1">S200*(100-AVERAGEIF(T205:T216,"&gt;0"))/100</f>
        <v>46.416402237331525</v>
      </c>
      <c r="V200" s="79">
        <f ca="1">100-(T200+U200+W200)</f>
        <v>31.235313082527682</v>
      </c>
      <c r="W200" s="80">
        <f ca="1">IF((S202+W202)&gt;100,W202*100/(S202+W202),W202)</f>
        <v>0</v>
      </c>
      <c r="X200" s="76">
        <f ca="1">IF((X202+AB202)&gt;100,X202*100/(X202+AB202),X202)</f>
        <v>88.295903719444198</v>
      </c>
      <c r="Y200" s="118">
        <f ca="1">X200*AVERAGEIF(Y205:Y216,"&gt;0")/100</f>
        <v>52.148580108015274</v>
      </c>
      <c r="Z200" s="78">
        <f ca="1">X200*(100-AVERAGEIF(Y205:Y216,"&gt;0"))/100</f>
        <v>36.147323611428924</v>
      </c>
      <c r="AA200" s="79">
        <f ca="1">100-(Y200+Z200+AB200)</f>
        <v>11.704096280555802</v>
      </c>
      <c r="AB200" s="80">
        <f ca="1">IF((X202+AB202)&gt;100,AB202*100/(X202+AB202),AB202)</f>
        <v>0</v>
      </c>
    </row>
    <row r="201" spans="1:30" hidden="1" x14ac:dyDescent="0.2">
      <c r="A201" s="1072" t="s">
        <v>12</v>
      </c>
      <c r="B201" s="1073"/>
      <c r="C201" s="81">
        <f>MinRegYear(C199,C205:C216)</f>
        <v>2000</v>
      </c>
      <c r="D201" s="82">
        <f ca="1">IF(MAX(C205:C216)-MIN(C205:C216)&lt;5,AVERAGEIF(C205:C216,"&gt;0",D205:D216),
IF(FORECAST($C201,D$205:D$216,$C$205:$C$216)&lt;0,0,
IF(FORECAST($C201,D$205:D$216,$C$205:$C$216)&gt;100,100,
FORECAST($C201,D$205:D$216,$C$205:$C$216))))</f>
        <v>14.865313927754073</v>
      </c>
      <c r="E201" s="83"/>
      <c r="F201" s="84"/>
      <c r="G201" s="84"/>
      <c r="H201" s="85">
        <f ca="1">IF(MAX(C205:C216)-MIN(C205:C216)&lt;5,AVERAGEIF(C205:C216,"&gt;0",H205:H216),
IF(FORECAST($C201,H$205:H$216,$C$205:$C$216)&lt;0,0,
IF(FORECAST($C201,H$205:H$216,$C$205:$C$216)&gt;100,100,
FORECAST($C201,H$205:H$216,$C$205:$C$216))))</f>
        <v>49.386053405014081</v>
      </c>
      <c r="I201" s="82">
        <f ca="1">IF(MAX(C205:C216)-MIN(C205:C216)&lt;5,AVERAGEIF(C205:C216,"&gt;0",I205:I216),
IF(FORECAST($C201,I$205:I$216,$C$205:$C$216)&lt;0,0,
IF(FORECAST($C201,I$205:I$216,$C$205:$C$216)&gt;100,100,
FORECAST($C201,I$205:I$216,$C$205:$C$216))))</f>
        <v>23.083804377226102</v>
      </c>
      <c r="J201" s="83"/>
      <c r="K201" s="84"/>
      <c r="L201" s="84"/>
      <c r="M201" s="85">
        <f ca="1">IF(MAX(C205:C216)-MIN(C205:C216)&lt;5,AVERAGEIF(C205:C216,"&gt;0",M205:M216),
IF(FORECAST($C201,M$205:M$216,$C$205:$C$216)&lt;0,0,
IF(FORECAST($C201,M$205:M$216,$C$205:$C$216)&gt;100,100,
FORECAST($C201,M$205:M$216,$C$205:$C$216))))</f>
        <v>31.835257217953767</v>
      </c>
      <c r="N201" s="82">
        <f ca="1">IF(MAX(C205:C216)-MIN(C205:C216)&lt;5,AVERAGEIF(C205:C216,"&gt;0",N205:N216),
IF(FORECAST($C201,N$205:N$216,$C$205:$C$216)&lt;0,0,
IF(FORECAST($C201,N$205:N$216,$C$205:$C$216)&gt;100,100,
FORECAST($C201,N$205:N$216,$C$205:$C$216))))</f>
        <v>38.273888642018392</v>
      </c>
      <c r="O201" s="83"/>
      <c r="P201" s="84"/>
      <c r="Q201" s="84"/>
      <c r="R201" s="85">
        <f ca="1">IF(MAX(C205:C216)-MIN(C205:C216)&lt;5,AVERAGEIF(C205:C216,"&gt;0",R205:R216),
IF(FORECAST($C201,R$205:R$216,$C$205:$C$216)&lt;0,0,
IF(FORECAST($C201,R$205:R$216,$C$205:$C$216)&gt;100,100,
FORECAST($C201,R$205:R$216,$C$205:$C$216))))</f>
        <v>23.259226477410721</v>
      </c>
      <c r="S201" s="82">
        <f ca="1">IF(MAX(C205:C216)-MIN(C205:C216)&lt;5,AVERAGEIF(C205:C216,"&gt;0",S205:S216),
IF(FORECAST($C201,S$205:S$216,$C$205:$C$216)&lt;0,0,
IF(FORECAST($C201,S$205:S$216,$C$205:$C$216)&gt;100,100,
FORECAST($C201,S$205:S$216,$C$205:$C$216))))</f>
        <v>61.741222546258882</v>
      </c>
      <c r="T201" s="83"/>
      <c r="U201" s="84"/>
      <c r="V201" s="84"/>
      <c r="W201" s="85">
        <f ca="1">IF(MAX(C205:C216)-MIN(C205:C216)&lt;5,AVERAGEIF(C205:C216,"&gt;0",W205:W216),
IF(FORECAST($C201,W$205:W$216,$C$205:$C$216)&lt;0,0,
IF(FORECAST($C201,W$205:W$216,$C$205:$C$216)&gt;100,100,
FORECAST($C201,W$205:W$216,$C$205:$C$216))))</f>
        <v>8.7993379421527607</v>
      </c>
      <c r="X201" s="82">
        <f ca="1">IF(MAX(C205:C216)-MIN(C205:C216)&lt;5,AVERAGEIF(C205:C216,"&gt;0",X205:X216),
IF(FORECAST($C201,X$205:X$216,$C$205:$C$216)&lt;0,0,
IF(FORECAST($C201,X$205:X$216,$C$205:$C$216)&gt;100,100,
FORECAST($C201,X$205:X$216,$C$205:$C$216))))</f>
        <v>85.278957202140475</v>
      </c>
      <c r="Y201" s="83"/>
      <c r="Z201" s="84"/>
      <c r="AA201" s="84"/>
      <c r="AB201" s="85">
        <f ca="1">IF(MAX(C205:C216)-MIN(C205:C216)&lt;5,AVERAGEIF(C205:C216,"&gt;0",AB205:AB216),
IF(FORECAST($C201,AB$205:AB$216,$C$205:$C$216)&lt;0,0,
IF(FORECAST($C201,AB$205:AB$216,$C$205:$C$216)&gt;100,100,
FORECAST($C201,AB$205:AB$216,$C$205:$C$216))))</f>
        <v>3.7592295632915693</v>
      </c>
    </row>
    <row r="202" spans="1:30" hidden="1" x14ac:dyDescent="0.2">
      <c r="A202" s="1074"/>
      <c r="B202" s="1075"/>
      <c r="C202" s="60">
        <f>MaxRegYear(C200,C205:C216)</f>
        <v>2017</v>
      </c>
      <c r="D202" s="86">
        <f ca="1">IF(MAX(C205:C216)-MIN(C205:C216)&lt;5,AVERAGEIF(C205:C216,"&gt;0",D205:D216),
IF(FORECAST($C202,D$205:D$216,$C$205:$C$216)&lt;0,0,
IF(FORECAST($C202,D$205:D$216,$C$205:$C$216)&gt;100,100,
FORECAST($C202,D$205:D$216,$C$205:$C$216))))</f>
        <v>20.253529087204129</v>
      </c>
      <c r="E202" s="87"/>
      <c r="F202" s="88"/>
      <c r="G202" s="88"/>
      <c r="H202" s="89">
        <f ca="1">IF(MAX(C205:C216)-MIN(C205:C216)&lt;5,AVERAGEIF(C205:C216,"&gt;0",H205:H216),
IF(FORECAST($C202,H$205:H$216,$C$205:$C$216)&lt;0,0,
IF(FORECAST($C202,H$205:H$216,$C$205:$C$216)&gt;100,100,
FORECAST($C202,H$205:H$216,$C$205:$C$216))))</f>
        <v>23.437615539909984</v>
      </c>
      <c r="I202" s="86">
        <f ca="1">IF(MAX(C205:C216)-MIN(C205:C216)&lt;5,AVERAGEIF(C205:C216,"&gt;0",I205:I216),
IF(FORECAST($C202,I$205:I$216,$C$205:$C$216)&lt;0,0,
IF(FORECAST($C202,I$205:I$216,$C$205:$C$216)&gt;100,100,
FORECAST($C202,I$205:I$216,$C$205:$C$216))))</f>
        <v>28.688689080960671</v>
      </c>
      <c r="J202" s="87"/>
      <c r="K202" s="88"/>
      <c r="L202" s="88"/>
      <c r="M202" s="89">
        <f ca="1">IF(MAX(C205:C216)-MIN(C205:C216)&lt;5,AVERAGEIF(C205:C216,"&gt;0",M205:M216),
IF(FORECAST($C202,M$205:M$216,$C$205:$C$216)&lt;0,0,
IF(FORECAST($C202,M$205:M$216,$C$205:$C$216)&gt;100,100,
FORECAST($C202,M$205:M$216,$C$205:$C$216))))</f>
        <v>7.4387978537188246</v>
      </c>
      <c r="N202" s="86">
        <f ca="1">IF(MAX(C205:C216)-MIN(C205:C216)&lt;5,AVERAGEIF(C205:C216,"&gt;0",N205:N216),
IF(FORECAST($C202,N$205:N$216,$C$205:$C$216)&lt;0,0,
IF(FORECAST($C202,N$205:N$216,$C$205:$C$216)&gt;100,100,
FORECAST($C202,N$205:N$216,$C$205:$C$216))))</f>
        <v>50.319294839215445</v>
      </c>
      <c r="O202" s="87"/>
      <c r="P202" s="88"/>
      <c r="Q202" s="88"/>
      <c r="R202" s="89">
        <f ca="1">IF(MAX(C205:C216)-MIN(C205:C216)&lt;5,AVERAGEIF(C205:C216,"&gt;0",R205:R216),
IF(FORECAST($C202,R$205:R$216,$C$205:$C$216)&lt;0,0,
IF(FORECAST($C202,R$205:R$216,$C$205:$C$216)&gt;100,100,
FORECAST($C202,R$205:R$216,$C$205:$C$216))))</f>
        <v>2.0542730925021715</v>
      </c>
      <c r="S202" s="86">
        <f ca="1">IF(MAX(C205:C216)-MIN(C205:C216)&lt;5,AVERAGEIF(C205:C216,"&gt;0",S205:S216),
IF(FORECAST($C202,S$205:S$216,$C$205:$C$216)&lt;0,0,
IF(FORECAST($C202,S$205:S$216,$C$205:$C$216)&gt;100,100,
FORECAST($C202,S$205:S$216,$C$205:$C$216))))</f>
        <v>68.764686917472318</v>
      </c>
      <c r="T202" s="87"/>
      <c r="U202" s="88"/>
      <c r="V202" s="88"/>
      <c r="W202" s="89">
        <f ca="1">IF(MAX(C205:C216)-MIN(C205:C216)&lt;5,AVERAGEIF(C205:C216,"&gt;0",W205:W216),
IF(FORECAST($C202,W$205:W$216,$C$205:$C$216)&lt;0,0,
IF(FORECAST($C202,W$205:W$216,$C$205:$C$216)&gt;100,100,
FORECAST($C202,W$205:W$216,$C$205:$C$216))))</f>
        <v>0</v>
      </c>
      <c r="X202" s="86">
        <f ca="1">IF(MAX(C205:C216)-MIN(C205:C216)&lt;5,AVERAGEIF(C205:C216,"&gt;0",X205:X216),
IF(FORECAST($C202,X$205:X$216,$C$205:$C$216)&lt;0,0,
IF(FORECAST($C202,X$205:X$216,$C$205:$C$216)&gt;100,100,
FORECAST($C202,X$205:X$216,$C$205:$C$216))))</f>
        <v>88.295903719444198</v>
      </c>
      <c r="Y202" s="87"/>
      <c r="Z202" s="88"/>
      <c r="AA202" s="88"/>
      <c r="AB202" s="89">
        <f ca="1">IF(MAX(C205:C216)-MIN(C205:C216)&lt;5,AVERAGEIF(C205:C216,"&gt;0",AB205:AB216),
IF(FORECAST($C202,AB$205:AB$216,$C$205:$C$216)&lt;0,0,
IF(FORECAST($C202,AB$205:AB$216,$C$205:$C$216)&gt;100,100,
FORECAST($C202,AB$205:AB$216,$C$205:$C$216))))</f>
        <v>0</v>
      </c>
    </row>
    <row r="203" spans="1:30" ht="9" customHeight="1" x14ac:dyDescent="0.2">
      <c r="D203" s="90"/>
      <c r="I203" s="90"/>
      <c r="K203" s="50"/>
      <c r="L203" s="50"/>
      <c r="N203" s="90"/>
      <c r="P203" s="50"/>
      <c r="Q203" s="50"/>
      <c r="S203" s="90"/>
      <c r="U203" s="50"/>
      <c r="V203" s="50"/>
      <c r="X203" s="90"/>
      <c r="Z203" s="50"/>
      <c r="AA203" s="50"/>
      <c r="AB203" s="91"/>
    </row>
    <row r="204" spans="1:30" ht="22.5" customHeight="1" x14ac:dyDescent="0.2">
      <c r="B204" s="114" t="s">
        <v>8</v>
      </c>
      <c r="C204" s="93" t="s">
        <v>9</v>
      </c>
      <c r="D204" s="94" t="s">
        <v>14</v>
      </c>
      <c r="E204" s="54" t="s">
        <v>29</v>
      </c>
      <c r="F204" s="96"/>
      <c r="G204" s="96"/>
      <c r="H204" s="97" t="s">
        <v>19</v>
      </c>
      <c r="I204" s="94" t="s">
        <v>14</v>
      </c>
      <c r="J204" s="54" t="s">
        <v>29</v>
      </c>
      <c r="K204" s="96"/>
      <c r="L204" s="96"/>
      <c r="M204" s="97" t="s">
        <v>19</v>
      </c>
      <c r="N204" s="94" t="s">
        <v>14</v>
      </c>
      <c r="O204" s="54" t="s">
        <v>29</v>
      </c>
      <c r="P204" s="96"/>
      <c r="Q204" s="96"/>
      <c r="R204" s="97" t="s">
        <v>19</v>
      </c>
      <c r="S204" s="94" t="s">
        <v>14</v>
      </c>
      <c r="T204" s="54" t="s">
        <v>29</v>
      </c>
      <c r="U204" s="96"/>
      <c r="V204" s="96"/>
      <c r="W204" s="97" t="s">
        <v>19</v>
      </c>
      <c r="X204" s="94" t="s">
        <v>14</v>
      </c>
      <c r="Y204" s="54" t="s">
        <v>29</v>
      </c>
      <c r="Z204" s="96"/>
      <c r="AA204" s="96"/>
      <c r="AB204" s="97" t="s">
        <v>19</v>
      </c>
      <c r="AD204" s="98"/>
    </row>
    <row r="205" spans="1:30" x14ac:dyDescent="0.2">
      <c r="A205" s="99"/>
      <c r="B205" s="1" t="s">
        <v>114</v>
      </c>
      <c r="C205" s="2">
        <v>2000</v>
      </c>
      <c r="D205" s="1">
        <f t="shared" ref="D205:D216" ca="1" si="30">IF(ISERROR(INDIRECT(CONCATENATE($B205,"!H122"))),"",INDIRECT(CONCATENATE($B205,"!H122")))</f>
        <v>11.24552452713243</v>
      </c>
      <c r="E205" s="103" t="str">
        <f t="shared" ref="E205:E216" ca="1" si="31">IF(ISERROR(INDIRECT(CONCATENATE($B205,"!H129"))),"",INDIRECT(CONCATENATE($B205,"!H129")))</f>
        <v>N/A</v>
      </c>
      <c r="F205" s="101"/>
      <c r="G205" s="101"/>
      <c r="H205" s="102">
        <f t="shared" ref="H205:H216" ca="1" si="32">IF(ISERROR(INDIRECT(CONCATENATE($B205,"!H127"))),"",INDIRECT(CONCATENATE($B205,"!H127")))</f>
        <v>50.20740897748891</v>
      </c>
      <c r="I205" s="1">
        <f t="shared" ref="I205:I216" ca="1" si="33">IF(ISERROR(INDIRECT(CONCATENATE($B205,"!I122"))),"",INDIRECT(CONCATENATE($B205,"!I122")))</f>
        <v>18.013572963876239</v>
      </c>
      <c r="J205" s="103" t="str">
        <f t="shared" ref="J205:J216" ca="1" si="34">IF(ISERROR(INDIRECT(CONCATENATE($B205,"!I129"))),"",INDIRECT(CONCATENATE($B205,"!I129")))</f>
        <v>N/A</v>
      </c>
      <c r="K205" s="101"/>
      <c r="L205" s="101"/>
      <c r="M205" s="102">
        <f t="shared" ref="M205:M216" ca="1" si="35">IF(ISERROR(INDIRECT(CONCATENATE($B205,"!I127"))),"",INDIRECT(CONCATENATE($B205,"!I127")))</f>
        <v>38.900245248321696</v>
      </c>
      <c r="N205" s="1">
        <f t="shared" ref="N205:N216" ca="1" si="36">IF(ISERROR(INDIRECT(CONCATENATE($B205,"!J122"))),"",INDIRECT(CONCATENATE($B205,"!J122")))</f>
        <v>35.043389917948126</v>
      </c>
      <c r="O205" s="103" t="str">
        <f t="shared" ref="O205:O216" ca="1" si="37">IF(ISERROR(INDIRECT(CONCATENATE($B205,"!J129"))),"",INDIRECT(CONCATENATE($B205,"!J129")))</f>
        <v>N/A</v>
      </c>
      <c r="P205" s="101"/>
      <c r="Q205" s="101"/>
      <c r="R205" s="102">
        <f t="shared" ref="R205:R216" ca="1" si="38">IF(ISERROR(INDIRECT(CONCATENATE($B205,"!J127"))),"",INDIRECT(CONCATENATE($B205,"!J127")))</f>
        <v>29.396368677552566</v>
      </c>
      <c r="S205" s="1">
        <f t="shared" ref="S205:S216" ca="1" si="39">IF(ISERROR(INDIRECT(CONCATENATE($B205,"!K122"))),"",INDIRECT(CONCATENATE($B205,"!K122")))</f>
        <v>60.441023280127702</v>
      </c>
      <c r="T205" s="103" t="str">
        <f t="shared" ref="T205:T216" ca="1" si="40">IF(ISERROR(INDIRECT(CONCATENATE($B205,"!K129"))),"",INDIRECT(CONCATENATE($B205,"!K129")))</f>
        <v>N/A</v>
      </c>
      <c r="U205" s="101"/>
      <c r="V205" s="101"/>
      <c r="W205" s="102">
        <f t="shared" ref="W205:W216" ca="1" si="41">IF(ISERROR(INDIRECT(CONCATENATE($B205,"!K127"))),"",INDIRECT(CONCATENATE($B205,"!K127")))</f>
        <v>11.745749497272714</v>
      </c>
      <c r="X205" s="1">
        <f t="shared" ref="X205:X216" ca="1" si="42">IF(ISERROR(INDIRECT(CONCATENATE($B205,"!L122"))),"",INDIRECT(CONCATENATE($B205,"!L122")))</f>
        <v>84.206282641181431</v>
      </c>
      <c r="Y205" s="103" t="str">
        <f t="shared" ref="Y205:Y216" ca="1" si="43">IF(ISERROR(INDIRECT(CONCATENATE($B205,"!L129"))),"",INDIRECT(CONCATENATE($B205,"!L129")))</f>
        <v>N/A</v>
      </c>
      <c r="Z205" s="101"/>
      <c r="AA205" s="101"/>
      <c r="AB205" s="102">
        <f t="shared" ref="AB205:AB216" ca="1" si="44">IF(ISERROR(INDIRECT(CONCATENATE($B205,"!L2127"))),"",INDIRECT(CONCATENATE($B205,"!L127")))</f>
        <v>4.9676205383518104</v>
      </c>
    </row>
    <row r="206" spans="1:30" x14ac:dyDescent="0.2">
      <c r="A206" s="99"/>
      <c r="B206" s="3" t="s">
        <v>46</v>
      </c>
      <c r="C206" s="4">
        <v>2005</v>
      </c>
      <c r="D206" s="3">
        <f t="shared" ca="1" si="30"/>
        <v>21.754448297143114</v>
      </c>
      <c r="E206" s="103">
        <f t="shared" ca="1" si="31"/>
        <v>50.067874045614666</v>
      </c>
      <c r="F206" s="101"/>
      <c r="G206" s="101"/>
      <c r="H206" s="104">
        <f t="shared" ca="1" si="32"/>
        <v>37.003546993533703</v>
      </c>
      <c r="I206" s="3">
        <f t="shared" ca="1" si="33"/>
        <v>32.726403297369636</v>
      </c>
      <c r="J206" s="103">
        <f t="shared" ca="1" si="34"/>
        <v>30.926478989325023</v>
      </c>
      <c r="K206" s="101"/>
      <c r="L206" s="101"/>
      <c r="M206" s="104">
        <f t="shared" ca="1" si="35"/>
        <v>10.582301516295267</v>
      </c>
      <c r="N206" s="3">
        <f t="shared" ca="1" si="36"/>
        <v>48.307597014653311</v>
      </c>
      <c r="O206" s="103">
        <f t="shared" ca="1" si="37"/>
        <v>23.126106111609111</v>
      </c>
      <c r="P206" s="101"/>
      <c r="Q206" s="101"/>
      <c r="R206" s="104">
        <f t="shared" ca="1" si="38"/>
        <v>6.6035534648859588</v>
      </c>
      <c r="S206" s="3">
        <f t="shared" ca="1" si="39"/>
        <v>69.82967843786335</v>
      </c>
      <c r="T206" s="103">
        <f t="shared" ca="1" si="40"/>
        <v>38.604496278419631</v>
      </c>
      <c r="U206" s="101"/>
      <c r="V206" s="101"/>
      <c r="W206" s="104">
        <f t="shared" ca="1" si="41"/>
        <v>1.4830162580959259</v>
      </c>
      <c r="X206" s="3">
        <f t="shared" ca="1" si="42"/>
        <v>89.066556319539075</v>
      </c>
      <c r="Y206" s="103">
        <f t="shared" ca="1" si="43"/>
        <v>60.960625165809965</v>
      </c>
      <c r="Z206" s="101"/>
      <c r="AA206" s="101"/>
      <c r="AB206" s="104">
        <f t="shared" ca="1" si="44"/>
        <v>0.87496802389330353</v>
      </c>
    </row>
    <row r="207" spans="1:30" x14ac:dyDescent="0.2">
      <c r="A207" s="99"/>
      <c r="B207" s="3" t="s">
        <v>298</v>
      </c>
      <c r="C207" s="4">
        <v>2011</v>
      </c>
      <c r="D207" s="3">
        <f t="shared" ca="1" si="30"/>
        <v>18.265528721081537</v>
      </c>
      <c r="E207" s="103">
        <f t="shared" ca="1" si="31"/>
        <v>44.807352487736722</v>
      </c>
      <c r="F207" s="101"/>
      <c r="G207" s="101"/>
      <c r="H207" s="104">
        <f t="shared" ca="1" si="32"/>
        <v>40.418898323511343</v>
      </c>
      <c r="I207" s="3">
        <f t="shared" ca="1" si="33"/>
        <v>25.348207480463131</v>
      </c>
      <c r="J207" s="103">
        <f t="shared" ca="1" si="34"/>
        <v>22.495350606952915</v>
      </c>
      <c r="K207" s="101"/>
      <c r="L207" s="101"/>
      <c r="M207" s="104">
        <f t="shared" ca="1" si="35"/>
        <v>24.41190947541574</v>
      </c>
      <c r="N207" s="3">
        <f t="shared" ca="1" si="36"/>
        <v>42.125498865030515</v>
      </c>
      <c r="O207" s="103">
        <f t="shared" ca="1" si="37"/>
        <v>32.99026035624793</v>
      </c>
      <c r="P207" s="101"/>
      <c r="Q207" s="101"/>
      <c r="R207" s="104">
        <f t="shared" ca="1" si="38"/>
        <v>12.821147684039497</v>
      </c>
      <c r="S207" s="3">
        <f t="shared" ca="1" si="39"/>
        <v>57.196446422624568</v>
      </c>
      <c r="T207" s="103">
        <f t="shared" ca="1" si="40"/>
        <v>26.568126620375367</v>
      </c>
      <c r="U207" s="101"/>
      <c r="V207" s="101"/>
      <c r="W207" s="104">
        <f t="shared" ca="1" si="41"/>
        <v>2.7731358088813272</v>
      </c>
      <c r="X207" s="3">
        <f t="shared" ca="1" si="42"/>
        <v>84.283081467207907</v>
      </c>
      <c r="Y207" s="103">
        <f t="shared" ca="1" si="43"/>
        <v>58.499922850246058</v>
      </c>
      <c r="Z207" s="101"/>
      <c r="AA207" s="101"/>
      <c r="AB207" s="104">
        <f t="shared" ca="1" si="44"/>
        <v>0.30629060689084225</v>
      </c>
      <c r="AD207" s="105"/>
    </row>
    <row r="208" spans="1:30" x14ac:dyDescent="0.2">
      <c r="A208" s="99"/>
      <c r="B208" s="3" t="s">
        <v>371</v>
      </c>
      <c r="C208" s="4">
        <v>2016</v>
      </c>
      <c r="D208" s="3">
        <f t="shared" ca="1" si="30"/>
        <v>18.338276818741615</v>
      </c>
      <c r="E208" s="103">
        <f t="shared" ca="1" si="31"/>
        <v>32.047347551014369</v>
      </c>
      <c r="F208" s="101"/>
      <c r="G208" s="101"/>
      <c r="H208" s="104">
        <f t="shared" ca="1" si="32"/>
        <v>21.070240991209513</v>
      </c>
      <c r="I208" s="3">
        <f t="shared" ca="1" si="33"/>
        <v>26.797404974225277</v>
      </c>
      <c r="J208" s="103">
        <f t="shared" ca="1" si="34"/>
        <v>32.304283945927679</v>
      </c>
      <c r="K208" s="101"/>
      <c r="L208" s="101"/>
      <c r="M208" s="104">
        <f t="shared" ca="1" si="35"/>
        <v>7.5238255932228633</v>
      </c>
      <c r="N208" s="3">
        <f t="shared" ca="1" si="36"/>
        <v>50.292774553400754</v>
      </c>
      <c r="O208" s="103">
        <f t="shared" ca="1" si="37"/>
        <v>24.275779032492981</v>
      </c>
      <c r="P208" s="101"/>
      <c r="Q208" s="101"/>
      <c r="R208" s="104">
        <f t="shared" ca="1" si="38"/>
        <v>4.3006297115709726</v>
      </c>
      <c r="S208" s="3">
        <f t="shared" ca="1" si="39"/>
        <v>72.718380860821441</v>
      </c>
      <c r="T208" s="103">
        <f t="shared" ca="1" si="40"/>
        <v>32.326336299384799</v>
      </c>
      <c r="U208" s="101"/>
      <c r="V208" s="101"/>
      <c r="W208" s="104">
        <f t="shared" ca="1" si="41"/>
        <v>0.73204240536081089</v>
      </c>
      <c r="X208" s="3">
        <f t="shared" ca="1" si="42"/>
        <v>89.238866530852249</v>
      </c>
      <c r="Y208" s="103">
        <f t="shared" ca="1" si="43"/>
        <v>57.722915467305938</v>
      </c>
      <c r="Z208" s="101"/>
      <c r="AA208" s="101"/>
      <c r="AB208" s="104">
        <f t="shared" ca="1" si="44"/>
        <v>0.26045621438052197</v>
      </c>
    </row>
    <row r="209" spans="1:28" x14ac:dyDescent="0.2">
      <c r="A209" s="99"/>
      <c r="B209" s="3"/>
      <c r="C209" s="4"/>
      <c r="D209" s="3" t="str">
        <f t="shared" ca="1" si="30"/>
        <v/>
      </c>
      <c r="E209" s="103" t="str">
        <f t="shared" ca="1" si="31"/>
        <v/>
      </c>
      <c r="F209" s="101"/>
      <c r="G209" s="101"/>
      <c r="H209" s="104" t="str">
        <f t="shared" ca="1" si="32"/>
        <v/>
      </c>
      <c r="I209" s="3" t="str">
        <f t="shared" ca="1" si="33"/>
        <v/>
      </c>
      <c r="J209" s="103" t="str">
        <f t="shared" ca="1" si="34"/>
        <v/>
      </c>
      <c r="K209" s="101"/>
      <c r="L209" s="101"/>
      <c r="M209" s="104" t="str">
        <f t="shared" ca="1" si="35"/>
        <v/>
      </c>
      <c r="N209" s="3" t="str">
        <f t="shared" ca="1" si="36"/>
        <v/>
      </c>
      <c r="O209" s="103" t="str">
        <f t="shared" ca="1" si="37"/>
        <v/>
      </c>
      <c r="P209" s="101"/>
      <c r="Q209" s="101"/>
      <c r="R209" s="104" t="str">
        <f t="shared" ca="1" si="38"/>
        <v/>
      </c>
      <c r="S209" s="3" t="str">
        <f t="shared" ca="1" si="39"/>
        <v/>
      </c>
      <c r="T209" s="103" t="str">
        <f t="shared" ca="1" si="40"/>
        <v/>
      </c>
      <c r="U209" s="101"/>
      <c r="V209" s="101"/>
      <c r="W209" s="104" t="str">
        <f t="shared" ca="1" si="41"/>
        <v/>
      </c>
      <c r="X209" s="3" t="str">
        <f t="shared" ca="1" si="42"/>
        <v/>
      </c>
      <c r="Y209" s="103" t="str">
        <f t="shared" ca="1" si="43"/>
        <v/>
      </c>
      <c r="Z209" s="101"/>
      <c r="AA209" s="101"/>
      <c r="AB209" s="104" t="str">
        <f t="shared" ca="1" si="44"/>
        <v/>
      </c>
    </row>
    <row r="210" spans="1:28" x14ac:dyDescent="0.2">
      <c r="A210" s="99"/>
      <c r="B210" s="3"/>
      <c r="C210" s="4"/>
      <c r="D210" s="3" t="str">
        <f t="shared" ca="1" si="30"/>
        <v/>
      </c>
      <c r="E210" s="103" t="str">
        <f t="shared" ca="1" si="31"/>
        <v/>
      </c>
      <c r="F210" s="101"/>
      <c r="G210" s="101"/>
      <c r="H210" s="104" t="str">
        <f t="shared" ca="1" si="32"/>
        <v/>
      </c>
      <c r="I210" s="3" t="str">
        <f t="shared" ca="1" si="33"/>
        <v/>
      </c>
      <c r="J210" s="103" t="str">
        <f t="shared" ca="1" si="34"/>
        <v/>
      </c>
      <c r="K210" s="101"/>
      <c r="L210" s="101"/>
      <c r="M210" s="104" t="str">
        <f t="shared" ca="1" si="35"/>
        <v/>
      </c>
      <c r="N210" s="3" t="str">
        <f t="shared" ca="1" si="36"/>
        <v/>
      </c>
      <c r="O210" s="103" t="str">
        <f t="shared" ca="1" si="37"/>
        <v/>
      </c>
      <c r="P210" s="101"/>
      <c r="Q210" s="101"/>
      <c r="R210" s="104" t="str">
        <f t="shared" ca="1" si="38"/>
        <v/>
      </c>
      <c r="S210" s="3" t="str">
        <f t="shared" ca="1" si="39"/>
        <v/>
      </c>
      <c r="T210" s="103" t="str">
        <f t="shared" ca="1" si="40"/>
        <v/>
      </c>
      <c r="U210" s="101"/>
      <c r="V210" s="101"/>
      <c r="W210" s="104" t="str">
        <f t="shared" ca="1" si="41"/>
        <v/>
      </c>
      <c r="X210" s="3" t="str">
        <f t="shared" ca="1" si="42"/>
        <v/>
      </c>
      <c r="Y210" s="103" t="str">
        <f t="shared" ca="1" si="43"/>
        <v/>
      </c>
      <c r="Z210" s="101"/>
      <c r="AA210" s="101"/>
      <c r="AB210" s="104" t="str">
        <f t="shared" ca="1" si="44"/>
        <v/>
      </c>
    </row>
    <row r="211" spans="1:28" x14ac:dyDescent="0.2">
      <c r="A211" s="99"/>
      <c r="B211" s="3"/>
      <c r="C211" s="4"/>
      <c r="D211" s="3" t="str">
        <f t="shared" ca="1" si="30"/>
        <v/>
      </c>
      <c r="E211" s="103" t="str">
        <f t="shared" ca="1" si="31"/>
        <v/>
      </c>
      <c r="F211" s="101"/>
      <c r="G211" s="101"/>
      <c r="H211" s="104" t="str">
        <f t="shared" ca="1" si="32"/>
        <v/>
      </c>
      <c r="I211" s="3" t="str">
        <f t="shared" ca="1" si="33"/>
        <v/>
      </c>
      <c r="J211" s="103" t="str">
        <f t="shared" ca="1" si="34"/>
        <v/>
      </c>
      <c r="K211" s="101"/>
      <c r="L211" s="101"/>
      <c r="M211" s="104" t="str">
        <f t="shared" ca="1" si="35"/>
        <v/>
      </c>
      <c r="N211" s="3" t="str">
        <f t="shared" ca="1" si="36"/>
        <v/>
      </c>
      <c r="O211" s="103" t="str">
        <f t="shared" ca="1" si="37"/>
        <v/>
      </c>
      <c r="P211" s="101"/>
      <c r="Q211" s="101"/>
      <c r="R211" s="104" t="str">
        <f t="shared" ca="1" si="38"/>
        <v/>
      </c>
      <c r="S211" s="3" t="str">
        <f t="shared" ca="1" si="39"/>
        <v/>
      </c>
      <c r="T211" s="103" t="str">
        <f t="shared" ca="1" si="40"/>
        <v/>
      </c>
      <c r="U211" s="101"/>
      <c r="V211" s="101"/>
      <c r="W211" s="104" t="str">
        <f t="shared" ca="1" si="41"/>
        <v/>
      </c>
      <c r="X211" s="3" t="str">
        <f t="shared" ca="1" si="42"/>
        <v/>
      </c>
      <c r="Y211" s="103" t="str">
        <f t="shared" ca="1" si="43"/>
        <v/>
      </c>
      <c r="Z211" s="101"/>
      <c r="AA211" s="101"/>
      <c r="AB211" s="104" t="str">
        <f t="shared" ca="1" si="44"/>
        <v/>
      </c>
    </row>
    <row r="212" spans="1:28" x14ac:dyDescent="0.2">
      <c r="A212" s="99"/>
      <c r="B212" s="3"/>
      <c r="C212" s="4"/>
      <c r="D212" s="3" t="str">
        <f t="shared" ca="1" si="30"/>
        <v/>
      </c>
      <c r="E212" s="103" t="str">
        <f t="shared" ca="1" si="31"/>
        <v/>
      </c>
      <c r="F212" s="101"/>
      <c r="G212" s="101"/>
      <c r="H212" s="104" t="str">
        <f t="shared" ca="1" si="32"/>
        <v/>
      </c>
      <c r="I212" s="3" t="str">
        <f t="shared" ca="1" si="33"/>
        <v/>
      </c>
      <c r="J212" s="103" t="str">
        <f t="shared" ca="1" si="34"/>
        <v/>
      </c>
      <c r="K212" s="101"/>
      <c r="L212" s="101"/>
      <c r="M212" s="104" t="str">
        <f t="shared" ca="1" si="35"/>
        <v/>
      </c>
      <c r="N212" s="3" t="str">
        <f t="shared" ca="1" si="36"/>
        <v/>
      </c>
      <c r="O212" s="103" t="str">
        <f t="shared" ca="1" si="37"/>
        <v/>
      </c>
      <c r="P212" s="101"/>
      <c r="Q212" s="101"/>
      <c r="R212" s="104" t="str">
        <f t="shared" ca="1" si="38"/>
        <v/>
      </c>
      <c r="S212" s="3" t="str">
        <f t="shared" ca="1" si="39"/>
        <v/>
      </c>
      <c r="T212" s="103" t="str">
        <f t="shared" ca="1" si="40"/>
        <v/>
      </c>
      <c r="U212" s="101"/>
      <c r="V212" s="101"/>
      <c r="W212" s="104" t="str">
        <f t="shared" ca="1" si="41"/>
        <v/>
      </c>
      <c r="X212" s="3" t="str">
        <f t="shared" ca="1" si="42"/>
        <v/>
      </c>
      <c r="Y212" s="103" t="str">
        <f t="shared" ca="1" si="43"/>
        <v/>
      </c>
      <c r="Z212" s="101"/>
      <c r="AA212" s="101"/>
      <c r="AB212" s="104" t="str">
        <f t="shared" ca="1" si="44"/>
        <v/>
      </c>
    </row>
    <row r="213" spans="1:28" x14ac:dyDescent="0.2">
      <c r="A213" s="99"/>
      <c r="B213" s="3"/>
      <c r="C213" s="4"/>
      <c r="D213" s="3" t="str">
        <f t="shared" ca="1" si="30"/>
        <v/>
      </c>
      <c r="E213" s="103" t="str">
        <f t="shared" ca="1" si="31"/>
        <v/>
      </c>
      <c r="F213" s="101"/>
      <c r="G213" s="101"/>
      <c r="H213" s="104" t="str">
        <f t="shared" ca="1" si="32"/>
        <v/>
      </c>
      <c r="I213" s="3" t="str">
        <f t="shared" ca="1" si="33"/>
        <v/>
      </c>
      <c r="J213" s="103" t="str">
        <f t="shared" ca="1" si="34"/>
        <v/>
      </c>
      <c r="K213" s="101"/>
      <c r="L213" s="101"/>
      <c r="M213" s="104" t="str">
        <f t="shared" ca="1" si="35"/>
        <v/>
      </c>
      <c r="N213" s="3" t="str">
        <f t="shared" ca="1" si="36"/>
        <v/>
      </c>
      <c r="O213" s="103" t="str">
        <f t="shared" ca="1" si="37"/>
        <v/>
      </c>
      <c r="P213" s="101"/>
      <c r="Q213" s="101"/>
      <c r="R213" s="104" t="str">
        <f t="shared" ca="1" si="38"/>
        <v/>
      </c>
      <c r="S213" s="3" t="str">
        <f t="shared" ca="1" si="39"/>
        <v/>
      </c>
      <c r="T213" s="103" t="str">
        <f t="shared" ca="1" si="40"/>
        <v/>
      </c>
      <c r="U213" s="101"/>
      <c r="V213" s="101"/>
      <c r="W213" s="104" t="str">
        <f t="shared" ca="1" si="41"/>
        <v/>
      </c>
      <c r="X213" s="3" t="str">
        <f t="shared" ca="1" si="42"/>
        <v/>
      </c>
      <c r="Y213" s="103" t="str">
        <f t="shared" ca="1" si="43"/>
        <v/>
      </c>
      <c r="Z213" s="101"/>
      <c r="AA213" s="101"/>
      <c r="AB213" s="104" t="str">
        <f t="shared" ca="1" si="44"/>
        <v/>
      </c>
    </row>
    <row r="214" spans="1:28" x14ac:dyDescent="0.2">
      <c r="A214" s="99"/>
      <c r="B214" s="3"/>
      <c r="C214" s="4"/>
      <c r="D214" s="3" t="str">
        <f t="shared" ca="1" si="30"/>
        <v/>
      </c>
      <c r="E214" s="103" t="str">
        <f t="shared" ca="1" si="31"/>
        <v/>
      </c>
      <c r="F214" s="101"/>
      <c r="G214" s="101"/>
      <c r="H214" s="104" t="str">
        <f t="shared" ca="1" si="32"/>
        <v/>
      </c>
      <c r="I214" s="3" t="str">
        <f t="shared" ca="1" si="33"/>
        <v/>
      </c>
      <c r="J214" s="103" t="str">
        <f t="shared" ca="1" si="34"/>
        <v/>
      </c>
      <c r="K214" s="101"/>
      <c r="L214" s="101"/>
      <c r="M214" s="104" t="str">
        <f t="shared" ca="1" si="35"/>
        <v/>
      </c>
      <c r="N214" s="3" t="str">
        <f t="shared" ca="1" si="36"/>
        <v/>
      </c>
      <c r="O214" s="103" t="str">
        <f t="shared" ca="1" si="37"/>
        <v/>
      </c>
      <c r="P214" s="101"/>
      <c r="Q214" s="101"/>
      <c r="R214" s="104" t="str">
        <f t="shared" ca="1" si="38"/>
        <v/>
      </c>
      <c r="S214" s="3" t="str">
        <f t="shared" ca="1" si="39"/>
        <v/>
      </c>
      <c r="T214" s="103" t="str">
        <f t="shared" ca="1" si="40"/>
        <v/>
      </c>
      <c r="U214" s="101"/>
      <c r="V214" s="101"/>
      <c r="W214" s="104" t="str">
        <f t="shared" ca="1" si="41"/>
        <v/>
      </c>
      <c r="X214" s="3" t="str">
        <f t="shared" ca="1" si="42"/>
        <v/>
      </c>
      <c r="Y214" s="103" t="str">
        <f t="shared" ca="1" si="43"/>
        <v/>
      </c>
      <c r="Z214" s="101"/>
      <c r="AA214" s="101"/>
      <c r="AB214" s="104" t="str">
        <f t="shared" ca="1" si="44"/>
        <v/>
      </c>
    </row>
    <row r="215" spans="1:28" x14ac:dyDescent="0.2">
      <c r="A215" s="99"/>
      <c r="B215" s="3"/>
      <c r="C215" s="4"/>
      <c r="D215" s="3" t="str">
        <f t="shared" ca="1" si="30"/>
        <v/>
      </c>
      <c r="E215" s="103" t="str">
        <f t="shared" ca="1" si="31"/>
        <v/>
      </c>
      <c r="F215" s="101"/>
      <c r="G215" s="101"/>
      <c r="H215" s="104" t="str">
        <f t="shared" ca="1" si="32"/>
        <v/>
      </c>
      <c r="I215" s="3" t="str">
        <f t="shared" ca="1" si="33"/>
        <v/>
      </c>
      <c r="J215" s="103" t="str">
        <f t="shared" ca="1" si="34"/>
        <v/>
      </c>
      <c r="K215" s="101"/>
      <c r="L215" s="101"/>
      <c r="M215" s="104" t="str">
        <f t="shared" ca="1" si="35"/>
        <v/>
      </c>
      <c r="N215" s="3" t="str">
        <f t="shared" ca="1" si="36"/>
        <v/>
      </c>
      <c r="O215" s="103" t="str">
        <f t="shared" ca="1" si="37"/>
        <v/>
      </c>
      <c r="P215" s="101"/>
      <c r="Q215" s="101"/>
      <c r="R215" s="104" t="str">
        <f t="shared" ca="1" si="38"/>
        <v/>
      </c>
      <c r="S215" s="3" t="str">
        <f t="shared" ca="1" si="39"/>
        <v/>
      </c>
      <c r="T215" s="103" t="str">
        <f t="shared" ca="1" si="40"/>
        <v/>
      </c>
      <c r="U215" s="101"/>
      <c r="V215" s="101"/>
      <c r="W215" s="104" t="str">
        <f t="shared" ca="1" si="41"/>
        <v/>
      </c>
      <c r="X215" s="3" t="str">
        <f t="shared" ca="1" si="42"/>
        <v/>
      </c>
      <c r="Y215" s="103" t="str">
        <f t="shared" ca="1" si="43"/>
        <v/>
      </c>
      <c r="Z215" s="101"/>
      <c r="AA215" s="101"/>
      <c r="AB215" s="104" t="str">
        <f t="shared" ca="1" si="44"/>
        <v/>
      </c>
    </row>
    <row r="216" spans="1:28" x14ac:dyDescent="0.2">
      <c r="A216" s="99"/>
      <c r="B216" s="5"/>
      <c r="C216" s="6"/>
      <c r="D216" s="5" t="str">
        <f t="shared" ca="1" si="30"/>
        <v/>
      </c>
      <c r="E216" s="106" t="str">
        <f t="shared" ca="1" si="31"/>
        <v/>
      </c>
      <c r="F216" s="107"/>
      <c r="G216" s="108"/>
      <c r="H216" s="109" t="str">
        <f t="shared" ca="1" si="32"/>
        <v/>
      </c>
      <c r="I216" s="5" t="str">
        <f t="shared" ca="1" si="33"/>
        <v/>
      </c>
      <c r="J216" s="106" t="str">
        <f t="shared" ca="1" si="34"/>
        <v/>
      </c>
      <c r="K216" s="107"/>
      <c r="L216" s="108"/>
      <c r="M216" s="109" t="str">
        <f t="shared" ca="1" si="35"/>
        <v/>
      </c>
      <c r="N216" s="5" t="str">
        <f t="shared" ca="1" si="36"/>
        <v/>
      </c>
      <c r="O216" s="106" t="str">
        <f t="shared" ca="1" si="37"/>
        <v/>
      </c>
      <c r="P216" s="107"/>
      <c r="Q216" s="108"/>
      <c r="R216" s="109" t="str">
        <f t="shared" ca="1" si="38"/>
        <v/>
      </c>
      <c r="S216" s="5" t="str">
        <f t="shared" ca="1" si="39"/>
        <v/>
      </c>
      <c r="T216" s="106" t="str">
        <f t="shared" ca="1" si="40"/>
        <v/>
      </c>
      <c r="U216" s="107"/>
      <c r="V216" s="108"/>
      <c r="W216" s="109" t="str">
        <f t="shared" ca="1" si="41"/>
        <v/>
      </c>
      <c r="X216" s="5" t="str">
        <f t="shared" ca="1" si="42"/>
        <v/>
      </c>
      <c r="Y216" s="106" t="str">
        <f t="shared" ca="1" si="43"/>
        <v/>
      </c>
      <c r="Z216" s="107"/>
      <c r="AA216" s="108"/>
      <c r="AB216" s="109" t="str">
        <f t="shared" ca="1" si="44"/>
        <v/>
      </c>
    </row>
    <row r="217" spans="1:28" ht="11.25" customHeight="1" x14ac:dyDescent="0.2"/>
    <row r="218" spans="1:28" ht="22.5" customHeight="1" x14ac:dyDescent="0.25">
      <c r="B218" s="1041" t="str">
        <f>CONCATENATE("Urban sanitation coverage, ",C199,"–",C200)</f>
        <v>Urban sanitation coverage, 2000–2017</v>
      </c>
      <c r="C218" s="1042"/>
      <c r="D218" s="1042"/>
      <c r="E218" s="1042"/>
      <c r="F218" s="1042"/>
      <c r="G218" s="1042"/>
      <c r="H218" s="1042"/>
      <c r="I218" s="1042"/>
      <c r="J218" s="1042"/>
      <c r="K218" s="1042"/>
      <c r="L218" s="1042"/>
      <c r="N218" s="110"/>
      <c r="O218" s="110"/>
      <c r="P218" s="110"/>
      <c r="Q218" s="110"/>
      <c r="R218" s="110"/>
      <c r="S218" s="1065" t="s">
        <v>11</v>
      </c>
      <c r="T218" s="1066"/>
      <c r="U218" s="1066"/>
      <c r="V218" s="1066"/>
      <c r="W218" s="1067"/>
      <c r="X218" s="110"/>
      <c r="Y218" s="110"/>
      <c r="Z218" s="110"/>
      <c r="AA218" s="110"/>
      <c r="AB218" s="111"/>
    </row>
    <row r="219" spans="1:28" ht="7.5" customHeight="1" x14ac:dyDescent="0.2"/>
    <row r="220" spans="1:28" ht="22.5" customHeight="1" x14ac:dyDescent="0.2"/>
    <row r="221" spans="1:28" ht="22.5" customHeight="1" x14ac:dyDescent="0.2"/>
    <row r="222" spans="1:28" ht="22.5" customHeight="1" x14ac:dyDescent="0.2"/>
    <row r="223" spans="1:28" ht="22.5" customHeight="1" x14ac:dyDescent="0.2"/>
    <row r="224" spans="1:28" ht="22.5" customHeight="1" x14ac:dyDescent="0.2"/>
    <row r="225" ht="22.5" customHeight="1" x14ac:dyDescent="0.2"/>
    <row r="226" ht="22.5" customHeight="1" x14ac:dyDescent="0.2"/>
    <row r="227" ht="22.5" customHeight="1" x14ac:dyDescent="0.2"/>
    <row r="228" ht="22.5" customHeight="1" x14ac:dyDescent="0.2"/>
    <row r="229" ht="22.5" customHeight="1" x14ac:dyDescent="0.2"/>
    <row r="230" ht="22.5" customHeight="1" x14ac:dyDescent="0.2"/>
    <row r="231" ht="22.5" customHeight="1" x14ac:dyDescent="0.2"/>
    <row r="232" ht="22.5" customHeight="1" x14ac:dyDescent="0.2"/>
    <row r="233" ht="22.5" customHeight="1" x14ac:dyDescent="0.2"/>
    <row r="234" ht="22.5" customHeight="1" x14ac:dyDescent="0.2"/>
    <row r="253" spans="2:28" x14ac:dyDescent="0.2">
      <c r="C253" s="112"/>
      <c r="D253" s="112"/>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c r="AA253" s="113"/>
      <c r="AB253" s="113"/>
    </row>
    <row r="254" spans="2:28" x14ac:dyDescent="0.2">
      <c r="C254" s="112"/>
      <c r="D254" s="112"/>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c r="AA254" s="113"/>
      <c r="AB254" s="113"/>
    </row>
    <row r="255" spans="2:28" x14ac:dyDescent="0.2">
      <c r="C255" s="112"/>
      <c r="D255" s="112"/>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c r="AA255" s="113"/>
      <c r="AB255" s="113"/>
    </row>
    <row r="256" spans="2:28" x14ac:dyDescent="0.2">
      <c r="B256" s="113"/>
      <c r="C256" s="112"/>
      <c r="D256" s="112"/>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c r="AA256" s="113"/>
      <c r="AB256" s="113"/>
    </row>
    <row r="257" spans="2:28" x14ac:dyDescent="0.2">
      <c r="B257" s="113"/>
      <c r="C257" s="112"/>
      <c r="D257" s="112"/>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c r="AA257" s="113"/>
      <c r="AB257" s="113"/>
    </row>
    <row r="297" spans="1:30" s="51" customFormat="1" ht="16.5" customHeight="1" x14ac:dyDescent="0.2">
      <c r="A297" s="1063" t="s">
        <v>7</v>
      </c>
      <c r="B297" s="1063"/>
      <c r="C297" s="1063"/>
      <c r="D297" s="1060" t="s">
        <v>0</v>
      </c>
      <c r="E297" s="1061"/>
      <c r="F297" s="1061"/>
      <c r="G297" s="1061"/>
      <c r="H297" s="1062"/>
      <c r="I297" s="1060" t="s">
        <v>1</v>
      </c>
      <c r="J297" s="1061"/>
      <c r="K297" s="1061"/>
      <c r="L297" s="1061"/>
      <c r="M297" s="1062"/>
      <c r="N297" s="1060" t="s">
        <v>2</v>
      </c>
      <c r="O297" s="1061"/>
      <c r="P297" s="1061"/>
      <c r="Q297" s="1061"/>
      <c r="R297" s="1062"/>
      <c r="S297" s="1060" t="s">
        <v>3</v>
      </c>
      <c r="T297" s="1061"/>
      <c r="U297" s="1061"/>
      <c r="V297" s="1061"/>
      <c r="W297" s="1062"/>
      <c r="X297" s="1060" t="s">
        <v>4</v>
      </c>
      <c r="Y297" s="1061"/>
      <c r="Z297" s="1061"/>
      <c r="AA297" s="1061"/>
      <c r="AB297" s="1062"/>
    </row>
    <row r="298" spans="1:30" s="55" customFormat="1" ht="22.5" customHeight="1" x14ac:dyDescent="0.2">
      <c r="A298" s="1064"/>
      <c r="B298" s="1064"/>
      <c r="C298" s="1064"/>
      <c r="D298" s="65" t="s">
        <v>14</v>
      </c>
      <c r="E298" s="66" t="s">
        <v>15</v>
      </c>
      <c r="F298" s="53" t="s">
        <v>16</v>
      </c>
      <c r="G298" s="53" t="s">
        <v>22</v>
      </c>
      <c r="H298" s="54" t="s">
        <v>19</v>
      </c>
      <c r="I298" s="65" t="s">
        <v>14</v>
      </c>
      <c r="J298" s="66" t="s">
        <v>15</v>
      </c>
      <c r="K298" s="53" t="s">
        <v>16</v>
      </c>
      <c r="L298" s="53" t="s">
        <v>22</v>
      </c>
      <c r="M298" s="54" t="s">
        <v>19</v>
      </c>
      <c r="N298" s="65" t="s">
        <v>14</v>
      </c>
      <c r="O298" s="66" t="s">
        <v>15</v>
      </c>
      <c r="P298" s="53" t="s">
        <v>16</v>
      </c>
      <c r="Q298" s="53" t="s">
        <v>22</v>
      </c>
      <c r="R298" s="54" t="s">
        <v>19</v>
      </c>
      <c r="S298" s="65" t="s">
        <v>14</v>
      </c>
      <c r="T298" s="66" t="s">
        <v>15</v>
      </c>
      <c r="U298" s="53" t="s">
        <v>16</v>
      </c>
      <c r="V298" s="53" t="s">
        <v>22</v>
      </c>
      <c r="W298" s="54" t="s">
        <v>19</v>
      </c>
      <c r="X298" s="65" t="s">
        <v>14</v>
      </c>
      <c r="Y298" s="66" t="s">
        <v>15</v>
      </c>
      <c r="Z298" s="53" t="s">
        <v>16</v>
      </c>
      <c r="AA298" s="53" t="s">
        <v>22</v>
      </c>
      <c r="AB298" s="54" t="s">
        <v>19</v>
      </c>
    </row>
    <row r="299" spans="1:30" s="75" customFormat="1" ht="15" customHeight="1" x14ac:dyDescent="0.2">
      <c r="A299" s="1068" t="s">
        <v>10</v>
      </c>
      <c r="B299" s="1069"/>
      <c r="C299" s="7">
        <v>2000</v>
      </c>
      <c r="D299" s="67">
        <f ca="1">IF((D301+H301)&gt;100,D301*100/(D301+H301),D301)</f>
        <v>1.4914762063835951</v>
      </c>
      <c r="E299" s="117">
        <f ca="1">D299*AVERAGEIF(E305:E316,"&gt;0")/100</f>
        <v>1.145401565173622</v>
      </c>
      <c r="F299" s="69">
        <f ca="1">D299*(100-AVERAGEIF(E305:E316,"&gt;0"))/100</f>
        <v>0.34607464120997328</v>
      </c>
      <c r="G299" s="70">
        <f ca="1">100-(E299+F299+H299)</f>
        <v>3.113774857606586</v>
      </c>
      <c r="H299" s="71">
        <f ca="1">IF((D301+H301)&gt;100,H301*100/(D301+H301),H301)</f>
        <v>95.394748936009819</v>
      </c>
      <c r="I299" s="67">
        <f ca="1">IF((I301+M301)&gt;100,I301*100/(I301+M301),I301)</f>
        <v>2.3877781772331446</v>
      </c>
      <c r="J299" s="117">
        <f ca="1">I299*AVERAGEIF(J305:J316,"&gt;0")/100</f>
        <v>2.0162112232380296</v>
      </c>
      <c r="K299" s="72">
        <f ca="1">I299*(100-AVERAGEIF(J305:J316,"&gt;0"))/100</f>
        <v>0.37156695399511508</v>
      </c>
      <c r="L299" s="73">
        <f ca="1">100-(J299+K299+M299)</f>
        <v>6.2530594744406471</v>
      </c>
      <c r="M299" s="74">
        <f ca="1">IF((I301+M301)&gt;100,M301*100/(I301+M301),M301)</f>
        <v>91.359162348326208</v>
      </c>
      <c r="N299" s="67">
        <f ca="1">IF((N301+R301)&gt;100,N301*100/(N301+R301),N301)</f>
        <v>2.9887571552818599</v>
      </c>
      <c r="O299" s="117">
        <f ca="1">N299*AVERAGEIF(O305:O316,"&gt;0")/100</f>
        <v>2.4068973176405022</v>
      </c>
      <c r="P299" s="72">
        <f ca="1">N299*(100-AVERAGEIF(O305:O316,"&gt;0"))/100</f>
        <v>0.58185983764135774</v>
      </c>
      <c r="Q299" s="73">
        <f ca="1">100-(O299+P299+R299)</f>
        <v>7.8695005524231192</v>
      </c>
      <c r="R299" s="74">
        <f ca="1">IF((N301+R301)&gt;100,R301*100/(N301+R301),R301)</f>
        <v>89.141742292295021</v>
      </c>
      <c r="S299" s="67">
        <f ca="1">IF((S301+W301)&gt;100,S301*100/(S301+W301),S301)</f>
        <v>2.9268280365570263</v>
      </c>
      <c r="T299" s="117">
        <f ca="1">S299*AVERAGEIF(T305:T316,"&gt;0")/100</f>
        <v>2.3080439864560645</v>
      </c>
      <c r="U299" s="72">
        <f ca="1">S299*(100-AVERAGEIF(T305:T316,"&gt;0"))/100</f>
        <v>0.61878405010096182</v>
      </c>
      <c r="V299" s="73">
        <f ca="1">100-(T299+U299+W299)</f>
        <v>11.051203955637675</v>
      </c>
      <c r="W299" s="74">
        <f ca="1">IF((S301+W301)&gt;100,W301*100/(S301+W301),W301)</f>
        <v>86.021968007805299</v>
      </c>
      <c r="X299" s="67">
        <f ca="1">IF((X301+AB301)&gt;100,X301*100/(X301+AB301),X301)</f>
        <v>3.9677115694646545</v>
      </c>
      <c r="Y299" s="117">
        <f ca="1">X299*AVERAGEIF(Y305:Y316,"&gt;0")/100</f>
        <v>2.8662075642444216</v>
      </c>
      <c r="Z299" s="72">
        <f ca="1">X299*(100-AVERAGEIF(Y305:Y316,"&gt;0"))/100</f>
        <v>1.101504005220233</v>
      </c>
      <c r="AA299" s="73">
        <f ca="1">100-(Y299+Z299+AB299)</f>
        <v>16.320109070241642</v>
      </c>
      <c r="AB299" s="74">
        <f ca="1">IF((X301+AB301)&gt;100,AB301*100/(X301+AB301),AB301)</f>
        <v>79.712179360293703</v>
      </c>
    </row>
    <row r="300" spans="1:30" s="75" customFormat="1" ht="15" customHeight="1" x14ac:dyDescent="0.2">
      <c r="A300" s="1070"/>
      <c r="B300" s="1071"/>
      <c r="C300" s="8">
        <v>2017</v>
      </c>
      <c r="D300" s="76">
        <f ca="1">IF((D302+H302)&gt;100,D302*100/(D302+H302),D302)</f>
        <v>6.2397659065288735</v>
      </c>
      <c r="E300" s="118">
        <f ca="1">D300*AVERAGEIF(E305:E316,"&gt;0")/100</f>
        <v>4.7919219931672297</v>
      </c>
      <c r="F300" s="78">
        <f ca="1">D300*(100-AVERAGEIF(E305:E316,"&gt;0"))/100</f>
        <v>1.4478439133616441</v>
      </c>
      <c r="G300" s="79">
        <f ca="1">100-(E300+F300+H300)</f>
        <v>47.290189673983377</v>
      </c>
      <c r="H300" s="80">
        <f ca="1">IF((D302+H302)&gt;100,H302*100/(D302+H302),H302)</f>
        <v>46.470044419487749</v>
      </c>
      <c r="I300" s="76">
        <f ca="1">IF((I302+M302)&gt;100,I302*100/(I302+M302),I302)</f>
        <v>6.0188184725053588</v>
      </c>
      <c r="J300" s="118">
        <f ca="1">I300*AVERAGEIF(J305:J316,"&gt;0")/100</f>
        <v>5.0822180513264597</v>
      </c>
      <c r="K300" s="78">
        <f ca="1">I300*(100-AVERAGEIF(J305:J316,"&gt;0"))/100</f>
        <v>0.93660042117889919</v>
      </c>
      <c r="L300" s="79">
        <f ca="1">100-(J300+K300+M300)</f>
        <v>57.336753994522383</v>
      </c>
      <c r="M300" s="80">
        <f ca="1">IF((I302+M302)&gt;100,M302*100/(I302+M302),M302)</f>
        <v>36.644427532972259</v>
      </c>
      <c r="N300" s="76">
        <f ca="1">IF((N302+R302)&gt;100,N302*100/(N302+R302),N302)</f>
        <v>8.0305216574589622</v>
      </c>
      <c r="O300" s="118">
        <f ca="1">N300*AVERAGEIF(O305:O316,"&gt;0")/100</f>
        <v>6.467116608130417</v>
      </c>
      <c r="P300" s="78">
        <f ca="1">N300*(100-AVERAGEIF(O305:O316,"&gt;0"))/100</f>
        <v>1.5634050493285452</v>
      </c>
      <c r="Q300" s="79">
        <f ca="1">100-(O300+P300+R300)</f>
        <v>62.66854991394473</v>
      </c>
      <c r="R300" s="80">
        <f ca="1">IF((N302+R302)&gt;100,R302*100/(N302+R302),R302)</f>
        <v>29.300928428596308</v>
      </c>
      <c r="S300" s="76">
        <f ca="1">IF((S302+W302)&gt;100,S302*100/(S302+W302),S302)</f>
        <v>8.5047077953272492</v>
      </c>
      <c r="T300" s="118">
        <f ca="1">S300*AVERAGEIF(T305:T316,"&gt;0")/100</f>
        <v>6.7066597143376843</v>
      </c>
      <c r="U300" s="78">
        <f ca="1">S300*(100-AVERAGEIF(T305:T316,"&gt;0"))/100</f>
        <v>1.7980480809895647</v>
      </c>
      <c r="V300" s="79">
        <f ca="1">100-(T300+U300+W300)</f>
        <v>70.017932215935161</v>
      </c>
      <c r="W300" s="80">
        <f ca="1">IF((S302+W302)&gt;100,W302*100/(S302+W302),W302)</f>
        <v>21.477359988737589</v>
      </c>
      <c r="X300" s="76">
        <f ca="1">IF((X302+AB302)&gt;100,X302*100/(X302+AB302),X302)</f>
        <v>13.728713107747353</v>
      </c>
      <c r="Y300" s="118">
        <f ca="1">X300*AVERAGEIF(Y305:Y316,"&gt;0")/100</f>
        <v>9.9173895752901799</v>
      </c>
      <c r="Z300" s="78">
        <f ca="1">X300*(100-AVERAGEIF(Y305:Y316,"&gt;0"))/100</f>
        <v>3.8113235324571728</v>
      </c>
      <c r="AA300" s="79">
        <f ca="1">100-(Y300+Z300+AB300)</f>
        <v>75.41279363385911</v>
      </c>
      <c r="AB300" s="80">
        <f ca="1">IF((X302+AB302)&gt;100,AB302*100/(X302+AB302),AB302)</f>
        <v>10.858493258393537</v>
      </c>
    </row>
    <row r="301" spans="1:30" hidden="1" x14ac:dyDescent="0.2">
      <c r="A301" s="1072" t="s">
        <v>12</v>
      </c>
      <c r="B301" s="1073"/>
      <c r="C301" s="81">
        <f>MinRegYear(C299,C305:C316)</f>
        <v>2000</v>
      </c>
      <c r="D301" s="82">
        <f ca="1">IF(MAX(C305:C316)-MIN(C305:C316)&lt;5,AVERAGEIF(C305:C316,"&gt;0",D305:D316),
IF(FORECAST($C301,D$305:D$316,$C$305:$C$316)&lt;0,0,
IF(FORECAST($C301,D$305:D$316,$C$305:$C$316)&gt;100,100,
FORECAST($C301,D$305:D$316,$C$305:$C$316))))</f>
        <v>1.4914762063835951</v>
      </c>
      <c r="E301" s="83"/>
      <c r="F301" s="84"/>
      <c r="G301" s="84"/>
      <c r="H301" s="85">
        <f ca="1">IF(MAX(C305:C316)-MIN(C305:C316)&lt;5,AVERAGEIF(C305:C316,"&gt;0",H305:H316),
IF(FORECAST($C301,H$305:H$316,$C$305:$C$316)&lt;0,0,
IF(FORECAST($C301,H$305:H$316,$C$305:$C$316)&gt;100,100,
FORECAST($C301,H$305:H$316,$C$305:$C$316))))</f>
        <v>95.394748936009819</v>
      </c>
      <c r="I301" s="82">
        <f ca="1">IF(MAX(C305:C316)-MIN(C305:C316)&lt;5,AVERAGEIF(C305:C316,"&gt;0",I305:I316),
IF(FORECAST($C301,I$305:I$316,$C$305:$C$316)&lt;0,0,
IF(FORECAST($C301,I$305:I$316,$C$305:$C$316)&gt;100,100,
FORECAST($C301,I$305:I$316,$C$305:$C$316))))</f>
        <v>2.3877781772331446</v>
      </c>
      <c r="J301" s="83"/>
      <c r="K301" s="84"/>
      <c r="L301" s="84"/>
      <c r="M301" s="85">
        <f ca="1">IF(MAX(C305:C316)-MIN(C305:C316)&lt;5,AVERAGEIF(C305:C316,"&gt;0",M305:M316),
IF(FORECAST($C301,M$305:M$316,$C$305:$C$316)&lt;0,0,
IF(FORECAST($C301,M$305:M$316,$C$305:$C$316)&gt;100,100,
FORECAST($C301,M$305:M$316,$C$305:$C$316))))</f>
        <v>91.359162348326208</v>
      </c>
      <c r="N301" s="82">
        <f ca="1">IF(MAX(C305:C316)-MIN(C305:C316)&lt;5,AVERAGEIF(C305:C316,"&gt;0",N305:N316),
IF(FORECAST($C301,N$305:N$316,$C$305:$C$316)&lt;0,0,
IF(FORECAST($C301,N$305:N$316,$C$305:$C$316)&gt;100,100,
FORECAST($C301,N$305:N$316,$C$305:$C$316))))</f>
        <v>2.9887571552818599</v>
      </c>
      <c r="O301" s="83"/>
      <c r="P301" s="84"/>
      <c r="Q301" s="84"/>
      <c r="R301" s="85">
        <f ca="1">IF(MAX(C305:C316)-MIN(C305:C316)&lt;5,AVERAGEIF(C305:C316,"&gt;0",R305:R316),
IF(FORECAST($C301,R$305:R$316,$C$305:$C$316)&lt;0,0,
IF(FORECAST($C301,R$305:R$316,$C$305:$C$316)&gt;100,100,
FORECAST($C301,R$305:R$316,$C$305:$C$316))))</f>
        <v>89.141742292295021</v>
      </c>
      <c r="S301" s="82">
        <f ca="1">IF(MAX(C305:C316)-MIN(C305:C316)&lt;5,AVERAGEIF(C305:C316,"&gt;0",S305:S316),
IF(FORECAST($C301,S$305:S$316,$C$305:$C$316)&lt;0,0,
IF(FORECAST($C301,S$305:S$316,$C$305:$C$316)&gt;100,100,
FORECAST($C301,S$305:S$316,$C$305:$C$316))))</f>
        <v>2.9268280365570263</v>
      </c>
      <c r="T301" s="83"/>
      <c r="U301" s="84"/>
      <c r="V301" s="84"/>
      <c r="W301" s="85">
        <f ca="1">IF(MAX(C305:C316)-MIN(C305:C316)&lt;5,AVERAGEIF(C305:C316,"&gt;0",W305:W316),
IF(FORECAST($C301,W$305:W$316,$C$305:$C$316)&lt;0,0,
IF(FORECAST($C301,W$305:W$316,$C$305:$C$316)&gt;100,100,
FORECAST($C301,W$305:W$316,$C$305:$C$316))))</f>
        <v>86.021968007805299</v>
      </c>
      <c r="X301" s="82">
        <f ca="1">IF(MAX(C305:C316)-MIN(C305:C316)&lt;5,AVERAGEIF(C305:C316,"&gt;0",X305:X316),
IF(FORECAST($C301,X$305:X$316,$C$305:$C$316)&lt;0,0,
IF(FORECAST($C301,X$305:X$316,$C$305:$C$316)&gt;100,100,
FORECAST($C301,X$305:X$316,$C$305:$C$316))))</f>
        <v>3.9677115694646545</v>
      </c>
      <c r="Y301" s="83"/>
      <c r="Z301" s="84"/>
      <c r="AA301" s="84"/>
      <c r="AB301" s="85">
        <f ca="1">IF(MAX(C305:C316)-MIN(C305:C316)&lt;5,AVERAGEIF(C305:C316,"&gt;0",AB305:AB316),
IF(FORECAST($C301,AB$305:AB$316,$C$305:$C$316)&lt;0,0,
IF(FORECAST($C301,AB$305:AB$316,$C$305:$C$316)&gt;100,100,
FORECAST($C301,AB$305:AB$316,$C$305:$C$316))))</f>
        <v>79.712179360293703</v>
      </c>
    </row>
    <row r="302" spans="1:30" hidden="1" x14ac:dyDescent="0.2">
      <c r="A302" s="1074"/>
      <c r="B302" s="1075"/>
      <c r="C302" s="60">
        <f>MaxRegYear(C300,C305:C316)</f>
        <v>2017</v>
      </c>
      <c r="D302" s="86">
        <f ca="1">IF(MAX(C305:C316)-MIN(C305:C316)&lt;5,AVERAGEIF(C305:C316,"&gt;0",D305:D316),
IF(FORECAST($C302,D$305:D$316,$C$305:$C$316)&lt;0,0,
IF(FORECAST($C302,D$305:D$316,$C$305:$C$316)&gt;100,100,
FORECAST($C302,D$305:D$316,$C$305:$C$316))))</f>
        <v>6.2397659065288735</v>
      </c>
      <c r="E302" s="87"/>
      <c r="F302" s="88"/>
      <c r="G302" s="88"/>
      <c r="H302" s="89">
        <f ca="1">IF(MAX(C305:C316)-MIN(C305:C316)&lt;5,AVERAGEIF(C305:C316,"&gt;0",H305:H316),
IF(FORECAST($C302,H$305:H$316,$C$305:$C$316)&lt;0,0,
IF(FORECAST($C302,H$305:H$316,$C$305:$C$316)&gt;100,100,
FORECAST($C302,H$305:H$316,$C$305:$C$316))))</f>
        <v>46.470044419487749</v>
      </c>
      <c r="I302" s="86">
        <f ca="1">IF(MAX(C305:C316)-MIN(C305:C316)&lt;5,AVERAGEIF(C305:C316,"&gt;0",I305:I316),
IF(FORECAST($C302,I$305:I$316,$C$305:$C$316)&lt;0,0,
IF(FORECAST($C302,I$305:I$316,$C$305:$C$316)&gt;100,100,
FORECAST($C302,I$305:I$316,$C$305:$C$316))))</f>
        <v>6.0188184725053588</v>
      </c>
      <c r="J302" s="87"/>
      <c r="K302" s="88"/>
      <c r="L302" s="88"/>
      <c r="M302" s="89">
        <f ca="1">IF(MAX(C305:C316)-MIN(C305:C316)&lt;5,AVERAGEIF(C305:C316,"&gt;0",M305:M316),
IF(FORECAST($C302,M$305:M$316,$C$305:$C$316)&lt;0,0,
IF(FORECAST($C302,M$305:M$316,$C$305:$C$316)&gt;100,100,
FORECAST($C302,M$305:M$316,$C$305:$C$316))))</f>
        <v>36.644427532972259</v>
      </c>
      <c r="N302" s="86">
        <f ca="1">IF(MAX(C305:C316)-MIN(C305:C316)&lt;5,AVERAGEIF(C305:C316,"&gt;0",N305:N316),
IF(FORECAST($C302,N$305:N$316,$C$305:$C$316)&lt;0,0,
IF(FORECAST($C302,N$305:N$316,$C$305:$C$316)&gt;100,100,
FORECAST($C302,N$305:N$316,$C$305:$C$316))))</f>
        <v>8.0305216574589622</v>
      </c>
      <c r="O302" s="87"/>
      <c r="P302" s="88"/>
      <c r="Q302" s="88"/>
      <c r="R302" s="89">
        <f ca="1">IF(MAX(C305:C316)-MIN(C305:C316)&lt;5,AVERAGEIF(C305:C316,"&gt;0",R305:R316),
IF(FORECAST($C302,R$305:R$316,$C$305:$C$316)&lt;0,0,
IF(FORECAST($C302,R$305:R$316,$C$305:$C$316)&gt;100,100,
FORECAST($C302,R$305:R$316,$C$305:$C$316))))</f>
        <v>29.300928428596308</v>
      </c>
      <c r="S302" s="86">
        <f ca="1">IF(MAX(C305:C316)-MIN(C305:C316)&lt;5,AVERAGEIF(C305:C316,"&gt;0",S305:S316),
IF(FORECAST($C302,S$305:S$316,$C$305:$C$316)&lt;0,0,
IF(FORECAST($C302,S$305:S$316,$C$305:$C$316)&gt;100,100,
FORECAST($C302,S$305:S$316,$C$305:$C$316))))</f>
        <v>8.5047077953272492</v>
      </c>
      <c r="T302" s="87"/>
      <c r="U302" s="88"/>
      <c r="V302" s="88"/>
      <c r="W302" s="89">
        <f ca="1">IF(MAX(C305:C316)-MIN(C305:C316)&lt;5,AVERAGEIF(C305:C316,"&gt;0",W305:W316),
IF(FORECAST($C302,W$305:W$316,$C$305:$C$316)&lt;0,0,
IF(FORECAST($C302,W$305:W$316,$C$305:$C$316)&gt;100,100,
FORECAST($C302,W$305:W$316,$C$305:$C$316))))</f>
        <v>21.477359988737589</v>
      </c>
      <c r="X302" s="86">
        <f ca="1">IF(MAX(C305:C316)-MIN(C305:C316)&lt;5,AVERAGEIF(C305:C316,"&gt;0",X305:X316),
IF(FORECAST($C302,X$305:X$316,$C$305:$C$316)&lt;0,0,
IF(FORECAST($C302,X$305:X$316,$C$305:$C$316)&gt;100,100,
FORECAST($C302,X$305:X$316,$C$305:$C$316))))</f>
        <v>13.728713107747353</v>
      </c>
      <c r="Y302" s="87"/>
      <c r="Z302" s="88"/>
      <c r="AA302" s="88"/>
      <c r="AB302" s="89">
        <f ca="1">IF(MAX(C305:C316)-MIN(C305:C316)&lt;5,AVERAGEIF(C305:C316,"&gt;0",AB305:AB316),
IF(FORECAST($C302,AB$305:AB$316,$C$305:$C$316)&lt;0,0,
IF(FORECAST($C302,AB$305:AB$316,$C$305:$C$316)&gt;100,100,
FORECAST($C302,AB$305:AB$316,$C$305:$C$316))))</f>
        <v>10.858493258393537</v>
      </c>
    </row>
    <row r="303" spans="1:30" ht="9" customHeight="1" x14ac:dyDescent="0.2">
      <c r="D303" s="90"/>
      <c r="I303" s="90"/>
      <c r="K303" s="50"/>
      <c r="L303" s="50"/>
      <c r="N303" s="90"/>
      <c r="P303" s="50"/>
      <c r="Q303" s="50"/>
      <c r="S303" s="90"/>
      <c r="U303" s="50"/>
      <c r="V303" s="50"/>
      <c r="X303" s="90"/>
      <c r="Z303" s="50"/>
      <c r="AA303" s="50"/>
      <c r="AB303" s="91"/>
    </row>
    <row r="304" spans="1:30" ht="22.5" customHeight="1" x14ac:dyDescent="0.2">
      <c r="B304" s="114" t="s">
        <v>8</v>
      </c>
      <c r="C304" s="93" t="s">
        <v>9</v>
      </c>
      <c r="D304" s="94" t="s">
        <v>14</v>
      </c>
      <c r="E304" s="54" t="s">
        <v>29</v>
      </c>
      <c r="F304" s="96"/>
      <c r="G304" s="96"/>
      <c r="H304" s="97" t="s">
        <v>19</v>
      </c>
      <c r="I304" s="94" t="s">
        <v>14</v>
      </c>
      <c r="J304" s="54" t="s">
        <v>29</v>
      </c>
      <c r="K304" s="96"/>
      <c r="L304" s="96"/>
      <c r="M304" s="97" t="s">
        <v>19</v>
      </c>
      <c r="N304" s="94" t="s">
        <v>14</v>
      </c>
      <c r="O304" s="54" t="s">
        <v>29</v>
      </c>
      <c r="P304" s="96"/>
      <c r="Q304" s="96"/>
      <c r="R304" s="97" t="s">
        <v>19</v>
      </c>
      <c r="S304" s="94" t="s">
        <v>14</v>
      </c>
      <c r="T304" s="54" t="s">
        <v>29</v>
      </c>
      <c r="U304" s="96"/>
      <c r="V304" s="96"/>
      <c r="W304" s="97" t="s">
        <v>19</v>
      </c>
      <c r="X304" s="94" t="s">
        <v>14</v>
      </c>
      <c r="Y304" s="54" t="s">
        <v>29</v>
      </c>
      <c r="Z304" s="96"/>
      <c r="AA304" s="96"/>
      <c r="AB304" s="97" t="s">
        <v>19</v>
      </c>
      <c r="AD304" s="98"/>
    </row>
    <row r="305" spans="1:30" x14ac:dyDescent="0.2">
      <c r="A305" s="99"/>
      <c r="B305" s="1" t="s">
        <v>114</v>
      </c>
      <c r="C305" s="2">
        <v>2000</v>
      </c>
      <c r="D305" s="1">
        <f t="shared" ref="D305:D316" ca="1" si="45">IF(ISERROR(INDIRECT(CONCATENATE($B305,"!M122"))),"",INDIRECT(CONCATENATE($B305,"!M122")))</f>
        <v>7.7323767577909222E-2</v>
      </c>
      <c r="E305" s="103" t="str">
        <f t="shared" ref="E305:E316" ca="1" si="46">IF(ISERROR(INDIRECT(CONCATENATE($B305,"!M129"))),"",INDIRECT(CONCATENATE($B305,"!M129")))</f>
        <v>N/A</v>
      </c>
      <c r="F305" s="101"/>
      <c r="G305" s="101"/>
      <c r="H305" s="102">
        <f t="shared" ref="H305:H316" ca="1" si="47">IF(ISERROR(INDIRECT(CONCATENATE($B305,"!M127"))),"",INDIRECT(CONCATENATE($B305,"!M127")))</f>
        <v>97.326100333060651</v>
      </c>
      <c r="I305" s="1">
        <f t="shared" ref="I305:I316" ca="1" si="48">IF(ISERROR(INDIRECT(CONCATENATE($B305,"!N122"))),"",INDIRECT(CONCATENATE($B305,"!N122")))</f>
        <v>0.22785905717166038</v>
      </c>
      <c r="J305" s="100" t="str">
        <f t="shared" ref="J305:J316" ca="1" si="49">IF(ISERROR(INDIRECT(CONCATENATE($B305,"!N129"))),"",INDIRECT(CONCATENATE($B305,"!N129")))</f>
        <v>N/A</v>
      </c>
      <c r="K305" s="101"/>
      <c r="L305" s="101"/>
      <c r="M305" s="102">
        <f t="shared" ref="M305:M316" ca="1" si="50">IF(ISERROR(INDIRECT(CONCATENATE($B305,"!N127"))),"",INDIRECT(CONCATENATE($B305,"!N127")))</f>
        <v>94.870518122598398</v>
      </c>
      <c r="N305" s="1">
        <f t="shared" ref="N305:N316" ca="1" si="51">IF(ISERROR(INDIRECT(CONCATENATE($B305,"!O122"))),"",INDIRECT(CONCATENATE($B305,"!O122")))</f>
        <v>0.40967440415490713</v>
      </c>
      <c r="O305" s="100" t="str">
        <f t="shared" ref="O305:O316" ca="1" si="52">IF(ISERROR(INDIRECT(CONCATENATE($B305,"!O129"))),"",INDIRECT(CONCATENATE($B305,"!O129")))</f>
        <v>N/A</v>
      </c>
      <c r="P305" s="101"/>
      <c r="Q305" s="101"/>
      <c r="R305" s="102">
        <f t="shared" ref="R305:R316" ca="1" si="53">IF(ISERROR(INDIRECT(CONCATENATE($B305,"!O127"))),"",INDIRECT(CONCATENATE($B305,"!O127")))</f>
        <v>92.375074055949256</v>
      </c>
      <c r="S305" s="1">
        <f t="shared" ref="S305:S316" ca="1" si="54">IF(ISERROR(INDIRECT(CONCATENATE($B305,"!P122"))),"",INDIRECT(CONCATENATE($B305,"!P122")))</f>
        <v>0.38386279231989034</v>
      </c>
      <c r="T305" s="100" t="str">
        <f t="shared" ref="T305:T316" ca="1" si="55">IF(ISERROR(INDIRECT(CONCATENATE($B305,"!P129"))),"",INDIRECT(CONCATENATE($B305,"!P129")))</f>
        <v>N/A</v>
      </c>
      <c r="U305" s="101"/>
      <c r="V305" s="101"/>
      <c r="W305" s="102">
        <f t="shared" ref="W305:W316" ca="1" si="56">IF(ISERROR(INDIRECT(CONCATENATE($B305,"!P127"))),"",INDIRECT(CONCATENATE($B305,"!P127")))</f>
        <v>88.819345460558864</v>
      </c>
      <c r="X305" s="1">
        <f t="shared" ref="X305:X316" ca="1" si="57">IF(ISERROR(INDIRECT(CONCATENATE($B305,"!Q122"))),"",INDIRECT(CONCATENATE($B305,"!Q122")))</f>
        <v>1.0154438421034406</v>
      </c>
      <c r="Y305" s="100" t="str">
        <f t="shared" ref="Y305:Y316" ca="1" si="58">IF(ISERROR(INDIRECT(CONCATENATE($B305,"!Q129"))),"",INDIRECT(CONCATENATE($B305,"!Q129")))</f>
        <v>N/A</v>
      </c>
      <c r="Z305" s="101"/>
      <c r="AA305" s="101"/>
      <c r="AB305" s="102">
        <f t="shared" ref="AB305:AB316" ca="1" si="59">IF(ISERROR(INDIRECT(CONCATENATE($B305,"!Q2127"))),"",INDIRECT(CONCATENATE($B305,"!Q127")))</f>
        <v>84.774171052790606</v>
      </c>
    </row>
    <row r="306" spans="1:30" x14ac:dyDescent="0.2">
      <c r="A306" s="99"/>
      <c r="B306" s="3" t="s">
        <v>46</v>
      </c>
      <c r="C306" s="4">
        <v>2005</v>
      </c>
      <c r="D306" s="3">
        <f t="shared" ca="1" si="45"/>
        <v>4.6928111498679055</v>
      </c>
      <c r="E306" s="103">
        <f t="shared" ca="1" si="46"/>
        <v>92.735515946422666</v>
      </c>
      <c r="F306" s="101"/>
      <c r="G306" s="101"/>
      <c r="H306" s="104">
        <f t="shared" ca="1" si="47"/>
        <v>83.520986127091916</v>
      </c>
      <c r="I306" s="3">
        <f t="shared" ca="1" si="48"/>
        <v>5.9168884425235184</v>
      </c>
      <c r="J306" s="103">
        <f t="shared" ca="1" si="49"/>
        <v>85.636024890224249</v>
      </c>
      <c r="K306" s="101"/>
      <c r="L306" s="101"/>
      <c r="M306" s="104">
        <f t="shared" ca="1" si="50"/>
        <v>73.9549298458479</v>
      </c>
      <c r="N306" s="3">
        <f t="shared" ca="1" si="51"/>
        <v>6.9498206775633067</v>
      </c>
      <c r="O306" s="103">
        <f t="shared" ca="1" si="52"/>
        <v>84.724961859782113</v>
      </c>
      <c r="P306" s="101"/>
      <c r="Q306" s="101"/>
      <c r="R306" s="104">
        <f t="shared" ca="1" si="53"/>
        <v>69.837082121844489</v>
      </c>
      <c r="S306" s="3">
        <f t="shared" ca="1" si="54"/>
        <v>7.0163919094271154</v>
      </c>
      <c r="T306" s="103">
        <f t="shared" ca="1" si="55"/>
        <v>76.841029621789232</v>
      </c>
      <c r="U306" s="101"/>
      <c r="V306" s="101"/>
      <c r="W306" s="104">
        <f t="shared" ca="1" si="56"/>
        <v>64.216712175029159</v>
      </c>
      <c r="X306" s="3">
        <f t="shared" ca="1" si="57"/>
        <v>8.7108606426592647</v>
      </c>
      <c r="Y306" s="103">
        <f t="shared" ca="1" si="58"/>
        <v>77.142000918711346</v>
      </c>
      <c r="Z306" s="101"/>
      <c r="AA306" s="101"/>
      <c r="AB306" s="104">
        <f t="shared" ca="1" si="59"/>
        <v>54.379310955673823</v>
      </c>
    </row>
    <row r="307" spans="1:30" x14ac:dyDescent="0.2">
      <c r="A307" s="99"/>
      <c r="B307" s="3" t="s">
        <v>298</v>
      </c>
      <c r="C307" s="4">
        <v>2011</v>
      </c>
      <c r="D307" s="3">
        <f t="shared" ca="1" si="45"/>
        <v>5.1186726292019209</v>
      </c>
      <c r="E307" s="103">
        <f t="shared" ca="1" si="46"/>
        <v>72.649181366473741</v>
      </c>
      <c r="F307" s="101"/>
      <c r="G307" s="101"/>
      <c r="H307" s="104">
        <f t="shared" ca="1" si="47"/>
        <v>52.022379153098782</v>
      </c>
      <c r="I307" s="3">
        <f t="shared" ca="1" si="48"/>
        <v>6.2344701010843728</v>
      </c>
      <c r="J307" s="103">
        <f t="shared" ca="1" si="49"/>
        <v>88.45481709791747</v>
      </c>
      <c r="K307" s="101"/>
      <c r="L307" s="101"/>
      <c r="M307" s="104">
        <f t="shared" ca="1" si="50"/>
        <v>47.604831497412356</v>
      </c>
      <c r="N307" s="3">
        <f t="shared" ca="1" si="51"/>
        <v>9.0521186244512304</v>
      </c>
      <c r="O307" s="103">
        <f t="shared" ca="1" si="52"/>
        <v>78.093476564171723</v>
      </c>
      <c r="P307" s="101"/>
      <c r="Q307" s="101"/>
      <c r="R307" s="104">
        <f t="shared" ca="1" si="53"/>
        <v>43.824279788220544</v>
      </c>
      <c r="S307" s="3">
        <f t="shared" ca="1" si="54"/>
        <v>9.2857089267989146</v>
      </c>
      <c r="T307" s="103">
        <f t="shared" ca="1" si="55"/>
        <v>76.066807461989839</v>
      </c>
      <c r="U307" s="101"/>
      <c r="V307" s="101"/>
      <c r="W307" s="104">
        <f t="shared" ca="1" si="56"/>
        <v>41.513606731130764</v>
      </c>
      <c r="X307" s="3">
        <f t="shared" ca="1" si="57"/>
        <v>15.611924679652061</v>
      </c>
      <c r="Y307" s="103">
        <f t="shared" ca="1" si="58"/>
        <v>68.51287899624765</v>
      </c>
      <c r="Z307" s="101"/>
      <c r="AA307" s="101"/>
      <c r="AB307" s="104">
        <f t="shared" ca="1" si="59"/>
        <v>30.141346184951058</v>
      </c>
      <c r="AD307" s="105"/>
    </row>
    <row r="308" spans="1:30" x14ac:dyDescent="0.2">
      <c r="A308" s="99"/>
      <c r="B308" s="3" t="s">
        <v>371</v>
      </c>
      <c r="C308" s="4">
        <v>2016</v>
      </c>
      <c r="D308" s="3">
        <f t="shared" ca="1" si="45"/>
        <v>5.0150543615130623</v>
      </c>
      <c r="E308" s="103">
        <f t="shared" ca="1" si="46"/>
        <v>65.004810800859062</v>
      </c>
      <c r="F308" s="101"/>
      <c r="G308" s="101"/>
      <c r="H308" s="104">
        <f t="shared" ca="1" si="47"/>
        <v>56.615968687924266</v>
      </c>
      <c r="I308" s="3">
        <f t="shared" ca="1" si="48"/>
        <v>4.0067944874888708</v>
      </c>
      <c r="J308" s="103">
        <f t="shared" ca="1" si="49"/>
        <v>79.225555966503563</v>
      </c>
      <c r="K308" s="101"/>
      <c r="L308" s="101"/>
      <c r="M308" s="104">
        <f t="shared" ca="1" si="50"/>
        <v>46.01392792207303</v>
      </c>
      <c r="N308" s="3">
        <f t="shared" ca="1" si="51"/>
        <v>5.0337951543502086</v>
      </c>
      <c r="O308" s="103">
        <f t="shared" ca="1" si="52"/>
        <v>78.776698877877109</v>
      </c>
      <c r="P308" s="101"/>
      <c r="Q308" s="101"/>
      <c r="R308" s="104">
        <f t="shared" ca="1" si="53"/>
        <v>37.889001224440619</v>
      </c>
      <c r="S308" s="3">
        <f t="shared" ca="1" si="54"/>
        <v>5.5208868871323196</v>
      </c>
      <c r="T308" s="103">
        <f t="shared" ca="1" si="55"/>
        <v>83.666771088739154</v>
      </c>
      <c r="U308" s="101"/>
      <c r="V308" s="101"/>
      <c r="W308" s="104">
        <f t="shared" ca="1" si="56"/>
        <v>28.042474922727319</v>
      </c>
      <c r="X308" s="3">
        <f t="shared" ca="1" si="57"/>
        <v>8.9062670678582325</v>
      </c>
      <c r="Y308" s="103">
        <f t="shared" ca="1" si="58"/>
        <v>71.060033510399634</v>
      </c>
      <c r="Z308" s="101"/>
      <c r="AA308" s="101"/>
      <c r="AB308" s="104">
        <f t="shared" ca="1" si="59"/>
        <v>19.946950703007623</v>
      </c>
    </row>
    <row r="309" spans="1:30" x14ac:dyDescent="0.2">
      <c r="A309" s="99"/>
      <c r="B309" s="3"/>
      <c r="C309" s="4"/>
      <c r="D309" s="3" t="str">
        <f t="shared" ca="1" si="45"/>
        <v/>
      </c>
      <c r="E309" s="103" t="str">
        <f t="shared" ca="1" si="46"/>
        <v/>
      </c>
      <c r="F309" s="101"/>
      <c r="G309" s="101"/>
      <c r="H309" s="104" t="str">
        <f t="shared" ca="1" si="47"/>
        <v/>
      </c>
      <c r="I309" s="3" t="str">
        <f t="shared" ca="1" si="48"/>
        <v/>
      </c>
      <c r="J309" s="103" t="str">
        <f t="shared" ca="1" si="49"/>
        <v/>
      </c>
      <c r="K309" s="101"/>
      <c r="L309" s="101"/>
      <c r="M309" s="104" t="str">
        <f t="shared" ca="1" si="50"/>
        <v/>
      </c>
      <c r="N309" s="3" t="str">
        <f t="shared" ca="1" si="51"/>
        <v/>
      </c>
      <c r="O309" s="103" t="str">
        <f t="shared" ca="1" si="52"/>
        <v/>
      </c>
      <c r="P309" s="101"/>
      <c r="Q309" s="101"/>
      <c r="R309" s="104" t="str">
        <f t="shared" ca="1" si="53"/>
        <v/>
      </c>
      <c r="S309" s="3" t="str">
        <f t="shared" ca="1" si="54"/>
        <v/>
      </c>
      <c r="T309" s="103" t="str">
        <f t="shared" ca="1" si="55"/>
        <v/>
      </c>
      <c r="U309" s="101"/>
      <c r="V309" s="101"/>
      <c r="W309" s="104" t="str">
        <f t="shared" ca="1" si="56"/>
        <v/>
      </c>
      <c r="X309" s="3" t="str">
        <f t="shared" ca="1" si="57"/>
        <v/>
      </c>
      <c r="Y309" s="103" t="str">
        <f t="shared" ca="1" si="58"/>
        <v/>
      </c>
      <c r="Z309" s="101"/>
      <c r="AA309" s="101"/>
      <c r="AB309" s="104" t="str">
        <f t="shared" ca="1" si="59"/>
        <v/>
      </c>
    </row>
    <row r="310" spans="1:30" x14ac:dyDescent="0.2">
      <c r="A310" s="99"/>
      <c r="B310" s="3"/>
      <c r="C310" s="4"/>
      <c r="D310" s="3" t="str">
        <f t="shared" ca="1" si="45"/>
        <v/>
      </c>
      <c r="E310" s="103" t="str">
        <f t="shared" ca="1" si="46"/>
        <v/>
      </c>
      <c r="F310" s="101"/>
      <c r="G310" s="101"/>
      <c r="H310" s="104" t="str">
        <f t="shared" ca="1" si="47"/>
        <v/>
      </c>
      <c r="I310" s="3" t="str">
        <f t="shared" ca="1" si="48"/>
        <v/>
      </c>
      <c r="J310" s="103" t="str">
        <f t="shared" ca="1" si="49"/>
        <v/>
      </c>
      <c r="K310" s="101"/>
      <c r="L310" s="101"/>
      <c r="M310" s="104" t="str">
        <f t="shared" ca="1" si="50"/>
        <v/>
      </c>
      <c r="N310" s="3" t="str">
        <f t="shared" ca="1" si="51"/>
        <v/>
      </c>
      <c r="O310" s="103" t="str">
        <f t="shared" ca="1" si="52"/>
        <v/>
      </c>
      <c r="P310" s="101"/>
      <c r="Q310" s="101"/>
      <c r="R310" s="104" t="str">
        <f t="shared" ca="1" si="53"/>
        <v/>
      </c>
      <c r="S310" s="3" t="str">
        <f t="shared" ca="1" si="54"/>
        <v/>
      </c>
      <c r="T310" s="103" t="str">
        <f t="shared" ca="1" si="55"/>
        <v/>
      </c>
      <c r="U310" s="101"/>
      <c r="V310" s="101"/>
      <c r="W310" s="104" t="str">
        <f t="shared" ca="1" si="56"/>
        <v/>
      </c>
      <c r="X310" s="3" t="str">
        <f t="shared" ca="1" si="57"/>
        <v/>
      </c>
      <c r="Y310" s="103" t="str">
        <f t="shared" ca="1" si="58"/>
        <v/>
      </c>
      <c r="Z310" s="101"/>
      <c r="AA310" s="101"/>
      <c r="AB310" s="104" t="str">
        <f t="shared" ca="1" si="59"/>
        <v/>
      </c>
    </row>
    <row r="311" spans="1:30" x14ac:dyDescent="0.2">
      <c r="A311" s="99"/>
      <c r="B311" s="3"/>
      <c r="C311" s="4"/>
      <c r="D311" s="3" t="str">
        <f t="shared" ca="1" si="45"/>
        <v/>
      </c>
      <c r="E311" s="103" t="str">
        <f t="shared" ca="1" si="46"/>
        <v/>
      </c>
      <c r="F311" s="101"/>
      <c r="G311" s="101"/>
      <c r="H311" s="104" t="str">
        <f t="shared" ca="1" si="47"/>
        <v/>
      </c>
      <c r="I311" s="3" t="str">
        <f t="shared" ca="1" si="48"/>
        <v/>
      </c>
      <c r="J311" s="103" t="str">
        <f t="shared" ca="1" si="49"/>
        <v/>
      </c>
      <c r="K311" s="101"/>
      <c r="L311" s="101"/>
      <c r="M311" s="104" t="str">
        <f t="shared" ca="1" si="50"/>
        <v/>
      </c>
      <c r="N311" s="3" t="str">
        <f t="shared" ca="1" si="51"/>
        <v/>
      </c>
      <c r="O311" s="103" t="str">
        <f t="shared" ca="1" si="52"/>
        <v/>
      </c>
      <c r="P311" s="101"/>
      <c r="Q311" s="101"/>
      <c r="R311" s="104" t="str">
        <f t="shared" ca="1" si="53"/>
        <v/>
      </c>
      <c r="S311" s="3" t="str">
        <f t="shared" ca="1" si="54"/>
        <v/>
      </c>
      <c r="T311" s="103" t="str">
        <f t="shared" ca="1" si="55"/>
        <v/>
      </c>
      <c r="U311" s="101"/>
      <c r="V311" s="101"/>
      <c r="W311" s="104" t="str">
        <f t="shared" ca="1" si="56"/>
        <v/>
      </c>
      <c r="X311" s="3" t="str">
        <f t="shared" ca="1" si="57"/>
        <v/>
      </c>
      <c r="Y311" s="103" t="str">
        <f t="shared" ca="1" si="58"/>
        <v/>
      </c>
      <c r="Z311" s="101"/>
      <c r="AA311" s="101"/>
      <c r="AB311" s="104" t="str">
        <f t="shared" ca="1" si="59"/>
        <v/>
      </c>
    </row>
    <row r="312" spans="1:30" x14ac:dyDescent="0.2">
      <c r="A312" s="99"/>
      <c r="B312" s="3"/>
      <c r="C312" s="4"/>
      <c r="D312" s="3" t="str">
        <f t="shared" ca="1" si="45"/>
        <v/>
      </c>
      <c r="E312" s="103" t="str">
        <f t="shared" ca="1" si="46"/>
        <v/>
      </c>
      <c r="F312" s="101"/>
      <c r="G312" s="101"/>
      <c r="H312" s="104" t="str">
        <f t="shared" ca="1" si="47"/>
        <v/>
      </c>
      <c r="I312" s="3" t="str">
        <f t="shared" ca="1" si="48"/>
        <v/>
      </c>
      <c r="J312" s="103" t="str">
        <f t="shared" ca="1" si="49"/>
        <v/>
      </c>
      <c r="K312" s="101"/>
      <c r="L312" s="101"/>
      <c r="M312" s="104" t="str">
        <f t="shared" ca="1" si="50"/>
        <v/>
      </c>
      <c r="N312" s="3" t="str">
        <f t="shared" ca="1" si="51"/>
        <v/>
      </c>
      <c r="O312" s="103" t="str">
        <f t="shared" ca="1" si="52"/>
        <v/>
      </c>
      <c r="P312" s="101"/>
      <c r="Q312" s="101"/>
      <c r="R312" s="104" t="str">
        <f t="shared" ca="1" si="53"/>
        <v/>
      </c>
      <c r="S312" s="3" t="str">
        <f t="shared" ca="1" si="54"/>
        <v/>
      </c>
      <c r="T312" s="103" t="str">
        <f t="shared" ca="1" si="55"/>
        <v/>
      </c>
      <c r="U312" s="101"/>
      <c r="V312" s="101"/>
      <c r="W312" s="104" t="str">
        <f t="shared" ca="1" si="56"/>
        <v/>
      </c>
      <c r="X312" s="3" t="str">
        <f t="shared" ca="1" si="57"/>
        <v/>
      </c>
      <c r="Y312" s="103" t="str">
        <f t="shared" ca="1" si="58"/>
        <v/>
      </c>
      <c r="Z312" s="101"/>
      <c r="AA312" s="101"/>
      <c r="AB312" s="104" t="str">
        <f t="shared" ca="1" si="59"/>
        <v/>
      </c>
    </row>
    <row r="313" spans="1:30" x14ac:dyDescent="0.2">
      <c r="A313" s="99"/>
      <c r="B313" s="3"/>
      <c r="C313" s="4"/>
      <c r="D313" s="3" t="str">
        <f t="shared" ca="1" si="45"/>
        <v/>
      </c>
      <c r="E313" s="103" t="str">
        <f t="shared" ca="1" si="46"/>
        <v/>
      </c>
      <c r="F313" s="101"/>
      <c r="G313" s="101"/>
      <c r="H313" s="104" t="str">
        <f t="shared" ca="1" si="47"/>
        <v/>
      </c>
      <c r="I313" s="3" t="str">
        <f t="shared" ca="1" si="48"/>
        <v/>
      </c>
      <c r="J313" s="103" t="str">
        <f t="shared" ca="1" si="49"/>
        <v/>
      </c>
      <c r="K313" s="101"/>
      <c r="L313" s="101"/>
      <c r="M313" s="104" t="str">
        <f t="shared" ca="1" si="50"/>
        <v/>
      </c>
      <c r="N313" s="3" t="str">
        <f t="shared" ca="1" si="51"/>
        <v/>
      </c>
      <c r="O313" s="103" t="str">
        <f t="shared" ca="1" si="52"/>
        <v/>
      </c>
      <c r="P313" s="101"/>
      <c r="Q313" s="101"/>
      <c r="R313" s="104" t="str">
        <f t="shared" ca="1" si="53"/>
        <v/>
      </c>
      <c r="S313" s="3" t="str">
        <f t="shared" ca="1" si="54"/>
        <v/>
      </c>
      <c r="T313" s="103" t="str">
        <f t="shared" ca="1" si="55"/>
        <v/>
      </c>
      <c r="U313" s="101"/>
      <c r="V313" s="101"/>
      <c r="W313" s="104" t="str">
        <f t="shared" ca="1" si="56"/>
        <v/>
      </c>
      <c r="X313" s="3" t="str">
        <f t="shared" ca="1" si="57"/>
        <v/>
      </c>
      <c r="Y313" s="103" t="str">
        <f t="shared" ca="1" si="58"/>
        <v/>
      </c>
      <c r="Z313" s="101"/>
      <c r="AA313" s="101"/>
      <c r="AB313" s="104" t="str">
        <f t="shared" ca="1" si="59"/>
        <v/>
      </c>
    </row>
    <row r="314" spans="1:30" x14ac:dyDescent="0.2">
      <c r="A314" s="99"/>
      <c r="B314" s="3"/>
      <c r="C314" s="4"/>
      <c r="D314" s="3" t="str">
        <f t="shared" ca="1" si="45"/>
        <v/>
      </c>
      <c r="E314" s="103" t="str">
        <f t="shared" ca="1" si="46"/>
        <v/>
      </c>
      <c r="F314" s="101"/>
      <c r="G314" s="101"/>
      <c r="H314" s="104" t="str">
        <f t="shared" ca="1" si="47"/>
        <v/>
      </c>
      <c r="I314" s="3" t="str">
        <f t="shared" ca="1" si="48"/>
        <v/>
      </c>
      <c r="J314" s="103" t="str">
        <f t="shared" ca="1" si="49"/>
        <v/>
      </c>
      <c r="K314" s="101"/>
      <c r="L314" s="101"/>
      <c r="M314" s="104" t="str">
        <f t="shared" ca="1" si="50"/>
        <v/>
      </c>
      <c r="N314" s="3" t="str">
        <f t="shared" ca="1" si="51"/>
        <v/>
      </c>
      <c r="O314" s="103" t="str">
        <f t="shared" ca="1" si="52"/>
        <v/>
      </c>
      <c r="P314" s="101"/>
      <c r="Q314" s="101"/>
      <c r="R314" s="104" t="str">
        <f t="shared" ca="1" si="53"/>
        <v/>
      </c>
      <c r="S314" s="3" t="str">
        <f t="shared" ca="1" si="54"/>
        <v/>
      </c>
      <c r="T314" s="103" t="str">
        <f t="shared" ca="1" si="55"/>
        <v/>
      </c>
      <c r="U314" s="101"/>
      <c r="V314" s="101"/>
      <c r="W314" s="104" t="str">
        <f t="shared" ca="1" si="56"/>
        <v/>
      </c>
      <c r="X314" s="3" t="str">
        <f t="shared" ca="1" si="57"/>
        <v/>
      </c>
      <c r="Y314" s="103" t="str">
        <f t="shared" ca="1" si="58"/>
        <v/>
      </c>
      <c r="Z314" s="101"/>
      <c r="AA314" s="101"/>
      <c r="AB314" s="104" t="str">
        <f t="shared" ca="1" si="59"/>
        <v/>
      </c>
    </row>
    <row r="315" spans="1:30" x14ac:dyDescent="0.2">
      <c r="A315" s="99"/>
      <c r="B315" s="3"/>
      <c r="C315" s="4"/>
      <c r="D315" s="3" t="str">
        <f t="shared" ca="1" si="45"/>
        <v/>
      </c>
      <c r="E315" s="103" t="str">
        <f t="shared" ca="1" si="46"/>
        <v/>
      </c>
      <c r="F315" s="101"/>
      <c r="G315" s="101"/>
      <c r="H315" s="104" t="str">
        <f t="shared" ca="1" si="47"/>
        <v/>
      </c>
      <c r="I315" s="3" t="str">
        <f t="shared" ca="1" si="48"/>
        <v/>
      </c>
      <c r="J315" s="103" t="str">
        <f t="shared" ca="1" si="49"/>
        <v/>
      </c>
      <c r="K315" s="101"/>
      <c r="L315" s="101"/>
      <c r="M315" s="104" t="str">
        <f t="shared" ca="1" si="50"/>
        <v/>
      </c>
      <c r="N315" s="3" t="str">
        <f t="shared" ca="1" si="51"/>
        <v/>
      </c>
      <c r="O315" s="103" t="str">
        <f t="shared" ca="1" si="52"/>
        <v/>
      </c>
      <c r="P315" s="101"/>
      <c r="Q315" s="101"/>
      <c r="R315" s="104" t="str">
        <f t="shared" ca="1" si="53"/>
        <v/>
      </c>
      <c r="S315" s="3" t="str">
        <f t="shared" ca="1" si="54"/>
        <v/>
      </c>
      <c r="T315" s="103" t="str">
        <f t="shared" ca="1" si="55"/>
        <v/>
      </c>
      <c r="U315" s="101"/>
      <c r="V315" s="101"/>
      <c r="W315" s="104" t="str">
        <f t="shared" ca="1" si="56"/>
        <v/>
      </c>
      <c r="X315" s="3" t="str">
        <f t="shared" ca="1" si="57"/>
        <v/>
      </c>
      <c r="Y315" s="103" t="str">
        <f t="shared" ca="1" si="58"/>
        <v/>
      </c>
      <c r="Z315" s="101"/>
      <c r="AA315" s="101"/>
      <c r="AB315" s="104" t="str">
        <f t="shared" ca="1" si="59"/>
        <v/>
      </c>
    </row>
    <row r="316" spans="1:30" x14ac:dyDescent="0.2">
      <c r="A316" s="99"/>
      <c r="B316" s="5"/>
      <c r="C316" s="6"/>
      <c r="D316" s="5" t="str">
        <f t="shared" ca="1" si="45"/>
        <v/>
      </c>
      <c r="E316" s="106" t="str">
        <f t="shared" ca="1" si="46"/>
        <v/>
      </c>
      <c r="F316" s="107"/>
      <c r="G316" s="108"/>
      <c r="H316" s="109" t="str">
        <f t="shared" ca="1" si="47"/>
        <v/>
      </c>
      <c r="I316" s="5" t="str">
        <f t="shared" ca="1" si="48"/>
        <v/>
      </c>
      <c r="J316" s="106" t="str">
        <f t="shared" ca="1" si="49"/>
        <v/>
      </c>
      <c r="K316" s="107"/>
      <c r="L316" s="108"/>
      <c r="M316" s="109" t="str">
        <f t="shared" ca="1" si="50"/>
        <v/>
      </c>
      <c r="N316" s="5" t="str">
        <f t="shared" ca="1" si="51"/>
        <v/>
      </c>
      <c r="O316" s="106" t="str">
        <f t="shared" ca="1" si="52"/>
        <v/>
      </c>
      <c r="P316" s="107"/>
      <c r="Q316" s="108"/>
      <c r="R316" s="109" t="str">
        <f t="shared" ca="1" si="53"/>
        <v/>
      </c>
      <c r="S316" s="5" t="str">
        <f t="shared" ca="1" si="54"/>
        <v/>
      </c>
      <c r="T316" s="106" t="str">
        <f t="shared" ca="1" si="55"/>
        <v/>
      </c>
      <c r="U316" s="107"/>
      <c r="V316" s="108"/>
      <c r="W316" s="109" t="str">
        <f t="shared" ca="1" si="56"/>
        <v/>
      </c>
      <c r="X316" s="5" t="str">
        <f t="shared" ca="1" si="57"/>
        <v/>
      </c>
      <c r="Y316" s="106" t="str">
        <f t="shared" ca="1" si="58"/>
        <v/>
      </c>
      <c r="Z316" s="107"/>
      <c r="AA316" s="108"/>
      <c r="AB316" s="109" t="str">
        <f t="shared" ca="1" si="59"/>
        <v/>
      </c>
    </row>
    <row r="317" spans="1:30" ht="11.25" customHeight="1" x14ac:dyDescent="0.2"/>
    <row r="318" spans="1:30" ht="22.5" customHeight="1" x14ac:dyDescent="0.25">
      <c r="B318" s="1041" t="str">
        <f>CONCATENATE("Rural sanitation coverage, ",C299,"–",C300)</f>
        <v>Rural sanitation coverage, 2000–2017</v>
      </c>
      <c r="C318" s="1042"/>
      <c r="D318" s="1042"/>
      <c r="E318" s="1042"/>
      <c r="F318" s="1042"/>
      <c r="G318" s="1042"/>
      <c r="H318" s="1042"/>
      <c r="I318" s="1042"/>
      <c r="J318" s="1042"/>
      <c r="K318" s="1042"/>
      <c r="L318" s="1042"/>
      <c r="N318" s="110"/>
      <c r="O318" s="110"/>
      <c r="P318" s="110"/>
      <c r="Q318" s="110"/>
      <c r="R318" s="110"/>
      <c r="S318" s="1065" t="s">
        <v>11</v>
      </c>
      <c r="T318" s="1066"/>
      <c r="U318" s="1066"/>
      <c r="V318" s="1066"/>
      <c r="W318" s="1067"/>
      <c r="X318" s="110"/>
      <c r="Y318" s="110"/>
      <c r="Z318" s="110"/>
      <c r="AA318" s="110"/>
      <c r="AB318" s="111"/>
    </row>
    <row r="319" spans="1:30" ht="7.5" customHeight="1" x14ac:dyDescent="0.2"/>
    <row r="320" spans="1:30" ht="22.5" customHeight="1" x14ac:dyDescent="0.2"/>
    <row r="321" ht="22.5" customHeight="1" x14ac:dyDescent="0.2"/>
    <row r="322" ht="22.5" customHeight="1" x14ac:dyDescent="0.2"/>
    <row r="323" ht="22.5" customHeight="1" x14ac:dyDescent="0.2"/>
    <row r="324" ht="22.5" customHeight="1" x14ac:dyDescent="0.2"/>
    <row r="325" ht="22.5" customHeight="1" x14ac:dyDescent="0.2"/>
    <row r="326" ht="22.5" customHeight="1" x14ac:dyDescent="0.2"/>
    <row r="327" ht="22.5" customHeight="1" x14ac:dyDescent="0.2"/>
    <row r="328" ht="22.5" customHeight="1" x14ac:dyDescent="0.2"/>
    <row r="329" ht="22.5" customHeight="1" x14ac:dyDescent="0.2"/>
    <row r="330" ht="22.5" customHeight="1" x14ac:dyDescent="0.2"/>
    <row r="331" ht="22.5" customHeight="1" x14ac:dyDescent="0.2"/>
    <row r="332" ht="22.5" customHeight="1" x14ac:dyDescent="0.2"/>
    <row r="333" ht="22.5" customHeight="1" x14ac:dyDescent="0.2"/>
    <row r="334" ht="21" customHeight="1" x14ac:dyDescent="0.2"/>
  </sheetData>
  <sheetProtection sheet="1" objects="1" scenarios="1"/>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499999996" right="0.78740157499999996" top="0.984251969" bottom="0.984251969" header="0.5" footer="0.5"/>
  <pageSetup paperSize="9" orientation="portrait" r:id="rId1"/>
  <headerFooter alignWithMargins="0"/>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1</xdr:col>
                <xdr:colOff>0</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1</xdr:col>
                <xdr:colOff>0</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1</xdr:col>
                <xdr:colOff>0</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1</xdr:col>
                <xdr:colOff>0</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1</xdr:col>
                <xdr:colOff>0</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1</xdr:col>
                <xdr:colOff>0</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1</xdr:col>
                <xdr:colOff>0</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1</xdr:col>
                <xdr:colOff>0</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1</xdr:col>
                <xdr:colOff>0</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1</xdr:col>
                <xdr:colOff>0</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1</xdr:col>
                <xdr:colOff>0</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1</xdr:col>
                <xdr:colOff>0</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1</xdr:col>
                <xdr:colOff>0</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1</xdr:col>
                <xdr:colOff>0</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1</xdr:col>
                <xdr:colOff>0</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1</xdr:col>
                <xdr:colOff>0</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1</xdr:col>
                <xdr:colOff>0</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1</xdr:col>
                <xdr:colOff>0</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1</xdr:col>
                <xdr:colOff>0</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1</xdr:col>
                <xdr:colOff>0</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1</xdr:col>
                <xdr:colOff>0</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1</xdr:col>
                <xdr:colOff>0</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1</xdr:col>
                <xdr:colOff>0</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1</xdr:col>
                <xdr:colOff>0</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28575</xdr:colOff>
                <xdr:row>98</xdr:row>
                <xdr:rowOff>9525</xdr:rowOff>
              </from>
              <to>
                <xdr:col>2</xdr:col>
                <xdr:colOff>581025</xdr:colOff>
                <xdr:row>100</xdr:row>
                <xdr:rowOff>0</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590550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590550</xdr:colOff>
                <xdr:row>299</xdr:row>
                <xdr:rowOff>180975</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9525</xdr:colOff>
                <xdr:row>102</xdr:row>
                <xdr:rowOff>38100</xdr:rowOff>
              </from>
              <to>
                <xdr:col>0</xdr:col>
                <xdr:colOff>552450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0" showRowColHeaders="0" zoomScaleNormal="100" workbookViewId="0"/>
  </sheetViews>
  <sheetFormatPr defaultColWidth="9.140625" defaultRowHeight="12.75" x14ac:dyDescent="0.2"/>
  <cols>
    <col min="1" max="5" width="9" style="47" customWidth="1"/>
    <col min="6" max="7" width="9" style="50" customWidth="1"/>
    <col min="8" max="38" width="9" style="47" customWidth="1"/>
    <col min="39" max="261" width="9.140625" style="47"/>
    <col min="262" max="262" width="5" style="47" customWidth="1"/>
    <col min="263" max="263" width="13.85546875" style="47" customWidth="1"/>
    <col min="264" max="265" width="6.28515625" style="47" customWidth="1"/>
    <col min="266" max="267" width="7" style="47" customWidth="1"/>
    <col min="268" max="274" width="6.28515625" style="47" customWidth="1"/>
    <col min="275" max="517" width="9.140625" style="47"/>
    <col min="518" max="518" width="5" style="47" customWidth="1"/>
    <col min="519" max="519" width="13.85546875" style="47" customWidth="1"/>
    <col min="520" max="521" width="6.28515625" style="47" customWidth="1"/>
    <col min="522" max="523" width="7" style="47" customWidth="1"/>
    <col min="524" max="530" width="6.28515625" style="47" customWidth="1"/>
    <col min="531" max="773" width="9.140625" style="47"/>
    <col min="774" max="774" width="5" style="47" customWidth="1"/>
    <col min="775" max="775" width="13.85546875" style="47" customWidth="1"/>
    <col min="776" max="777" width="6.28515625" style="47" customWidth="1"/>
    <col min="778" max="779" width="7" style="47" customWidth="1"/>
    <col min="780" max="786" width="6.28515625" style="47" customWidth="1"/>
    <col min="787" max="1029" width="9.140625" style="47"/>
    <col min="1030" max="1030" width="5" style="47" customWidth="1"/>
    <col min="1031" max="1031" width="13.85546875" style="47" customWidth="1"/>
    <col min="1032" max="1033" width="6.28515625" style="47" customWidth="1"/>
    <col min="1034" max="1035" width="7" style="47" customWidth="1"/>
    <col min="1036" max="1042" width="6.28515625" style="47" customWidth="1"/>
    <col min="1043" max="1285" width="9.140625" style="47"/>
    <col min="1286" max="1286" width="5" style="47" customWidth="1"/>
    <col min="1287" max="1287" width="13.85546875" style="47" customWidth="1"/>
    <col min="1288" max="1289" width="6.28515625" style="47" customWidth="1"/>
    <col min="1290" max="1291" width="7" style="47" customWidth="1"/>
    <col min="1292" max="1298" width="6.28515625" style="47" customWidth="1"/>
    <col min="1299" max="1541" width="9.140625" style="47"/>
    <col min="1542" max="1542" width="5" style="47" customWidth="1"/>
    <col min="1543" max="1543" width="13.85546875" style="47" customWidth="1"/>
    <col min="1544" max="1545" width="6.28515625" style="47" customWidth="1"/>
    <col min="1546" max="1547" width="7" style="47" customWidth="1"/>
    <col min="1548" max="1554" width="6.28515625" style="47" customWidth="1"/>
    <col min="1555" max="1797" width="9.140625" style="47"/>
    <col min="1798" max="1798" width="5" style="47" customWidth="1"/>
    <col min="1799" max="1799" width="13.85546875" style="47" customWidth="1"/>
    <col min="1800" max="1801" width="6.28515625" style="47" customWidth="1"/>
    <col min="1802" max="1803" width="7" style="47" customWidth="1"/>
    <col min="1804" max="1810" width="6.28515625" style="47" customWidth="1"/>
    <col min="1811" max="2053" width="9.140625" style="47"/>
    <col min="2054" max="2054" width="5" style="47" customWidth="1"/>
    <col min="2055" max="2055" width="13.85546875" style="47" customWidth="1"/>
    <col min="2056" max="2057" width="6.28515625" style="47" customWidth="1"/>
    <col min="2058" max="2059" width="7" style="47" customWidth="1"/>
    <col min="2060" max="2066" width="6.28515625" style="47" customWidth="1"/>
    <col min="2067" max="2309" width="9.140625" style="47"/>
    <col min="2310" max="2310" width="5" style="47" customWidth="1"/>
    <col min="2311" max="2311" width="13.85546875" style="47" customWidth="1"/>
    <col min="2312" max="2313" width="6.28515625" style="47" customWidth="1"/>
    <col min="2314" max="2315" width="7" style="47" customWidth="1"/>
    <col min="2316" max="2322" width="6.28515625" style="47" customWidth="1"/>
    <col min="2323" max="2565" width="9.140625" style="47"/>
    <col min="2566" max="2566" width="5" style="47" customWidth="1"/>
    <col min="2567" max="2567" width="13.85546875" style="47" customWidth="1"/>
    <col min="2568" max="2569" width="6.28515625" style="47" customWidth="1"/>
    <col min="2570" max="2571" width="7" style="47" customWidth="1"/>
    <col min="2572" max="2578" width="6.28515625" style="47" customWidth="1"/>
    <col min="2579" max="2821" width="9.140625" style="47"/>
    <col min="2822" max="2822" width="5" style="47" customWidth="1"/>
    <col min="2823" max="2823" width="13.85546875" style="47" customWidth="1"/>
    <col min="2824" max="2825" width="6.28515625" style="47" customWidth="1"/>
    <col min="2826" max="2827" width="7" style="47" customWidth="1"/>
    <col min="2828" max="2834" width="6.28515625" style="47" customWidth="1"/>
    <col min="2835" max="3077" width="9.140625" style="47"/>
    <col min="3078" max="3078" width="5" style="47" customWidth="1"/>
    <col min="3079" max="3079" width="13.85546875" style="47" customWidth="1"/>
    <col min="3080" max="3081" width="6.28515625" style="47" customWidth="1"/>
    <col min="3082" max="3083" width="7" style="47" customWidth="1"/>
    <col min="3084" max="3090" width="6.28515625" style="47" customWidth="1"/>
    <col min="3091" max="3333" width="9.140625" style="47"/>
    <col min="3334" max="3334" width="5" style="47" customWidth="1"/>
    <col min="3335" max="3335" width="13.85546875" style="47" customWidth="1"/>
    <col min="3336" max="3337" width="6.28515625" style="47" customWidth="1"/>
    <col min="3338" max="3339" width="7" style="47" customWidth="1"/>
    <col min="3340" max="3346" width="6.28515625" style="47" customWidth="1"/>
    <col min="3347" max="3589" width="9.140625" style="47"/>
    <col min="3590" max="3590" width="5" style="47" customWidth="1"/>
    <col min="3591" max="3591" width="13.85546875" style="47" customWidth="1"/>
    <col min="3592" max="3593" width="6.28515625" style="47" customWidth="1"/>
    <col min="3594" max="3595" width="7" style="47" customWidth="1"/>
    <col min="3596" max="3602" width="6.28515625" style="47" customWidth="1"/>
    <col min="3603" max="3845" width="9.140625" style="47"/>
    <col min="3846" max="3846" width="5" style="47" customWidth="1"/>
    <col min="3847" max="3847" width="13.85546875" style="47" customWidth="1"/>
    <col min="3848" max="3849" width="6.28515625" style="47" customWidth="1"/>
    <col min="3850" max="3851" width="7" style="47" customWidth="1"/>
    <col min="3852" max="3858" width="6.28515625" style="47" customWidth="1"/>
    <col min="3859" max="4101" width="9.140625" style="47"/>
    <col min="4102" max="4102" width="5" style="47" customWidth="1"/>
    <col min="4103" max="4103" width="13.85546875" style="47" customWidth="1"/>
    <col min="4104" max="4105" width="6.28515625" style="47" customWidth="1"/>
    <col min="4106" max="4107" width="7" style="47" customWidth="1"/>
    <col min="4108" max="4114" width="6.28515625" style="47" customWidth="1"/>
    <col min="4115" max="4357" width="9.140625" style="47"/>
    <col min="4358" max="4358" width="5" style="47" customWidth="1"/>
    <col min="4359" max="4359" width="13.85546875" style="47" customWidth="1"/>
    <col min="4360" max="4361" width="6.28515625" style="47" customWidth="1"/>
    <col min="4362" max="4363" width="7" style="47" customWidth="1"/>
    <col min="4364" max="4370" width="6.28515625" style="47" customWidth="1"/>
    <col min="4371" max="4613" width="9.140625" style="47"/>
    <col min="4614" max="4614" width="5" style="47" customWidth="1"/>
    <col min="4615" max="4615" width="13.85546875" style="47" customWidth="1"/>
    <col min="4616" max="4617" width="6.28515625" style="47" customWidth="1"/>
    <col min="4618" max="4619" width="7" style="47" customWidth="1"/>
    <col min="4620" max="4626" width="6.28515625" style="47" customWidth="1"/>
    <col min="4627" max="4869" width="9.140625" style="47"/>
    <col min="4870" max="4870" width="5" style="47" customWidth="1"/>
    <col min="4871" max="4871" width="13.85546875" style="47" customWidth="1"/>
    <col min="4872" max="4873" width="6.28515625" style="47" customWidth="1"/>
    <col min="4874" max="4875" width="7" style="47" customWidth="1"/>
    <col min="4876" max="4882" width="6.28515625" style="47" customWidth="1"/>
    <col min="4883" max="5125" width="9.140625" style="47"/>
    <col min="5126" max="5126" width="5" style="47" customWidth="1"/>
    <col min="5127" max="5127" width="13.85546875" style="47" customWidth="1"/>
    <col min="5128" max="5129" width="6.28515625" style="47" customWidth="1"/>
    <col min="5130" max="5131" width="7" style="47" customWidth="1"/>
    <col min="5132" max="5138" width="6.28515625" style="47" customWidth="1"/>
    <col min="5139" max="5381" width="9.140625" style="47"/>
    <col min="5382" max="5382" width="5" style="47" customWidth="1"/>
    <col min="5383" max="5383" width="13.85546875" style="47" customWidth="1"/>
    <col min="5384" max="5385" width="6.28515625" style="47" customWidth="1"/>
    <col min="5386" max="5387" width="7" style="47" customWidth="1"/>
    <col min="5388" max="5394" width="6.28515625" style="47" customWidth="1"/>
    <col min="5395" max="5637" width="9.140625" style="47"/>
    <col min="5638" max="5638" width="5" style="47" customWidth="1"/>
    <col min="5639" max="5639" width="13.85546875" style="47" customWidth="1"/>
    <col min="5640" max="5641" width="6.28515625" style="47" customWidth="1"/>
    <col min="5642" max="5643" width="7" style="47" customWidth="1"/>
    <col min="5644" max="5650" width="6.28515625" style="47" customWidth="1"/>
    <col min="5651" max="5893" width="9.140625" style="47"/>
    <col min="5894" max="5894" width="5" style="47" customWidth="1"/>
    <col min="5895" max="5895" width="13.85546875" style="47" customWidth="1"/>
    <col min="5896" max="5897" width="6.28515625" style="47" customWidth="1"/>
    <col min="5898" max="5899" width="7" style="47" customWidth="1"/>
    <col min="5900" max="5906" width="6.28515625" style="47" customWidth="1"/>
    <col min="5907" max="6149" width="9.140625" style="47"/>
    <col min="6150" max="6150" width="5" style="47" customWidth="1"/>
    <col min="6151" max="6151" width="13.85546875" style="47" customWidth="1"/>
    <col min="6152" max="6153" width="6.28515625" style="47" customWidth="1"/>
    <col min="6154" max="6155" width="7" style="47" customWidth="1"/>
    <col min="6156" max="6162" width="6.28515625" style="47" customWidth="1"/>
    <col min="6163" max="6405" width="9.140625" style="47"/>
    <col min="6406" max="6406" width="5" style="47" customWidth="1"/>
    <col min="6407" max="6407" width="13.85546875" style="47" customWidth="1"/>
    <col min="6408" max="6409" width="6.28515625" style="47" customWidth="1"/>
    <col min="6410" max="6411" width="7" style="47" customWidth="1"/>
    <col min="6412" max="6418" width="6.28515625" style="47" customWidth="1"/>
    <col min="6419" max="6661" width="9.140625" style="47"/>
    <col min="6662" max="6662" width="5" style="47" customWidth="1"/>
    <col min="6663" max="6663" width="13.85546875" style="47" customWidth="1"/>
    <col min="6664" max="6665" width="6.28515625" style="47" customWidth="1"/>
    <col min="6666" max="6667" width="7" style="47" customWidth="1"/>
    <col min="6668" max="6674" width="6.28515625" style="47" customWidth="1"/>
    <col min="6675" max="6917" width="9.140625" style="47"/>
    <col min="6918" max="6918" width="5" style="47" customWidth="1"/>
    <col min="6919" max="6919" width="13.85546875" style="47" customWidth="1"/>
    <col min="6920" max="6921" width="6.28515625" style="47" customWidth="1"/>
    <col min="6922" max="6923" width="7" style="47" customWidth="1"/>
    <col min="6924" max="6930" width="6.28515625" style="47" customWidth="1"/>
    <col min="6931" max="7173" width="9.140625" style="47"/>
    <col min="7174" max="7174" width="5" style="47" customWidth="1"/>
    <col min="7175" max="7175" width="13.85546875" style="47" customWidth="1"/>
    <col min="7176" max="7177" width="6.28515625" style="47" customWidth="1"/>
    <col min="7178" max="7179" width="7" style="47" customWidth="1"/>
    <col min="7180" max="7186" width="6.28515625" style="47" customWidth="1"/>
    <col min="7187" max="7429" width="9.140625" style="47"/>
    <col min="7430" max="7430" width="5" style="47" customWidth="1"/>
    <col min="7431" max="7431" width="13.85546875" style="47" customWidth="1"/>
    <col min="7432" max="7433" width="6.28515625" style="47" customWidth="1"/>
    <col min="7434" max="7435" width="7" style="47" customWidth="1"/>
    <col min="7436" max="7442" width="6.28515625" style="47" customWidth="1"/>
    <col min="7443" max="7685" width="9.140625" style="47"/>
    <col min="7686" max="7686" width="5" style="47" customWidth="1"/>
    <col min="7687" max="7687" width="13.85546875" style="47" customWidth="1"/>
    <col min="7688" max="7689" width="6.28515625" style="47" customWidth="1"/>
    <col min="7690" max="7691" width="7" style="47" customWidth="1"/>
    <col min="7692" max="7698" width="6.28515625" style="47" customWidth="1"/>
    <col min="7699" max="7941" width="9.140625" style="47"/>
    <col min="7942" max="7942" width="5" style="47" customWidth="1"/>
    <col min="7943" max="7943" width="13.85546875" style="47" customWidth="1"/>
    <col min="7944" max="7945" width="6.28515625" style="47" customWidth="1"/>
    <col min="7946" max="7947" width="7" style="47" customWidth="1"/>
    <col min="7948" max="7954" width="6.28515625" style="47" customWidth="1"/>
    <col min="7955" max="8197" width="9.140625" style="47"/>
    <col min="8198" max="8198" width="5" style="47" customWidth="1"/>
    <col min="8199" max="8199" width="13.85546875" style="47" customWidth="1"/>
    <col min="8200" max="8201" width="6.28515625" style="47" customWidth="1"/>
    <col min="8202" max="8203" width="7" style="47" customWidth="1"/>
    <col min="8204" max="8210" width="6.28515625" style="47" customWidth="1"/>
    <col min="8211" max="8453" width="9.140625" style="47"/>
    <col min="8454" max="8454" width="5" style="47" customWidth="1"/>
    <col min="8455" max="8455" width="13.85546875" style="47" customWidth="1"/>
    <col min="8456" max="8457" width="6.28515625" style="47" customWidth="1"/>
    <col min="8458" max="8459" width="7" style="47" customWidth="1"/>
    <col min="8460" max="8466" width="6.28515625" style="47" customWidth="1"/>
    <col min="8467" max="8709" width="9.140625" style="47"/>
    <col min="8710" max="8710" width="5" style="47" customWidth="1"/>
    <col min="8711" max="8711" width="13.85546875" style="47" customWidth="1"/>
    <col min="8712" max="8713" width="6.28515625" style="47" customWidth="1"/>
    <col min="8714" max="8715" width="7" style="47" customWidth="1"/>
    <col min="8716" max="8722" width="6.28515625" style="47" customWidth="1"/>
    <col min="8723" max="8965" width="9.140625" style="47"/>
    <col min="8966" max="8966" width="5" style="47" customWidth="1"/>
    <col min="8967" max="8967" width="13.85546875" style="47" customWidth="1"/>
    <col min="8968" max="8969" width="6.28515625" style="47" customWidth="1"/>
    <col min="8970" max="8971" width="7" style="47" customWidth="1"/>
    <col min="8972" max="8978" width="6.28515625" style="47" customWidth="1"/>
    <col min="8979" max="9221" width="9.140625" style="47"/>
    <col min="9222" max="9222" width="5" style="47" customWidth="1"/>
    <col min="9223" max="9223" width="13.85546875" style="47" customWidth="1"/>
    <col min="9224" max="9225" width="6.28515625" style="47" customWidth="1"/>
    <col min="9226" max="9227" width="7" style="47" customWidth="1"/>
    <col min="9228" max="9234" width="6.28515625" style="47" customWidth="1"/>
    <col min="9235" max="9477" width="9.140625" style="47"/>
    <col min="9478" max="9478" width="5" style="47" customWidth="1"/>
    <col min="9479" max="9479" width="13.85546875" style="47" customWidth="1"/>
    <col min="9480" max="9481" width="6.28515625" style="47" customWidth="1"/>
    <col min="9482" max="9483" width="7" style="47" customWidth="1"/>
    <col min="9484" max="9490" width="6.28515625" style="47" customWidth="1"/>
    <col min="9491" max="9733" width="9.140625" style="47"/>
    <col min="9734" max="9734" width="5" style="47" customWidth="1"/>
    <col min="9735" max="9735" width="13.85546875" style="47" customWidth="1"/>
    <col min="9736" max="9737" width="6.28515625" style="47" customWidth="1"/>
    <col min="9738" max="9739" width="7" style="47" customWidth="1"/>
    <col min="9740" max="9746" width="6.28515625" style="47" customWidth="1"/>
    <col min="9747" max="9989" width="9.140625" style="47"/>
    <col min="9990" max="9990" width="5" style="47" customWidth="1"/>
    <col min="9991" max="9991" width="13.85546875" style="47" customWidth="1"/>
    <col min="9992" max="9993" width="6.28515625" style="47" customWidth="1"/>
    <col min="9994" max="9995" width="7" style="47" customWidth="1"/>
    <col min="9996" max="10002" width="6.28515625" style="47" customWidth="1"/>
    <col min="10003" max="10245" width="9.140625" style="47"/>
    <col min="10246" max="10246" width="5" style="47" customWidth="1"/>
    <col min="10247" max="10247" width="13.85546875" style="47" customWidth="1"/>
    <col min="10248" max="10249" width="6.28515625" style="47" customWidth="1"/>
    <col min="10250" max="10251" width="7" style="47" customWidth="1"/>
    <col min="10252" max="10258" width="6.28515625" style="47" customWidth="1"/>
    <col min="10259" max="10501" width="9.140625" style="47"/>
    <col min="10502" max="10502" width="5" style="47" customWidth="1"/>
    <col min="10503" max="10503" width="13.85546875" style="47" customWidth="1"/>
    <col min="10504" max="10505" width="6.28515625" style="47" customWidth="1"/>
    <col min="10506" max="10507" width="7" style="47" customWidth="1"/>
    <col min="10508" max="10514" width="6.28515625" style="47" customWidth="1"/>
    <col min="10515" max="10757" width="9.140625" style="47"/>
    <col min="10758" max="10758" width="5" style="47" customWidth="1"/>
    <col min="10759" max="10759" width="13.85546875" style="47" customWidth="1"/>
    <col min="10760" max="10761" width="6.28515625" style="47" customWidth="1"/>
    <col min="10762" max="10763" width="7" style="47" customWidth="1"/>
    <col min="10764" max="10770" width="6.28515625" style="47" customWidth="1"/>
    <col min="10771" max="11013" width="9.140625" style="47"/>
    <col min="11014" max="11014" width="5" style="47" customWidth="1"/>
    <col min="11015" max="11015" width="13.85546875" style="47" customWidth="1"/>
    <col min="11016" max="11017" width="6.28515625" style="47" customWidth="1"/>
    <col min="11018" max="11019" width="7" style="47" customWidth="1"/>
    <col min="11020" max="11026" width="6.28515625" style="47" customWidth="1"/>
    <col min="11027" max="11269" width="9.140625" style="47"/>
    <col min="11270" max="11270" width="5" style="47" customWidth="1"/>
    <col min="11271" max="11271" width="13.85546875" style="47" customWidth="1"/>
    <col min="11272" max="11273" width="6.28515625" style="47" customWidth="1"/>
    <col min="11274" max="11275" width="7" style="47" customWidth="1"/>
    <col min="11276" max="11282" width="6.28515625" style="47" customWidth="1"/>
    <col min="11283" max="11525" width="9.140625" style="47"/>
    <col min="11526" max="11526" width="5" style="47" customWidth="1"/>
    <col min="11527" max="11527" width="13.85546875" style="47" customWidth="1"/>
    <col min="11528" max="11529" width="6.28515625" style="47" customWidth="1"/>
    <col min="11530" max="11531" width="7" style="47" customWidth="1"/>
    <col min="11532" max="11538" width="6.28515625" style="47" customWidth="1"/>
    <col min="11539" max="11781" width="9.140625" style="47"/>
    <col min="11782" max="11782" width="5" style="47" customWidth="1"/>
    <col min="11783" max="11783" width="13.85546875" style="47" customWidth="1"/>
    <col min="11784" max="11785" width="6.28515625" style="47" customWidth="1"/>
    <col min="11786" max="11787" width="7" style="47" customWidth="1"/>
    <col min="11788" max="11794" width="6.28515625" style="47" customWidth="1"/>
    <col min="11795" max="12037" width="9.140625" style="47"/>
    <col min="12038" max="12038" width="5" style="47" customWidth="1"/>
    <col min="12039" max="12039" width="13.85546875" style="47" customWidth="1"/>
    <col min="12040" max="12041" width="6.28515625" style="47" customWidth="1"/>
    <col min="12042" max="12043" width="7" style="47" customWidth="1"/>
    <col min="12044" max="12050" width="6.28515625" style="47" customWidth="1"/>
    <col min="12051" max="12293" width="9.140625" style="47"/>
    <col min="12294" max="12294" width="5" style="47" customWidth="1"/>
    <col min="12295" max="12295" width="13.85546875" style="47" customWidth="1"/>
    <col min="12296" max="12297" width="6.28515625" style="47" customWidth="1"/>
    <col min="12298" max="12299" width="7" style="47" customWidth="1"/>
    <col min="12300" max="12306" width="6.28515625" style="47" customWidth="1"/>
    <col min="12307" max="12549" width="9.140625" style="47"/>
    <col min="12550" max="12550" width="5" style="47" customWidth="1"/>
    <col min="12551" max="12551" width="13.85546875" style="47" customWidth="1"/>
    <col min="12552" max="12553" width="6.28515625" style="47" customWidth="1"/>
    <col min="12554" max="12555" width="7" style="47" customWidth="1"/>
    <col min="12556" max="12562" width="6.28515625" style="47" customWidth="1"/>
    <col min="12563" max="12805" width="9.140625" style="47"/>
    <col min="12806" max="12806" width="5" style="47" customWidth="1"/>
    <col min="12807" max="12807" width="13.85546875" style="47" customWidth="1"/>
    <col min="12808" max="12809" width="6.28515625" style="47" customWidth="1"/>
    <col min="12810" max="12811" width="7" style="47" customWidth="1"/>
    <col min="12812" max="12818" width="6.28515625" style="47" customWidth="1"/>
    <col min="12819" max="13061" width="9.140625" style="47"/>
    <col min="13062" max="13062" width="5" style="47" customWidth="1"/>
    <col min="13063" max="13063" width="13.85546875" style="47" customWidth="1"/>
    <col min="13064" max="13065" width="6.28515625" style="47" customWidth="1"/>
    <col min="13066" max="13067" width="7" style="47" customWidth="1"/>
    <col min="13068" max="13074" width="6.28515625" style="47" customWidth="1"/>
    <col min="13075" max="13317" width="9.140625" style="47"/>
    <col min="13318" max="13318" width="5" style="47" customWidth="1"/>
    <col min="13319" max="13319" width="13.85546875" style="47" customWidth="1"/>
    <col min="13320" max="13321" width="6.28515625" style="47" customWidth="1"/>
    <col min="13322" max="13323" width="7" style="47" customWidth="1"/>
    <col min="13324" max="13330" width="6.28515625" style="47" customWidth="1"/>
    <col min="13331" max="13573" width="9.140625" style="47"/>
    <col min="13574" max="13574" width="5" style="47" customWidth="1"/>
    <col min="13575" max="13575" width="13.85546875" style="47" customWidth="1"/>
    <col min="13576" max="13577" width="6.28515625" style="47" customWidth="1"/>
    <col min="13578" max="13579" width="7" style="47" customWidth="1"/>
    <col min="13580" max="13586" width="6.28515625" style="47" customWidth="1"/>
    <col min="13587" max="13829" width="9.140625" style="47"/>
    <col min="13830" max="13830" width="5" style="47" customWidth="1"/>
    <col min="13831" max="13831" width="13.85546875" style="47" customWidth="1"/>
    <col min="13832" max="13833" width="6.28515625" style="47" customWidth="1"/>
    <col min="13834" max="13835" width="7" style="47" customWidth="1"/>
    <col min="13836" max="13842" width="6.28515625" style="47" customWidth="1"/>
    <col min="13843" max="14085" width="9.140625" style="47"/>
    <col min="14086" max="14086" width="5" style="47" customWidth="1"/>
    <col min="14087" max="14087" width="13.85546875" style="47" customWidth="1"/>
    <col min="14088" max="14089" width="6.28515625" style="47" customWidth="1"/>
    <col min="14090" max="14091" width="7" style="47" customWidth="1"/>
    <col min="14092" max="14098" width="6.28515625" style="47" customWidth="1"/>
    <col min="14099" max="14341" width="9.140625" style="47"/>
    <col min="14342" max="14342" width="5" style="47" customWidth="1"/>
    <col min="14343" max="14343" width="13.85546875" style="47" customWidth="1"/>
    <col min="14344" max="14345" width="6.28515625" style="47" customWidth="1"/>
    <col min="14346" max="14347" width="7" style="47" customWidth="1"/>
    <col min="14348" max="14354" width="6.28515625" style="47" customWidth="1"/>
    <col min="14355" max="14597" width="9.140625" style="47"/>
    <col min="14598" max="14598" width="5" style="47" customWidth="1"/>
    <col min="14599" max="14599" width="13.85546875" style="47" customWidth="1"/>
    <col min="14600" max="14601" width="6.28515625" style="47" customWidth="1"/>
    <col min="14602" max="14603" width="7" style="47" customWidth="1"/>
    <col min="14604" max="14610" width="6.28515625" style="47" customWidth="1"/>
    <col min="14611" max="14853" width="9.140625" style="47"/>
    <col min="14854" max="14854" width="5" style="47" customWidth="1"/>
    <col min="14855" max="14855" width="13.85546875" style="47" customWidth="1"/>
    <col min="14856" max="14857" width="6.28515625" style="47" customWidth="1"/>
    <col min="14858" max="14859" width="7" style="47" customWidth="1"/>
    <col min="14860" max="14866" width="6.28515625" style="47" customWidth="1"/>
    <col min="14867" max="15109" width="9.140625" style="47"/>
    <col min="15110" max="15110" width="5" style="47" customWidth="1"/>
    <col min="15111" max="15111" width="13.85546875" style="47" customWidth="1"/>
    <col min="15112" max="15113" width="6.28515625" style="47" customWidth="1"/>
    <col min="15114" max="15115" width="7" style="47" customWidth="1"/>
    <col min="15116" max="15122" width="6.28515625" style="47" customWidth="1"/>
    <col min="15123" max="15365" width="9.140625" style="47"/>
    <col min="15366" max="15366" width="5" style="47" customWidth="1"/>
    <col min="15367" max="15367" width="13.85546875" style="47" customWidth="1"/>
    <col min="15368" max="15369" width="6.28515625" style="47" customWidth="1"/>
    <col min="15370" max="15371" width="7" style="47" customWidth="1"/>
    <col min="15372" max="15378" width="6.28515625" style="47" customWidth="1"/>
    <col min="15379" max="15621" width="9.140625" style="47"/>
    <col min="15622" max="15622" width="5" style="47" customWidth="1"/>
    <col min="15623" max="15623" width="13.85546875" style="47" customWidth="1"/>
    <col min="15624" max="15625" width="6.28515625" style="47" customWidth="1"/>
    <col min="15626" max="15627" width="7" style="47" customWidth="1"/>
    <col min="15628" max="15634" width="6.28515625" style="47" customWidth="1"/>
    <col min="15635" max="15877" width="9.140625" style="47"/>
    <col min="15878" max="15878" width="5" style="47" customWidth="1"/>
    <col min="15879" max="15879" width="13.85546875" style="47" customWidth="1"/>
    <col min="15880" max="15881" width="6.28515625" style="47" customWidth="1"/>
    <col min="15882" max="15883" width="7" style="47" customWidth="1"/>
    <col min="15884" max="15890" width="6.28515625" style="47" customWidth="1"/>
    <col min="15891" max="16133" width="9.140625" style="47"/>
    <col min="16134" max="16134" width="5" style="47" customWidth="1"/>
    <col min="16135" max="16135" width="13.85546875" style="47" customWidth="1"/>
    <col min="16136" max="16137" width="6.28515625" style="47" customWidth="1"/>
    <col min="16138" max="16139" width="7" style="47" customWidth="1"/>
    <col min="16140" max="16146" width="6.28515625" style="47" customWidth="1"/>
    <col min="16147" max="16384" width="9.140625" style="47"/>
  </cols>
  <sheetData>
    <row r="4" spans="2:25" ht="27" customHeight="1" x14ac:dyDescent="0.4">
      <c r="B4" s="1083" t="s">
        <v>30</v>
      </c>
      <c r="C4" s="1084"/>
      <c r="D4" s="1084"/>
      <c r="E4" s="1084"/>
      <c r="F4" s="1084"/>
      <c r="G4" s="1084"/>
      <c r="H4" s="1084"/>
      <c r="I4" s="1084"/>
      <c r="J4" s="1084"/>
      <c r="K4" s="1084"/>
      <c r="L4" s="1084"/>
      <c r="M4" s="1084"/>
      <c r="N4" s="1084"/>
      <c r="O4" s="1084"/>
      <c r="P4" s="1084"/>
      <c r="Q4" s="1084"/>
      <c r="R4" s="1084"/>
      <c r="S4" s="1084"/>
      <c r="T4" s="1084"/>
      <c r="U4" s="1084"/>
      <c r="V4" s="1084"/>
      <c r="W4" s="1084"/>
      <c r="X4" s="1084"/>
      <c r="Y4" s="1084"/>
    </row>
    <row r="5" spans="2:25" ht="28.5" customHeight="1" x14ac:dyDescent="0.4">
      <c r="B5" s="1077" t="str">
        <f ca="1">IF(ISERROR(INDIRECT(CONCATENATE($E$32,"!A2"))),"",INDIRECT(CONCATENATE($E$32,"!A2")))</f>
        <v>Ethiopia</v>
      </c>
      <c r="C5" s="1085"/>
      <c r="D5" s="1085"/>
      <c r="E5" s="1085"/>
      <c r="F5" s="1085"/>
      <c r="G5" s="1085"/>
      <c r="H5" s="1085"/>
      <c r="I5" s="1085"/>
      <c r="J5" s="1085"/>
      <c r="K5" s="1084"/>
      <c r="L5" s="1084"/>
      <c r="M5" s="1084"/>
      <c r="N5" s="1084"/>
      <c r="O5" s="1084"/>
      <c r="P5" s="1084"/>
      <c r="Q5" s="1084"/>
      <c r="R5" s="1084"/>
      <c r="S5" s="1084"/>
      <c r="T5" s="1084"/>
      <c r="U5" s="1084"/>
      <c r="V5" s="1084"/>
      <c r="W5" s="1084"/>
      <c r="X5" s="1084"/>
      <c r="Y5" s="1084"/>
    </row>
    <row r="6" spans="2:25" x14ac:dyDescent="0.2">
      <c r="F6" s="47"/>
      <c r="G6" s="47"/>
      <c r="J6" s="48"/>
      <c r="K6" s="48"/>
      <c r="L6" s="48"/>
      <c r="M6" s="48"/>
      <c r="N6" s="48"/>
      <c r="O6" s="48"/>
      <c r="P6" s="48"/>
    </row>
    <row r="7" spans="2:25" s="49" customFormat="1" ht="16.5" customHeight="1" x14ac:dyDescent="0.2">
      <c r="C7" s="1093" t="str">
        <f ca="1">CONCATENATE("National hygiene coverage,  ",IF(ISERROR(INDIRECT(CONCATENATE($E$32,"!A2"))),"",INDIRECT(CONCATENATE($E$32,"!A210"))))</f>
        <v>National hygiene coverage,  2016</v>
      </c>
      <c r="D7" s="1094"/>
      <c r="E7" s="1094"/>
      <c r="F7" s="1094"/>
      <c r="G7" s="1094"/>
      <c r="K7" s="1095" t="str">
        <f ca="1">CONCATENATE("Urban hygiene coverage,  ",IF(ISERROR(INDIRECT(CONCATENATE($E$32,"!A2"))),"",INDIRECT(CONCATENATE($E$32,"!A210"))))</f>
        <v>Urban hygiene coverage,  2016</v>
      </c>
      <c r="L7" s="1096"/>
      <c r="M7" s="1096"/>
      <c r="N7" s="1096"/>
      <c r="O7" s="1096"/>
      <c r="P7" s="1096"/>
      <c r="S7" s="1095" t="str">
        <f ca="1">CONCATENATE("Rural hygiene coverage,  ",IF(ISERROR(INDIRECT(CONCATENATE($E$32,"!A2"))),"",INDIRECT(CONCATENATE($E$32,"!A210"))))</f>
        <v>Rural hygiene coverage,  2016</v>
      </c>
      <c r="T7" s="1096"/>
      <c r="U7" s="1096"/>
      <c r="V7" s="1096"/>
      <c r="W7" s="1096"/>
      <c r="X7" s="1096"/>
    </row>
    <row r="8" spans="2:25" s="49" customFormat="1" x14ac:dyDescent="0.2"/>
    <row r="17" spans="5:25" x14ac:dyDescent="0.2">
      <c r="Q17" s="48"/>
      <c r="R17" s="48"/>
      <c r="S17" s="48"/>
      <c r="T17" s="48"/>
      <c r="U17" s="48"/>
      <c r="V17" s="48"/>
    </row>
    <row r="18" spans="5:25" x14ac:dyDescent="0.2">
      <c r="Q18" s="48"/>
      <c r="R18" s="48"/>
      <c r="S18" s="48"/>
      <c r="T18" s="48"/>
      <c r="U18" s="48"/>
      <c r="V18" s="48"/>
    </row>
    <row r="19" spans="5:25" x14ac:dyDescent="0.2">
      <c r="Q19" s="48"/>
      <c r="R19" s="48"/>
      <c r="S19" s="48"/>
      <c r="T19" s="48"/>
      <c r="U19" s="48"/>
      <c r="V19" s="48"/>
    </row>
    <row r="20" spans="5:25" x14ac:dyDescent="0.2">
      <c r="Q20" s="48"/>
      <c r="R20" s="48"/>
      <c r="S20" s="48"/>
      <c r="T20" s="48"/>
      <c r="U20" s="48"/>
      <c r="V20" s="48"/>
    </row>
    <row r="21" spans="5:25" x14ac:dyDescent="0.2">
      <c r="Q21" s="48"/>
      <c r="R21" s="48"/>
      <c r="S21" s="48"/>
      <c r="T21" s="48"/>
      <c r="U21" s="48"/>
      <c r="V21" s="48"/>
    </row>
    <row r="22" spans="5:25" x14ac:dyDescent="0.2">
      <c r="Q22" s="48"/>
      <c r="R22" s="48"/>
      <c r="S22" s="48"/>
      <c r="T22" s="48"/>
      <c r="U22" s="48"/>
      <c r="V22" s="48"/>
    </row>
    <row r="23" spans="5:25" x14ac:dyDescent="0.2">
      <c r="Q23" s="48"/>
      <c r="R23" s="48"/>
      <c r="S23" s="48"/>
      <c r="T23" s="48"/>
      <c r="U23" s="48"/>
      <c r="V23" s="48"/>
    </row>
    <row r="32" spans="5:25" s="51" customFormat="1" x14ac:dyDescent="0.2">
      <c r="E32" s="1106" t="str">
        <f>INDEX(B88:B100,A88)</f>
        <v>DHS16</v>
      </c>
      <c r="F32" s="1107"/>
      <c r="G32" s="1054" t="str">
        <f ca="1">IF(ISERROR(INDIRECT(CONCATENATE($E$32,"!A2"))),"",INDIRECT(CONCATENATE($E$32,"!A2")))</f>
        <v>Ethiopia</v>
      </c>
      <c r="H32" s="1055"/>
      <c r="I32" s="1055"/>
      <c r="J32" s="1056"/>
      <c r="K32" s="1090" t="s">
        <v>0</v>
      </c>
      <c r="L32" s="1091"/>
      <c r="M32" s="1092"/>
      <c r="N32" s="1090" t="s">
        <v>1</v>
      </c>
      <c r="O32" s="1091"/>
      <c r="P32" s="1092"/>
      <c r="Q32" s="1090" t="s">
        <v>2</v>
      </c>
      <c r="R32" s="1091"/>
      <c r="S32" s="1092"/>
      <c r="T32" s="1090" t="s">
        <v>3</v>
      </c>
      <c r="U32" s="1091"/>
      <c r="V32" s="1092"/>
      <c r="W32" s="1090" t="s">
        <v>4</v>
      </c>
      <c r="X32" s="1091"/>
      <c r="Y32" s="1092"/>
    </row>
    <row r="33" spans="2:26" s="55" customFormat="1" ht="22.5" customHeight="1" x14ac:dyDescent="0.2">
      <c r="E33" s="1108"/>
      <c r="F33" s="1109"/>
      <c r="G33" s="1057"/>
      <c r="H33" s="1058"/>
      <c r="I33" s="1058"/>
      <c r="J33" s="1059"/>
      <c r="K33" s="52" t="s">
        <v>15</v>
      </c>
      <c r="L33" s="53" t="s">
        <v>16</v>
      </c>
      <c r="M33" s="54" t="s">
        <v>20</v>
      </c>
      <c r="N33" s="52" t="s">
        <v>15</v>
      </c>
      <c r="O33" s="53" t="s">
        <v>16</v>
      </c>
      <c r="P33" s="54" t="s">
        <v>20</v>
      </c>
      <c r="Q33" s="52" t="s">
        <v>15</v>
      </c>
      <c r="R33" s="53" t="s">
        <v>16</v>
      </c>
      <c r="S33" s="54" t="s">
        <v>20</v>
      </c>
      <c r="T33" s="52" t="s">
        <v>15</v>
      </c>
      <c r="U33" s="53" t="s">
        <v>16</v>
      </c>
      <c r="V33" s="54" t="s">
        <v>20</v>
      </c>
      <c r="W33" s="52" t="s">
        <v>15</v>
      </c>
      <c r="X33" s="53" t="s">
        <v>16</v>
      </c>
      <c r="Y33" s="54" t="s">
        <v>20</v>
      </c>
    </row>
    <row r="34" spans="2:26" ht="15" x14ac:dyDescent="0.2">
      <c r="B34" s="1086" t="s">
        <v>21</v>
      </c>
      <c r="C34" s="1087"/>
      <c r="D34" s="1087"/>
      <c r="E34" s="119"/>
      <c r="F34" s="47"/>
      <c r="G34" s="1048" t="s">
        <v>5</v>
      </c>
      <c r="H34" s="1049"/>
      <c r="I34" s="1052"/>
      <c r="J34" s="1099" t="str">
        <f ca="1">IF(ISERROR(INDIRECT(CONCATENATE(#REF!,"!A2"))),"",INDIRECT(CONCATENATE(#REF!,"!A210")))</f>
        <v/>
      </c>
      <c r="K34" s="1097">
        <f ca="1">IF(ISERROR(INDIRECT(CONCATENATE($E$32,"!C222"))),"",INDIRECT(CONCATENATE($E$32,"!C222")))</f>
        <v>1.3900871560821677</v>
      </c>
      <c r="L34" s="1103">
        <f ca="1">IF(ISERROR(INDIRECT(CONCATENATE($E$32,"!C223"))),"",INDIRECT(CONCATENATE($E$32,"!C223")))</f>
        <v>38.977142005981712</v>
      </c>
      <c r="M34" s="1101">
        <f ca="1">IF(ISERROR(INDIRECT(CONCATENATE($E$32,"!C224"))),"",INDIRECT(CONCATENATE($E$32,"!C224")))</f>
        <v>59.632770837936356</v>
      </c>
      <c r="N34" s="1097">
        <f ca="1">IF(ISERROR(INDIRECT(CONCATENATE($E$32,"!D222"))),"",INDIRECT(CONCATENATE($E$32,"!D222")))</f>
        <v>2.8870554607573395</v>
      </c>
      <c r="O34" s="1103">
        <f ca="1">IF(ISERROR(INDIRECT(CONCATENATE($E$32,"!D223"))),"",INDIRECT(CONCATENATE($E$32,"!D223")))</f>
        <v>46.581402158701778</v>
      </c>
      <c r="P34" s="1101">
        <f ca="1">IF(ISERROR(INDIRECT(CONCATENATE($E$32,"!D224"))),"",INDIRECT(CONCATENATE($E$32,"!D224")))</f>
        <v>50.53154238054065</v>
      </c>
      <c r="Q34" s="1097">
        <f ca="1">IF(ISERROR(INDIRECT(CONCATENATE($E$32,"!E222"))),"",INDIRECT(CONCATENATE($E$32,"!E222")))</f>
        <v>4.4857547790373831</v>
      </c>
      <c r="R34" s="1103">
        <f ca="1">IF(ISERROR(INDIRECT(CONCATENATE($E$32,"!E223"))),"",INDIRECT(CONCATENATE($E$32,"!E223")))</f>
        <v>51.637692089026253</v>
      </c>
      <c r="S34" s="1101">
        <f ca="1">IF(ISERROR(INDIRECT(CONCATENATE($E$32,"!E224"))),"",INDIRECT(CONCATENATE($E$32,"!E224")))</f>
        <v>43.876553131936575</v>
      </c>
      <c r="T34" s="1097">
        <f ca="1">IF(ISERROR(INDIRECT(CONCATENATE($E$32,"!F222"))),"",INDIRECT(CONCATENATE($E$32,"!F222")))</f>
        <v>5.8373388302162246</v>
      </c>
      <c r="U34" s="1103">
        <f ca="1">IF(ISERROR(INDIRECT(CONCATENATE($E$32,"!F223"))),"",INDIRECT(CONCATENATE($E$32,"!F223")))</f>
        <v>58.872292963225902</v>
      </c>
      <c r="V34" s="1101">
        <f ca="1">IF(ISERROR(INDIRECT(CONCATENATE($E$32,"!F224"))),"",INDIRECT(CONCATENATE($E$32,"!F224")))</f>
        <v>35.290368206558128</v>
      </c>
      <c r="W34" s="1097">
        <f ca="1">IF(ISERROR(INDIRECT(CONCATENATE($E$32,"!G222"))),"",INDIRECT(CONCATENATE($E$32,"!G222")))</f>
        <v>20.728584963484757</v>
      </c>
      <c r="X34" s="1103">
        <f ca="1">IF(ISERROR(INDIRECT(CONCATENATE($E$32,"!G223"))),"",INDIRECT(CONCATENATE($E$32,"!G223")))</f>
        <v>60.27190675418305</v>
      </c>
      <c r="Y34" s="1101">
        <f ca="1">IF(ISERROR(INDIRECT(CONCATENATE($E$32,"!G224"))),"",INDIRECT(CONCATENATE($E$32,"!G224")))</f>
        <v>18.999508282332091</v>
      </c>
      <c r="Z34" s="120"/>
    </row>
    <row r="35" spans="2:26" ht="15" x14ac:dyDescent="0.2">
      <c r="B35" s="1088"/>
      <c r="C35" s="1089"/>
      <c r="D35" s="1089"/>
      <c r="E35" s="119"/>
      <c r="F35" s="47"/>
      <c r="G35" s="1050"/>
      <c r="H35" s="1051"/>
      <c r="I35" s="1053"/>
      <c r="J35" s="1100"/>
      <c r="K35" s="1098"/>
      <c r="L35" s="1104"/>
      <c r="M35" s="1102"/>
      <c r="N35" s="1098"/>
      <c r="O35" s="1104"/>
      <c r="P35" s="1102"/>
      <c r="Q35" s="1098"/>
      <c r="R35" s="1104"/>
      <c r="S35" s="1102"/>
      <c r="T35" s="1098"/>
      <c r="U35" s="1104"/>
      <c r="V35" s="1102"/>
      <c r="W35" s="1098"/>
      <c r="X35" s="1104"/>
      <c r="Y35" s="1102"/>
      <c r="Z35" s="120"/>
    </row>
    <row r="36" spans="2:26" ht="12.75" customHeight="1" x14ac:dyDescent="0.2">
      <c r="E36" s="121"/>
      <c r="F36" s="47"/>
      <c r="G36" s="120"/>
      <c r="H36" s="120"/>
      <c r="I36" s="120"/>
      <c r="J36" s="120"/>
      <c r="K36" s="120"/>
      <c r="L36" s="122"/>
      <c r="M36" s="122"/>
      <c r="N36" s="120"/>
      <c r="O36" s="120"/>
      <c r="P36" s="120"/>
      <c r="Q36" s="120"/>
      <c r="R36" s="120"/>
      <c r="S36" s="120"/>
      <c r="T36" s="120"/>
      <c r="U36" s="120"/>
      <c r="V36" s="120"/>
      <c r="W36" s="120"/>
      <c r="X36" s="120"/>
      <c r="Y36" s="120"/>
      <c r="Z36" s="120"/>
    </row>
    <row r="37" spans="2:26" x14ac:dyDescent="0.2">
      <c r="E37" s="121"/>
      <c r="F37" s="47"/>
      <c r="G37" s="1048" t="s">
        <v>6</v>
      </c>
      <c r="H37" s="1049"/>
      <c r="I37" s="1052"/>
      <c r="J37" s="1099" t="str">
        <f ca="1">IF(ISERROR(INDIRECT(CONCATENATE(#REF!,"!A2"))),"",INDIRECT(CONCATENATE(#REF!,"!A210")))</f>
        <v/>
      </c>
      <c r="K37" s="1097">
        <f ca="1">IF(ISERROR(INDIRECT(CONCATENATE($E$32,"!H222"))),"",INDIRECT(CONCATENATE($E$32,"!H222")))</f>
        <v>5.573743531681413</v>
      </c>
      <c r="L37" s="1103">
        <f ca="1">IF(ISERROR(INDIRECT(CONCATENATE($E$32,"!H223"))),"",INDIRECT(CONCATENATE($E$32,"!H223")))</f>
        <v>55.014491865304379</v>
      </c>
      <c r="M37" s="1101">
        <f ca="1">IF(ISERROR(INDIRECT(CONCATENATE($E$32,"!H224"))),"",INDIRECT(CONCATENATE($E$32,"!H224")))</f>
        <v>39.411764603014163</v>
      </c>
      <c r="N37" s="1097">
        <f ca="1">IF(ISERROR(INDIRECT(CONCATENATE($E$32,"!I222"))),"",INDIRECT(CONCATENATE($E$32,"!I222")))</f>
        <v>14.709021895251862</v>
      </c>
      <c r="O37" s="1103">
        <f ca="1">IF(ISERROR(INDIRECT(CONCATENATE($E$32,"!I223"))),"",INDIRECT(CONCATENATE($E$32,"!I223")))</f>
        <v>67.011755988690012</v>
      </c>
      <c r="P37" s="1101">
        <f ca="1">IF(ISERROR(INDIRECT(CONCATENATE($E$32,"!I224"))),"",INDIRECT(CONCATENATE($E$32,"!I224")))</f>
        <v>18.279222116058271</v>
      </c>
      <c r="Q37" s="1097">
        <f ca="1">IF(ISERROR(INDIRECT(CONCATENATE($E$32,"!J222"))),"",INDIRECT(CONCATENATE($E$32,"!J222")))</f>
        <v>22.783751380243999</v>
      </c>
      <c r="R37" s="1103">
        <f ca="1">IF(ISERROR(INDIRECT(CONCATENATE($E$32,"!J223"))),"",INDIRECT(CONCATENATE($E$32,"!J223")))</f>
        <v>63.587028940985299</v>
      </c>
      <c r="S37" s="1101">
        <f ca="1">IF(ISERROR(INDIRECT(CONCATENATE($E$32,"!J224"))),"",INDIRECT(CONCATENATE($E$32,"!J224")))</f>
        <v>13.629219678770541</v>
      </c>
      <c r="T37" s="1097">
        <f ca="1">IF(ISERROR(INDIRECT(CONCATENATE($E$32,"!K222"))),"",INDIRECT(CONCATENATE($E$32,"!K222")))</f>
        <v>27.391086114217238</v>
      </c>
      <c r="U37" s="1103">
        <f ca="1">IF(ISERROR(INDIRECT(CONCATENATE($E$32,"!K223"))),"",INDIRECT(CONCATENATE($E$32,"!K223")))</f>
        <v>56.879809456297259</v>
      </c>
      <c r="V37" s="1101">
        <f ca="1">IF(ISERROR(INDIRECT(CONCATENATE($E$32,"!K224"))),"",INDIRECT(CONCATENATE($E$32,"!K224")))</f>
        <v>15.729104429485369</v>
      </c>
      <c r="W37" s="1097">
        <f ca="1">IF(ISERROR(INDIRECT(CONCATENATE($E$32,"!L222"))),"",INDIRECT(CONCATENATE($E$32,"!L222")))</f>
        <v>46.483471472698525</v>
      </c>
      <c r="X37" s="1103">
        <f ca="1">IF(ISERROR(INDIRECT(CONCATENATE($E$32,"!L223"))),"",INDIRECT(CONCATENATE($E$32,"!L223")))</f>
        <v>43.454397800988929</v>
      </c>
      <c r="Y37" s="1101">
        <f ca="1">IF(ISERROR(INDIRECT(CONCATENATE($E$32,"!L224"))),"",INDIRECT(CONCATENATE($E$32,"!L224")))</f>
        <v>10.062130726312439</v>
      </c>
      <c r="Z37" s="120"/>
    </row>
    <row r="38" spans="2:26" x14ac:dyDescent="0.2">
      <c r="F38" s="47"/>
      <c r="G38" s="1050"/>
      <c r="H38" s="1051"/>
      <c r="I38" s="1053"/>
      <c r="J38" s="1105"/>
      <c r="K38" s="1098"/>
      <c r="L38" s="1104"/>
      <c r="M38" s="1102"/>
      <c r="N38" s="1098"/>
      <c r="O38" s="1104"/>
      <c r="P38" s="1102"/>
      <c r="Q38" s="1098"/>
      <c r="R38" s="1104"/>
      <c r="S38" s="1102"/>
      <c r="T38" s="1098"/>
      <c r="U38" s="1104"/>
      <c r="V38" s="1102"/>
      <c r="W38" s="1098"/>
      <c r="X38" s="1104"/>
      <c r="Y38" s="1102"/>
      <c r="Z38" s="120"/>
    </row>
    <row r="39" spans="2:26" x14ac:dyDescent="0.2">
      <c r="F39" s="47"/>
      <c r="G39" s="120"/>
      <c r="H39" s="120"/>
      <c r="I39" s="120"/>
      <c r="J39" s="120"/>
      <c r="K39" s="120"/>
      <c r="L39" s="120"/>
      <c r="M39" s="122"/>
      <c r="N39" s="122"/>
      <c r="O39" s="120"/>
      <c r="P39" s="120"/>
      <c r="Q39" s="120"/>
      <c r="R39" s="120"/>
      <c r="S39" s="120"/>
      <c r="T39" s="120"/>
      <c r="U39" s="120"/>
      <c r="V39" s="120"/>
      <c r="W39" s="120"/>
      <c r="X39" s="120"/>
      <c r="Y39" s="120"/>
      <c r="Z39" s="120"/>
    </row>
    <row r="40" spans="2:26" x14ac:dyDescent="0.2">
      <c r="F40" s="47"/>
      <c r="G40" s="1048" t="s">
        <v>7</v>
      </c>
      <c r="H40" s="1049"/>
      <c r="I40" s="1052"/>
      <c r="J40" s="1099" t="str">
        <f ca="1">IF(ISERROR(INDIRECT(CONCATENATE(#REF!,"!A2"))),"",INDIRECT(CONCATENATE(#REF!,"!A210")))</f>
        <v/>
      </c>
      <c r="K40" s="1097">
        <f ca="1">IF(ISERROR(INDIRECT(CONCATENATE($E$32,"!M222"))),"",INDIRECT(CONCATENATE($E$32,"!M222")))</f>
        <v>0.87321006831395676</v>
      </c>
      <c r="L40" s="1103">
        <f ca="1">IF(ISERROR(INDIRECT(CONCATENATE($E$32,"!M223"))),"",INDIRECT(CONCATENATE($E$32,"!M223")))</f>
        <v>38.247793209537619</v>
      </c>
      <c r="M40" s="1101">
        <f ca="1">IF(ISERROR(INDIRECT(CONCATENATE($E$32,"!M224"))),"",INDIRECT(CONCATENATE($E$32,"!M224")))</f>
        <v>60.878996722148784</v>
      </c>
      <c r="N40" s="1097">
        <f ca="1">IF(ISERROR(INDIRECT(CONCATENATE($E$32,"!N222"))),"",INDIRECT(CONCATENATE($E$32,"!N222")))</f>
        <v>2.9094105863415578</v>
      </c>
      <c r="O40" s="1103">
        <f ca="1">IF(ISERROR(INDIRECT(CONCATENATE($E$32,"!N223"))),"",INDIRECT(CONCATENATE($E$32,"!N223")))</f>
        <v>45.253065980737759</v>
      </c>
      <c r="P40" s="1101">
        <f ca="1">IF(ISERROR(INDIRECT(CONCATENATE($E$32,"!N224"))),"",INDIRECT(CONCATENATE($E$32,"!N224")))</f>
        <v>51.837523432920804</v>
      </c>
      <c r="Q40" s="1097">
        <f ca="1">IF(ISERROR(INDIRECT(CONCATENATE($E$32,"!O222"))),"",INDIRECT(CONCATENATE($E$32,"!O222")))</f>
        <v>3.7262640834333927</v>
      </c>
      <c r="R40" s="1103">
        <f ca="1">IF(ISERROR(INDIRECT(CONCATENATE($E$32,"!O223"))),"",INDIRECT(CONCATENATE($E$32,"!O223")))</f>
        <v>48.46755208680004</v>
      </c>
      <c r="S40" s="1101">
        <f ca="1">IF(ISERROR(INDIRECT(CONCATENATE($E$32,"!O224"))),"",INDIRECT(CONCATENATE($E$32,"!O224")))</f>
        <v>47.806183829766709</v>
      </c>
      <c r="T40" s="1097">
        <f ca="1">IF(ISERROR(INDIRECT(CONCATENATE($E$32,"!P222"))),"",INDIRECT(CONCATENATE($E$32,"!P222")))</f>
        <v>5.1281913447014755</v>
      </c>
      <c r="U40" s="1103">
        <f ca="1">IF(ISERROR(INDIRECT(CONCATENATE($E$32,"!P223"))),"",INDIRECT(CONCATENATE($E$32,"!P223")))</f>
        <v>56.674985634564756</v>
      </c>
      <c r="V40" s="1101">
        <f ca="1">IF(ISERROR(INDIRECT(CONCATENATE($E$32,"!P224"))),"",INDIRECT(CONCATENATE($E$32,"!P224")))</f>
        <v>38.196823020733994</v>
      </c>
      <c r="W40" s="1097">
        <f ca="1">IF(ISERROR(INDIRECT(CONCATENATE($E$32,"!Q222"))),"",INDIRECT(CONCATENATE($E$32,"!Q222")))</f>
        <v>7.6176625580522943</v>
      </c>
      <c r="X40" s="1103">
        <f ca="1">IF(ISERROR(INDIRECT(CONCATENATE($E$32,"!Q223"))),"",INDIRECT(CONCATENATE($E$32,"!Q223")))</f>
        <v>62.229784782179365</v>
      </c>
      <c r="Y40" s="1101">
        <f ca="1">IF(ISERROR(INDIRECT(CONCATENATE($E$32,"!Q224"))),"",INDIRECT(CONCATENATE($E$32,"!Q224")))</f>
        <v>30.152552659768183</v>
      </c>
      <c r="Z40" s="120"/>
    </row>
    <row r="41" spans="2:26" x14ac:dyDescent="0.2">
      <c r="F41" s="47"/>
      <c r="G41" s="1050"/>
      <c r="H41" s="1051"/>
      <c r="I41" s="1053"/>
      <c r="J41" s="1105"/>
      <c r="K41" s="1098"/>
      <c r="L41" s="1104"/>
      <c r="M41" s="1102"/>
      <c r="N41" s="1098"/>
      <c r="O41" s="1104"/>
      <c r="P41" s="1102"/>
      <c r="Q41" s="1098"/>
      <c r="R41" s="1104"/>
      <c r="S41" s="1102"/>
      <c r="T41" s="1098"/>
      <c r="U41" s="1104"/>
      <c r="V41" s="1102"/>
      <c r="W41" s="1098"/>
      <c r="X41" s="1104"/>
      <c r="Y41" s="1102"/>
      <c r="Z41" s="120"/>
    </row>
    <row r="43" spans="2:26" x14ac:dyDescent="0.2">
      <c r="F43" s="47"/>
      <c r="G43" s="47"/>
    </row>
    <row r="44" spans="2:26" x14ac:dyDescent="0.2">
      <c r="F44" s="47"/>
      <c r="G44" s="47"/>
    </row>
    <row r="45" spans="2:26" x14ac:dyDescent="0.2">
      <c r="F45" s="47"/>
      <c r="G45" s="47"/>
    </row>
    <row r="46" spans="2:26" x14ac:dyDescent="0.2">
      <c r="F46" s="47"/>
      <c r="G46" s="47"/>
    </row>
    <row r="48" spans="2:26" ht="15" x14ac:dyDescent="0.2">
      <c r="H48" s="119"/>
    </row>
    <row r="88" spans="1:2" hidden="1" x14ac:dyDescent="0.2">
      <c r="A88" s="9">
        <v>4</v>
      </c>
      <c r="B88" s="9" t="s">
        <v>114</v>
      </c>
    </row>
    <row r="89" spans="1:2" hidden="1" x14ac:dyDescent="0.2">
      <c r="B89" s="9" t="s">
        <v>46</v>
      </c>
    </row>
    <row r="90" spans="1:2" hidden="1" x14ac:dyDescent="0.2">
      <c r="B90" s="9" t="s">
        <v>298</v>
      </c>
    </row>
    <row r="91" spans="1:2" hidden="1" x14ac:dyDescent="0.2">
      <c r="B91" s="9" t="s">
        <v>371</v>
      </c>
    </row>
    <row r="92" spans="1:2" hidden="1" x14ac:dyDescent="0.2">
      <c r="B92" s="9"/>
    </row>
    <row r="93" spans="1:2" hidden="1" x14ac:dyDescent="0.2">
      <c r="B93" s="9"/>
    </row>
    <row r="94" spans="1:2" hidden="1" x14ac:dyDescent="0.2">
      <c r="B94" s="9"/>
    </row>
    <row r="95" spans="1:2" hidden="1" x14ac:dyDescent="0.2">
      <c r="B95" s="9"/>
    </row>
    <row r="96" spans="1:2" hidden="1" x14ac:dyDescent="0.2">
      <c r="B96" s="9"/>
    </row>
    <row r="97" spans="2:2" hidden="1" x14ac:dyDescent="0.2">
      <c r="B97" s="9"/>
    </row>
    <row r="98" spans="2:2" hidden="1" x14ac:dyDescent="0.2">
      <c r="B98" s="9"/>
    </row>
    <row r="99" spans="2:2" hidden="1" x14ac:dyDescent="0.2">
      <c r="B99" s="9"/>
    </row>
    <row r="100" spans="2:2" hidden="1" x14ac:dyDescent="0.2">
      <c r="B100" s="9"/>
    </row>
  </sheetData>
  <sheetProtection sheet="1" objects="1" scenarios="1"/>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4:Y4"/>
    <mergeCell ref="B5:Y5"/>
    <mergeCell ref="B34:D35"/>
    <mergeCell ref="G32:J33"/>
    <mergeCell ref="K32:M32"/>
    <mergeCell ref="N32:P32"/>
    <mergeCell ref="C7:G7"/>
    <mergeCell ref="K7:P7"/>
    <mergeCell ref="S7:X7"/>
    <mergeCell ref="T34:T35"/>
    <mergeCell ref="Q32:S32"/>
    <mergeCell ref="T32:V32"/>
    <mergeCell ref="W32:Y32"/>
    <mergeCell ref="G34:H35"/>
    <mergeCell ref="I34:I35"/>
    <mergeCell ref="J34:J35"/>
  </mergeCells>
  <pageMargins left="0.78740157499999996" right="0.78740157499999996" top="0.984251969" bottom="0.984251969"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02BD8-A12B-4382-AEDF-B8B4EDD46BC0}">
  <sheetPr codeName="Feuil6"/>
  <dimension ref="A1:AB700"/>
  <sheetViews>
    <sheetView workbookViewId="0"/>
  </sheetViews>
  <sheetFormatPr defaultColWidth="9.140625" defaultRowHeight="15" customHeight="1" x14ac:dyDescent="0.2"/>
  <cols>
    <col min="1" max="1" width="30.7109375" style="471" customWidth="1"/>
    <col min="2" max="2" width="32.7109375" style="471" customWidth="1"/>
    <col min="3" max="28" width="10.7109375" style="471" customWidth="1"/>
    <col min="29" max="16384" width="9.140625" style="471"/>
  </cols>
  <sheetData>
    <row r="1" spans="1:28" s="123" customFormat="1" ht="17.25" customHeight="1" x14ac:dyDescent="0.2"/>
    <row r="2" spans="1:28" s="123" customFormat="1" ht="22.5" customHeight="1" x14ac:dyDescent="0.35">
      <c r="A2" s="1110" t="str">
        <f>A281</f>
        <v>Ethiopia</v>
      </c>
      <c r="B2" s="1111"/>
    </row>
    <row r="3" spans="1:28" s="123" customFormat="1" ht="22.5" customHeight="1" x14ac:dyDescent="0.35">
      <c r="A3" s="124" t="s">
        <v>40</v>
      </c>
      <c r="B3" s="125"/>
    </row>
    <row r="4" spans="1:28" s="123" customFormat="1" ht="22.5" customHeight="1" x14ac:dyDescent="0.35">
      <c r="A4" s="126" t="str">
        <f>A289</f>
        <v>2000</v>
      </c>
      <c r="B4" s="127"/>
    </row>
    <row r="5" spans="1:28" s="123" customFormat="1" ht="15" customHeight="1" x14ac:dyDescent="0.35">
      <c r="A5" s="128"/>
      <c r="B5" s="125"/>
    </row>
    <row r="6" spans="1:28" s="123" customFormat="1" ht="15" customHeight="1" x14ac:dyDescent="0.25">
      <c r="A6" s="129" t="s">
        <v>41</v>
      </c>
      <c r="B6" s="125"/>
    </row>
    <row r="7" spans="1:28" s="123" customFormat="1" ht="15" customHeight="1" x14ac:dyDescent="0.25">
      <c r="A7" s="1112" t="s">
        <v>42</v>
      </c>
      <c r="B7" s="1113"/>
    </row>
    <row r="8" spans="1:28" s="123" customFormat="1" ht="15" customHeight="1" x14ac:dyDescent="0.2">
      <c r="A8" s="1114" t="s">
        <v>43</v>
      </c>
      <c r="B8" s="1115"/>
    </row>
    <row r="9" spans="1:28" s="123" customFormat="1" ht="15" customHeight="1" x14ac:dyDescent="0.2">
      <c r="A9" s="130" t="s">
        <v>44</v>
      </c>
      <c r="B9" s="125" t="str">
        <f>A280</f>
        <v>DHS00</v>
      </c>
    </row>
    <row r="10" spans="1:28" s="123" customFormat="1" ht="15" customHeight="1" x14ac:dyDescent="0.2">
      <c r="A10" s="131" t="s">
        <v>45</v>
      </c>
      <c r="B10" s="125" t="s">
        <v>46</v>
      </c>
    </row>
    <row r="11" spans="1:28" s="123" customFormat="1" ht="15" customHeight="1" x14ac:dyDescent="0.2">
      <c r="A11" s="131" t="str">
        <f>B282</f>
        <v/>
      </c>
      <c r="B11" s="132"/>
    </row>
    <row r="12" spans="1:28" s="123" customFormat="1" ht="15" customHeight="1" x14ac:dyDescent="0.2">
      <c r="A12" s="130"/>
      <c r="B12" s="125"/>
    </row>
    <row r="13" spans="1:28" s="123" customFormat="1" ht="15" customHeight="1" x14ac:dyDescent="0.2">
      <c r="A13" s="133"/>
      <c r="B13" s="134"/>
    </row>
    <row r="14" spans="1:28" s="135" customFormat="1" ht="20.100000000000001" customHeight="1" x14ac:dyDescent="0.2">
      <c r="A14" s="1116" t="s">
        <v>47</v>
      </c>
      <c r="B14" s="1117"/>
      <c r="C14" s="1120" t="s">
        <v>48</v>
      </c>
      <c r="D14" s="1121"/>
      <c r="E14" s="1121"/>
      <c r="F14" s="1121"/>
      <c r="G14" s="1122"/>
      <c r="H14" s="1122" t="s">
        <v>49</v>
      </c>
      <c r="I14" s="1121"/>
      <c r="J14" s="1121"/>
      <c r="K14" s="1121"/>
      <c r="L14" s="1122"/>
      <c r="M14" s="1122" t="s">
        <v>50</v>
      </c>
      <c r="N14" s="1121"/>
      <c r="O14" s="1121"/>
      <c r="P14" s="1121"/>
      <c r="Q14" s="1122"/>
      <c r="R14" s="1122" t="s">
        <v>51</v>
      </c>
      <c r="S14" s="1121"/>
      <c r="T14" s="1121"/>
      <c r="U14" s="1121"/>
      <c r="V14" s="1121"/>
      <c r="W14" s="1121"/>
      <c r="X14" s="1121"/>
      <c r="Y14" s="1121"/>
      <c r="Z14" s="1121"/>
      <c r="AA14" s="1121"/>
      <c r="AB14" s="1133"/>
    </row>
    <row r="15" spans="1:28" s="140" customFormat="1" ht="20.100000000000001" customHeight="1" x14ac:dyDescent="0.2">
      <c r="A15" s="1118"/>
      <c r="B15" s="1119"/>
      <c r="C15" s="136" t="s">
        <v>0</v>
      </c>
      <c r="D15" s="137" t="s">
        <v>1</v>
      </c>
      <c r="E15" s="137" t="s">
        <v>2</v>
      </c>
      <c r="F15" s="137" t="s">
        <v>3</v>
      </c>
      <c r="G15" s="138" t="s">
        <v>4</v>
      </c>
      <c r="H15" s="137" t="s">
        <v>0</v>
      </c>
      <c r="I15" s="137" t="s">
        <v>1</v>
      </c>
      <c r="J15" s="137" t="s">
        <v>2</v>
      </c>
      <c r="K15" s="137" t="s">
        <v>3</v>
      </c>
      <c r="L15" s="138" t="s">
        <v>4</v>
      </c>
      <c r="M15" s="137" t="s">
        <v>0</v>
      </c>
      <c r="N15" s="137" t="s">
        <v>1</v>
      </c>
      <c r="O15" s="137" t="s">
        <v>2</v>
      </c>
      <c r="P15" s="137" t="s">
        <v>3</v>
      </c>
      <c r="Q15" s="138" t="s">
        <v>4</v>
      </c>
      <c r="R15" s="137" t="s">
        <v>52</v>
      </c>
      <c r="S15" s="137" t="s">
        <v>53</v>
      </c>
      <c r="T15" s="137" t="s">
        <v>54</v>
      </c>
      <c r="U15" s="137" t="s">
        <v>55</v>
      </c>
      <c r="V15" s="137" t="s">
        <v>56</v>
      </c>
      <c r="W15" s="137" t="s">
        <v>57</v>
      </c>
      <c r="X15" s="137" t="s">
        <v>58</v>
      </c>
      <c r="Y15" s="137" t="s">
        <v>59</v>
      </c>
      <c r="Z15" s="137" t="s">
        <v>60</v>
      </c>
      <c r="AA15" s="137" t="s">
        <v>61</v>
      </c>
      <c r="AB15" s="139" t="s">
        <v>62</v>
      </c>
    </row>
    <row r="16" spans="1:28" s="135" customFormat="1" ht="17.100000000000001" customHeight="1" x14ac:dyDescent="0.2">
      <c r="A16" s="1134" t="s">
        <v>13</v>
      </c>
      <c r="B16" s="141" t="s">
        <v>14</v>
      </c>
      <c r="C16" s="142">
        <f>C49+C50+C51+C54+C55+C58</f>
        <v>13.361315562935195</v>
      </c>
      <c r="D16" s="142">
        <f t="shared" ref="D16:AB16" si="0">D49+D50+D51+D54+D55+D58</f>
        <v>11.565955815778549</v>
      </c>
      <c r="E16" s="142">
        <f t="shared" si="0"/>
        <v>13.138114391097584</v>
      </c>
      <c r="F16" s="142">
        <f t="shared" si="0"/>
        <v>16.29845621430599</v>
      </c>
      <c r="G16" s="142">
        <f t="shared" si="0"/>
        <v>64.22263403511802</v>
      </c>
      <c r="H16" s="142">
        <f t="shared" si="0"/>
        <v>59.400107691969247</v>
      </c>
      <c r="I16" s="142">
        <f t="shared" si="0"/>
        <v>76.455172105120553</v>
      </c>
      <c r="J16" s="142">
        <f t="shared" si="0"/>
        <v>92.224596306633003</v>
      </c>
      <c r="K16" s="142">
        <f t="shared" si="0"/>
        <v>98.622473599749199</v>
      </c>
      <c r="L16" s="142">
        <f t="shared" si="0"/>
        <v>99.896837298012557</v>
      </c>
      <c r="M16" s="142">
        <f t="shared" si="0"/>
        <v>10.584876786087211</v>
      </c>
      <c r="N16" s="142">
        <f t="shared" si="0"/>
        <v>10.923391433780758</v>
      </c>
      <c r="O16" s="142">
        <f t="shared" si="0"/>
        <v>12.128592409260857</v>
      </c>
      <c r="P16" s="142">
        <f t="shared" si="0"/>
        <v>16.18044349176764</v>
      </c>
      <c r="Q16" s="142">
        <f t="shared" si="0"/>
        <v>16.964389331238184</v>
      </c>
      <c r="R16" s="142">
        <f t="shared" si="0"/>
        <v>98.440929269041732</v>
      </c>
      <c r="S16" s="142">
        <f t="shared" si="0"/>
        <v>13.5163807691647</v>
      </c>
      <c r="T16" s="142">
        <f t="shared" si="0"/>
        <v>16.965585656233774</v>
      </c>
      <c r="U16" s="142">
        <f t="shared" si="0"/>
        <v>25.71547193109997</v>
      </c>
      <c r="V16" s="142">
        <f t="shared" si="0"/>
        <v>82.544191308113085</v>
      </c>
      <c r="W16" s="142">
        <f t="shared" si="0"/>
        <v>37.236247077718346</v>
      </c>
      <c r="X16" s="142">
        <f t="shared" si="0"/>
        <v>60.26252154935333</v>
      </c>
      <c r="Y16" s="142">
        <f t="shared" si="0"/>
        <v>21.637830148990588</v>
      </c>
      <c r="Z16" s="142">
        <f t="shared" si="0"/>
        <v>19.265975760208921</v>
      </c>
      <c r="AA16" s="142">
        <f t="shared" si="0"/>
        <v>20.535535521167713</v>
      </c>
      <c r="AB16" s="142">
        <f t="shared" si="0"/>
        <v>38.569409709333989</v>
      </c>
    </row>
    <row r="17" spans="1:28" s="135" customFormat="1" ht="17.100000000000001" customHeight="1" x14ac:dyDescent="0.2">
      <c r="A17" s="1135"/>
      <c r="B17" s="143" t="s">
        <v>63</v>
      </c>
      <c r="C17" s="144">
        <f>100-C16</f>
        <v>86.638684437064811</v>
      </c>
      <c r="D17" s="144">
        <f t="shared" ref="D17:AB17" si="1">100-D16</f>
        <v>88.434044184221449</v>
      </c>
      <c r="E17" s="144">
        <f t="shared" si="1"/>
        <v>86.861885608902412</v>
      </c>
      <c r="F17" s="144">
        <f t="shared" si="1"/>
        <v>83.701543785694014</v>
      </c>
      <c r="G17" s="144">
        <f t="shared" si="1"/>
        <v>35.77736596488198</v>
      </c>
      <c r="H17" s="144">
        <f t="shared" si="1"/>
        <v>40.599892308030753</v>
      </c>
      <c r="I17" s="144">
        <f t="shared" si="1"/>
        <v>23.544827894879447</v>
      </c>
      <c r="J17" s="144">
        <f t="shared" si="1"/>
        <v>7.7754036933669965</v>
      </c>
      <c r="K17" s="144">
        <f t="shared" si="1"/>
        <v>1.377526400250801</v>
      </c>
      <c r="L17" s="144">
        <f t="shared" si="1"/>
        <v>0.10316270198744348</v>
      </c>
      <c r="M17" s="144">
        <f t="shared" si="1"/>
        <v>89.415123213912793</v>
      </c>
      <c r="N17" s="144">
        <f t="shared" si="1"/>
        <v>89.076608566219249</v>
      </c>
      <c r="O17" s="144">
        <f t="shared" si="1"/>
        <v>87.871407590739139</v>
      </c>
      <c r="P17" s="144">
        <f t="shared" si="1"/>
        <v>83.819556508232353</v>
      </c>
      <c r="Q17" s="144">
        <f t="shared" si="1"/>
        <v>83.035610668761819</v>
      </c>
      <c r="R17" s="144">
        <f t="shared" si="1"/>
        <v>1.5590707309582683</v>
      </c>
      <c r="S17" s="144">
        <f t="shared" si="1"/>
        <v>86.483619230835302</v>
      </c>
      <c r="T17" s="144">
        <f t="shared" si="1"/>
        <v>83.03441434376623</v>
      </c>
      <c r="U17" s="144">
        <f t="shared" si="1"/>
        <v>74.28452806890003</v>
      </c>
      <c r="V17" s="144">
        <f t="shared" si="1"/>
        <v>17.455808691886915</v>
      </c>
      <c r="W17" s="144">
        <f t="shared" si="1"/>
        <v>62.763752922281654</v>
      </c>
      <c r="X17" s="144">
        <f t="shared" si="1"/>
        <v>39.73747845064667</v>
      </c>
      <c r="Y17" s="144">
        <f t="shared" si="1"/>
        <v>78.362169851009412</v>
      </c>
      <c r="Z17" s="144">
        <f t="shared" si="1"/>
        <v>80.734024239791083</v>
      </c>
      <c r="AA17" s="144">
        <f t="shared" si="1"/>
        <v>79.464464478832284</v>
      </c>
      <c r="AB17" s="144">
        <f t="shared" si="1"/>
        <v>61.430590290666011</v>
      </c>
    </row>
    <row r="18" spans="1:28" s="135" customFormat="1" ht="17.100000000000001" customHeight="1" x14ac:dyDescent="0.2">
      <c r="A18" s="1135" t="s">
        <v>64</v>
      </c>
      <c r="B18" s="143" t="s">
        <v>15</v>
      </c>
      <c r="C18" s="144">
        <f>C16*'DHS05'!C23/100</f>
        <v>8.8986361649148389</v>
      </c>
      <c r="D18" s="144">
        <f>D16*'DHS05'!D23/100</f>
        <v>7.8764159105451919</v>
      </c>
      <c r="E18" s="144">
        <f>E16*'DHS05'!E23/100</f>
        <v>9.4463042471991638</v>
      </c>
      <c r="F18" s="144">
        <f>F16*'DHS05'!F23/100</f>
        <v>12.077156054800737</v>
      </c>
      <c r="G18" s="144">
        <f>G16*'DHS05'!G23/100</f>
        <v>58.4425969719574</v>
      </c>
      <c r="H18" s="144">
        <f>H16*'DHS05'!H23/100</f>
        <v>48.64868819972282</v>
      </c>
      <c r="I18" s="144">
        <f>I16*'DHS05'!I23/100</f>
        <v>71.256220401972357</v>
      </c>
      <c r="J18" s="144">
        <f>J16*'DHS05'!J23/100</f>
        <v>86.87556972084829</v>
      </c>
      <c r="K18" s="144">
        <f>K16*'DHS05'!K23/100</f>
        <v>96.551401654154475</v>
      </c>
      <c r="L18" s="144">
        <f>L16*'DHS05'!L23/100</f>
        <v>99.397353111522492</v>
      </c>
      <c r="M18" s="144">
        <f>M16*'DHS05'!M23/100</f>
        <v>6.9542640484592981</v>
      </c>
      <c r="N18" s="144">
        <f>N16*'DHS05'!N23/100</f>
        <v>7.5480634807425027</v>
      </c>
      <c r="O18" s="144">
        <f>O16*'DHS05'!O23/100</f>
        <v>8.5506576485289045</v>
      </c>
      <c r="P18" s="144">
        <f>P16*'DHS05'!P23/100</f>
        <v>11.779362862006842</v>
      </c>
      <c r="Q18" s="144">
        <f>Q16*'DHS05'!Q23/100</f>
        <v>13.384903182346926</v>
      </c>
      <c r="R18" s="144">
        <f>R16*'DHS05'!R23/100</f>
        <v>94.897055815356239</v>
      </c>
      <c r="S18" s="144">
        <f>S16*'DHS05'!S23/100</f>
        <v>6.2310515345849264</v>
      </c>
      <c r="T18" s="144">
        <f>T16*'DHS05'!T23/100</f>
        <v>12.011634644613512</v>
      </c>
      <c r="U18" s="144">
        <f>U16*'DHS05'!U23/100</f>
        <v>19.132311116738379</v>
      </c>
      <c r="V18" s="144">
        <f>V16*'DHS05'!V23/100</f>
        <v>63.311394733322743</v>
      </c>
      <c r="W18" s="144">
        <f>W16*'DHS05'!W23/100</f>
        <v>31.092266309894818</v>
      </c>
      <c r="X18" s="144">
        <f>X16*'DHS05'!X23/100</f>
        <v>46.040566463705943</v>
      </c>
      <c r="Y18" s="144">
        <f>Y16*'DHS05'!Y23/100</f>
        <v>16.747680535318715</v>
      </c>
      <c r="Z18" s="144">
        <f>Z16*'DHS05'!Z23/100</f>
        <v>15.220120850565047</v>
      </c>
      <c r="AA18" s="144">
        <f>AA16*'DHS05'!AA23/100</f>
        <v>11.931146137798441</v>
      </c>
      <c r="AB18" s="144">
        <f>AB16*'DHS05'!AB23/100</f>
        <v>25.841504505253774</v>
      </c>
    </row>
    <row r="19" spans="1:28" s="135" customFormat="1" ht="17.100000000000001" customHeight="1" x14ac:dyDescent="0.2">
      <c r="A19" s="1135"/>
      <c r="B19" s="143" t="s">
        <v>16</v>
      </c>
      <c r="C19" s="144">
        <f>C16*'DHS05'!C22/100</f>
        <v>4.462679398020355</v>
      </c>
      <c r="D19" s="144">
        <f>D16*'DHS05'!D22/100</f>
        <v>3.6895399052333575</v>
      </c>
      <c r="E19" s="144">
        <f>E16*'DHS05'!E22/100</f>
        <v>3.691810143898421</v>
      </c>
      <c r="F19" s="144">
        <f>F16*'DHS05'!F22/100</f>
        <v>4.2213001595052511</v>
      </c>
      <c r="G19" s="144">
        <f>G16*'DHS05'!G22/100</f>
        <v>5.7800370631606226</v>
      </c>
      <c r="H19" s="144">
        <f>H16*'DHS05'!H22/100</f>
        <v>10.751419492246434</v>
      </c>
      <c r="I19" s="144">
        <f>I16*'DHS05'!I22/100</f>
        <v>5.1989517031481975</v>
      </c>
      <c r="J19" s="144">
        <f>J16*'DHS05'!J22/100</f>
        <v>5.3490265857847143</v>
      </c>
      <c r="K19" s="144">
        <f>K16*'DHS05'!K22/100</f>
        <v>2.0710719455947331</v>
      </c>
      <c r="L19" s="144">
        <f>L16*'DHS05'!L22/100</f>
        <v>0.49948418649006276</v>
      </c>
      <c r="M19" s="144">
        <f>M16*'DHS05'!M22/100</f>
        <v>3.6306127376279131</v>
      </c>
      <c r="N19" s="144">
        <f>N16*'DHS05'!N22/100</f>
        <v>3.3753279530382536</v>
      </c>
      <c r="O19" s="144">
        <f>O16*'DHS05'!O22/100</f>
        <v>3.5779347607319529</v>
      </c>
      <c r="P19" s="144">
        <f>P16*'DHS05'!P22/100</f>
        <v>4.4010806297607976</v>
      </c>
      <c r="Q19" s="144">
        <f>Q16*'DHS05'!Q22/100</f>
        <v>3.5794861488912573</v>
      </c>
      <c r="R19" s="144">
        <f>R16*'DHS05'!R22/100</f>
        <v>3.5438734536855026</v>
      </c>
      <c r="S19" s="144">
        <f>S16*'DHS05'!S22/100</f>
        <v>7.2853292345797733</v>
      </c>
      <c r="T19" s="144">
        <f>T16*'DHS05'!T22/100</f>
        <v>4.9539510116202621</v>
      </c>
      <c r="U19" s="144">
        <f>U16*'DHS05'!U22/100</f>
        <v>6.5831608143615927</v>
      </c>
      <c r="V19" s="144">
        <f>V16*'DHS05'!V22/100</f>
        <v>19.232796574790349</v>
      </c>
      <c r="W19" s="144">
        <f>W16*'DHS05'!W22/100</f>
        <v>6.1439807678235274</v>
      </c>
      <c r="X19" s="144">
        <f>X16*'DHS05'!X22/100</f>
        <v>14.221955085647387</v>
      </c>
      <c r="Y19" s="144">
        <f>Y16*'DHS05'!Y22/100</f>
        <v>4.8901496136718734</v>
      </c>
      <c r="Z19" s="144">
        <f>Z16*'DHS05'!Z22/100</f>
        <v>4.0458549096438734</v>
      </c>
      <c r="AA19" s="144">
        <f>AA16*'DHS05'!AA22/100</f>
        <v>8.6043893833692717</v>
      </c>
      <c r="AB19" s="144">
        <f>AB16*'DHS05'!AB22/100</f>
        <v>12.727905204080216</v>
      </c>
    </row>
    <row r="20" spans="1:28" s="135" customFormat="1" ht="17.100000000000001" customHeight="1" x14ac:dyDescent="0.2">
      <c r="A20" s="1135"/>
      <c r="B20" s="143" t="s">
        <v>65</v>
      </c>
      <c r="C20" s="144">
        <f>100-(C18+C19+C21)</f>
        <v>49.520085434940611</v>
      </c>
      <c r="D20" s="144">
        <f t="shared" ref="D20:AB20" si="2">100-(D18+D19+D21)</f>
        <v>51.978725309112448</v>
      </c>
      <c r="E20" s="144">
        <f t="shared" si="2"/>
        <v>52.689828800904792</v>
      </c>
      <c r="F20" s="144">
        <f t="shared" si="2"/>
        <v>47.474192946655037</v>
      </c>
      <c r="G20" s="144">
        <f t="shared" si="2"/>
        <v>20.841105203516122</v>
      </c>
      <c r="H20" s="144">
        <f t="shared" si="2"/>
        <v>19.379141093968755</v>
      </c>
      <c r="I20" s="144">
        <f t="shared" si="2"/>
        <v>12.321571641301773</v>
      </c>
      <c r="J20" s="144">
        <f t="shared" si="2"/>
        <v>3.7984946896727791</v>
      </c>
      <c r="K20" s="144">
        <f t="shared" si="2"/>
        <v>1.1837816341469534</v>
      </c>
      <c r="L20" s="144">
        <f t="shared" si="2"/>
        <v>9.1053150606228428E-2</v>
      </c>
      <c r="M20" s="144">
        <f t="shared" si="2"/>
        <v>51.264458461207909</v>
      </c>
      <c r="N20" s="144">
        <f t="shared" si="2"/>
        <v>53.105706472924631</v>
      </c>
      <c r="O20" s="144">
        <f t="shared" si="2"/>
        <v>52.61515000436313</v>
      </c>
      <c r="P20" s="144">
        <f t="shared" si="2"/>
        <v>50.171791448984379</v>
      </c>
      <c r="Q20" s="144">
        <f t="shared" si="2"/>
        <v>46.606926322666723</v>
      </c>
      <c r="R20" s="144">
        <f t="shared" si="2"/>
        <v>1.1734940985706288</v>
      </c>
      <c r="S20" s="144">
        <f t="shared" si="2"/>
        <v>17.306250455773423</v>
      </c>
      <c r="T20" s="144">
        <f t="shared" si="2"/>
        <v>53.312880648606992</v>
      </c>
      <c r="U20" s="144">
        <f t="shared" si="2"/>
        <v>34.174695064472417</v>
      </c>
      <c r="V20" s="144">
        <f t="shared" si="2"/>
        <v>17.114178307701863</v>
      </c>
      <c r="W20" s="144">
        <f t="shared" si="2"/>
        <v>24.230361159232615</v>
      </c>
      <c r="X20" s="144">
        <f t="shared" si="2"/>
        <v>29.954243301222803</v>
      </c>
      <c r="Y20" s="144">
        <f t="shared" si="2"/>
        <v>47.7417469044019</v>
      </c>
      <c r="Z20" s="144">
        <f t="shared" si="2"/>
        <v>39.035164599098906</v>
      </c>
      <c r="AA20" s="144">
        <f t="shared" si="2"/>
        <v>41.002995363781764</v>
      </c>
      <c r="AB20" s="144">
        <f t="shared" si="2"/>
        <v>38.642277443082584</v>
      </c>
    </row>
    <row r="21" spans="1:28" s="135" customFormat="1" ht="17.100000000000001" customHeight="1" x14ac:dyDescent="0.2">
      <c r="A21" s="1135"/>
      <c r="B21" s="143" t="s">
        <v>17</v>
      </c>
      <c r="C21" s="144">
        <f>C56+C57</f>
        <v>37.118599002124199</v>
      </c>
      <c r="D21" s="144">
        <f t="shared" ref="D21:AB21" si="3">D56+D57</f>
        <v>36.455318875109</v>
      </c>
      <c r="E21" s="144">
        <f t="shared" si="3"/>
        <v>34.17205680799762</v>
      </c>
      <c r="F21" s="144">
        <f t="shared" si="3"/>
        <v>36.227350839038976</v>
      </c>
      <c r="G21" s="144">
        <f t="shared" si="3"/>
        <v>14.936260761365855</v>
      </c>
      <c r="H21" s="144">
        <f t="shared" si="3"/>
        <v>21.220751214061988</v>
      </c>
      <c r="I21" s="144">
        <f t="shared" si="3"/>
        <v>11.223256253577677</v>
      </c>
      <c r="J21" s="144">
        <f t="shared" si="3"/>
        <v>3.976909003694217</v>
      </c>
      <c r="K21" s="144">
        <f t="shared" si="3"/>
        <v>0.19374476610384014</v>
      </c>
      <c r="L21" s="144">
        <f t="shared" si="3"/>
        <v>1.2109551381219427E-2</v>
      </c>
      <c r="M21" s="144">
        <f t="shared" si="3"/>
        <v>38.150664752704877</v>
      </c>
      <c r="N21" s="144">
        <f t="shared" si="3"/>
        <v>35.970902093294612</v>
      </c>
      <c r="O21" s="144">
        <f t="shared" si="3"/>
        <v>35.256257586376016</v>
      </c>
      <c r="P21" s="144">
        <f t="shared" si="3"/>
        <v>33.64776505924798</v>
      </c>
      <c r="Q21" s="144">
        <f t="shared" si="3"/>
        <v>36.428684346095096</v>
      </c>
      <c r="R21" s="144">
        <f t="shared" si="3"/>
        <v>0.38557663238762074</v>
      </c>
      <c r="S21" s="144">
        <f t="shared" si="3"/>
        <v>69.177368775061879</v>
      </c>
      <c r="T21" s="144">
        <f t="shared" si="3"/>
        <v>29.721533695159238</v>
      </c>
      <c r="U21" s="144">
        <f t="shared" si="3"/>
        <v>40.109833004427621</v>
      </c>
      <c r="V21" s="144">
        <f t="shared" si="3"/>
        <v>0.34163038418505087</v>
      </c>
      <c r="W21" s="144">
        <f t="shared" si="3"/>
        <v>38.533391763049032</v>
      </c>
      <c r="X21" s="144">
        <f t="shared" si="3"/>
        <v>9.783235149423863</v>
      </c>
      <c r="Y21" s="144">
        <f t="shared" si="3"/>
        <v>30.620422946607512</v>
      </c>
      <c r="Z21" s="144">
        <f t="shared" si="3"/>
        <v>41.698859640692177</v>
      </c>
      <c r="AA21" s="144">
        <f t="shared" si="3"/>
        <v>38.461469115050527</v>
      </c>
      <c r="AB21" s="144">
        <f t="shared" si="3"/>
        <v>22.788312847583427</v>
      </c>
    </row>
    <row r="22" spans="1:28" s="135" customFormat="1" ht="17.100000000000001" customHeight="1" x14ac:dyDescent="0.2">
      <c r="A22" s="1135" t="s">
        <v>66</v>
      </c>
      <c r="B22" s="143" t="s">
        <v>67</v>
      </c>
      <c r="C22" s="144" t="s">
        <v>68</v>
      </c>
      <c r="D22" s="144" t="s">
        <v>68</v>
      </c>
      <c r="E22" s="144" t="s">
        <v>68</v>
      </c>
      <c r="F22" s="144" t="s">
        <v>68</v>
      </c>
      <c r="G22" s="144" t="s">
        <v>68</v>
      </c>
      <c r="H22" s="144" t="s">
        <v>68</v>
      </c>
      <c r="I22" s="144" t="s">
        <v>68</v>
      </c>
      <c r="J22" s="144" t="s">
        <v>68</v>
      </c>
      <c r="K22" s="144" t="s">
        <v>68</v>
      </c>
      <c r="L22" s="144" t="s">
        <v>68</v>
      </c>
      <c r="M22" s="144" t="s">
        <v>68</v>
      </c>
      <c r="N22" s="144" t="s">
        <v>68</v>
      </c>
      <c r="O22" s="144" t="s">
        <v>68</v>
      </c>
      <c r="P22" s="144" t="s">
        <v>68</v>
      </c>
      <c r="Q22" s="144" t="s">
        <v>68</v>
      </c>
      <c r="R22" s="144" t="s">
        <v>68</v>
      </c>
      <c r="S22" s="144" t="s">
        <v>68</v>
      </c>
      <c r="T22" s="144" t="s">
        <v>68</v>
      </c>
      <c r="U22" s="144" t="s">
        <v>68</v>
      </c>
      <c r="V22" s="144" t="s">
        <v>68</v>
      </c>
      <c r="W22" s="144" t="s">
        <v>68</v>
      </c>
      <c r="X22" s="144" t="s">
        <v>68</v>
      </c>
      <c r="Y22" s="144" t="s">
        <v>68</v>
      </c>
      <c r="Z22" s="144" t="s">
        <v>68</v>
      </c>
      <c r="AA22" s="144" t="s">
        <v>68</v>
      </c>
      <c r="AB22" s="144" t="s">
        <v>68</v>
      </c>
    </row>
    <row r="23" spans="1:28" s="135" customFormat="1" ht="17.100000000000001" customHeight="1" x14ac:dyDescent="0.2">
      <c r="A23" s="1136"/>
      <c r="B23" s="145" t="s">
        <v>69</v>
      </c>
      <c r="C23" s="146" t="s">
        <v>68</v>
      </c>
      <c r="D23" s="146" t="s">
        <v>68</v>
      </c>
      <c r="E23" s="146" t="s">
        <v>68</v>
      </c>
      <c r="F23" s="146" t="s">
        <v>68</v>
      </c>
      <c r="G23" s="146" t="s">
        <v>68</v>
      </c>
      <c r="H23" s="146" t="s">
        <v>68</v>
      </c>
      <c r="I23" s="146" t="s">
        <v>68</v>
      </c>
      <c r="J23" s="146" t="s">
        <v>68</v>
      </c>
      <c r="K23" s="146" t="s">
        <v>68</v>
      </c>
      <c r="L23" s="146" t="s">
        <v>68</v>
      </c>
      <c r="M23" s="146" t="s">
        <v>68</v>
      </c>
      <c r="N23" s="146" t="s">
        <v>68</v>
      </c>
      <c r="O23" s="146" t="s">
        <v>68</v>
      </c>
      <c r="P23" s="146" t="s">
        <v>68</v>
      </c>
      <c r="Q23" s="146" t="s">
        <v>68</v>
      </c>
      <c r="R23" s="146" t="s">
        <v>68</v>
      </c>
      <c r="S23" s="146" t="s">
        <v>68</v>
      </c>
      <c r="T23" s="146" t="s">
        <v>68</v>
      </c>
      <c r="U23" s="146" t="s">
        <v>68</v>
      </c>
      <c r="V23" s="146" t="s">
        <v>68</v>
      </c>
      <c r="W23" s="146" t="s">
        <v>68</v>
      </c>
      <c r="X23" s="146" t="s">
        <v>68</v>
      </c>
      <c r="Y23" s="146" t="s">
        <v>68</v>
      </c>
      <c r="Z23" s="146" t="s">
        <v>68</v>
      </c>
      <c r="AA23" s="146" t="s">
        <v>68</v>
      </c>
      <c r="AB23" s="146" t="s">
        <v>68</v>
      </c>
    </row>
    <row r="24" spans="1:28" s="123" customFormat="1" ht="15" customHeight="1" x14ac:dyDescent="0.2">
      <c r="A24" s="1137" t="s">
        <v>70</v>
      </c>
      <c r="B24" s="147" t="s">
        <v>71</v>
      </c>
      <c r="C24" s="148"/>
      <c r="D24" s="148"/>
      <c r="E24" s="148"/>
      <c r="F24" s="148"/>
      <c r="G24" s="148"/>
      <c r="H24" s="148"/>
      <c r="I24" s="148"/>
      <c r="J24" s="148"/>
      <c r="K24" s="148"/>
      <c r="L24" s="148"/>
      <c r="M24" s="148"/>
      <c r="N24" s="148"/>
      <c r="O24" s="148"/>
      <c r="P24" s="148"/>
      <c r="Q24" s="148"/>
      <c r="R24" s="148"/>
      <c r="S24" s="148"/>
      <c r="T24" s="148"/>
      <c r="U24" s="148"/>
      <c r="V24" s="148"/>
      <c r="W24" s="148"/>
      <c r="X24" s="148"/>
      <c r="Y24" s="148"/>
      <c r="Z24" s="148"/>
      <c r="AA24" s="148"/>
      <c r="AB24" s="149"/>
    </row>
    <row r="25" spans="1:28" s="123" customFormat="1" ht="15" customHeight="1" x14ac:dyDescent="0.2">
      <c r="A25" s="1138"/>
      <c r="B25" s="150" t="s">
        <v>72</v>
      </c>
      <c r="C25" s="151"/>
      <c r="D25" s="151"/>
      <c r="E25" s="151"/>
      <c r="F25" s="151"/>
      <c r="G25" s="151"/>
      <c r="H25" s="151"/>
      <c r="I25" s="151"/>
      <c r="J25" s="151"/>
      <c r="K25" s="151"/>
      <c r="L25" s="151"/>
      <c r="M25" s="151"/>
      <c r="N25" s="151"/>
      <c r="O25" s="151"/>
      <c r="P25" s="151"/>
      <c r="Q25" s="151"/>
      <c r="R25" s="151"/>
      <c r="S25" s="151"/>
      <c r="T25" s="151"/>
      <c r="U25" s="151"/>
      <c r="V25" s="151"/>
      <c r="W25" s="151"/>
      <c r="X25" s="151"/>
      <c r="Y25" s="151"/>
      <c r="Z25" s="151"/>
      <c r="AA25" s="151"/>
      <c r="AB25" s="152"/>
    </row>
    <row r="26" spans="1:28" s="123" customFormat="1" ht="15" customHeight="1" x14ac:dyDescent="0.2">
      <c r="A26" s="1139"/>
      <c r="B26" s="153" t="s">
        <v>73</v>
      </c>
      <c r="C26" s="154"/>
      <c r="D26" s="155"/>
      <c r="E26" s="155"/>
      <c r="F26" s="155"/>
      <c r="G26" s="155"/>
      <c r="H26" s="155"/>
      <c r="I26" s="155"/>
      <c r="J26" s="155"/>
      <c r="K26" s="155"/>
      <c r="L26" s="155"/>
      <c r="M26" s="155"/>
      <c r="N26" s="155"/>
      <c r="O26" s="155"/>
      <c r="P26" s="155"/>
      <c r="Q26" s="155"/>
      <c r="R26" s="155"/>
      <c r="S26" s="155"/>
      <c r="T26" s="155"/>
      <c r="U26" s="155"/>
      <c r="V26" s="155"/>
      <c r="W26" s="155"/>
      <c r="X26" s="155"/>
      <c r="Y26" s="155"/>
      <c r="Z26" s="155"/>
      <c r="AA26" s="155"/>
      <c r="AB26" s="156"/>
    </row>
    <row r="27" spans="1:28" s="157" customFormat="1" ht="20.100000000000001" customHeight="1" x14ac:dyDescent="0.2">
      <c r="A27" s="1123" t="s">
        <v>74</v>
      </c>
      <c r="B27" s="1124"/>
      <c r="C27" s="1127" t="s">
        <v>48</v>
      </c>
      <c r="D27" s="1128"/>
      <c r="E27" s="1128"/>
      <c r="F27" s="1128"/>
      <c r="G27" s="1129"/>
      <c r="H27" s="1129" t="s">
        <v>49</v>
      </c>
      <c r="I27" s="1128"/>
      <c r="J27" s="1128"/>
      <c r="K27" s="1128"/>
      <c r="L27" s="1129"/>
      <c r="M27" s="1129" t="s">
        <v>50</v>
      </c>
      <c r="N27" s="1128"/>
      <c r="O27" s="1128"/>
      <c r="P27" s="1128"/>
      <c r="Q27" s="1129"/>
      <c r="R27" s="1129" t="s">
        <v>51</v>
      </c>
      <c r="S27" s="1128"/>
      <c r="T27" s="1128"/>
      <c r="U27" s="1128"/>
      <c r="V27" s="1128"/>
      <c r="W27" s="1128"/>
      <c r="X27" s="1128"/>
      <c r="Y27" s="1128"/>
      <c r="Z27" s="1128"/>
      <c r="AA27" s="1128"/>
      <c r="AB27" s="1130"/>
    </row>
    <row r="28" spans="1:28" s="162" customFormat="1" ht="20.100000000000001" customHeight="1" x14ac:dyDescent="0.2">
      <c r="A28" s="1125"/>
      <c r="B28" s="1126"/>
      <c r="C28" s="158" t="s">
        <v>0</v>
      </c>
      <c r="D28" s="159" t="s">
        <v>1</v>
      </c>
      <c r="E28" s="159" t="s">
        <v>2</v>
      </c>
      <c r="F28" s="159" t="s">
        <v>3</v>
      </c>
      <c r="G28" s="160" t="s">
        <v>4</v>
      </c>
      <c r="H28" s="159" t="s">
        <v>0</v>
      </c>
      <c r="I28" s="159" t="s">
        <v>1</v>
      </c>
      <c r="J28" s="159" t="s">
        <v>2</v>
      </c>
      <c r="K28" s="159" t="s">
        <v>3</v>
      </c>
      <c r="L28" s="160" t="s">
        <v>4</v>
      </c>
      <c r="M28" s="159" t="s">
        <v>0</v>
      </c>
      <c r="N28" s="159" t="s">
        <v>1</v>
      </c>
      <c r="O28" s="159" t="s">
        <v>2</v>
      </c>
      <c r="P28" s="159" t="s">
        <v>3</v>
      </c>
      <c r="Q28" s="160" t="s">
        <v>4</v>
      </c>
      <c r="R28" s="159" t="s">
        <v>52</v>
      </c>
      <c r="S28" s="159" t="s">
        <v>53</v>
      </c>
      <c r="T28" s="159" t="s">
        <v>54</v>
      </c>
      <c r="U28" s="159" t="s">
        <v>55</v>
      </c>
      <c r="V28" s="159" t="s">
        <v>56</v>
      </c>
      <c r="W28" s="159" t="s">
        <v>57</v>
      </c>
      <c r="X28" s="159" t="s">
        <v>58</v>
      </c>
      <c r="Y28" s="159" t="s">
        <v>59</v>
      </c>
      <c r="Z28" s="159" t="s">
        <v>60</v>
      </c>
      <c r="AA28" s="159" t="s">
        <v>61</v>
      </c>
      <c r="AB28" s="161" t="s">
        <v>62</v>
      </c>
    </row>
    <row r="29" spans="1:28" s="157" customFormat="1" ht="17.100000000000001" customHeight="1" x14ac:dyDescent="0.2">
      <c r="A29" s="1131" t="s">
        <v>75</v>
      </c>
      <c r="B29" s="163" t="s">
        <v>67</v>
      </c>
      <c r="C29" s="164">
        <v>0.26185510674346457</v>
      </c>
      <c r="D29" s="165">
        <v>0</v>
      </c>
      <c r="E29" s="165">
        <v>1.2298106716321644E-3</v>
      </c>
      <c r="F29" s="165">
        <v>3.8895422017061684E-2</v>
      </c>
      <c r="G29" s="166">
        <v>20.930015028259849</v>
      </c>
      <c r="H29" s="165">
        <v>3.9424439318261069</v>
      </c>
      <c r="I29" s="165">
        <v>7.9380018255167535</v>
      </c>
      <c r="J29" s="165">
        <v>17.953994969152138</v>
      </c>
      <c r="K29" s="165">
        <v>40.730060102058893</v>
      </c>
      <c r="L29" s="166">
        <v>76.673346590931317</v>
      </c>
      <c r="M29" s="165">
        <v>0</v>
      </c>
      <c r="N29" s="165">
        <v>0</v>
      </c>
      <c r="O29" s="165">
        <v>0</v>
      </c>
      <c r="P29" s="165">
        <v>0</v>
      </c>
      <c r="Q29" s="166">
        <v>3.832253527717893E-2</v>
      </c>
      <c r="R29" s="165">
        <v>63.361978112095798</v>
      </c>
      <c r="S29" s="165">
        <v>2.0542674802138605</v>
      </c>
      <c r="T29" s="165">
        <v>2.4641332944525485</v>
      </c>
      <c r="U29" s="165">
        <v>0.37328801881277013</v>
      </c>
      <c r="V29" s="165">
        <v>30.489789109504358</v>
      </c>
      <c r="W29" s="165">
        <v>1.9355256878156393</v>
      </c>
      <c r="X29" s="165">
        <v>27.241490877206438</v>
      </c>
      <c r="Y29" s="165">
        <v>1.92957120308699</v>
      </c>
      <c r="Z29" s="165">
        <v>1.1758151163142949</v>
      </c>
      <c r="AA29" s="165">
        <v>1.713001621922345</v>
      </c>
      <c r="AB29" s="167">
        <v>5.9309983745717068</v>
      </c>
    </row>
    <row r="30" spans="1:28" s="157" customFormat="1" ht="17.100000000000001" customHeight="1" x14ac:dyDescent="0.2">
      <c r="A30" s="1132"/>
      <c r="B30" s="168" t="s">
        <v>69</v>
      </c>
      <c r="C30" s="169">
        <v>99.738144893256546</v>
      </c>
      <c r="D30" s="170">
        <v>100</v>
      </c>
      <c r="E30" s="170">
        <v>99.998770189328368</v>
      </c>
      <c r="F30" s="170">
        <v>99.961104577982951</v>
      </c>
      <c r="G30" s="171">
        <v>79.06998497174034</v>
      </c>
      <c r="H30" s="170">
        <v>96.057556068173966</v>
      </c>
      <c r="I30" s="170">
        <v>92.061998174483193</v>
      </c>
      <c r="J30" s="170">
        <v>82.046005030847823</v>
      </c>
      <c r="K30" s="170">
        <v>59.26993989794088</v>
      </c>
      <c r="L30" s="171">
        <v>23.32665340906857</v>
      </c>
      <c r="M30" s="170">
        <v>100</v>
      </c>
      <c r="N30" s="170">
        <v>100</v>
      </c>
      <c r="O30" s="170">
        <v>100</v>
      </c>
      <c r="P30" s="170">
        <v>100</v>
      </c>
      <c r="Q30" s="171">
        <v>99.961677464722825</v>
      </c>
      <c r="R30" s="170">
        <v>36.638021887904543</v>
      </c>
      <c r="S30" s="170">
        <v>97.945732519786191</v>
      </c>
      <c r="T30" s="170">
        <v>97.535866705547349</v>
      </c>
      <c r="U30" s="170">
        <v>99.626711981187228</v>
      </c>
      <c r="V30" s="170">
        <v>69.510210890495586</v>
      </c>
      <c r="W30" s="170">
        <v>98.064474312184345</v>
      </c>
      <c r="X30" s="170">
        <v>72.758509122793399</v>
      </c>
      <c r="Y30" s="170">
        <v>98.070428796913006</v>
      </c>
      <c r="Z30" s="170">
        <v>98.824184883685746</v>
      </c>
      <c r="AA30" s="170">
        <v>98.286998378077612</v>
      </c>
      <c r="AB30" s="172">
        <v>94.069001625428399</v>
      </c>
    </row>
    <row r="31" spans="1:28" s="157" customFormat="1" ht="17.100000000000001" customHeight="1" x14ac:dyDescent="0.2">
      <c r="A31" s="1132" t="s">
        <v>76</v>
      </c>
      <c r="B31" s="168" t="s">
        <v>67</v>
      </c>
      <c r="C31" s="169">
        <v>6.9241482198089814</v>
      </c>
      <c r="D31" s="170">
        <v>4.628139984505748</v>
      </c>
      <c r="E31" s="170">
        <v>5.3997023018381451</v>
      </c>
      <c r="F31" s="170">
        <v>6.1947663771652675</v>
      </c>
      <c r="G31" s="171">
        <v>56.518933104214874</v>
      </c>
      <c r="H31" s="170">
        <v>50.360564247642422</v>
      </c>
      <c r="I31" s="170">
        <v>74.231400184888727</v>
      </c>
      <c r="J31" s="170">
        <v>83.032475238529813</v>
      </c>
      <c r="K31" s="170">
        <v>94.209930357182742</v>
      </c>
      <c r="L31" s="171">
        <v>99.874074404010869</v>
      </c>
      <c r="M31" s="170">
        <v>4.1551784910459162</v>
      </c>
      <c r="N31" s="170">
        <v>4.2759709156411185</v>
      </c>
      <c r="O31" s="170">
        <v>4.7546757786795233</v>
      </c>
      <c r="P31" s="170">
        <v>6.1463112719422623</v>
      </c>
      <c r="Q31" s="171">
        <v>6.1732832516587441</v>
      </c>
      <c r="R31" s="170">
        <v>98.440929269041405</v>
      </c>
      <c r="S31" s="170">
        <v>10.787809256185975</v>
      </c>
      <c r="T31" s="170">
        <v>9.8315391468613491</v>
      </c>
      <c r="U31" s="170">
        <v>4.008303708004024</v>
      </c>
      <c r="V31" s="170">
        <v>80.12064574785262</v>
      </c>
      <c r="W31" s="170">
        <v>15.477254968056691</v>
      </c>
      <c r="X31" s="170">
        <v>50.397191938556418</v>
      </c>
      <c r="Y31" s="170">
        <v>14.506997063903912</v>
      </c>
      <c r="Z31" s="170">
        <v>11.504547530216843</v>
      </c>
      <c r="AA31" s="170">
        <v>12.274220606360409</v>
      </c>
      <c r="AB31" s="172">
        <v>22.151032093464053</v>
      </c>
    </row>
    <row r="32" spans="1:28" s="157" customFormat="1" ht="17.100000000000001" customHeight="1" x14ac:dyDescent="0.2">
      <c r="A32" s="1132"/>
      <c r="B32" s="168" t="s">
        <v>69</v>
      </c>
      <c r="C32" s="169">
        <v>93.075851780191016</v>
      </c>
      <c r="D32" s="170">
        <v>95.371860015494264</v>
      </c>
      <c r="E32" s="170">
        <v>94.60029769816191</v>
      </c>
      <c r="F32" s="170">
        <v>93.805233622834876</v>
      </c>
      <c r="G32" s="171">
        <v>43.481066895785744</v>
      </c>
      <c r="H32" s="170">
        <v>49.639435752357663</v>
      </c>
      <c r="I32" s="170">
        <v>25.768599815111237</v>
      </c>
      <c r="J32" s="170">
        <v>16.967524761470131</v>
      </c>
      <c r="K32" s="170">
        <v>5.7900696428172385</v>
      </c>
      <c r="L32" s="171">
        <v>0.12592559598913394</v>
      </c>
      <c r="M32" s="170">
        <v>95.844821508953999</v>
      </c>
      <c r="N32" s="170">
        <v>95.72402908435879</v>
      </c>
      <c r="O32" s="170">
        <v>95.245324221320502</v>
      </c>
      <c r="P32" s="170">
        <v>93.853688728057762</v>
      </c>
      <c r="Q32" s="171">
        <v>93.826716748341326</v>
      </c>
      <c r="R32" s="170">
        <v>1.5590707309586405</v>
      </c>
      <c r="S32" s="170">
        <v>89.212190743814162</v>
      </c>
      <c r="T32" s="170">
        <v>90.168460853138257</v>
      </c>
      <c r="U32" s="170">
        <v>95.991696291995993</v>
      </c>
      <c r="V32" s="170">
        <v>19.879354252147348</v>
      </c>
      <c r="W32" s="170">
        <v>84.52274503194333</v>
      </c>
      <c r="X32" s="170">
        <v>49.602808061443525</v>
      </c>
      <c r="Y32" s="170">
        <v>85.49300293609592</v>
      </c>
      <c r="Z32" s="170">
        <v>88.49545246978326</v>
      </c>
      <c r="AA32" s="170">
        <v>87.725779393639343</v>
      </c>
      <c r="AB32" s="172">
        <v>77.848967906536203</v>
      </c>
    </row>
    <row r="33" spans="1:28" s="157" customFormat="1" ht="17.100000000000001" customHeight="1" x14ac:dyDescent="0.2">
      <c r="A33" s="1132" t="s">
        <v>77</v>
      </c>
      <c r="B33" s="168" t="s">
        <v>67</v>
      </c>
      <c r="C33" s="169">
        <v>0.37312937107707211</v>
      </c>
      <c r="D33" s="170">
        <v>0.33466996346512756</v>
      </c>
      <c r="E33" s="170">
        <v>0.20471834576868153</v>
      </c>
      <c r="F33" s="170">
        <v>0.845971092868121</v>
      </c>
      <c r="G33" s="171">
        <v>21.271130379195188</v>
      </c>
      <c r="H33" s="170">
        <v>3.9463215944205778</v>
      </c>
      <c r="I33" s="170">
        <v>8.7264287512618743</v>
      </c>
      <c r="J33" s="170">
        <v>17.956635558126919</v>
      </c>
      <c r="K33" s="170">
        <v>40.822993063420903</v>
      </c>
      <c r="L33" s="171">
        <v>76.740314109277861</v>
      </c>
      <c r="M33" s="170">
        <v>0.12780438832378063</v>
      </c>
      <c r="N33" s="170">
        <v>0.30506887463398374</v>
      </c>
      <c r="O33" s="170">
        <v>0.24011588713088791</v>
      </c>
      <c r="P33" s="170">
        <v>0.65256477942446611</v>
      </c>
      <c r="Q33" s="171">
        <v>0.66881367821403748</v>
      </c>
      <c r="R33" s="170">
        <v>63.443715678231328</v>
      </c>
      <c r="S33" s="170">
        <v>2.4714627926194317</v>
      </c>
      <c r="T33" s="170">
        <v>2.7730452881832308</v>
      </c>
      <c r="U33" s="170">
        <v>1.2310819320037105</v>
      </c>
      <c r="V33" s="170">
        <v>31.032381464477666</v>
      </c>
      <c r="W33" s="170">
        <v>1.9355256878156393</v>
      </c>
      <c r="X33" s="170">
        <v>27.270640833564851</v>
      </c>
      <c r="Y33" s="170">
        <v>2.2828454804026408</v>
      </c>
      <c r="Z33" s="170">
        <v>1.7614632888414594</v>
      </c>
      <c r="AA33" s="170">
        <v>1.7325917019905792</v>
      </c>
      <c r="AB33" s="172">
        <v>5.9309983745717068</v>
      </c>
    </row>
    <row r="34" spans="1:28" s="157" customFormat="1" ht="17.100000000000001" customHeight="1" x14ac:dyDescent="0.2">
      <c r="A34" s="1132"/>
      <c r="B34" s="168" t="s">
        <v>69</v>
      </c>
      <c r="C34" s="169">
        <v>99.62687062892293</v>
      </c>
      <c r="D34" s="170">
        <v>99.665330036534868</v>
      </c>
      <c r="E34" s="170">
        <v>99.795281654231317</v>
      </c>
      <c r="F34" s="170">
        <v>99.154028907131902</v>
      </c>
      <c r="G34" s="171">
        <v>78.728869620804971</v>
      </c>
      <c r="H34" s="170">
        <v>96.053678405579461</v>
      </c>
      <c r="I34" s="170">
        <v>91.273571248738079</v>
      </c>
      <c r="J34" s="170">
        <v>82.043364441873038</v>
      </c>
      <c r="K34" s="170">
        <v>59.17700693657887</v>
      </c>
      <c r="L34" s="171">
        <v>23.259685890722036</v>
      </c>
      <c r="M34" s="170">
        <v>99.872195611676219</v>
      </c>
      <c r="N34" s="170">
        <v>99.694931125366011</v>
      </c>
      <c r="O34" s="170">
        <v>99.75988411286913</v>
      </c>
      <c r="P34" s="170">
        <v>99.347435220575534</v>
      </c>
      <c r="Q34" s="171">
        <v>99.331186321786021</v>
      </c>
      <c r="R34" s="170">
        <v>36.55628432176902</v>
      </c>
      <c r="S34" s="170">
        <v>97.528537207380623</v>
      </c>
      <c r="T34" s="170">
        <v>97.22695471181666</v>
      </c>
      <c r="U34" s="170">
        <v>98.76891806799631</v>
      </c>
      <c r="V34" s="170">
        <v>68.967618535522263</v>
      </c>
      <c r="W34" s="170">
        <v>98.064474312184345</v>
      </c>
      <c r="X34" s="170">
        <v>72.729359166435003</v>
      </c>
      <c r="Y34" s="170">
        <v>97.717154519597344</v>
      </c>
      <c r="Z34" s="170">
        <v>98.238536711158574</v>
      </c>
      <c r="AA34" s="170">
        <v>98.2674082980094</v>
      </c>
      <c r="AB34" s="172">
        <v>94.069001625428399</v>
      </c>
    </row>
    <row r="35" spans="1:28" s="157" customFormat="1" ht="17.100000000000001" customHeight="1" x14ac:dyDescent="0.2">
      <c r="A35" s="1132" t="s">
        <v>78</v>
      </c>
      <c r="B35" s="168" t="s">
        <v>67</v>
      </c>
      <c r="C35" s="169" t="s">
        <v>68</v>
      </c>
      <c r="D35" s="170" t="s">
        <v>68</v>
      </c>
      <c r="E35" s="170" t="s">
        <v>68</v>
      </c>
      <c r="F35" s="170" t="s">
        <v>68</v>
      </c>
      <c r="G35" s="171" t="s">
        <v>68</v>
      </c>
      <c r="H35" s="170" t="s">
        <v>68</v>
      </c>
      <c r="I35" s="170" t="s">
        <v>68</v>
      </c>
      <c r="J35" s="170" t="s">
        <v>68</v>
      </c>
      <c r="K35" s="170" t="s">
        <v>68</v>
      </c>
      <c r="L35" s="171" t="s">
        <v>68</v>
      </c>
      <c r="M35" s="170" t="s">
        <v>68</v>
      </c>
      <c r="N35" s="170" t="s">
        <v>68</v>
      </c>
      <c r="O35" s="170" t="s">
        <v>68</v>
      </c>
      <c r="P35" s="170" t="s">
        <v>68</v>
      </c>
      <c r="Q35" s="171" t="s">
        <v>68</v>
      </c>
      <c r="R35" s="170" t="s">
        <v>68</v>
      </c>
      <c r="S35" s="170" t="s">
        <v>68</v>
      </c>
      <c r="T35" s="170" t="s">
        <v>68</v>
      </c>
      <c r="U35" s="170" t="s">
        <v>68</v>
      </c>
      <c r="V35" s="170" t="s">
        <v>68</v>
      </c>
      <c r="W35" s="170" t="s">
        <v>68</v>
      </c>
      <c r="X35" s="170" t="s">
        <v>68</v>
      </c>
      <c r="Y35" s="170" t="s">
        <v>68</v>
      </c>
      <c r="Z35" s="170" t="s">
        <v>68</v>
      </c>
      <c r="AA35" s="170" t="s">
        <v>68</v>
      </c>
      <c r="AB35" s="172" t="s">
        <v>68</v>
      </c>
    </row>
    <row r="36" spans="1:28" s="157" customFormat="1" ht="17.100000000000001" customHeight="1" x14ac:dyDescent="0.2">
      <c r="A36" s="1132"/>
      <c r="B36" s="168" t="s">
        <v>69</v>
      </c>
      <c r="C36" s="169" t="s">
        <v>68</v>
      </c>
      <c r="D36" s="170" t="s">
        <v>68</v>
      </c>
      <c r="E36" s="170" t="s">
        <v>68</v>
      </c>
      <c r="F36" s="170" t="s">
        <v>68</v>
      </c>
      <c r="G36" s="171" t="s">
        <v>68</v>
      </c>
      <c r="H36" s="170" t="s">
        <v>68</v>
      </c>
      <c r="I36" s="170" t="s">
        <v>68</v>
      </c>
      <c r="J36" s="170" t="s">
        <v>68</v>
      </c>
      <c r="K36" s="170" t="s">
        <v>68</v>
      </c>
      <c r="L36" s="171" t="s">
        <v>68</v>
      </c>
      <c r="M36" s="170" t="s">
        <v>68</v>
      </c>
      <c r="N36" s="170" t="s">
        <v>68</v>
      </c>
      <c r="O36" s="170" t="s">
        <v>68</v>
      </c>
      <c r="P36" s="170" t="s">
        <v>68</v>
      </c>
      <c r="Q36" s="171" t="s">
        <v>68</v>
      </c>
      <c r="R36" s="170" t="s">
        <v>68</v>
      </c>
      <c r="S36" s="170" t="s">
        <v>68</v>
      </c>
      <c r="T36" s="170" t="s">
        <v>68</v>
      </c>
      <c r="U36" s="170" t="s">
        <v>68</v>
      </c>
      <c r="V36" s="170" t="s">
        <v>68</v>
      </c>
      <c r="W36" s="170" t="s">
        <v>68</v>
      </c>
      <c r="X36" s="170" t="s">
        <v>68</v>
      </c>
      <c r="Y36" s="170" t="s">
        <v>68</v>
      </c>
      <c r="Z36" s="170" t="s">
        <v>68</v>
      </c>
      <c r="AA36" s="170" t="s">
        <v>68</v>
      </c>
      <c r="AB36" s="172" t="s">
        <v>68</v>
      </c>
    </row>
    <row r="37" spans="1:28" s="157" customFormat="1" ht="17.100000000000001" customHeight="1" x14ac:dyDescent="0.2">
      <c r="A37" s="1132" t="s">
        <v>79</v>
      </c>
      <c r="B37" s="168" t="s">
        <v>67</v>
      </c>
      <c r="C37" s="169">
        <v>37.223168827071831</v>
      </c>
      <c r="D37" s="170">
        <v>33.909622587980728</v>
      </c>
      <c r="E37" s="170">
        <v>29.937045396415591</v>
      </c>
      <c r="F37" s="170">
        <v>41.175371101281939</v>
      </c>
      <c r="G37" s="171">
        <v>23.479456032322581</v>
      </c>
      <c r="H37" s="170">
        <v>36.633494901814828</v>
      </c>
      <c r="I37" s="170">
        <v>27.291720879842629</v>
      </c>
      <c r="J37" s="170">
        <v>23.14881956618721</v>
      </c>
      <c r="K37" s="170">
        <v>16.987217703189426</v>
      </c>
      <c r="L37" s="171">
        <v>5.4476845189527934</v>
      </c>
      <c r="M37" s="170">
        <v>36.631039528509717</v>
      </c>
      <c r="N37" s="170">
        <v>33.507756862190327</v>
      </c>
      <c r="O37" s="170">
        <v>28.909412175179522</v>
      </c>
      <c r="P37" s="170">
        <v>36.747218230234921</v>
      </c>
      <c r="Q37" s="171">
        <v>39.356437838076545</v>
      </c>
      <c r="R37" s="170">
        <v>7.4438884670684642</v>
      </c>
      <c r="S37" s="170">
        <v>57.969903915098122</v>
      </c>
      <c r="T37" s="170">
        <v>31.750037792458365</v>
      </c>
      <c r="U37" s="170">
        <v>21.763592342682085</v>
      </c>
      <c r="V37" s="170">
        <v>15.146263201944466</v>
      </c>
      <c r="W37" s="170">
        <v>22.504154863477943</v>
      </c>
      <c r="X37" s="170">
        <v>40.775856543323471</v>
      </c>
      <c r="Y37" s="170">
        <v>35.084892344012374</v>
      </c>
      <c r="Z37" s="170">
        <v>29.638602294649768</v>
      </c>
      <c r="AA37" s="170">
        <v>78.743269777741261</v>
      </c>
      <c r="AB37" s="172">
        <v>41.292909312349252</v>
      </c>
    </row>
    <row r="38" spans="1:28" s="157" customFormat="1" ht="17.100000000000001" customHeight="1" x14ac:dyDescent="0.2">
      <c r="A38" s="1132"/>
      <c r="B38" s="168" t="s">
        <v>69</v>
      </c>
      <c r="C38" s="169">
        <v>62.776831172928127</v>
      </c>
      <c r="D38" s="170">
        <v>66.090377412019279</v>
      </c>
      <c r="E38" s="170">
        <v>70.062954603584188</v>
      </c>
      <c r="F38" s="170">
        <v>58.824628898718387</v>
      </c>
      <c r="G38" s="171">
        <v>76.520543967677639</v>
      </c>
      <c r="H38" s="170">
        <v>63.366505098185186</v>
      </c>
      <c r="I38" s="170">
        <v>72.7082791201573</v>
      </c>
      <c r="J38" s="170">
        <v>76.851180433812701</v>
      </c>
      <c r="K38" s="170">
        <v>83.012782296810556</v>
      </c>
      <c r="L38" s="171">
        <v>94.552315481047216</v>
      </c>
      <c r="M38" s="170">
        <v>63.36896047149024</v>
      </c>
      <c r="N38" s="170">
        <v>66.492243137809652</v>
      </c>
      <c r="O38" s="170">
        <v>71.090587824820489</v>
      </c>
      <c r="P38" s="170">
        <v>63.252781769765221</v>
      </c>
      <c r="Q38" s="171">
        <v>60.643562161923811</v>
      </c>
      <c r="R38" s="170">
        <v>92.556111532931766</v>
      </c>
      <c r="S38" s="170">
        <v>42.030096084901999</v>
      </c>
      <c r="T38" s="170">
        <v>68.249962207541316</v>
      </c>
      <c r="U38" s="170">
        <v>78.236407657317855</v>
      </c>
      <c r="V38" s="170">
        <v>84.853736798055522</v>
      </c>
      <c r="W38" s="170">
        <v>77.495845136522163</v>
      </c>
      <c r="X38" s="170">
        <v>59.224143456676401</v>
      </c>
      <c r="Y38" s="170">
        <v>64.915107655987811</v>
      </c>
      <c r="Z38" s="170">
        <v>70.361397705350242</v>
      </c>
      <c r="AA38" s="170">
        <v>21.256730222258515</v>
      </c>
      <c r="AB38" s="172">
        <v>58.707090687650911</v>
      </c>
    </row>
    <row r="39" spans="1:28" s="157" customFormat="1" ht="17.100000000000001" customHeight="1" x14ac:dyDescent="0.2">
      <c r="A39" s="1132" t="s">
        <v>80</v>
      </c>
      <c r="B39" s="168" t="s">
        <v>67</v>
      </c>
      <c r="C39" s="173" t="s">
        <v>68</v>
      </c>
      <c r="D39" s="173" t="s">
        <v>68</v>
      </c>
      <c r="E39" s="173" t="s">
        <v>68</v>
      </c>
      <c r="F39" s="173" t="s">
        <v>68</v>
      </c>
      <c r="G39" s="173" t="s">
        <v>68</v>
      </c>
      <c r="H39" s="173" t="s">
        <v>68</v>
      </c>
      <c r="I39" s="173" t="s">
        <v>68</v>
      </c>
      <c r="J39" s="173" t="s">
        <v>68</v>
      </c>
      <c r="K39" s="173" t="s">
        <v>68</v>
      </c>
      <c r="L39" s="173" t="s">
        <v>68</v>
      </c>
      <c r="M39" s="173" t="s">
        <v>68</v>
      </c>
      <c r="N39" s="173" t="s">
        <v>68</v>
      </c>
      <c r="O39" s="173" t="s">
        <v>68</v>
      </c>
      <c r="P39" s="173" t="s">
        <v>68</v>
      </c>
      <c r="Q39" s="173" t="s">
        <v>68</v>
      </c>
      <c r="R39" s="173" t="s">
        <v>68</v>
      </c>
      <c r="S39" s="173" t="s">
        <v>68</v>
      </c>
      <c r="T39" s="173" t="s">
        <v>68</v>
      </c>
      <c r="U39" s="173" t="s">
        <v>68</v>
      </c>
      <c r="V39" s="173" t="s">
        <v>68</v>
      </c>
      <c r="W39" s="173" t="s">
        <v>68</v>
      </c>
      <c r="X39" s="173" t="s">
        <v>68</v>
      </c>
      <c r="Y39" s="173" t="s">
        <v>68</v>
      </c>
      <c r="Z39" s="173" t="s">
        <v>68</v>
      </c>
      <c r="AA39" s="173" t="s">
        <v>68</v>
      </c>
      <c r="AB39" s="173" t="s">
        <v>68</v>
      </c>
    </row>
    <row r="40" spans="1:28" s="157" customFormat="1" ht="17.100000000000001" customHeight="1" x14ac:dyDescent="0.2">
      <c r="A40" s="1132"/>
      <c r="B40" s="168" t="s">
        <v>69</v>
      </c>
      <c r="C40" s="173" t="s">
        <v>68</v>
      </c>
      <c r="D40" s="173" t="s">
        <v>68</v>
      </c>
      <c r="E40" s="173" t="s">
        <v>68</v>
      </c>
      <c r="F40" s="173" t="s">
        <v>68</v>
      </c>
      <c r="G40" s="173" t="s">
        <v>68</v>
      </c>
      <c r="H40" s="173" t="s">
        <v>68</v>
      </c>
      <c r="I40" s="173" t="s">
        <v>68</v>
      </c>
      <c r="J40" s="173" t="s">
        <v>68</v>
      </c>
      <c r="K40" s="173" t="s">
        <v>68</v>
      </c>
      <c r="L40" s="173" t="s">
        <v>68</v>
      </c>
      <c r="M40" s="173" t="s">
        <v>68</v>
      </c>
      <c r="N40" s="173" t="s">
        <v>68</v>
      </c>
      <c r="O40" s="173" t="s">
        <v>68</v>
      </c>
      <c r="P40" s="173" t="s">
        <v>68</v>
      </c>
      <c r="Q40" s="173" t="s">
        <v>68</v>
      </c>
      <c r="R40" s="173" t="s">
        <v>68</v>
      </c>
      <c r="S40" s="173" t="s">
        <v>68</v>
      </c>
      <c r="T40" s="173" t="s">
        <v>68</v>
      </c>
      <c r="U40" s="173" t="s">
        <v>68</v>
      </c>
      <c r="V40" s="173" t="s">
        <v>68</v>
      </c>
      <c r="W40" s="173" t="s">
        <v>68</v>
      </c>
      <c r="X40" s="173" t="s">
        <v>68</v>
      </c>
      <c r="Y40" s="173" t="s">
        <v>68</v>
      </c>
      <c r="Z40" s="173" t="s">
        <v>68</v>
      </c>
      <c r="AA40" s="173" t="s">
        <v>68</v>
      </c>
      <c r="AB40" s="173" t="s">
        <v>68</v>
      </c>
    </row>
    <row r="41" spans="1:28" s="157" customFormat="1" ht="17.100000000000001" customHeight="1" x14ac:dyDescent="0.2">
      <c r="A41" s="1132" t="s">
        <v>81</v>
      </c>
      <c r="B41" s="168" t="s">
        <v>67</v>
      </c>
      <c r="C41" s="173" t="s">
        <v>68</v>
      </c>
      <c r="D41" s="173" t="s">
        <v>68</v>
      </c>
      <c r="E41" s="173" t="s">
        <v>68</v>
      </c>
      <c r="F41" s="173" t="s">
        <v>68</v>
      </c>
      <c r="G41" s="173" t="s">
        <v>68</v>
      </c>
      <c r="H41" s="173" t="s">
        <v>68</v>
      </c>
      <c r="I41" s="173" t="s">
        <v>68</v>
      </c>
      <c r="J41" s="173" t="s">
        <v>68</v>
      </c>
      <c r="K41" s="173" t="s">
        <v>68</v>
      </c>
      <c r="L41" s="173" t="s">
        <v>68</v>
      </c>
      <c r="M41" s="173" t="s">
        <v>68</v>
      </c>
      <c r="N41" s="173" t="s">
        <v>68</v>
      </c>
      <c r="O41" s="173" t="s">
        <v>68</v>
      </c>
      <c r="P41" s="173" t="s">
        <v>68</v>
      </c>
      <c r="Q41" s="173" t="s">
        <v>68</v>
      </c>
      <c r="R41" s="173" t="s">
        <v>68</v>
      </c>
      <c r="S41" s="173" t="s">
        <v>68</v>
      </c>
      <c r="T41" s="173" t="s">
        <v>68</v>
      </c>
      <c r="U41" s="173" t="s">
        <v>68</v>
      </c>
      <c r="V41" s="173" t="s">
        <v>68</v>
      </c>
      <c r="W41" s="173" t="s">
        <v>68</v>
      </c>
      <c r="X41" s="173" t="s">
        <v>68</v>
      </c>
      <c r="Y41" s="173" t="s">
        <v>68</v>
      </c>
      <c r="Z41" s="173" t="s">
        <v>68</v>
      </c>
      <c r="AA41" s="173" t="s">
        <v>68</v>
      </c>
      <c r="AB41" s="173" t="s">
        <v>68</v>
      </c>
    </row>
    <row r="42" spans="1:28" s="157" customFormat="1" ht="17.100000000000001" customHeight="1" x14ac:dyDescent="0.2">
      <c r="A42" s="1132"/>
      <c r="B42" s="168" t="s">
        <v>69</v>
      </c>
      <c r="C42" s="173" t="s">
        <v>68</v>
      </c>
      <c r="D42" s="173" t="s">
        <v>68</v>
      </c>
      <c r="E42" s="173" t="s">
        <v>68</v>
      </c>
      <c r="F42" s="173" t="s">
        <v>68</v>
      </c>
      <c r="G42" s="173" t="s">
        <v>68</v>
      </c>
      <c r="H42" s="173" t="s">
        <v>68</v>
      </c>
      <c r="I42" s="173" t="s">
        <v>68</v>
      </c>
      <c r="J42" s="173" t="s">
        <v>68</v>
      </c>
      <c r="K42" s="173" t="s">
        <v>68</v>
      </c>
      <c r="L42" s="173" t="s">
        <v>68</v>
      </c>
      <c r="M42" s="173" t="s">
        <v>68</v>
      </c>
      <c r="N42" s="173" t="s">
        <v>68</v>
      </c>
      <c r="O42" s="173" t="s">
        <v>68</v>
      </c>
      <c r="P42" s="173" t="s">
        <v>68</v>
      </c>
      <c r="Q42" s="173" t="s">
        <v>68</v>
      </c>
      <c r="R42" s="173" t="s">
        <v>68</v>
      </c>
      <c r="S42" s="173" t="s">
        <v>68</v>
      </c>
      <c r="T42" s="173" t="s">
        <v>68</v>
      </c>
      <c r="U42" s="173" t="s">
        <v>68</v>
      </c>
      <c r="V42" s="173" t="s">
        <v>68</v>
      </c>
      <c r="W42" s="173" t="s">
        <v>68</v>
      </c>
      <c r="X42" s="173" t="s">
        <v>68</v>
      </c>
      <c r="Y42" s="173" t="s">
        <v>68</v>
      </c>
      <c r="Z42" s="173" t="s">
        <v>68</v>
      </c>
      <c r="AA42" s="173" t="s">
        <v>68</v>
      </c>
      <c r="AB42" s="173" t="s">
        <v>68</v>
      </c>
    </row>
    <row r="43" spans="1:28" s="157" customFormat="1" ht="17.100000000000001" customHeight="1" x14ac:dyDescent="0.2">
      <c r="A43" s="1132" t="s">
        <v>82</v>
      </c>
      <c r="B43" s="168" t="s">
        <v>67</v>
      </c>
      <c r="C43" s="173" t="s">
        <v>68</v>
      </c>
      <c r="D43" s="173" t="s">
        <v>68</v>
      </c>
      <c r="E43" s="173" t="s">
        <v>68</v>
      </c>
      <c r="F43" s="173" t="s">
        <v>68</v>
      </c>
      <c r="G43" s="173" t="s">
        <v>68</v>
      </c>
      <c r="H43" s="173" t="s">
        <v>68</v>
      </c>
      <c r="I43" s="173" t="s">
        <v>68</v>
      </c>
      <c r="J43" s="173" t="s">
        <v>68</v>
      </c>
      <c r="K43" s="173" t="s">
        <v>68</v>
      </c>
      <c r="L43" s="173" t="s">
        <v>68</v>
      </c>
      <c r="M43" s="173" t="s">
        <v>68</v>
      </c>
      <c r="N43" s="173" t="s">
        <v>68</v>
      </c>
      <c r="O43" s="173" t="s">
        <v>68</v>
      </c>
      <c r="P43" s="173" t="s">
        <v>68</v>
      </c>
      <c r="Q43" s="173" t="s">
        <v>68</v>
      </c>
      <c r="R43" s="173" t="s">
        <v>68</v>
      </c>
      <c r="S43" s="173" t="s">
        <v>68</v>
      </c>
      <c r="T43" s="173" t="s">
        <v>68</v>
      </c>
      <c r="U43" s="173" t="s">
        <v>68</v>
      </c>
      <c r="V43" s="173" t="s">
        <v>68</v>
      </c>
      <c r="W43" s="173" t="s">
        <v>68</v>
      </c>
      <c r="X43" s="173" t="s">
        <v>68</v>
      </c>
      <c r="Y43" s="173" t="s">
        <v>68</v>
      </c>
      <c r="Z43" s="173" t="s">
        <v>68</v>
      </c>
      <c r="AA43" s="173" t="s">
        <v>68</v>
      </c>
      <c r="AB43" s="173" t="s">
        <v>68</v>
      </c>
    </row>
    <row r="44" spans="1:28" s="157" customFormat="1" ht="17.100000000000001" customHeight="1" x14ac:dyDescent="0.2">
      <c r="A44" s="1132"/>
      <c r="B44" s="168" t="s">
        <v>69</v>
      </c>
      <c r="C44" s="173" t="s">
        <v>68</v>
      </c>
      <c r="D44" s="173" t="s">
        <v>68</v>
      </c>
      <c r="E44" s="173" t="s">
        <v>68</v>
      </c>
      <c r="F44" s="173" t="s">
        <v>68</v>
      </c>
      <c r="G44" s="173" t="s">
        <v>68</v>
      </c>
      <c r="H44" s="173" t="s">
        <v>68</v>
      </c>
      <c r="I44" s="173" t="s">
        <v>68</v>
      </c>
      <c r="J44" s="173" t="s">
        <v>68</v>
      </c>
      <c r="K44" s="173" t="s">
        <v>68</v>
      </c>
      <c r="L44" s="173" t="s">
        <v>68</v>
      </c>
      <c r="M44" s="173" t="s">
        <v>68</v>
      </c>
      <c r="N44" s="173" t="s">
        <v>68</v>
      </c>
      <c r="O44" s="173" t="s">
        <v>68</v>
      </c>
      <c r="P44" s="173" t="s">
        <v>68</v>
      </c>
      <c r="Q44" s="173" t="s">
        <v>68</v>
      </c>
      <c r="R44" s="173" t="s">
        <v>68</v>
      </c>
      <c r="S44" s="173" t="s">
        <v>68</v>
      </c>
      <c r="T44" s="173" t="s">
        <v>68</v>
      </c>
      <c r="U44" s="173" t="s">
        <v>68</v>
      </c>
      <c r="V44" s="173" t="s">
        <v>68</v>
      </c>
      <c r="W44" s="173" t="s">
        <v>68</v>
      </c>
      <c r="X44" s="173" t="s">
        <v>68</v>
      </c>
      <c r="Y44" s="173" t="s">
        <v>68</v>
      </c>
      <c r="Z44" s="173" t="s">
        <v>68</v>
      </c>
      <c r="AA44" s="173" t="s">
        <v>68</v>
      </c>
      <c r="AB44" s="173" t="s">
        <v>68</v>
      </c>
    </row>
    <row r="45" spans="1:28" s="157" customFormat="1" ht="17.100000000000001" customHeight="1" x14ac:dyDescent="0.2">
      <c r="A45" s="1132" t="s">
        <v>83</v>
      </c>
      <c r="B45" s="168" t="s">
        <v>67</v>
      </c>
      <c r="C45" s="173" t="s">
        <v>68</v>
      </c>
      <c r="D45" s="173" t="s">
        <v>68</v>
      </c>
      <c r="E45" s="173" t="s">
        <v>68</v>
      </c>
      <c r="F45" s="173" t="s">
        <v>68</v>
      </c>
      <c r="G45" s="173" t="s">
        <v>68</v>
      </c>
      <c r="H45" s="173" t="s">
        <v>68</v>
      </c>
      <c r="I45" s="173" t="s">
        <v>68</v>
      </c>
      <c r="J45" s="173" t="s">
        <v>68</v>
      </c>
      <c r="K45" s="173" t="s">
        <v>68</v>
      </c>
      <c r="L45" s="173" t="s">
        <v>68</v>
      </c>
      <c r="M45" s="173" t="s">
        <v>68</v>
      </c>
      <c r="N45" s="173" t="s">
        <v>68</v>
      </c>
      <c r="O45" s="173" t="s">
        <v>68</v>
      </c>
      <c r="P45" s="173" t="s">
        <v>68</v>
      </c>
      <c r="Q45" s="173" t="s">
        <v>68</v>
      </c>
      <c r="R45" s="173" t="s">
        <v>68</v>
      </c>
      <c r="S45" s="173" t="s">
        <v>68</v>
      </c>
      <c r="T45" s="173" t="s">
        <v>68</v>
      </c>
      <c r="U45" s="173" t="s">
        <v>68</v>
      </c>
      <c r="V45" s="173" t="s">
        <v>68</v>
      </c>
      <c r="W45" s="173" t="s">
        <v>68</v>
      </c>
      <c r="X45" s="173" t="s">
        <v>68</v>
      </c>
      <c r="Y45" s="173" t="s">
        <v>68</v>
      </c>
      <c r="Z45" s="173" t="s">
        <v>68</v>
      </c>
      <c r="AA45" s="173" t="s">
        <v>68</v>
      </c>
      <c r="AB45" s="173" t="s">
        <v>68</v>
      </c>
    </row>
    <row r="46" spans="1:28" s="157" customFormat="1" ht="17.100000000000001" customHeight="1" x14ac:dyDescent="0.2">
      <c r="A46" s="1140"/>
      <c r="B46" s="174" t="s">
        <v>69</v>
      </c>
      <c r="C46" s="175" t="s">
        <v>68</v>
      </c>
      <c r="D46" s="175" t="s">
        <v>68</v>
      </c>
      <c r="E46" s="175" t="s">
        <v>68</v>
      </c>
      <c r="F46" s="175" t="s">
        <v>68</v>
      </c>
      <c r="G46" s="175" t="s">
        <v>68</v>
      </c>
      <c r="H46" s="175" t="s">
        <v>68</v>
      </c>
      <c r="I46" s="175" t="s">
        <v>68</v>
      </c>
      <c r="J46" s="175" t="s">
        <v>68</v>
      </c>
      <c r="K46" s="175" t="s">
        <v>68</v>
      </c>
      <c r="L46" s="175" t="s">
        <v>68</v>
      </c>
      <c r="M46" s="175" t="s">
        <v>68</v>
      </c>
      <c r="N46" s="175" t="s">
        <v>68</v>
      </c>
      <c r="O46" s="175" t="s">
        <v>68</v>
      </c>
      <c r="P46" s="175" t="s">
        <v>68</v>
      </c>
      <c r="Q46" s="175" t="s">
        <v>68</v>
      </c>
      <c r="R46" s="175" t="s">
        <v>68</v>
      </c>
      <c r="S46" s="175" t="s">
        <v>68</v>
      </c>
      <c r="T46" s="175" t="s">
        <v>68</v>
      </c>
      <c r="U46" s="175" t="s">
        <v>68</v>
      </c>
      <c r="V46" s="175" t="s">
        <v>68</v>
      </c>
      <c r="W46" s="175" t="s">
        <v>68</v>
      </c>
      <c r="X46" s="175" t="s">
        <v>68</v>
      </c>
      <c r="Y46" s="175" t="s">
        <v>68</v>
      </c>
      <c r="Z46" s="175" t="s">
        <v>68</v>
      </c>
      <c r="AA46" s="175" t="s">
        <v>68</v>
      </c>
      <c r="AB46" s="175" t="s">
        <v>68</v>
      </c>
    </row>
    <row r="47" spans="1:28" s="157" customFormat="1" ht="20.100000000000001" customHeight="1" x14ac:dyDescent="0.2">
      <c r="A47" s="1141" t="s">
        <v>74</v>
      </c>
      <c r="B47" s="1142"/>
      <c r="C47" s="1145" t="s">
        <v>48</v>
      </c>
      <c r="D47" s="1146"/>
      <c r="E47" s="1146"/>
      <c r="F47" s="1146"/>
      <c r="G47" s="1147"/>
      <c r="H47" s="1147" t="s">
        <v>49</v>
      </c>
      <c r="I47" s="1146"/>
      <c r="J47" s="1146"/>
      <c r="K47" s="1146"/>
      <c r="L47" s="1147"/>
      <c r="M47" s="1147" t="s">
        <v>50</v>
      </c>
      <c r="N47" s="1146"/>
      <c r="O47" s="1146"/>
      <c r="P47" s="1146"/>
      <c r="Q47" s="1147"/>
      <c r="R47" s="1147" t="s">
        <v>51</v>
      </c>
      <c r="S47" s="1146"/>
      <c r="T47" s="1146"/>
      <c r="U47" s="1146"/>
      <c r="V47" s="1146"/>
      <c r="W47" s="1146"/>
      <c r="X47" s="1146"/>
      <c r="Y47" s="1146"/>
      <c r="Z47" s="1146"/>
      <c r="AA47" s="1146"/>
      <c r="AB47" s="1151"/>
    </row>
    <row r="48" spans="1:28" s="162" customFormat="1" ht="20.100000000000001" customHeight="1" x14ac:dyDescent="0.2">
      <c r="A48" s="1143"/>
      <c r="B48" s="1144"/>
      <c r="C48" s="176" t="s">
        <v>0</v>
      </c>
      <c r="D48" s="177" t="s">
        <v>1</v>
      </c>
      <c r="E48" s="177" t="s">
        <v>2</v>
      </c>
      <c r="F48" s="177" t="s">
        <v>3</v>
      </c>
      <c r="G48" s="178" t="s">
        <v>4</v>
      </c>
      <c r="H48" s="177" t="s">
        <v>0</v>
      </c>
      <c r="I48" s="177" t="s">
        <v>1</v>
      </c>
      <c r="J48" s="177" t="s">
        <v>2</v>
      </c>
      <c r="K48" s="177" t="s">
        <v>3</v>
      </c>
      <c r="L48" s="178" t="s">
        <v>4</v>
      </c>
      <c r="M48" s="177" t="s">
        <v>0</v>
      </c>
      <c r="N48" s="177" t="s">
        <v>1</v>
      </c>
      <c r="O48" s="177" t="s">
        <v>2</v>
      </c>
      <c r="P48" s="177" t="s">
        <v>3</v>
      </c>
      <c r="Q48" s="178" t="s">
        <v>4</v>
      </c>
      <c r="R48" s="177" t="s">
        <v>52</v>
      </c>
      <c r="S48" s="177" t="s">
        <v>53</v>
      </c>
      <c r="T48" s="177" t="s">
        <v>54</v>
      </c>
      <c r="U48" s="177" t="s">
        <v>55</v>
      </c>
      <c r="V48" s="177" t="s">
        <v>56</v>
      </c>
      <c r="W48" s="177" t="s">
        <v>57</v>
      </c>
      <c r="X48" s="177" t="s">
        <v>58</v>
      </c>
      <c r="Y48" s="177" t="s">
        <v>59</v>
      </c>
      <c r="Z48" s="177" t="s">
        <v>60</v>
      </c>
      <c r="AA48" s="177" t="s">
        <v>61</v>
      </c>
      <c r="AB48" s="179" t="s">
        <v>62</v>
      </c>
    </row>
    <row r="49" spans="1:28" s="157" customFormat="1" ht="17.100000000000001" customHeight="1" x14ac:dyDescent="0.2">
      <c r="A49" s="1152" t="s">
        <v>84</v>
      </c>
      <c r="B49" s="180" t="s">
        <v>85</v>
      </c>
      <c r="C49" s="181">
        <v>1.3374651789526504E-3</v>
      </c>
      <c r="D49" s="182">
        <v>0</v>
      </c>
      <c r="E49" s="182">
        <v>1.2298106716321644E-3</v>
      </c>
      <c r="F49" s="182">
        <v>0</v>
      </c>
      <c r="G49" s="183">
        <v>0.64231963638605305</v>
      </c>
      <c r="H49" s="182">
        <v>2.5030215897453162E-2</v>
      </c>
      <c r="I49" s="182">
        <v>0</v>
      </c>
      <c r="J49" s="182">
        <v>0</v>
      </c>
      <c r="K49" s="182">
        <v>1.8114270651385367</v>
      </c>
      <c r="L49" s="183">
        <v>2.6416027456596134</v>
      </c>
      <c r="M49" s="182">
        <v>0</v>
      </c>
      <c r="N49" s="182">
        <v>0</v>
      </c>
      <c r="O49" s="182">
        <v>0</v>
      </c>
      <c r="P49" s="182">
        <v>0</v>
      </c>
      <c r="Q49" s="183">
        <v>0</v>
      </c>
      <c r="R49" s="182">
        <v>1.0322735239376299</v>
      </c>
      <c r="S49" s="182">
        <v>0</v>
      </c>
      <c r="T49" s="182">
        <v>8.8014713254623234E-2</v>
      </c>
      <c r="U49" s="182">
        <v>0</v>
      </c>
      <c r="V49" s="182">
        <v>0.35991771512470794</v>
      </c>
      <c r="W49" s="182">
        <v>0.21511011559780233</v>
      </c>
      <c r="X49" s="182">
        <v>0.54449303488786716</v>
      </c>
      <c r="Y49" s="182">
        <v>0.13017292430056296</v>
      </c>
      <c r="Z49" s="182">
        <v>0</v>
      </c>
      <c r="AA49" s="182">
        <v>0</v>
      </c>
      <c r="AB49" s="184">
        <v>0.31733118875116789</v>
      </c>
    </row>
    <row r="50" spans="1:28" s="157" customFormat="1" ht="17.100000000000001" customHeight="1" x14ac:dyDescent="0.2">
      <c r="A50" s="1153"/>
      <c r="B50" s="185" t="s">
        <v>86</v>
      </c>
      <c r="C50" s="186">
        <v>0.2605176415645119</v>
      </c>
      <c r="D50" s="187">
        <v>0</v>
      </c>
      <c r="E50" s="187">
        <v>0</v>
      </c>
      <c r="F50" s="187">
        <v>3.8905221099794933E-2</v>
      </c>
      <c r="G50" s="188">
        <v>20.287695391873775</v>
      </c>
      <c r="H50" s="187">
        <v>3.917413715928654</v>
      </c>
      <c r="I50" s="187">
        <v>7.9380018255167535</v>
      </c>
      <c r="J50" s="187">
        <v>17.953994969152138</v>
      </c>
      <c r="K50" s="187">
        <v>38.918633036920355</v>
      </c>
      <c r="L50" s="188">
        <v>74.031743845271706</v>
      </c>
      <c r="M50" s="187">
        <v>0</v>
      </c>
      <c r="N50" s="187">
        <v>0</v>
      </c>
      <c r="O50" s="187">
        <v>0</v>
      </c>
      <c r="P50" s="187">
        <v>0</v>
      </c>
      <c r="Q50" s="188">
        <v>3.832253527717893E-2</v>
      </c>
      <c r="R50" s="187">
        <v>62.329704588158172</v>
      </c>
      <c r="S50" s="187">
        <v>2.0542674802138605</v>
      </c>
      <c r="T50" s="187">
        <v>2.3761185811979253</v>
      </c>
      <c r="U50" s="187">
        <v>0.37328801881277013</v>
      </c>
      <c r="V50" s="187">
        <v>30.129871394379649</v>
      </c>
      <c r="W50" s="187">
        <v>1.7204155722178371</v>
      </c>
      <c r="X50" s="187">
        <v>26.69699784231857</v>
      </c>
      <c r="Y50" s="187">
        <v>1.7993982787864273</v>
      </c>
      <c r="Z50" s="187">
        <v>1.1758151163142949</v>
      </c>
      <c r="AA50" s="187">
        <v>1.713001621922345</v>
      </c>
      <c r="AB50" s="189">
        <v>5.6183024295086241</v>
      </c>
    </row>
    <row r="51" spans="1:28" s="157" customFormat="1" ht="17.100000000000001" customHeight="1" x14ac:dyDescent="0.2">
      <c r="A51" s="1153"/>
      <c r="B51" s="185" t="s">
        <v>87</v>
      </c>
      <c r="C51" s="186">
        <v>6.6622931130655161</v>
      </c>
      <c r="D51" s="187">
        <v>4.628139984505748</v>
      </c>
      <c r="E51" s="187">
        <v>5.3984724911665127</v>
      </c>
      <c r="F51" s="187">
        <v>6.157421828892633</v>
      </c>
      <c r="G51" s="188">
        <v>35.588918075955057</v>
      </c>
      <c r="H51" s="187">
        <v>46.41812031581631</v>
      </c>
      <c r="I51" s="187">
        <v>66.293398359371935</v>
      </c>
      <c r="J51" s="187">
        <v>65.078480269377636</v>
      </c>
      <c r="K51" s="187">
        <v>53.479870255123608</v>
      </c>
      <c r="L51" s="188">
        <v>23.200727813079435</v>
      </c>
      <c r="M51" s="187">
        <v>4.1551784910459162</v>
      </c>
      <c r="N51" s="187">
        <v>4.2759709156411185</v>
      </c>
      <c r="O51" s="187">
        <v>4.7546757786795233</v>
      </c>
      <c r="P51" s="187">
        <v>6.1481214016773631</v>
      </c>
      <c r="Q51" s="188">
        <v>6.1349607163815651</v>
      </c>
      <c r="R51" s="187">
        <v>35.078951156945919</v>
      </c>
      <c r="S51" s="187">
        <v>8.7335417759721139</v>
      </c>
      <c r="T51" s="187">
        <v>7.3674058524088064</v>
      </c>
      <c r="U51" s="187">
        <v>3.6350156891912544</v>
      </c>
      <c r="V51" s="187">
        <v>49.630856638348249</v>
      </c>
      <c r="W51" s="187">
        <v>13.541729280241052</v>
      </c>
      <c r="X51" s="187">
        <v>23.155701061349902</v>
      </c>
      <c r="Y51" s="187">
        <v>12.577425860816934</v>
      </c>
      <c r="Z51" s="187">
        <v>10.328732413902546</v>
      </c>
      <c r="AA51" s="187">
        <v>10.561218984438067</v>
      </c>
      <c r="AB51" s="189">
        <v>16.23271013594184</v>
      </c>
    </row>
    <row r="52" spans="1:28" s="157" customFormat="1" ht="17.100000000000001" customHeight="1" x14ac:dyDescent="0.2">
      <c r="A52" s="1153"/>
      <c r="B52" s="185" t="s">
        <v>88</v>
      </c>
      <c r="C52" s="186">
        <v>2.2206230717120876</v>
      </c>
      <c r="D52" s="187">
        <v>2.4394398378142683</v>
      </c>
      <c r="E52" s="187">
        <v>2.6020329727038294</v>
      </c>
      <c r="F52" s="187">
        <v>6.3765238402237037</v>
      </c>
      <c r="G52" s="188">
        <v>2.4665011437553321</v>
      </c>
      <c r="H52" s="187">
        <v>2.1861645493743236</v>
      </c>
      <c r="I52" s="187">
        <v>4.070377779640217</v>
      </c>
      <c r="J52" s="187">
        <v>1.4938337563227055</v>
      </c>
      <c r="K52" s="187">
        <v>0.61862941310768416</v>
      </c>
      <c r="L52" s="188">
        <v>0</v>
      </c>
      <c r="M52" s="187">
        <v>2.28708367144863</v>
      </c>
      <c r="N52" s="187">
        <v>1.9141091651258546</v>
      </c>
      <c r="O52" s="187">
        <v>2.4876900200451995</v>
      </c>
      <c r="P52" s="187">
        <v>4.862168199480231</v>
      </c>
      <c r="Q52" s="188">
        <v>5.8569978355507413</v>
      </c>
      <c r="R52" s="187">
        <v>0.33528402816314851</v>
      </c>
      <c r="S52" s="187">
        <v>8.110819965082916</v>
      </c>
      <c r="T52" s="187">
        <v>2.4590323473334661</v>
      </c>
      <c r="U52" s="187">
        <v>3.3938338830078711</v>
      </c>
      <c r="V52" s="187">
        <v>0.23453315915596407</v>
      </c>
      <c r="W52" s="187">
        <v>5.415812421879763</v>
      </c>
      <c r="X52" s="187">
        <v>2.1781704553112027</v>
      </c>
      <c r="Y52" s="187">
        <v>3.0768301192334371</v>
      </c>
      <c r="Z52" s="187">
        <v>1.3335647748792365</v>
      </c>
      <c r="AA52" s="187">
        <v>33.516479889945153</v>
      </c>
      <c r="AB52" s="189">
        <v>8.0418276140459035</v>
      </c>
    </row>
    <row r="53" spans="1:28" s="157" customFormat="1" ht="17.100000000000001" customHeight="1" x14ac:dyDescent="0.2">
      <c r="A53" s="1153"/>
      <c r="B53" s="185" t="s">
        <v>89</v>
      </c>
      <c r="C53" s="186">
        <v>47.299462363228443</v>
      </c>
      <c r="D53" s="187">
        <v>49.492541505310612</v>
      </c>
      <c r="E53" s="187">
        <v>50.08582120581864</v>
      </c>
      <c r="F53" s="187">
        <v>40.937289855135802</v>
      </c>
      <c r="G53" s="188">
        <v>18.312709703841435</v>
      </c>
      <c r="H53" s="187">
        <v>17.16237362017754</v>
      </c>
      <c r="I53" s="187">
        <v>8.1842022293308148</v>
      </c>
      <c r="J53" s="187">
        <v>2.2763170085465667</v>
      </c>
      <c r="K53" s="187">
        <v>0.3170317092687801</v>
      </c>
      <c r="L53" s="188">
        <v>2.164561765797731E-2</v>
      </c>
      <c r="M53" s="187">
        <v>48.977374789759246</v>
      </c>
      <c r="N53" s="187">
        <v>51.191597307798808</v>
      </c>
      <c r="O53" s="187">
        <v>50.07249254287197</v>
      </c>
      <c r="P53" s="187">
        <v>45.221148527100674</v>
      </c>
      <c r="Q53" s="188">
        <v>40.650875967417264</v>
      </c>
      <c r="R53" s="187">
        <v>0.83821007040787121</v>
      </c>
      <c r="S53" s="187">
        <v>8.7817534226806675</v>
      </c>
      <c r="T53" s="187">
        <v>50.853848301273132</v>
      </c>
      <c r="U53" s="187">
        <v>30.780861181464569</v>
      </c>
      <c r="V53" s="187">
        <v>16.353564455900951</v>
      </c>
      <c r="W53" s="187">
        <v>18.814548737353022</v>
      </c>
      <c r="X53" s="187">
        <v>27.722445549442231</v>
      </c>
      <c r="Y53" s="187">
        <v>44.664916785168479</v>
      </c>
      <c r="Z53" s="187">
        <v>37.580280668426873</v>
      </c>
      <c r="AA53" s="187">
        <v>5.8602742451621861</v>
      </c>
      <c r="AB53" s="189">
        <v>30.60044982903694</v>
      </c>
    </row>
    <row r="54" spans="1:28" s="157" customFormat="1" ht="17.100000000000001" customHeight="1" x14ac:dyDescent="0.2">
      <c r="A54" s="1153"/>
      <c r="B54" s="185" t="s">
        <v>90</v>
      </c>
      <c r="C54" s="186">
        <v>2.2699298403546435</v>
      </c>
      <c r="D54" s="187">
        <v>2.478317740375203</v>
      </c>
      <c r="E54" s="187">
        <v>1.770127872233352</v>
      </c>
      <c r="F54" s="187">
        <v>5.8145743825262244</v>
      </c>
      <c r="G54" s="188">
        <v>1.9163671753375726</v>
      </c>
      <c r="H54" s="187">
        <v>3.5364694260925122</v>
      </c>
      <c r="I54" s="187">
        <v>0.83901535432128282</v>
      </c>
      <c r="J54" s="187">
        <v>4.6357244106518989</v>
      </c>
      <c r="K54" s="187">
        <v>0.96200946656009734</v>
      </c>
      <c r="L54" s="188">
        <v>1.3774886560481309E-2</v>
      </c>
      <c r="M54" s="187">
        <v>2.1578003706631135</v>
      </c>
      <c r="N54" s="187">
        <v>2.2778465358754758</v>
      </c>
      <c r="O54" s="187">
        <v>1.8669002190113848</v>
      </c>
      <c r="P54" s="187">
        <v>5.3094441089900188</v>
      </c>
      <c r="Q54" s="188">
        <v>3.3613956640112028</v>
      </c>
      <c r="R54" s="187">
        <v>0</v>
      </c>
      <c r="S54" s="187">
        <v>2.1970129482941094</v>
      </c>
      <c r="T54" s="187">
        <v>2.1424420022107862</v>
      </c>
      <c r="U54" s="187">
        <v>15.320551961407009</v>
      </c>
      <c r="V54" s="187">
        <v>0.12421392707397451</v>
      </c>
      <c r="W54" s="187">
        <v>18.656350883355529</v>
      </c>
      <c r="X54" s="187">
        <v>6.171592345169846</v>
      </c>
      <c r="Y54" s="187">
        <v>1.7757967240969368</v>
      </c>
      <c r="Z54" s="187">
        <v>1.5343273097828498</v>
      </c>
      <c r="AA54" s="187">
        <v>7.4343266484665023</v>
      </c>
      <c r="AB54" s="189">
        <v>14.531744969663501</v>
      </c>
    </row>
    <row r="55" spans="1:28" s="157" customFormat="1" ht="17.100000000000001" customHeight="1" x14ac:dyDescent="0.2">
      <c r="A55" s="1153"/>
      <c r="B55" s="185" t="s">
        <v>91</v>
      </c>
      <c r="C55" s="186">
        <v>4.1650651731547166</v>
      </c>
      <c r="D55" s="187">
        <v>4.4594980908975987</v>
      </c>
      <c r="E55" s="187">
        <v>5.9682842170260875</v>
      </c>
      <c r="F55" s="187">
        <v>4.2355942703208065</v>
      </c>
      <c r="G55" s="188">
        <v>5.7873337555655713</v>
      </c>
      <c r="H55" s="187">
        <v>5.503074018234325</v>
      </c>
      <c r="I55" s="187">
        <v>1.3847565659105978</v>
      </c>
      <c r="J55" s="187">
        <v>4.5563966574513231</v>
      </c>
      <c r="K55" s="187">
        <v>3.4505337760065946</v>
      </c>
      <c r="L55" s="188">
        <v>8.9880074413182572E-3</v>
      </c>
      <c r="M55" s="187">
        <v>4.2694027692142189</v>
      </c>
      <c r="N55" s="187">
        <v>4.3695739822641624</v>
      </c>
      <c r="O55" s="187">
        <v>5.5070164115699489</v>
      </c>
      <c r="P55" s="187">
        <v>4.7016055843989202</v>
      </c>
      <c r="Q55" s="188">
        <v>7.3902232718325491</v>
      </c>
      <c r="R55" s="187">
        <v>0</v>
      </c>
      <c r="S55" s="187">
        <v>0.53155856468461571</v>
      </c>
      <c r="T55" s="187">
        <v>4.9916045071616333</v>
      </c>
      <c r="U55" s="187">
        <v>6.3866162616889346</v>
      </c>
      <c r="V55" s="187">
        <v>2.2993316331864913</v>
      </c>
      <c r="W55" s="187">
        <v>3.102641226306126</v>
      </c>
      <c r="X55" s="187">
        <v>3.6937372656271408</v>
      </c>
      <c r="Y55" s="187">
        <v>5.3550363609897307</v>
      </c>
      <c r="Z55" s="187">
        <v>6.2271009202092307</v>
      </c>
      <c r="AA55" s="187">
        <v>0</v>
      </c>
      <c r="AB55" s="189">
        <v>1.8693209854688555</v>
      </c>
    </row>
    <row r="56" spans="1:28" s="157" customFormat="1" ht="17.100000000000001" customHeight="1" x14ac:dyDescent="0.2">
      <c r="A56" s="1153"/>
      <c r="B56" s="185" t="s">
        <v>92</v>
      </c>
      <c r="C56" s="186">
        <v>32.72580528060525</v>
      </c>
      <c r="D56" s="187">
        <v>32.236216203042325</v>
      </c>
      <c r="E56" s="187">
        <v>28.699603993913293</v>
      </c>
      <c r="F56" s="187">
        <v>31.798044954695211</v>
      </c>
      <c r="G56" s="188">
        <v>13.895374061890925</v>
      </c>
      <c r="H56" s="187">
        <v>21.104580511297954</v>
      </c>
      <c r="I56" s="187">
        <v>11.223256253577677</v>
      </c>
      <c r="J56" s="187">
        <v>3.976909003694217</v>
      </c>
      <c r="K56" s="187">
        <v>0.18717245470192406</v>
      </c>
      <c r="L56" s="188">
        <v>1.2109551381219427E-2</v>
      </c>
      <c r="M56" s="187">
        <v>33.372561300192736</v>
      </c>
      <c r="N56" s="187">
        <v>31.970860269326195</v>
      </c>
      <c r="O56" s="187">
        <v>30.270720095287402</v>
      </c>
      <c r="P56" s="187">
        <v>28.096997909958432</v>
      </c>
      <c r="Q56" s="188">
        <v>32.939500103651909</v>
      </c>
      <c r="R56" s="187">
        <v>0.38557663238762074</v>
      </c>
      <c r="S56" s="187">
        <v>66.296620726822567</v>
      </c>
      <c r="T56" s="187">
        <v>29.196536837776364</v>
      </c>
      <c r="U56" s="187">
        <v>39.769590773093555</v>
      </c>
      <c r="V56" s="187">
        <v>0.34163038418505087</v>
      </c>
      <c r="W56" s="187">
        <v>37.600361061223154</v>
      </c>
      <c r="X56" s="187">
        <v>9.7042063191699537</v>
      </c>
      <c r="Y56" s="187">
        <v>24.940987780256275</v>
      </c>
      <c r="Z56" s="187">
        <v>35.191191488640456</v>
      </c>
      <c r="AA56" s="187">
        <v>33.137717767360158</v>
      </c>
      <c r="AB56" s="189">
        <v>21.384894148315716</v>
      </c>
    </row>
    <row r="57" spans="1:28" s="157" customFormat="1" ht="17.100000000000001" customHeight="1" x14ac:dyDescent="0.2">
      <c r="A57" s="1153"/>
      <c r="B57" s="185" t="s">
        <v>93</v>
      </c>
      <c r="C57" s="186">
        <v>4.3927937215189496</v>
      </c>
      <c r="D57" s="187">
        <v>4.2191026720666738</v>
      </c>
      <c r="E57" s="187">
        <v>5.472452814084324</v>
      </c>
      <c r="F57" s="187">
        <v>4.4293058843437692</v>
      </c>
      <c r="G57" s="188">
        <v>1.04088669947493</v>
      </c>
      <c r="H57" s="187">
        <v>0.11617070276403355</v>
      </c>
      <c r="I57" s="187">
        <v>0</v>
      </c>
      <c r="J57" s="187">
        <v>0</v>
      </c>
      <c r="K57" s="187">
        <v>6.5723114019160794E-3</v>
      </c>
      <c r="L57" s="188">
        <v>0</v>
      </c>
      <c r="M57" s="187">
        <v>4.778103452512144</v>
      </c>
      <c r="N57" s="187">
        <v>4.0000418239684148</v>
      </c>
      <c r="O57" s="187">
        <v>4.9855374910886114</v>
      </c>
      <c r="P57" s="187">
        <v>5.5507671492895465</v>
      </c>
      <c r="Q57" s="188">
        <v>3.4891842424431876</v>
      </c>
      <c r="R57" s="187">
        <v>0</v>
      </c>
      <c r="S57" s="187">
        <v>2.8807480482393144</v>
      </c>
      <c r="T57" s="187">
        <v>0.52499685738287416</v>
      </c>
      <c r="U57" s="187">
        <v>0.34024223133406462</v>
      </c>
      <c r="V57" s="187">
        <v>0</v>
      </c>
      <c r="W57" s="187">
        <v>0.933030701825875</v>
      </c>
      <c r="X57" s="187">
        <v>7.9028830253909527E-2</v>
      </c>
      <c r="Y57" s="187">
        <v>5.6794351663512357</v>
      </c>
      <c r="Z57" s="187">
        <v>6.5076681520517248</v>
      </c>
      <c r="AA57" s="187">
        <v>5.323751347690366</v>
      </c>
      <c r="AB57" s="189">
        <v>1.4034186992677105</v>
      </c>
    </row>
    <row r="58" spans="1:28" s="157" customFormat="1" ht="17.100000000000001" customHeight="1" x14ac:dyDescent="0.2">
      <c r="A58" s="1153"/>
      <c r="B58" s="185" t="s">
        <v>94</v>
      </c>
      <c r="C58" s="186">
        <v>2.1723296168533654E-3</v>
      </c>
      <c r="D58" s="187">
        <v>0</v>
      </c>
      <c r="E58" s="187">
        <v>0</v>
      </c>
      <c r="F58" s="187">
        <v>5.1960511466530114E-2</v>
      </c>
      <c r="G58" s="188">
        <v>0</v>
      </c>
      <c r="H58" s="187">
        <v>0</v>
      </c>
      <c r="I58" s="187">
        <v>0</v>
      </c>
      <c r="J58" s="187">
        <v>0</v>
      </c>
      <c r="K58" s="187">
        <v>0</v>
      </c>
      <c r="L58" s="188">
        <v>0</v>
      </c>
      <c r="M58" s="187">
        <v>2.4951551639639971E-3</v>
      </c>
      <c r="N58" s="187">
        <v>0</v>
      </c>
      <c r="O58" s="187">
        <v>0</v>
      </c>
      <c r="P58" s="187">
        <v>2.1272396701338271E-2</v>
      </c>
      <c r="Q58" s="188">
        <v>3.9487143735687832E-2</v>
      </c>
      <c r="R58" s="187">
        <v>0</v>
      </c>
      <c r="S58" s="187">
        <v>0</v>
      </c>
      <c r="T58" s="187">
        <v>0</v>
      </c>
      <c r="U58" s="187">
        <v>0</v>
      </c>
      <c r="V58" s="187">
        <v>0</v>
      </c>
      <c r="W58" s="187">
        <v>0</v>
      </c>
      <c r="X58" s="187">
        <v>0</v>
      </c>
      <c r="Y58" s="187">
        <v>0</v>
      </c>
      <c r="Z58" s="187">
        <v>0</v>
      </c>
      <c r="AA58" s="187">
        <v>0.8269882663407998</v>
      </c>
      <c r="AB58" s="189">
        <v>0</v>
      </c>
    </row>
    <row r="59" spans="1:28" s="157" customFormat="1" ht="17.100000000000001" customHeight="1" x14ac:dyDescent="0.2">
      <c r="A59" s="1153"/>
      <c r="B59" s="185" t="s">
        <v>73</v>
      </c>
      <c r="C59" s="186">
        <v>0</v>
      </c>
      <c r="D59" s="187">
        <v>4.6743965987529966E-2</v>
      </c>
      <c r="E59" s="187">
        <v>1.974622382168494E-3</v>
      </c>
      <c r="F59" s="187">
        <v>0.16037925129580094</v>
      </c>
      <c r="G59" s="188">
        <v>6.1894355919920589E-2</v>
      </c>
      <c r="H59" s="187">
        <v>3.060292441700822E-2</v>
      </c>
      <c r="I59" s="187">
        <v>6.6991632330640719E-2</v>
      </c>
      <c r="J59" s="187">
        <v>2.8343924803417651E-2</v>
      </c>
      <c r="K59" s="187">
        <v>0.24812051177024391</v>
      </c>
      <c r="L59" s="188">
        <v>6.9407532948137632E-2</v>
      </c>
      <c r="M59" s="187">
        <v>0</v>
      </c>
      <c r="N59" s="187">
        <v>0</v>
      </c>
      <c r="O59" s="187">
        <v>5.4967441445901037E-2</v>
      </c>
      <c r="P59" s="187">
        <v>8.8474722403648703E-2</v>
      </c>
      <c r="Q59" s="188">
        <v>9.9052519698891769E-2</v>
      </c>
      <c r="R59" s="187">
        <v>0</v>
      </c>
      <c r="S59" s="187">
        <v>0.41367706800998139</v>
      </c>
      <c r="T59" s="187">
        <v>0</v>
      </c>
      <c r="U59" s="187">
        <v>0</v>
      </c>
      <c r="V59" s="187">
        <v>0.52608069264492296</v>
      </c>
      <c r="W59" s="187">
        <v>0</v>
      </c>
      <c r="X59" s="187">
        <v>5.3627296469199712E-2</v>
      </c>
      <c r="Y59" s="187">
        <v>0</v>
      </c>
      <c r="Z59" s="187">
        <v>0.12131915579296917</v>
      </c>
      <c r="AA59" s="187">
        <v>1.6262412286741801</v>
      </c>
      <c r="AB59" s="189">
        <v>0</v>
      </c>
    </row>
    <row r="60" spans="1:28" s="157" customFormat="1" ht="17.100000000000001" customHeight="1" x14ac:dyDescent="0.2">
      <c r="A60" s="1153" t="s">
        <v>79</v>
      </c>
      <c r="B60" s="185" t="s">
        <v>67</v>
      </c>
      <c r="C60" s="186">
        <v>37.222360217151071</v>
      </c>
      <c r="D60" s="187">
        <v>33.909622587980728</v>
      </c>
      <c r="E60" s="187">
        <v>29.937045396415591</v>
      </c>
      <c r="F60" s="187">
        <v>41.142002568504935</v>
      </c>
      <c r="G60" s="188">
        <v>23.468507421945347</v>
      </c>
      <c r="H60" s="187">
        <v>36.597498764782721</v>
      </c>
      <c r="I60" s="187">
        <v>27.280592410596505</v>
      </c>
      <c r="J60" s="187">
        <v>23.145415447552189</v>
      </c>
      <c r="K60" s="187">
        <v>16.962305010488503</v>
      </c>
      <c r="L60" s="188">
        <v>5.4429305911483068</v>
      </c>
      <c r="M60" s="187">
        <v>36.630125527235307</v>
      </c>
      <c r="N60" s="187">
        <v>33.507756862190327</v>
      </c>
      <c r="O60" s="187">
        <v>28.909412175179522</v>
      </c>
      <c r="P60" s="187">
        <v>36.739403517681332</v>
      </c>
      <c r="Q60" s="188">
        <v>39.331748402533975</v>
      </c>
      <c r="R60" s="187">
        <v>7.434298150369985</v>
      </c>
      <c r="S60" s="187">
        <v>57.818242791858133</v>
      </c>
      <c r="T60" s="187">
        <v>31.750037792458365</v>
      </c>
      <c r="U60" s="187">
        <v>21.763592342682085</v>
      </c>
      <c r="V60" s="187">
        <v>15.088978199348132</v>
      </c>
      <c r="W60" s="187">
        <v>22.504154863477943</v>
      </c>
      <c r="X60" s="187">
        <v>40.753989553847127</v>
      </c>
      <c r="Y60" s="187">
        <v>35.084892344012374</v>
      </c>
      <c r="Z60" s="187">
        <v>29.635037034227786</v>
      </c>
      <c r="AA60" s="187">
        <v>77.852934819996605</v>
      </c>
      <c r="AB60" s="189">
        <v>41.292909312349252</v>
      </c>
    </row>
    <row r="61" spans="1:28" s="157" customFormat="1" ht="17.100000000000001" customHeight="1" x14ac:dyDescent="0.2">
      <c r="A61" s="1153"/>
      <c r="B61" s="185" t="s">
        <v>69</v>
      </c>
      <c r="C61" s="186">
        <v>62.775467453232039</v>
      </c>
      <c r="D61" s="187">
        <v>66.090377412019279</v>
      </c>
      <c r="E61" s="187">
        <v>70.062954603584188</v>
      </c>
      <c r="F61" s="187">
        <v>58.776957402263044</v>
      </c>
      <c r="G61" s="188">
        <v>76.484861981663883</v>
      </c>
      <c r="H61" s="187">
        <v>63.304241057943514</v>
      </c>
      <c r="I61" s="187">
        <v>72.678631599882209</v>
      </c>
      <c r="J61" s="187">
        <v>76.83987918647739</v>
      </c>
      <c r="K61" s="187">
        <v>82.891039468070517</v>
      </c>
      <c r="L61" s="188">
        <v>94.469804300383188</v>
      </c>
      <c r="M61" s="187">
        <v>63.36737931760068</v>
      </c>
      <c r="N61" s="187">
        <v>66.492243137809652</v>
      </c>
      <c r="O61" s="187">
        <v>71.090587824820489</v>
      </c>
      <c r="P61" s="187">
        <v>63.239330348635917</v>
      </c>
      <c r="Q61" s="188">
        <v>60.60551869556059</v>
      </c>
      <c r="R61" s="187">
        <v>92.43686707811392</v>
      </c>
      <c r="S61" s="187">
        <v>41.920136758568525</v>
      </c>
      <c r="T61" s="187">
        <v>68.249962207541316</v>
      </c>
      <c r="U61" s="187">
        <v>78.236407657317855</v>
      </c>
      <c r="V61" s="187">
        <v>84.532809684352586</v>
      </c>
      <c r="W61" s="187">
        <v>77.495845136522163</v>
      </c>
      <c r="X61" s="187">
        <v>59.19238314968355</v>
      </c>
      <c r="Y61" s="187">
        <v>64.915107655987811</v>
      </c>
      <c r="Z61" s="187">
        <v>70.352933854593019</v>
      </c>
      <c r="AA61" s="187">
        <v>21.016384475153487</v>
      </c>
      <c r="AB61" s="189">
        <v>58.707090687650911</v>
      </c>
    </row>
    <row r="62" spans="1:28" s="157" customFormat="1" ht="17.100000000000001" customHeight="1" x14ac:dyDescent="0.2">
      <c r="A62" s="1153"/>
      <c r="B62" s="185" t="s">
        <v>95</v>
      </c>
      <c r="C62" s="186">
        <v>2.1723296168533654E-3</v>
      </c>
      <c r="D62" s="187">
        <v>0</v>
      </c>
      <c r="E62" s="187">
        <v>0</v>
      </c>
      <c r="F62" s="187">
        <v>8.104002923236546E-2</v>
      </c>
      <c r="G62" s="188">
        <v>4.6630596390999382E-2</v>
      </c>
      <c r="H62" s="187">
        <v>9.8260177273794894E-2</v>
      </c>
      <c r="I62" s="187">
        <v>4.0775989521214966E-2</v>
      </c>
      <c r="J62" s="187">
        <v>1.4705365970340986E-2</v>
      </c>
      <c r="K62" s="187">
        <v>0.14665552144096775</v>
      </c>
      <c r="L62" s="188">
        <v>8.7265108468509558E-2</v>
      </c>
      <c r="M62" s="187">
        <v>2.4951551639639971E-3</v>
      </c>
      <c r="N62" s="187">
        <v>0</v>
      </c>
      <c r="O62" s="187">
        <v>0</v>
      </c>
      <c r="P62" s="187">
        <v>2.1266133682882674E-2</v>
      </c>
      <c r="Q62" s="188">
        <v>6.2732901905829086E-2</v>
      </c>
      <c r="R62" s="187">
        <v>0.1288347715163444</v>
      </c>
      <c r="S62" s="187">
        <v>0.26162044957346575</v>
      </c>
      <c r="T62" s="187">
        <v>0</v>
      </c>
      <c r="U62" s="187">
        <v>0</v>
      </c>
      <c r="V62" s="187">
        <v>0.37821211629927726</v>
      </c>
      <c r="W62" s="187">
        <v>0</v>
      </c>
      <c r="X62" s="187">
        <v>5.3627296469199712E-2</v>
      </c>
      <c r="Y62" s="187">
        <v>0</v>
      </c>
      <c r="Z62" s="187">
        <v>1.2029111179198205E-2</v>
      </c>
      <c r="AA62" s="187">
        <v>1.1306807048496381</v>
      </c>
      <c r="AB62" s="189">
        <v>0</v>
      </c>
    </row>
    <row r="63" spans="1:28" s="157" customFormat="1" ht="17.100000000000001" customHeight="1" x14ac:dyDescent="0.2">
      <c r="A63" s="190" t="s">
        <v>66</v>
      </c>
      <c r="B63" s="185" t="s">
        <v>95</v>
      </c>
      <c r="C63" s="186">
        <v>100</v>
      </c>
      <c r="D63" s="187">
        <v>100</v>
      </c>
      <c r="E63" s="187">
        <v>100</v>
      </c>
      <c r="F63" s="187">
        <v>100</v>
      </c>
      <c r="G63" s="188">
        <v>100</v>
      </c>
      <c r="H63" s="187">
        <v>100</v>
      </c>
      <c r="I63" s="187">
        <v>100</v>
      </c>
      <c r="J63" s="187">
        <v>100</v>
      </c>
      <c r="K63" s="187">
        <v>100</v>
      </c>
      <c r="L63" s="188">
        <v>100</v>
      </c>
      <c r="M63" s="187">
        <v>100</v>
      </c>
      <c r="N63" s="187">
        <v>100</v>
      </c>
      <c r="O63" s="187">
        <v>100</v>
      </c>
      <c r="P63" s="187">
        <v>100</v>
      </c>
      <c r="Q63" s="188">
        <v>100</v>
      </c>
      <c r="R63" s="187">
        <v>100</v>
      </c>
      <c r="S63" s="187">
        <v>100</v>
      </c>
      <c r="T63" s="187">
        <v>100</v>
      </c>
      <c r="U63" s="187">
        <v>100</v>
      </c>
      <c r="V63" s="187">
        <v>100</v>
      </c>
      <c r="W63" s="187">
        <v>100</v>
      </c>
      <c r="X63" s="187">
        <v>100</v>
      </c>
      <c r="Y63" s="187">
        <v>100</v>
      </c>
      <c r="Z63" s="187">
        <v>100</v>
      </c>
      <c r="AA63" s="187">
        <v>100</v>
      </c>
      <c r="AB63" s="189">
        <v>100</v>
      </c>
    </row>
    <row r="64" spans="1:28" s="157" customFormat="1" ht="17.100000000000001" customHeight="1" x14ac:dyDescent="0.2">
      <c r="A64" s="1153" t="s">
        <v>77</v>
      </c>
      <c r="B64" s="185" t="s">
        <v>67</v>
      </c>
      <c r="C64" s="186">
        <v>0.37312126547723501</v>
      </c>
      <c r="D64" s="187">
        <v>0.33466996346512756</v>
      </c>
      <c r="E64" s="187">
        <v>0.20471834576868153</v>
      </c>
      <c r="F64" s="187">
        <v>0.84528551764716342</v>
      </c>
      <c r="G64" s="188">
        <v>21.261211524240263</v>
      </c>
      <c r="H64" s="187">
        <v>3.9424439318261069</v>
      </c>
      <c r="I64" s="187">
        <v>8.7228704635886842</v>
      </c>
      <c r="J64" s="187">
        <v>17.953994969152138</v>
      </c>
      <c r="K64" s="187">
        <v>40.763123890075939</v>
      </c>
      <c r="L64" s="188">
        <v>76.673346590931317</v>
      </c>
      <c r="M64" s="187">
        <v>0.12780119940598558</v>
      </c>
      <c r="N64" s="187">
        <v>0.30506887463398374</v>
      </c>
      <c r="O64" s="187">
        <v>0.24011588713088791</v>
      </c>
      <c r="P64" s="187">
        <v>0.6524260041261063</v>
      </c>
      <c r="Q64" s="188">
        <v>0.66839411198535092</v>
      </c>
      <c r="R64" s="187">
        <v>63.361978112095798</v>
      </c>
      <c r="S64" s="187">
        <v>2.46499694055034</v>
      </c>
      <c r="T64" s="187">
        <v>2.7730452881832308</v>
      </c>
      <c r="U64" s="187">
        <v>1.2310819320037105</v>
      </c>
      <c r="V64" s="187">
        <v>30.915013237802803</v>
      </c>
      <c r="W64" s="187">
        <v>1.9355256878156393</v>
      </c>
      <c r="X64" s="187">
        <v>27.256016326155986</v>
      </c>
      <c r="Y64" s="187">
        <v>2.2828454804026408</v>
      </c>
      <c r="Z64" s="187">
        <v>1.761251400464064</v>
      </c>
      <c r="AA64" s="187">
        <v>1.713001621922345</v>
      </c>
      <c r="AB64" s="189">
        <v>5.9309983745717068</v>
      </c>
    </row>
    <row r="65" spans="1:28" s="157" customFormat="1" ht="17.100000000000001" customHeight="1" x14ac:dyDescent="0.2">
      <c r="A65" s="1153"/>
      <c r="B65" s="185" t="s">
        <v>69</v>
      </c>
      <c r="C65" s="186">
        <v>99.624706404905922</v>
      </c>
      <c r="D65" s="187">
        <v>99.665330036534868</v>
      </c>
      <c r="E65" s="187">
        <v>99.795281654231317</v>
      </c>
      <c r="F65" s="187">
        <v>99.073674453120518</v>
      </c>
      <c r="G65" s="188">
        <v>78.692157879368892</v>
      </c>
      <c r="H65" s="187">
        <v>95.959295890900165</v>
      </c>
      <c r="I65" s="187">
        <v>91.236353546890044</v>
      </c>
      <c r="J65" s="187">
        <v>82.031299664877494</v>
      </c>
      <c r="K65" s="187">
        <v>59.090220588482879</v>
      </c>
      <c r="L65" s="188">
        <v>23.239388300600066</v>
      </c>
      <c r="M65" s="187">
        <v>99.869703645430036</v>
      </c>
      <c r="N65" s="187">
        <v>99.694931125366011</v>
      </c>
      <c r="O65" s="187">
        <v>99.75988411286913</v>
      </c>
      <c r="P65" s="187">
        <v>99.326307862191015</v>
      </c>
      <c r="Q65" s="188">
        <v>99.268872986108889</v>
      </c>
      <c r="R65" s="187">
        <v>36.509187116388205</v>
      </c>
      <c r="S65" s="187">
        <v>97.273382609876251</v>
      </c>
      <c r="T65" s="187">
        <v>97.22695471181666</v>
      </c>
      <c r="U65" s="187">
        <v>98.76891806799631</v>
      </c>
      <c r="V65" s="187">
        <v>68.706774645897852</v>
      </c>
      <c r="W65" s="187">
        <v>98.064474312184345</v>
      </c>
      <c r="X65" s="187">
        <v>72.69035637737467</v>
      </c>
      <c r="Y65" s="187">
        <v>97.717154519597344</v>
      </c>
      <c r="Z65" s="187">
        <v>98.226719488356778</v>
      </c>
      <c r="AA65" s="187">
        <v>97.15631767322796</v>
      </c>
      <c r="AB65" s="189">
        <v>94.069001625428399</v>
      </c>
    </row>
    <row r="66" spans="1:28" s="157" customFormat="1" ht="17.100000000000001" customHeight="1" x14ac:dyDescent="0.2">
      <c r="A66" s="1153"/>
      <c r="B66" s="185" t="s">
        <v>95</v>
      </c>
      <c r="C66" s="186">
        <v>2.1723296168533654E-3</v>
      </c>
      <c r="D66" s="187">
        <v>0</v>
      </c>
      <c r="E66" s="187">
        <v>0</v>
      </c>
      <c r="F66" s="187">
        <v>8.104002923236546E-2</v>
      </c>
      <c r="G66" s="188">
        <v>4.6630596390999382E-2</v>
      </c>
      <c r="H66" s="187">
        <v>9.8260177273794894E-2</v>
      </c>
      <c r="I66" s="187">
        <v>4.0775989521214966E-2</v>
      </c>
      <c r="J66" s="187">
        <v>1.4705365970340986E-2</v>
      </c>
      <c r="K66" s="187">
        <v>0.14665552144096775</v>
      </c>
      <c r="L66" s="188">
        <v>8.7265108468509558E-2</v>
      </c>
      <c r="M66" s="187">
        <v>2.4951551639639971E-3</v>
      </c>
      <c r="N66" s="187">
        <v>0</v>
      </c>
      <c r="O66" s="187">
        <v>0</v>
      </c>
      <c r="P66" s="187">
        <v>2.1266133682882674E-2</v>
      </c>
      <c r="Q66" s="188">
        <v>6.2732901905829086E-2</v>
      </c>
      <c r="R66" s="187">
        <v>0.1288347715163444</v>
      </c>
      <c r="S66" s="187">
        <v>0.26162044957346575</v>
      </c>
      <c r="T66" s="187">
        <v>0</v>
      </c>
      <c r="U66" s="187">
        <v>0</v>
      </c>
      <c r="V66" s="187">
        <v>0.37821211629927726</v>
      </c>
      <c r="W66" s="187">
        <v>0</v>
      </c>
      <c r="X66" s="187">
        <v>5.3627296469199712E-2</v>
      </c>
      <c r="Y66" s="187">
        <v>0</v>
      </c>
      <c r="Z66" s="187">
        <v>1.2029111179198205E-2</v>
      </c>
      <c r="AA66" s="187">
        <v>1.1306807048496381</v>
      </c>
      <c r="AB66" s="189">
        <v>0</v>
      </c>
    </row>
    <row r="67" spans="1:28" s="157" customFormat="1" ht="17.100000000000001" customHeight="1" x14ac:dyDescent="0.2">
      <c r="A67" s="190" t="s">
        <v>78</v>
      </c>
      <c r="B67" s="185" t="s">
        <v>95</v>
      </c>
      <c r="C67" s="186">
        <v>100</v>
      </c>
      <c r="D67" s="187">
        <v>100</v>
      </c>
      <c r="E67" s="187">
        <v>100</v>
      </c>
      <c r="F67" s="187">
        <v>100</v>
      </c>
      <c r="G67" s="188">
        <v>100</v>
      </c>
      <c r="H67" s="187">
        <v>100</v>
      </c>
      <c r="I67" s="187">
        <v>100</v>
      </c>
      <c r="J67" s="187">
        <v>100</v>
      </c>
      <c r="K67" s="187">
        <v>100</v>
      </c>
      <c r="L67" s="188">
        <v>100</v>
      </c>
      <c r="M67" s="187">
        <v>100</v>
      </c>
      <c r="N67" s="187">
        <v>100</v>
      </c>
      <c r="O67" s="187">
        <v>100</v>
      </c>
      <c r="P67" s="187">
        <v>100</v>
      </c>
      <c r="Q67" s="188">
        <v>100</v>
      </c>
      <c r="R67" s="187">
        <v>100</v>
      </c>
      <c r="S67" s="187">
        <v>100</v>
      </c>
      <c r="T67" s="187">
        <v>100</v>
      </c>
      <c r="U67" s="187">
        <v>100</v>
      </c>
      <c r="V67" s="187">
        <v>100</v>
      </c>
      <c r="W67" s="187">
        <v>100</v>
      </c>
      <c r="X67" s="187">
        <v>100</v>
      </c>
      <c r="Y67" s="187">
        <v>100</v>
      </c>
      <c r="Z67" s="187">
        <v>100</v>
      </c>
      <c r="AA67" s="187">
        <v>100</v>
      </c>
      <c r="AB67" s="189">
        <v>100</v>
      </c>
    </row>
    <row r="68" spans="1:28" s="157" customFormat="1" ht="17.100000000000001" customHeight="1" x14ac:dyDescent="0.2">
      <c r="A68" s="190" t="s">
        <v>80</v>
      </c>
      <c r="B68" s="185" t="s">
        <v>95</v>
      </c>
      <c r="C68" s="186">
        <v>100</v>
      </c>
      <c r="D68" s="187">
        <v>100</v>
      </c>
      <c r="E68" s="187">
        <v>100</v>
      </c>
      <c r="F68" s="187">
        <v>100</v>
      </c>
      <c r="G68" s="188">
        <v>100</v>
      </c>
      <c r="H68" s="187">
        <v>100</v>
      </c>
      <c r="I68" s="187">
        <v>100</v>
      </c>
      <c r="J68" s="187">
        <v>100</v>
      </c>
      <c r="K68" s="187">
        <v>100</v>
      </c>
      <c r="L68" s="188">
        <v>100</v>
      </c>
      <c r="M68" s="187">
        <v>100</v>
      </c>
      <c r="N68" s="187">
        <v>100</v>
      </c>
      <c r="O68" s="187">
        <v>100</v>
      </c>
      <c r="P68" s="187">
        <v>100</v>
      </c>
      <c r="Q68" s="188">
        <v>100</v>
      </c>
      <c r="R68" s="187">
        <v>100</v>
      </c>
      <c r="S68" s="187">
        <v>100</v>
      </c>
      <c r="T68" s="187">
        <v>100</v>
      </c>
      <c r="U68" s="187">
        <v>100</v>
      </c>
      <c r="V68" s="187">
        <v>100</v>
      </c>
      <c r="W68" s="187">
        <v>100</v>
      </c>
      <c r="X68" s="187">
        <v>100</v>
      </c>
      <c r="Y68" s="187">
        <v>100</v>
      </c>
      <c r="Z68" s="187">
        <v>100</v>
      </c>
      <c r="AA68" s="187">
        <v>100</v>
      </c>
      <c r="AB68" s="189">
        <v>100</v>
      </c>
    </row>
    <row r="69" spans="1:28" s="157" customFormat="1" ht="17.100000000000001" customHeight="1" x14ac:dyDescent="0.2">
      <c r="A69" s="190" t="s">
        <v>81</v>
      </c>
      <c r="B69" s="185" t="s">
        <v>95</v>
      </c>
      <c r="C69" s="186">
        <v>100</v>
      </c>
      <c r="D69" s="187">
        <v>100</v>
      </c>
      <c r="E69" s="187">
        <v>100</v>
      </c>
      <c r="F69" s="187">
        <v>100</v>
      </c>
      <c r="G69" s="188">
        <v>100</v>
      </c>
      <c r="H69" s="187">
        <v>100</v>
      </c>
      <c r="I69" s="187">
        <v>100</v>
      </c>
      <c r="J69" s="187">
        <v>100</v>
      </c>
      <c r="K69" s="187">
        <v>100</v>
      </c>
      <c r="L69" s="188">
        <v>100</v>
      </c>
      <c r="M69" s="187">
        <v>100</v>
      </c>
      <c r="N69" s="187">
        <v>100</v>
      </c>
      <c r="O69" s="187">
        <v>100</v>
      </c>
      <c r="P69" s="187">
        <v>100</v>
      </c>
      <c r="Q69" s="188">
        <v>100</v>
      </c>
      <c r="R69" s="187">
        <v>100</v>
      </c>
      <c r="S69" s="187">
        <v>100</v>
      </c>
      <c r="T69" s="187">
        <v>100</v>
      </c>
      <c r="U69" s="187">
        <v>100</v>
      </c>
      <c r="V69" s="187">
        <v>100</v>
      </c>
      <c r="W69" s="187">
        <v>100</v>
      </c>
      <c r="X69" s="187">
        <v>100</v>
      </c>
      <c r="Y69" s="187">
        <v>100</v>
      </c>
      <c r="Z69" s="187">
        <v>100</v>
      </c>
      <c r="AA69" s="187">
        <v>100</v>
      </c>
      <c r="AB69" s="189">
        <v>100</v>
      </c>
    </row>
    <row r="70" spans="1:28" s="157" customFormat="1" ht="17.100000000000001" customHeight="1" x14ac:dyDescent="0.2">
      <c r="A70" s="190" t="s">
        <v>82</v>
      </c>
      <c r="B70" s="185" t="s">
        <v>95</v>
      </c>
      <c r="C70" s="186">
        <v>100</v>
      </c>
      <c r="D70" s="187">
        <v>100</v>
      </c>
      <c r="E70" s="187">
        <v>100</v>
      </c>
      <c r="F70" s="187">
        <v>100</v>
      </c>
      <c r="G70" s="188">
        <v>100</v>
      </c>
      <c r="H70" s="187">
        <v>100</v>
      </c>
      <c r="I70" s="187">
        <v>100</v>
      </c>
      <c r="J70" s="187">
        <v>100</v>
      </c>
      <c r="K70" s="187">
        <v>100</v>
      </c>
      <c r="L70" s="188">
        <v>100</v>
      </c>
      <c r="M70" s="187">
        <v>100</v>
      </c>
      <c r="N70" s="187">
        <v>100</v>
      </c>
      <c r="O70" s="187">
        <v>100</v>
      </c>
      <c r="P70" s="187">
        <v>100</v>
      </c>
      <c r="Q70" s="188">
        <v>100</v>
      </c>
      <c r="R70" s="187">
        <v>100</v>
      </c>
      <c r="S70" s="187">
        <v>100</v>
      </c>
      <c r="T70" s="187">
        <v>100</v>
      </c>
      <c r="U70" s="187">
        <v>100</v>
      </c>
      <c r="V70" s="187">
        <v>100</v>
      </c>
      <c r="W70" s="187">
        <v>100</v>
      </c>
      <c r="X70" s="187">
        <v>100</v>
      </c>
      <c r="Y70" s="187">
        <v>100</v>
      </c>
      <c r="Z70" s="187">
        <v>100</v>
      </c>
      <c r="AA70" s="187">
        <v>100</v>
      </c>
      <c r="AB70" s="189">
        <v>100</v>
      </c>
    </row>
    <row r="71" spans="1:28" s="157" customFormat="1" ht="17.100000000000001" customHeight="1" x14ac:dyDescent="0.2">
      <c r="A71" s="191" t="s">
        <v>83</v>
      </c>
      <c r="B71" s="192" t="s">
        <v>95</v>
      </c>
      <c r="C71" s="193">
        <v>100</v>
      </c>
      <c r="D71" s="194">
        <v>100</v>
      </c>
      <c r="E71" s="194">
        <v>100</v>
      </c>
      <c r="F71" s="194">
        <v>100</v>
      </c>
      <c r="G71" s="195">
        <v>100</v>
      </c>
      <c r="H71" s="194">
        <v>100</v>
      </c>
      <c r="I71" s="194">
        <v>100</v>
      </c>
      <c r="J71" s="194">
        <v>100</v>
      </c>
      <c r="K71" s="194">
        <v>100</v>
      </c>
      <c r="L71" s="195">
        <v>100</v>
      </c>
      <c r="M71" s="194">
        <v>100</v>
      </c>
      <c r="N71" s="194">
        <v>100</v>
      </c>
      <c r="O71" s="194">
        <v>100</v>
      </c>
      <c r="P71" s="194">
        <v>100</v>
      </c>
      <c r="Q71" s="195">
        <v>100</v>
      </c>
      <c r="R71" s="194">
        <v>100</v>
      </c>
      <c r="S71" s="194">
        <v>100</v>
      </c>
      <c r="T71" s="194">
        <v>100</v>
      </c>
      <c r="U71" s="194">
        <v>100</v>
      </c>
      <c r="V71" s="194">
        <v>100</v>
      </c>
      <c r="W71" s="194">
        <v>100</v>
      </c>
      <c r="X71" s="194">
        <v>100</v>
      </c>
      <c r="Y71" s="194">
        <v>100</v>
      </c>
      <c r="Z71" s="194">
        <v>100</v>
      </c>
      <c r="AA71" s="194">
        <v>100</v>
      </c>
      <c r="AB71" s="196">
        <v>100</v>
      </c>
    </row>
    <row r="72" spans="1:28" s="157" customFormat="1" ht="15" customHeight="1" x14ac:dyDescent="0.2">
      <c r="A72" s="197"/>
      <c r="B72" s="198"/>
      <c r="C72" s="199"/>
      <c r="D72" s="200"/>
      <c r="E72" s="200"/>
      <c r="F72" s="200"/>
      <c r="G72" s="201"/>
      <c r="H72" s="200"/>
      <c r="I72" s="200"/>
      <c r="J72" s="200"/>
      <c r="K72" s="200"/>
      <c r="L72" s="201"/>
      <c r="M72" s="200"/>
      <c r="N72" s="200"/>
      <c r="O72" s="200"/>
      <c r="P72" s="200"/>
      <c r="Q72" s="201"/>
      <c r="R72" s="200"/>
      <c r="S72" s="200"/>
      <c r="T72" s="200"/>
      <c r="U72" s="200"/>
      <c r="V72" s="200"/>
      <c r="W72" s="200"/>
      <c r="X72" s="200"/>
      <c r="Y72" s="200"/>
      <c r="Z72" s="200"/>
      <c r="AA72" s="200"/>
      <c r="AB72" s="202"/>
    </row>
    <row r="73" spans="1:28" s="157" customFormat="1" ht="15" customHeight="1" x14ac:dyDescent="0.2">
      <c r="A73" s="197"/>
      <c r="B73" s="198"/>
      <c r="C73" s="199"/>
      <c r="D73" s="200"/>
      <c r="E73" s="200"/>
      <c r="F73" s="200"/>
      <c r="G73" s="201"/>
      <c r="H73" s="200"/>
      <c r="I73" s="200"/>
      <c r="J73" s="200"/>
      <c r="K73" s="200"/>
      <c r="L73" s="201"/>
      <c r="M73" s="200"/>
      <c r="N73" s="200"/>
      <c r="O73" s="200"/>
      <c r="P73" s="200"/>
      <c r="Q73" s="201"/>
      <c r="R73" s="200"/>
      <c r="S73" s="200"/>
      <c r="T73" s="200"/>
      <c r="U73" s="200"/>
      <c r="V73" s="200"/>
      <c r="W73" s="200"/>
      <c r="X73" s="200"/>
      <c r="Y73" s="200"/>
      <c r="Z73" s="200"/>
      <c r="AA73" s="200"/>
      <c r="AB73" s="202"/>
    </row>
    <row r="74" spans="1:28" s="157" customFormat="1" ht="15" customHeight="1" x14ac:dyDescent="0.2">
      <c r="A74" s="197"/>
      <c r="B74" s="198"/>
      <c r="C74" s="199"/>
      <c r="D74" s="200"/>
      <c r="E74" s="200"/>
      <c r="F74" s="200"/>
      <c r="G74" s="201"/>
      <c r="H74" s="200"/>
      <c r="I74" s="200"/>
      <c r="J74" s="200"/>
      <c r="K74" s="200"/>
      <c r="L74" s="201"/>
      <c r="M74" s="200"/>
      <c r="N74" s="200"/>
      <c r="O74" s="200"/>
      <c r="P74" s="200"/>
      <c r="Q74" s="201"/>
      <c r="R74" s="200"/>
      <c r="S74" s="200"/>
      <c r="T74" s="200"/>
      <c r="U74" s="200"/>
      <c r="V74" s="200"/>
      <c r="W74" s="200"/>
      <c r="X74" s="200"/>
      <c r="Y74" s="200"/>
      <c r="Z74" s="200"/>
      <c r="AA74" s="200"/>
      <c r="AB74" s="202"/>
    </row>
    <row r="75" spans="1:28" s="157" customFormat="1" ht="15" customHeight="1" x14ac:dyDescent="0.2">
      <c r="A75" s="197"/>
      <c r="B75" s="198"/>
      <c r="C75" s="199"/>
      <c r="D75" s="200"/>
      <c r="E75" s="200"/>
      <c r="F75" s="200"/>
      <c r="G75" s="201"/>
      <c r="H75" s="200"/>
      <c r="I75" s="200"/>
      <c r="J75" s="200"/>
      <c r="K75" s="200"/>
      <c r="L75" s="201"/>
      <c r="M75" s="200"/>
      <c r="N75" s="200"/>
      <c r="O75" s="200"/>
      <c r="P75" s="200"/>
      <c r="Q75" s="201"/>
      <c r="R75" s="200"/>
      <c r="S75" s="200"/>
      <c r="T75" s="200"/>
      <c r="U75" s="200"/>
      <c r="V75" s="200"/>
      <c r="W75" s="200"/>
      <c r="X75" s="200"/>
      <c r="Y75" s="200"/>
      <c r="Z75" s="200"/>
      <c r="AA75" s="200"/>
      <c r="AB75" s="202"/>
    </row>
    <row r="76" spans="1:28" s="157" customFormat="1" ht="15" customHeight="1" x14ac:dyDescent="0.2">
      <c r="A76" s="197"/>
      <c r="B76" s="198"/>
      <c r="C76" s="199"/>
      <c r="D76" s="200"/>
      <c r="E76" s="200"/>
      <c r="F76" s="200"/>
      <c r="G76" s="201"/>
      <c r="H76" s="200"/>
      <c r="I76" s="200"/>
      <c r="J76" s="200"/>
      <c r="K76" s="200"/>
      <c r="L76" s="201"/>
      <c r="M76" s="200"/>
      <c r="N76" s="200"/>
      <c r="O76" s="200"/>
      <c r="P76" s="200"/>
      <c r="Q76" s="201"/>
      <c r="R76" s="200"/>
      <c r="S76" s="200"/>
      <c r="T76" s="200"/>
      <c r="U76" s="200"/>
      <c r="V76" s="200"/>
      <c r="W76" s="200"/>
      <c r="X76" s="200"/>
      <c r="Y76" s="200"/>
      <c r="Z76" s="200"/>
      <c r="AA76" s="200"/>
      <c r="AB76" s="202"/>
    </row>
    <row r="77" spans="1:28" s="157" customFormat="1" ht="15" customHeight="1" x14ac:dyDescent="0.2">
      <c r="A77" s="197"/>
      <c r="B77" s="198"/>
      <c r="C77" s="199"/>
      <c r="D77" s="200"/>
      <c r="E77" s="200"/>
      <c r="F77" s="200"/>
      <c r="G77" s="201"/>
      <c r="H77" s="200"/>
      <c r="I77" s="200"/>
      <c r="J77" s="200"/>
      <c r="K77" s="200"/>
      <c r="L77" s="201"/>
      <c r="M77" s="200"/>
      <c r="N77" s="200"/>
      <c r="O77" s="200"/>
      <c r="P77" s="200"/>
      <c r="Q77" s="201"/>
      <c r="R77" s="200"/>
      <c r="S77" s="200"/>
      <c r="T77" s="200"/>
      <c r="U77" s="200"/>
      <c r="V77" s="200"/>
      <c r="W77" s="200"/>
      <c r="X77" s="200"/>
      <c r="Y77" s="200"/>
      <c r="Z77" s="200"/>
      <c r="AA77" s="200"/>
      <c r="AB77" s="202"/>
    </row>
    <row r="78" spans="1:28" s="157" customFormat="1" ht="15" customHeight="1" x14ac:dyDescent="0.2">
      <c r="A78" s="197"/>
      <c r="B78" s="198"/>
      <c r="C78" s="199"/>
      <c r="D78" s="200"/>
      <c r="E78" s="200"/>
      <c r="F78" s="200"/>
      <c r="G78" s="201"/>
      <c r="H78" s="200"/>
      <c r="I78" s="200"/>
      <c r="J78" s="200"/>
      <c r="K78" s="200"/>
      <c r="L78" s="201"/>
      <c r="M78" s="200"/>
      <c r="N78" s="200"/>
      <c r="O78" s="200"/>
      <c r="P78" s="200"/>
      <c r="Q78" s="201"/>
      <c r="R78" s="200"/>
      <c r="S78" s="200"/>
      <c r="T78" s="200"/>
      <c r="U78" s="200"/>
      <c r="V78" s="200"/>
      <c r="W78" s="200"/>
      <c r="X78" s="200"/>
      <c r="Y78" s="200"/>
      <c r="Z78" s="200"/>
      <c r="AA78" s="200"/>
      <c r="AB78" s="202"/>
    </row>
    <row r="79" spans="1:28" s="157" customFormat="1" ht="15" customHeight="1" x14ac:dyDescent="0.2">
      <c r="A79" s="197"/>
      <c r="B79" s="198"/>
      <c r="C79" s="199"/>
      <c r="D79" s="200"/>
      <c r="E79" s="200"/>
      <c r="F79" s="200"/>
      <c r="G79" s="201"/>
      <c r="H79" s="200"/>
      <c r="I79" s="200"/>
      <c r="J79" s="200"/>
      <c r="K79" s="200"/>
      <c r="L79" s="201"/>
      <c r="M79" s="200"/>
      <c r="N79" s="200"/>
      <c r="O79" s="200"/>
      <c r="P79" s="200"/>
      <c r="Q79" s="201"/>
      <c r="R79" s="200"/>
      <c r="S79" s="200"/>
      <c r="T79" s="200"/>
      <c r="U79" s="200"/>
      <c r="V79" s="200"/>
      <c r="W79" s="200"/>
      <c r="X79" s="200"/>
      <c r="Y79" s="200"/>
      <c r="Z79" s="200"/>
      <c r="AA79" s="200"/>
      <c r="AB79" s="202"/>
    </row>
    <row r="80" spans="1:28" s="157" customFormat="1" ht="15" customHeight="1" x14ac:dyDescent="0.2">
      <c r="A80" s="197"/>
      <c r="B80" s="198"/>
      <c r="C80" s="199"/>
      <c r="D80" s="200"/>
      <c r="E80" s="200"/>
      <c r="F80" s="200"/>
      <c r="G80" s="201"/>
      <c r="H80" s="200"/>
      <c r="I80" s="200"/>
      <c r="J80" s="200"/>
      <c r="K80" s="200"/>
      <c r="L80" s="201"/>
      <c r="M80" s="200"/>
      <c r="N80" s="200"/>
      <c r="O80" s="200"/>
      <c r="P80" s="200"/>
      <c r="Q80" s="201"/>
      <c r="R80" s="200"/>
      <c r="S80" s="200"/>
      <c r="T80" s="200"/>
      <c r="U80" s="200"/>
      <c r="V80" s="200"/>
      <c r="W80" s="200"/>
      <c r="X80" s="200"/>
      <c r="Y80" s="200"/>
      <c r="Z80" s="200"/>
      <c r="AA80" s="200"/>
      <c r="AB80" s="202"/>
    </row>
    <row r="81" spans="1:28" s="157" customFormat="1" ht="15" customHeight="1" x14ac:dyDescent="0.2">
      <c r="A81" s="203"/>
      <c r="B81" s="204"/>
      <c r="C81" s="205"/>
      <c r="D81" s="206"/>
      <c r="E81" s="206"/>
      <c r="F81" s="206"/>
      <c r="G81" s="207"/>
      <c r="H81" s="206"/>
      <c r="I81" s="206"/>
      <c r="J81" s="206"/>
      <c r="K81" s="206"/>
      <c r="L81" s="207"/>
      <c r="M81" s="206"/>
      <c r="N81" s="206"/>
      <c r="O81" s="206"/>
      <c r="P81" s="206"/>
      <c r="Q81" s="207"/>
      <c r="R81" s="206"/>
      <c r="S81" s="206"/>
      <c r="T81" s="206"/>
      <c r="U81" s="206"/>
      <c r="V81" s="206"/>
      <c r="W81" s="206"/>
      <c r="X81" s="206"/>
      <c r="Y81" s="206"/>
      <c r="Z81" s="206"/>
      <c r="AA81" s="206"/>
      <c r="AB81" s="208"/>
    </row>
    <row r="82" spans="1:28" s="157" customFormat="1" ht="15" customHeight="1" x14ac:dyDescent="0.2">
      <c r="B82" s="135"/>
    </row>
    <row r="83" spans="1:28" s="157" customFormat="1" ht="15" customHeight="1" x14ac:dyDescent="0.2">
      <c r="B83" s="135"/>
    </row>
    <row r="84" spans="1:28" s="157" customFormat="1" ht="15" customHeight="1" x14ac:dyDescent="0.2">
      <c r="A84" s="209"/>
      <c r="B84" s="210"/>
      <c r="C84" s="211"/>
      <c r="D84" s="210"/>
      <c r="E84" s="210"/>
      <c r="F84" s="210"/>
      <c r="G84" s="210"/>
      <c r="H84" s="211"/>
      <c r="I84" s="210"/>
      <c r="J84" s="210"/>
      <c r="K84" s="210"/>
      <c r="L84" s="210"/>
      <c r="M84" s="211"/>
      <c r="N84" s="210"/>
      <c r="O84" s="210"/>
      <c r="P84" s="210"/>
      <c r="Q84" s="210"/>
      <c r="R84" s="211"/>
      <c r="S84" s="210"/>
      <c r="T84" s="210"/>
      <c r="U84" s="210"/>
      <c r="V84" s="210"/>
      <c r="W84" s="210"/>
      <c r="X84" s="210"/>
      <c r="Y84" s="210"/>
      <c r="Z84" s="210"/>
      <c r="AA84" s="210"/>
      <c r="AB84" s="210"/>
    </row>
    <row r="85" spans="1:28" s="157" customFormat="1" ht="15" customHeight="1" x14ac:dyDescent="0.2">
      <c r="A85" s="210"/>
      <c r="B85" s="210"/>
      <c r="C85" s="211"/>
      <c r="D85" s="211"/>
      <c r="E85" s="211"/>
      <c r="F85" s="211"/>
      <c r="G85" s="211"/>
      <c r="H85" s="211"/>
      <c r="I85" s="211"/>
      <c r="J85" s="211"/>
      <c r="K85" s="211"/>
      <c r="L85" s="211"/>
      <c r="M85" s="211"/>
      <c r="N85" s="211"/>
      <c r="O85" s="211"/>
      <c r="P85" s="211"/>
      <c r="Q85" s="211"/>
      <c r="R85" s="211"/>
      <c r="S85" s="211"/>
      <c r="T85" s="211"/>
      <c r="U85" s="211"/>
      <c r="V85" s="211"/>
      <c r="W85" s="211"/>
      <c r="X85" s="211"/>
      <c r="Y85" s="211"/>
      <c r="Z85" s="211"/>
      <c r="AA85" s="211"/>
      <c r="AB85" s="211"/>
    </row>
    <row r="86" spans="1:28" s="157" customFormat="1" ht="15" customHeight="1" x14ac:dyDescent="0.2">
      <c r="A86" s="212"/>
      <c r="B86" s="213"/>
      <c r="C86" s="214"/>
      <c r="D86" s="214"/>
      <c r="E86" s="214"/>
      <c r="F86" s="214"/>
      <c r="G86" s="214"/>
      <c r="H86" s="214"/>
      <c r="I86" s="214"/>
      <c r="J86" s="214"/>
      <c r="K86" s="214"/>
      <c r="L86" s="214"/>
      <c r="M86" s="214"/>
      <c r="N86" s="214"/>
      <c r="O86" s="214"/>
      <c r="P86" s="214"/>
      <c r="Q86" s="214"/>
      <c r="R86" s="214"/>
      <c r="S86" s="214"/>
      <c r="T86" s="214"/>
      <c r="U86" s="214"/>
      <c r="V86" s="214"/>
      <c r="W86" s="214"/>
      <c r="X86" s="214"/>
      <c r="Y86" s="214"/>
      <c r="Z86" s="214"/>
      <c r="AA86" s="214"/>
      <c r="AB86" s="214"/>
    </row>
    <row r="87" spans="1:28" s="123" customFormat="1" ht="15" customHeight="1" x14ac:dyDescent="0.2">
      <c r="A87" s="215"/>
      <c r="B87" s="216"/>
      <c r="C87" s="217"/>
      <c r="D87" s="217"/>
      <c r="E87" s="217"/>
      <c r="F87" s="217"/>
      <c r="G87" s="217"/>
      <c r="H87" s="217"/>
      <c r="I87" s="217"/>
      <c r="J87" s="217"/>
      <c r="K87" s="217"/>
      <c r="L87" s="217"/>
      <c r="M87" s="217"/>
      <c r="N87" s="217"/>
      <c r="O87" s="217"/>
      <c r="P87" s="217"/>
      <c r="Q87" s="217"/>
      <c r="R87" s="217"/>
      <c r="S87" s="217"/>
      <c r="T87" s="217"/>
      <c r="U87" s="217"/>
      <c r="V87" s="217"/>
      <c r="W87" s="217"/>
      <c r="X87" s="217"/>
      <c r="Y87" s="217"/>
      <c r="Z87" s="217"/>
      <c r="AA87" s="217"/>
      <c r="AB87" s="217"/>
    </row>
    <row r="88" spans="1:28" s="123" customFormat="1" ht="15" customHeight="1" x14ac:dyDescent="0.2">
      <c r="A88" s="218"/>
      <c r="B88" s="216"/>
      <c r="C88" s="217"/>
      <c r="D88" s="217"/>
      <c r="E88" s="217"/>
      <c r="F88" s="217"/>
      <c r="G88" s="217"/>
      <c r="H88" s="217"/>
      <c r="I88" s="217"/>
      <c r="J88" s="217"/>
      <c r="K88" s="217"/>
      <c r="L88" s="217"/>
      <c r="M88" s="217"/>
      <c r="N88" s="217"/>
      <c r="O88" s="217"/>
      <c r="P88" s="217"/>
      <c r="Q88" s="217"/>
      <c r="R88" s="217"/>
      <c r="S88" s="217"/>
      <c r="T88" s="217"/>
      <c r="U88" s="217"/>
      <c r="V88" s="217"/>
      <c r="W88" s="217"/>
      <c r="X88" s="217"/>
      <c r="Y88" s="217"/>
      <c r="Z88" s="217"/>
      <c r="AA88" s="217"/>
      <c r="AB88" s="217"/>
    </row>
    <row r="89" spans="1:28" s="123" customFormat="1" ht="15" customHeight="1" x14ac:dyDescent="0.2">
      <c r="A89" s="215"/>
      <c r="B89" s="216"/>
      <c r="C89" s="217"/>
      <c r="D89" s="217"/>
      <c r="E89" s="217"/>
      <c r="F89" s="217"/>
      <c r="G89" s="217"/>
      <c r="H89" s="217"/>
      <c r="I89" s="217"/>
      <c r="J89" s="217"/>
      <c r="K89" s="217"/>
      <c r="L89" s="217"/>
      <c r="M89" s="217"/>
      <c r="N89" s="217"/>
      <c r="O89" s="217"/>
      <c r="P89" s="217"/>
      <c r="Q89" s="217"/>
      <c r="R89" s="217"/>
      <c r="S89" s="217"/>
      <c r="T89" s="217"/>
      <c r="U89" s="217"/>
      <c r="V89" s="217"/>
      <c r="W89" s="217"/>
      <c r="X89" s="217"/>
      <c r="Y89" s="217"/>
      <c r="Z89" s="217"/>
      <c r="AA89" s="217"/>
      <c r="AB89" s="217"/>
    </row>
    <row r="90" spans="1:28" s="123" customFormat="1" ht="15" customHeight="1" x14ac:dyDescent="0.2">
      <c r="A90" s="215"/>
      <c r="B90" s="216"/>
      <c r="C90" s="217"/>
      <c r="D90" s="217"/>
      <c r="E90" s="217"/>
      <c r="F90" s="217"/>
      <c r="G90" s="217"/>
      <c r="H90" s="217"/>
      <c r="I90" s="217"/>
      <c r="J90" s="217"/>
      <c r="K90" s="217"/>
      <c r="L90" s="217"/>
      <c r="M90" s="217"/>
      <c r="N90" s="217"/>
      <c r="O90" s="217"/>
      <c r="P90" s="217"/>
      <c r="Q90" s="217"/>
      <c r="R90" s="217"/>
      <c r="S90" s="217"/>
      <c r="T90" s="217"/>
      <c r="U90" s="217"/>
      <c r="V90" s="217"/>
      <c r="W90" s="217"/>
      <c r="X90" s="217"/>
      <c r="Y90" s="217"/>
      <c r="Z90" s="217"/>
      <c r="AA90" s="217"/>
      <c r="AB90" s="217"/>
    </row>
    <row r="91" spans="1:28" s="123" customFormat="1" ht="15" customHeight="1" x14ac:dyDescent="0.2">
      <c r="A91" s="215"/>
      <c r="B91" s="216"/>
      <c r="C91" s="217"/>
      <c r="D91" s="217"/>
      <c r="E91" s="217"/>
      <c r="F91" s="217"/>
      <c r="G91" s="217"/>
      <c r="H91" s="217"/>
      <c r="I91" s="217"/>
      <c r="J91" s="217"/>
      <c r="K91" s="217"/>
      <c r="L91" s="217"/>
      <c r="M91" s="217"/>
      <c r="N91" s="217"/>
      <c r="O91" s="217"/>
      <c r="P91" s="217"/>
      <c r="Q91" s="217"/>
      <c r="R91" s="217"/>
      <c r="S91" s="217"/>
      <c r="T91" s="217"/>
      <c r="U91" s="217"/>
      <c r="V91" s="217"/>
      <c r="W91" s="217"/>
      <c r="X91" s="217"/>
      <c r="Y91" s="217"/>
      <c r="Z91" s="217"/>
      <c r="AA91" s="217"/>
      <c r="AB91" s="217"/>
    </row>
    <row r="92" spans="1:28" s="123" customFormat="1" ht="15" customHeight="1" x14ac:dyDescent="0.2">
      <c r="A92" s="218"/>
      <c r="B92" s="216"/>
      <c r="C92" s="217"/>
      <c r="D92" s="217"/>
      <c r="E92" s="217"/>
      <c r="F92" s="217"/>
      <c r="G92" s="217"/>
      <c r="H92" s="217"/>
      <c r="I92" s="217"/>
      <c r="J92" s="217"/>
      <c r="K92" s="217"/>
      <c r="L92" s="217"/>
      <c r="M92" s="217"/>
      <c r="N92" s="217"/>
      <c r="O92" s="217"/>
      <c r="P92" s="217"/>
      <c r="Q92" s="217"/>
      <c r="R92" s="217"/>
      <c r="S92" s="217"/>
      <c r="T92" s="217"/>
      <c r="U92" s="217"/>
      <c r="V92" s="217"/>
      <c r="W92" s="217"/>
      <c r="X92" s="217"/>
      <c r="Y92" s="217"/>
      <c r="Z92" s="217"/>
      <c r="AA92" s="217"/>
      <c r="AB92" s="217"/>
    </row>
    <row r="93" spans="1:28" s="123" customFormat="1" ht="15" customHeight="1" x14ac:dyDescent="0.2">
      <c r="A93" s="215"/>
      <c r="B93" s="216"/>
      <c r="C93" s="217"/>
      <c r="D93" s="217"/>
      <c r="E93" s="217"/>
      <c r="F93" s="217"/>
      <c r="G93" s="217"/>
      <c r="H93" s="217"/>
      <c r="I93" s="217"/>
      <c r="J93" s="217"/>
      <c r="K93" s="217"/>
      <c r="L93" s="217"/>
      <c r="M93" s="217"/>
      <c r="N93" s="217"/>
      <c r="O93" s="217"/>
      <c r="P93" s="217"/>
      <c r="Q93" s="217"/>
      <c r="R93" s="217"/>
      <c r="S93" s="217"/>
      <c r="T93" s="217"/>
      <c r="U93" s="217"/>
      <c r="V93" s="217"/>
      <c r="W93" s="217"/>
      <c r="X93" s="217"/>
      <c r="Y93" s="217"/>
      <c r="Z93" s="217"/>
      <c r="AA93" s="217"/>
      <c r="AB93" s="217"/>
    </row>
    <row r="94" spans="1:28" s="123" customFormat="1" ht="15" customHeight="1" x14ac:dyDescent="0.2">
      <c r="A94" s="215"/>
      <c r="B94" s="216"/>
      <c r="C94" s="217"/>
      <c r="D94" s="217"/>
      <c r="E94" s="217"/>
      <c r="F94" s="217"/>
      <c r="G94" s="217"/>
      <c r="H94" s="217"/>
      <c r="I94" s="217"/>
      <c r="J94" s="217"/>
      <c r="K94" s="217"/>
      <c r="L94" s="217"/>
      <c r="M94" s="217"/>
      <c r="N94" s="217"/>
      <c r="O94" s="217"/>
      <c r="P94" s="217"/>
      <c r="Q94" s="217"/>
      <c r="R94" s="217"/>
      <c r="S94" s="217"/>
      <c r="T94" s="217"/>
      <c r="U94" s="217"/>
      <c r="V94" s="217"/>
      <c r="W94" s="217"/>
      <c r="X94" s="217"/>
      <c r="Y94" s="217"/>
      <c r="Z94" s="217"/>
      <c r="AA94" s="217"/>
      <c r="AB94" s="217"/>
    </row>
    <row r="95" spans="1:28" s="123" customFormat="1" ht="15" customHeight="1" x14ac:dyDescent="0.2">
      <c r="A95" s="215"/>
      <c r="B95" s="216"/>
      <c r="C95" s="217"/>
      <c r="D95" s="217"/>
      <c r="E95" s="217"/>
      <c r="F95" s="217"/>
      <c r="G95" s="217"/>
      <c r="H95" s="217"/>
      <c r="I95" s="217"/>
      <c r="J95" s="217"/>
      <c r="K95" s="217"/>
      <c r="L95" s="217"/>
      <c r="M95" s="217"/>
      <c r="N95" s="217"/>
      <c r="O95" s="217"/>
      <c r="P95" s="217"/>
      <c r="Q95" s="217"/>
      <c r="R95" s="217"/>
      <c r="S95" s="217"/>
      <c r="T95" s="217"/>
      <c r="U95" s="217"/>
      <c r="V95" s="217"/>
      <c r="W95" s="217"/>
      <c r="X95" s="217"/>
      <c r="Y95" s="217"/>
      <c r="Z95" s="217"/>
      <c r="AA95" s="217"/>
      <c r="AB95" s="217"/>
    </row>
    <row r="96" spans="1:28" s="123" customFormat="1" ht="15" customHeight="1" x14ac:dyDescent="0.2">
      <c r="A96" s="218"/>
      <c r="B96" s="216"/>
      <c r="C96" s="217"/>
      <c r="D96" s="217"/>
      <c r="E96" s="217"/>
      <c r="F96" s="217"/>
      <c r="G96" s="217"/>
      <c r="H96" s="217"/>
      <c r="I96" s="217"/>
      <c r="J96" s="217"/>
      <c r="K96" s="217"/>
      <c r="L96" s="217"/>
      <c r="M96" s="217"/>
      <c r="N96" s="217"/>
      <c r="O96" s="217"/>
      <c r="P96" s="217"/>
      <c r="Q96" s="217"/>
      <c r="R96" s="217"/>
      <c r="S96" s="217"/>
      <c r="T96" s="217"/>
      <c r="U96" s="217"/>
      <c r="V96" s="217"/>
      <c r="W96" s="217"/>
      <c r="X96" s="217"/>
      <c r="Y96" s="217"/>
      <c r="Z96" s="217"/>
      <c r="AA96" s="217"/>
      <c r="AB96" s="217"/>
    </row>
    <row r="97" spans="1:28" s="123" customFormat="1" ht="15" customHeight="1" x14ac:dyDescent="0.2">
      <c r="A97" s="215"/>
      <c r="B97" s="216"/>
      <c r="C97" s="217"/>
      <c r="D97" s="217"/>
      <c r="E97" s="217"/>
      <c r="F97" s="217"/>
      <c r="G97" s="217"/>
      <c r="H97" s="217"/>
      <c r="I97" s="217"/>
      <c r="J97" s="217"/>
      <c r="K97" s="217"/>
      <c r="L97" s="217"/>
      <c r="M97" s="217"/>
      <c r="N97" s="217"/>
      <c r="O97" s="217"/>
      <c r="P97" s="217"/>
      <c r="Q97" s="217"/>
      <c r="R97" s="217"/>
      <c r="S97" s="217"/>
      <c r="T97" s="217"/>
      <c r="U97" s="217"/>
      <c r="V97" s="217"/>
      <c r="W97" s="217"/>
      <c r="X97" s="217"/>
      <c r="Y97" s="217"/>
      <c r="Z97" s="217"/>
      <c r="AA97" s="217"/>
      <c r="AB97" s="217"/>
    </row>
    <row r="98" spans="1:28" s="123" customFormat="1" ht="15" customHeight="1" x14ac:dyDescent="0.2">
      <c r="A98" s="215"/>
      <c r="B98" s="216"/>
      <c r="C98" s="217"/>
      <c r="D98" s="217"/>
      <c r="E98" s="217"/>
      <c r="F98" s="217"/>
      <c r="G98" s="217"/>
      <c r="H98" s="217"/>
      <c r="I98" s="217"/>
      <c r="J98" s="217"/>
      <c r="K98" s="217"/>
      <c r="L98" s="217"/>
      <c r="M98" s="217"/>
      <c r="N98" s="217"/>
      <c r="O98" s="217"/>
      <c r="P98" s="217"/>
      <c r="Q98" s="217"/>
      <c r="R98" s="217"/>
      <c r="S98" s="217"/>
      <c r="T98" s="217"/>
      <c r="U98" s="217"/>
      <c r="V98" s="217"/>
      <c r="W98" s="217"/>
      <c r="X98" s="217"/>
      <c r="Y98" s="217"/>
      <c r="Z98" s="217"/>
      <c r="AA98" s="217"/>
      <c r="AB98" s="217"/>
    </row>
    <row r="99" spans="1:28" s="123" customFormat="1" ht="15" customHeight="1" x14ac:dyDescent="0.2">
      <c r="A99" s="215"/>
      <c r="B99" s="216"/>
      <c r="C99" s="217"/>
      <c r="D99" s="217"/>
      <c r="E99" s="217"/>
      <c r="F99" s="217"/>
      <c r="G99" s="217"/>
      <c r="H99" s="217"/>
      <c r="I99" s="217"/>
      <c r="J99" s="217"/>
      <c r="K99" s="217"/>
      <c r="L99" s="217"/>
      <c r="M99" s="217"/>
      <c r="N99" s="217"/>
      <c r="O99" s="217"/>
      <c r="P99" s="217"/>
      <c r="Q99" s="217"/>
      <c r="R99" s="217"/>
      <c r="S99" s="217"/>
      <c r="T99" s="217"/>
      <c r="U99" s="217"/>
      <c r="V99" s="217"/>
      <c r="W99" s="217"/>
      <c r="X99" s="217"/>
      <c r="Y99" s="217"/>
      <c r="Z99" s="217"/>
      <c r="AA99" s="217"/>
      <c r="AB99" s="217"/>
    </row>
    <row r="100" spans="1:28" s="123" customFormat="1" ht="15" customHeight="1" x14ac:dyDescent="0.2">
      <c r="A100" s="215"/>
      <c r="B100" s="216"/>
      <c r="C100" s="217"/>
      <c r="D100" s="217"/>
      <c r="E100" s="217"/>
      <c r="F100" s="217"/>
      <c r="G100" s="217"/>
      <c r="H100" s="217"/>
      <c r="I100" s="217"/>
      <c r="J100" s="217"/>
      <c r="K100" s="217"/>
      <c r="L100" s="217"/>
      <c r="M100" s="217"/>
      <c r="N100" s="217"/>
      <c r="O100" s="217"/>
      <c r="P100" s="217"/>
      <c r="Q100" s="217"/>
      <c r="R100" s="217"/>
      <c r="S100" s="217"/>
      <c r="T100" s="217"/>
      <c r="U100" s="217"/>
      <c r="V100" s="217"/>
      <c r="W100" s="217"/>
      <c r="X100" s="217"/>
      <c r="Y100" s="217"/>
      <c r="Z100" s="217"/>
      <c r="AA100" s="217"/>
      <c r="AB100" s="217"/>
    </row>
    <row r="101" spans="1:28" s="123" customFormat="1" ht="15" customHeight="1" x14ac:dyDescent="0.2">
      <c r="A101" s="215"/>
      <c r="B101" s="216"/>
      <c r="C101" s="217"/>
      <c r="D101" s="217"/>
      <c r="E101" s="217"/>
      <c r="F101" s="217"/>
      <c r="G101" s="217"/>
      <c r="H101" s="217"/>
      <c r="I101" s="217"/>
      <c r="J101" s="217"/>
      <c r="K101" s="217"/>
      <c r="L101" s="217"/>
      <c r="M101" s="217"/>
      <c r="N101" s="217"/>
      <c r="O101" s="217"/>
      <c r="P101" s="217"/>
      <c r="Q101" s="217"/>
      <c r="R101" s="217"/>
      <c r="S101" s="217"/>
      <c r="T101" s="217"/>
      <c r="U101" s="217"/>
      <c r="V101" s="217"/>
      <c r="W101" s="217"/>
      <c r="X101" s="217"/>
      <c r="Y101" s="217"/>
      <c r="Z101" s="217"/>
      <c r="AA101" s="217"/>
      <c r="AB101" s="217"/>
    </row>
    <row r="102" spans="1:28" s="123" customFormat="1" ht="15" customHeight="1" x14ac:dyDescent="0.2">
      <c r="A102" s="215"/>
      <c r="B102" s="216"/>
      <c r="C102" s="217"/>
      <c r="D102" s="217"/>
      <c r="E102" s="217"/>
      <c r="F102" s="217"/>
      <c r="G102" s="217"/>
      <c r="H102" s="217"/>
      <c r="I102" s="217"/>
      <c r="J102" s="217"/>
      <c r="K102" s="217"/>
      <c r="L102" s="217"/>
      <c r="M102" s="217"/>
      <c r="N102" s="217"/>
      <c r="O102" s="217"/>
      <c r="P102" s="217"/>
      <c r="Q102" s="217"/>
      <c r="R102" s="217"/>
      <c r="S102" s="217"/>
      <c r="T102" s="217"/>
      <c r="U102" s="217"/>
      <c r="V102" s="217"/>
      <c r="W102" s="217"/>
      <c r="X102" s="217"/>
      <c r="Y102" s="217"/>
      <c r="Z102" s="217"/>
      <c r="AA102" s="217"/>
      <c r="AB102" s="217"/>
    </row>
    <row r="103" spans="1:28" s="123" customFormat="1" ht="15" customHeight="1" x14ac:dyDescent="0.2">
      <c r="A103" s="215"/>
      <c r="B103" s="216"/>
      <c r="C103" s="217"/>
      <c r="D103" s="217"/>
      <c r="E103" s="217"/>
      <c r="F103" s="217"/>
      <c r="G103" s="217"/>
      <c r="H103" s="217"/>
      <c r="I103" s="217"/>
      <c r="J103" s="217"/>
      <c r="K103" s="217"/>
      <c r="L103" s="217"/>
      <c r="M103" s="217"/>
      <c r="N103" s="217"/>
      <c r="O103" s="217"/>
      <c r="P103" s="217"/>
      <c r="Q103" s="217"/>
      <c r="R103" s="217"/>
      <c r="S103" s="217"/>
      <c r="T103" s="217"/>
      <c r="U103" s="217"/>
      <c r="V103" s="217"/>
      <c r="W103" s="217"/>
      <c r="X103" s="217"/>
      <c r="Y103" s="217"/>
      <c r="Z103" s="217"/>
      <c r="AA103" s="217"/>
      <c r="AB103" s="217"/>
    </row>
    <row r="104" spans="1:28" s="123" customFormat="1" ht="15" customHeight="1" x14ac:dyDescent="0.2">
      <c r="A104" s="215"/>
      <c r="B104" s="216"/>
      <c r="C104" s="217"/>
      <c r="D104" s="217"/>
      <c r="E104" s="217"/>
      <c r="F104" s="217"/>
      <c r="G104" s="217"/>
      <c r="H104" s="217"/>
      <c r="I104" s="217"/>
      <c r="J104" s="217"/>
      <c r="K104" s="217"/>
      <c r="L104" s="217"/>
      <c r="M104" s="217"/>
      <c r="N104" s="217"/>
      <c r="O104" s="217"/>
      <c r="P104" s="217"/>
      <c r="Q104" s="217"/>
      <c r="R104" s="217"/>
      <c r="S104" s="217"/>
      <c r="T104" s="217"/>
      <c r="U104" s="217"/>
      <c r="V104" s="217"/>
      <c r="W104" s="217"/>
      <c r="X104" s="217"/>
      <c r="Y104" s="217"/>
      <c r="Z104" s="217"/>
      <c r="AA104" s="217"/>
      <c r="AB104" s="217"/>
    </row>
    <row r="105" spans="1:28" s="123" customFormat="1" ht="15" customHeight="1" x14ac:dyDescent="0.2">
      <c r="A105" s="219"/>
      <c r="B105" s="215"/>
      <c r="C105" s="220"/>
      <c r="D105" s="221"/>
      <c r="E105" s="221"/>
      <c r="F105" s="221"/>
      <c r="G105" s="221"/>
      <c r="H105" s="220"/>
      <c r="I105" s="221"/>
      <c r="J105" s="221"/>
      <c r="K105" s="221"/>
      <c r="L105" s="221"/>
      <c r="M105" s="220"/>
      <c r="N105" s="221"/>
      <c r="O105" s="221"/>
      <c r="P105" s="221"/>
      <c r="Q105" s="221"/>
      <c r="R105" s="220"/>
      <c r="S105" s="221"/>
      <c r="T105" s="221"/>
      <c r="U105" s="221"/>
    </row>
    <row r="106" spans="1:28" s="123" customFormat="1" ht="15" customHeight="1" x14ac:dyDescent="0.2">
      <c r="A106" s="221"/>
      <c r="B106" s="221"/>
      <c r="C106" s="220"/>
      <c r="D106" s="220"/>
      <c r="E106" s="220"/>
      <c r="F106" s="220"/>
      <c r="G106" s="220"/>
      <c r="H106" s="220"/>
      <c r="I106" s="220"/>
      <c r="J106" s="220"/>
      <c r="K106" s="220"/>
      <c r="L106" s="220"/>
      <c r="M106" s="220"/>
      <c r="N106" s="220"/>
      <c r="O106" s="220"/>
      <c r="P106" s="220"/>
      <c r="Q106" s="220"/>
      <c r="R106" s="220"/>
      <c r="S106" s="220"/>
      <c r="T106" s="220"/>
      <c r="U106" s="220"/>
    </row>
    <row r="107" spans="1:28" s="123" customFormat="1" ht="17.25" customHeight="1" x14ac:dyDescent="0.2">
      <c r="A107" s="218"/>
      <c r="B107" s="218"/>
      <c r="C107" s="222"/>
      <c r="D107" s="222"/>
      <c r="E107" s="222"/>
      <c r="F107" s="222"/>
      <c r="G107" s="222"/>
      <c r="H107" s="222"/>
      <c r="I107" s="222"/>
      <c r="J107" s="222"/>
      <c r="K107" s="222"/>
      <c r="L107" s="222"/>
      <c r="M107" s="222"/>
      <c r="N107" s="222"/>
      <c r="O107" s="222"/>
      <c r="P107" s="222"/>
      <c r="Q107" s="222"/>
      <c r="R107" s="222"/>
      <c r="S107" s="222"/>
      <c r="T107" s="222"/>
      <c r="U107" s="222"/>
    </row>
    <row r="108" spans="1:28" s="123" customFormat="1" ht="22.5" customHeight="1" x14ac:dyDescent="0.35">
      <c r="A108" s="1110" t="str">
        <f>A281</f>
        <v>Ethiopia</v>
      </c>
      <c r="B108" s="1111"/>
      <c r="C108" s="222"/>
      <c r="D108" s="222"/>
      <c r="E108" s="222"/>
      <c r="F108" s="222"/>
      <c r="G108" s="222"/>
      <c r="H108" s="222"/>
      <c r="I108" s="222"/>
      <c r="J108" s="222"/>
      <c r="K108" s="222"/>
      <c r="L108" s="222"/>
      <c r="M108" s="222"/>
      <c r="N108" s="222"/>
      <c r="O108" s="222"/>
      <c r="P108" s="222"/>
      <c r="Q108" s="222"/>
      <c r="R108" s="222"/>
      <c r="S108" s="222"/>
      <c r="T108" s="222"/>
      <c r="U108" s="222"/>
    </row>
    <row r="109" spans="1:28" s="123" customFormat="1" ht="22.5" customHeight="1" x14ac:dyDescent="0.3">
      <c r="A109" s="223" t="s">
        <v>96</v>
      </c>
      <c r="B109" s="125"/>
      <c r="C109" s="222"/>
      <c r="D109" s="222"/>
      <c r="E109" s="222"/>
      <c r="F109" s="222"/>
      <c r="G109" s="222"/>
      <c r="H109" s="222"/>
      <c r="I109" s="222"/>
      <c r="J109" s="222"/>
      <c r="K109" s="222"/>
      <c r="L109" s="222"/>
      <c r="M109" s="222"/>
      <c r="N109" s="222"/>
      <c r="O109" s="222"/>
      <c r="P109" s="222"/>
      <c r="Q109" s="222"/>
      <c r="R109" s="222"/>
      <c r="S109" s="222"/>
      <c r="T109" s="222"/>
      <c r="U109" s="222"/>
    </row>
    <row r="110" spans="1:28" s="123" customFormat="1" ht="22.5" customHeight="1" x14ac:dyDescent="0.35">
      <c r="A110" s="126" t="str">
        <f>A289</f>
        <v>2000</v>
      </c>
      <c r="B110" s="127"/>
      <c r="C110" s="222"/>
      <c r="D110" s="222"/>
      <c r="E110" s="222"/>
      <c r="F110" s="222"/>
      <c r="G110" s="222"/>
      <c r="H110" s="222"/>
      <c r="I110" s="222"/>
      <c r="J110" s="222"/>
      <c r="K110" s="222"/>
      <c r="L110" s="222"/>
      <c r="M110" s="222"/>
      <c r="N110" s="222"/>
      <c r="O110" s="222"/>
      <c r="P110" s="222"/>
      <c r="Q110" s="222"/>
      <c r="R110" s="222"/>
      <c r="S110" s="222"/>
      <c r="T110" s="222"/>
      <c r="U110" s="222"/>
    </row>
    <row r="111" spans="1:28" s="123" customFormat="1" ht="15" customHeight="1" x14ac:dyDescent="0.35">
      <c r="A111" s="128"/>
      <c r="B111" s="125"/>
      <c r="C111" s="222"/>
      <c r="D111" s="222"/>
      <c r="E111" s="222"/>
      <c r="F111" s="222"/>
      <c r="G111" s="222"/>
      <c r="H111" s="222"/>
      <c r="I111" s="222"/>
      <c r="J111" s="222"/>
      <c r="K111" s="222"/>
      <c r="L111" s="222"/>
      <c r="M111" s="222"/>
      <c r="N111" s="222"/>
      <c r="O111" s="222"/>
      <c r="P111" s="222"/>
      <c r="Q111" s="222"/>
      <c r="R111" s="222"/>
      <c r="S111" s="222"/>
      <c r="T111" s="222"/>
      <c r="U111" s="222"/>
    </row>
    <row r="112" spans="1:28" s="123" customFormat="1" ht="15" customHeight="1" x14ac:dyDescent="0.25">
      <c r="A112" s="129" t="s">
        <v>41</v>
      </c>
      <c r="B112" s="125"/>
      <c r="C112" s="222"/>
      <c r="D112" s="222"/>
      <c r="E112" s="222"/>
      <c r="F112" s="222"/>
      <c r="G112" s="222"/>
      <c r="H112" s="222"/>
      <c r="I112" s="222"/>
      <c r="J112" s="222"/>
      <c r="K112" s="222"/>
      <c r="L112" s="222"/>
      <c r="M112" s="222"/>
      <c r="N112" s="222"/>
      <c r="O112" s="222"/>
      <c r="P112" s="222"/>
      <c r="Q112" s="222"/>
      <c r="R112" s="222"/>
      <c r="S112" s="222"/>
      <c r="T112" s="222"/>
      <c r="U112" s="222"/>
    </row>
    <row r="113" spans="1:28" s="123" customFormat="1" ht="15" customHeight="1" x14ac:dyDescent="0.25">
      <c r="A113" s="1112" t="s">
        <v>42</v>
      </c>
      <c r="B113" s="1113"/>
      <c r="C113" s="222"/>
      <c r="D113" s="222"/>
      <c r="E113" s="222"/>
      <c r="F113" s="222"/>
      <c r="G113" s="222"/>
      <c r="H113" s="222"/>
      <c r="I113" s="222"/>
      <c r="J113" s="222"/>
      <c r="K113" s="222"/>
      <c r="L113" s="222"/>
      <c r="M113" s="222"/>
      <c r="N113" s="222"/>
      <c r="O113" s="222"/>
      <c r="P113" s="222"/>
      <c r="Q113" s="222"/>
      <c r="R113" s="222"/>
      <c r="S113" s="222"/>
      <c r="T113" s="222"/>
      <c r="U113" s="222"/>
    </row>
    <row r="114" spans="1:28" s="123" customFormat="1" ht="15" customHeight="1" x14ac:dyDescent="0.2">
      <c r="A114" s="1114" t="s">
        <v>43</v>
      </c>
      <c r="B114" s="1115"/>
      <c r="C114" s="222"/>
      <c r="D114" s="222"/>
      <c r="E114" s="222"/>
      <c r="F114" s="222"/>
      <c r="G114" s="222"/>
      <c r="H114" s="222"/>
      <c r="I114" s="222"/>
      <c r="J114" s="222"/>
      <c r="K114" s="222"/>
      <c r="L114" s="222"/>
      <c r="M114" s="222"/>
      <c r="N114" s="222"/>
      <c r="O114" s="222"/>
      <c r="P114" s="222"/>
      <c r="Q114" s="222"/>
      <c r="R114" s="222"/>
      <c r="S114" s="222"/>
      <c r="T114" s="222"/>
      <c r="U114" s="222"/>
    </row>
    <row r="115" spans="1:28" s="123" customFormat="1" ht="15" customHeight="1" x14ac:dyDescent="0.2">
      <c r="A115" s="130" t="s">
        <v>44</v>
      </c>
      <c r="B115" s="125" t="str">
        <f>A280</f>
        <v>DHS00</v>
      </c>
      <c r="C115" s="222"/>
      <c r="D115" s="222"/>
      <c r="E115" s="222"/>
      <c r="F115" s="222"/>
      <c r="G115" s="222"/>
      <c r="H115" s="222"/>
      <c r="I115" s="222"/>
      <c r="J115" s="222"/>
      <c r="K115" s="222"/>
      <c r="L115" s="222"/>
      <c r="M115" s="222"/>
      <c r="N115" s="222"/>
      <c r="O115" s="222"/>
      <c r="P115" s="222"/>
      <c r="Q115" s="222"/>
      <c r="R115" s="222"/>
      <c r="S115" s="222"/>
      <c r="T115" s="222"/>
      <c r="U115" s="222"/>
    </row>
    <row r="116" spans="1:28" s="123" customFormat="1" ht="15" customHeight="1" x14ac:dyDescent="0.2">
      <c r="A116" s="131" t="str">
        <f>B285</f>
        <v>Ratio of Improved latrines based on:</v>
      </c>
      <c r="B116" s="125" t="s">
        <v>46</v>
      </c>
      <c r="C116" s="222"/>
      <c r="D116" s="222"/>
      <c r="E116" s="222"/>
      <c r="F116" s="222"/>
      <c r="G116" s="222"/>
      <c r="H116" s="222"/>
      <c r="I116" s="222"/>
      <c r="J116" s="222"/>
      <c r="K116" s="222"/>
      <c r="L116" s="222"/>
      <c r="M116" s="222"/>
      <c r="N116" s="222"/>
      <c r="O116" s="222"/>
      <c r="P116" s="222"/>
      <c r="Q116" s="222"/>
      <c r="R116" s="222"/>
      <c r="S116" s="222"/>
      <c r="T116" s="222"/>
      <c r="U116" s="222"/>
    </row>
    <row r="117" spans="1:28" s="123" customFormat="1" ht="15" customHeight="1" x14ac:dyDescent="0.2">
      <c r="A117" s="131" t="str">
        <f>B284</f>
        <v>Ratio of Shared improved based on:</v>
      </c>
      <c r="B117" s="132" t="s">
        <v>46</v>
      </c>
      <c r="C117" s="222"/>
      <c r="D117" s="222"/>
      <c r="E117" s="222"/>
      <c r="F117" s="222"/>
      <c r="G117" s="222"/>
      <c r="H117" s="222"/>
      <c r="I117" s="222"/>
      <c r="J117" s="222"/>
      <c r="K117" s="222"/>
      <c r="L117" s="222"/>
      <c r="M117" s="222"/>
      <c r="N117" s="222"/>
      <c r="O117" s="222"/>
      <c r="P117" s="222"/>
      <c r="Q117" s="222"/>
      <c r="R117" s="222"/>
      <c r="S117" s="222"/>
      <c r="T117" s="222"/>
      <c r="U117" s="222"/>
    </row>
    <row r="118" spans="1:28" s="123" customFormat="1" ht="15" customHeight="1" x14ac:dyDescent="0.2">
      <c r="A118" s="130"/>
      <c r="B118" s="125"/>
      <c r="C118" s="222"/>
      <c r="D118" s="222"/>
      <c r="E118" s="222"/>
      <c r="F118" s="222"/>
      <c r="G118" s="222"/>
      <c r="H118" s="222"/>
      <c r="I118" s="222"/>
      <c r="J118" s="222"/>
      <c r="K118" s="222"/>
      <c r="L118" s="222"/>
      <c r="M118" s="222"/>
      <c r="N118" s="222"/>
      <c r="O118" s="222"/>
      <c r="P118" s="222"/>
      <c r="Q118" s="222"/>
      <c r="R118" s="222"/>
      <c r="S118" s="222"/>
      <c r="T118" s="222"/>
      <c r="U118" s="222"/>
    </row>
    <row r="119" spans="1:28" s="123" customFormat="1" ht="15" customHeight="1" x14ac:dyDescent="0.2">
      <c r="A119" s="133"/>
      <c r="B119" s="134"/>
      <c r="C119" s="222"/>
      <c r="D119" s="222"/>
      <c r="E119" s="222"/>
      <c r="F119" s="222"/>
      <c r="G119" s="222"/>
      <c r="H119" s="222"/>
      <c r="I119" s="222"/>
      <c r="J119" s="222"/>
      <c r="K119" s="222"/>
      <c r="L119" s="222"/>
      <c r="M119" s="222"/>
      <c r="N119" s="222"/>
      <c r="O119" s="222"/>
      <c r="P119" s="222"/>
      <c r="Q119" s="222"/>
      <c r="R119" s="222"/>
      <c r="S119" s="222"/>
      <c r="T119" s="222"/>
      <c r="U119" s="222"/>
    </row>
    <row r="120" spans="1:28" s="157" customFormat="1" ht="20.100000000000001" customHeight="1" x14ac:dyDescent="0.2">
      <c r="A120" s="1164" t="s">
        <v>47</v>
      </c>
      <c r="B120" s="1165"/>
      <c r="C120" s="1168" t="s">
        <v>48</v>
      </c>
      <c r="D120" s="1149"/>
      <c r="E120" s="1149"/>
      <c r="F120" s="1149"/>
      <c r="G120" s="1148"/>
      <c r="H120" s="1148" t="s">
        <v>49</v>
      </c>
      <c r="I120" s="1149"/>
      <c r="J120" s="1149"/>
      <c r="K120" s="1149"/>
      <c r="L120" s="1148"/>
      <c r="M120" s="1148" t="s">
        <v>50</v>
      </c>
      <c r="N120" s="1149"/>
      <c r="O120" s="1149"/>
      <c r="P120" s="1149"/>
      <c r="Q120" s="1148"/>
      <c r="R120" s="1148" t="s">
        <v>51</v>
      </c>
      <c r="S120" s="1149"/>
      <c r="T120" s="1149"/>
      <c r="U120" s="1149"/>
      <c r="V120" s="1149"/>
      <c r="W120" s="1149"/>
      <c r="X120" s="1149"/>
      <c r="Y120" s="1149"/>
      <c r="Z120" s="1149"/>
      <c r="AA120" s="1149"/>
      <c r="AB120" s="1150"/>
    </row>
    <row r="121" spans="1:28" s="162" customFormat="1" ht="20.100000000000001" customHeight="1" x14ac:dyDescent="0.2">
      <c r="A121" s="1166"/>
      <c r="B121" s="1167"/>
      <c r="C121" s="224" t="s">
        <v>0</v>
      </c>
      <c r="D121" s="225" t="s">
        <v>1</v>
      </c>
      <c r="E121" s="225" t="s">
        <v>2</v>
      </c>
      <c r="F121" s="225" t="s">
        <v>3</v>
      </c>
      <c r="G121" s="226" t="s">
        <v>4</v>
      </c>
      <c r="H121" s="225" t="s">
        <v>0</v>
      </c>
      <c r="I121" s="225" t="s">
        <v>1</v>
      </c>
      <c r="J121" s="225" t="s">
        <v>2</v>
      </c>
      <c r="K121" s="225" t="s">
        <v>3</v>
      </c>
      <c r="L121" s="226" t="s">
        <v>4</v>
      </c>
      <c r="M121" s="225" t="s">
        <v>0</v>
      </c>
      <c r="N121" s="225" t="s">
        <v>1</v>
      </c>
      <c r="O121" s="225" t="s">
        <v>2</v>
      </c>
      <c r="P121" s="225" t="s">
        <v>3</v>
      </c>
      <c r="Q121" s="226" t="s">
        <v>4</v>
      </c>
      <c r="R121" s="225" t="s">
        <v>52</v>
      </c>
      <c r="S121" s="225" t="s">
        <v>53</v>
      </c>
      <c r="T121" s="225" t="s">
        <v>54</v>
      </c>
      <c r="U121" s="225" t="s">
        <v>55</v>
      </c>
      <c r="V121" s="225" t="s">
        <v>56</v>
      </c>
      <c r="W121" s="225" t="s">
        <v>57</v>
      </c>
      <c r="X121" s="225" t="s">
        <v>58</v>
      </c>
      <c r="Y121" s="225" t="s">
        <v>59</v>
      </c>
      <c r="Z121" s="225" t="s">
        <v>60</v>
      </c>
      <c r="AA121" s="225" t="s">
        <v>61</v>
      </c>
      <c r="AB121" s="227" t="s">
        <v>62</v>
      </c>
    </row>
    <row r="122" spans="1:28" s="157" customFormat="1" ht="17.100000000000001" customHeight="1" x14ac:dyDescent="0.2">
      <c r="A122" s="1154" t="s">
        <v>18</v>
      </c>
      <c r="B122" s="228" t="s">
        <v>14</v>
      </c>
      <c r="C122" s="229">
        <f>C140+C142+C141*'DHS05'!C130/100</f>
        <v>0.16880316431601206</v>
      </c>
      <c r="D122" s="229">
        <f>D140+D142+D141*'DHS05'!D130/100</f>
        <v>0.24919626179697826</v>
      </c>
      <c r="E122" s="229">
        <f>E140+E142+E141*'DHS05'!E130/100</f>
        <v>0.49496595890700018</v>
      </c>
      <c r="F122" s="229">
        <f>F140+F142+F141*'DHS05'!F130/100</f>
        <v>0.32311599816335485</v>
      </c>
      <c r="G122" s="229">
        <f>G140+G142+G141*'DHS05'!G130/100</f>
        <v>24.217547074251801</v>
      </c>
      <c r="H122" s="229">
        <f>H140+H142+H141*'DHS05'!H130/100</f>
        <v>11.24552452713243</v>
      </c>
      <c r="I122" s="229">
        <f>I140+I142+I141*'DHS05'!I130/100</f>
        <v>18.013572963876239</v>
      </c>
      <c r="J122" s="229">
        <f>J140+J142+J141*'DHS05'!J130/100</f>
        <v>35.043389917948126</v>
      </c>
      <c r="K122" s="229">
        <f>K140+K142+K141*'DHS05'!K130/100</f>
        <v>60.441023280127702</v>
      </c>
      <c r="L122" s="229">
        <f>L140+L142+L141*'DHS05'!L130/100</f>
        <v>84.206282641181431</v>
      </c>
      <c r="M122" s="229">
        <f>M140+M142+M141*'DHS05'!M130/100</f>
        <v>7.7323767577909222E-2</v>
      </c>
      <c r="N122" s="229">
        <f>N140+N142+N141*'DHS05'!N130/100</f>
        <v>0.22785905717166038</v>
      </c>
      <c r="O122" s="229">
        <f>O140+O142+O141*'DHS05'!O130/100</f>
        <v>0.40967440415490713</v>
      </c>
      <c r="P122" s="229">
        <f>P140+P142+P141*'DHS05'!P130/100</f>
        <v>0.38386279231989034</v>
      </c>
      <c r="Q122" s="229">
        <f>Q140+Q142+Q141*'DHS05'!Q130/100</f>
        <v>1.0154438421034406</v>
      </c>
      <c r="R122" s="229">
        <f>R140+R142+R141*'DHS05'!R130/100</f>
        <v>65.873719254444254</v>
      </c>
      <c r="S122" s="229">
        <f>S140+S142+S141*'DHS05'!S130/100</f>
        <v>5.331931549150454</v>
      </c>
      <c r="T122" s="229">
        <f>T140+T142+T141*'DHS05'!T130/100</f>
        <v>1.02880146934088</v>
      </c>
      <c r="U122" s="229">
        <f>U140+U142+U141*'DHS05'!U130/100</f>
        <v>2.1319349480059557</v>
      </c>
      <c r="V122" s="229">
        <f>V140+V142+V141*'DHS05'!V130/100</f>
        <v>52.046893259868831</v>
      </c>
      <c r="W122" s="229">
        <f>W140+W142+W141*'DHS05'!W130/100</f>
        <v>6.064935907386678</v>
      </c>
      <c r="X122" s="229">
        <f>X140+X142+X141*'DHS05'!X130/100</f>
        <v>29.696634367206954</v>
      </c>
      <c r="Y122" s="229">
        <f>Y140+Y142+Y141*'DHS05'!Y130/100</f>
        <v>3.3772361976401526</v>
      </c>
      <c r="Z122" s="229">
        <f>Z140+Z142+Z141*'DHS05'!Z130/100</f>
        <v>0.82822514888042309</v>
      </c>
      <c r="AA122" s="229">
        <f>AA140+AA142+AA141*'DHS05'!AA130/100</f>
        <v>15.401820234230369</v>
      </c>
      <c r="AB122" s="229">
        <f>AB140+AB142+AB141*'DHS05'!AB130/100</f>
        <v>6.9955457626118118</v>
      </c>
    </row>
    <row r="123" spans="1:28" s="157" customFormat="1" ht="17.100000000000001" customHeight="1" x14ac:dyDescent="0.2">
      <c r="A123" s="1155"/>
      <c r="B123" s="230" t="s">
        <v>63</v>
      </c>
      <c r="C123" s="231">
        <f>100-C122</f>
        <v>99.831196835683983</v>
      </c>
      <c r="D123" s="231">
        <f t="shared" ref="D123:AB123" si="4">100-D122</f>
        <v>99.750803738203018</v>
      </c>
      <c r="E123" s="231">
        <f t="shared" si="4"/>
        <v>99.505034041092998</v>
      </c>
      <c r="F123" s="231">
        <f t="shared" si="4"/>
        <v>99.67688400183664</v>
      </c>
      <c r="G123" s="231">
        <f t="shared" si="4"/>
        <v>75.782452925748203</v>
      </c>
      <c r="H123" s="231">
        <f t="shared" si="4"/>
        <v>88.754475472867568</v>
      </c>
      <c r="I123" s="231">
        <f t="shared" si="4"/>
        <v>81.986427036123757</v>
      </c>
      <c r="J123" s="231">
        <f t="shared" si="4"/>
        <v>64.956610082051867</v>
      </c>
      <c r="K123" s="231">
        <f t="shared" si="4"/>
        <v>39.558976719872298</v>
      </c>
      <c r="L123" s="231">
        <f t="shared" si="4"/>
        <v>15.793717358818569</v>
      </c>
      <c r="M123" s="231">
        <f t="shared" si="4"/>
        <v>99.922676232422091</v>
      </c>
      <c r="N123" s="231">
        <f t="shared" si="4"/>
        <v>99.772140942828344</v>
      </c>
      <c r="O123" s="231">
        <f t="shared" si="4"/>
        <v>99.590325595845087</v>
      </c>
      <c r="P123" s="231">
        <f t="shared" si="4"/>
        <v>99.616137207680111</v>
      </c>
      <c r="Q123" s="231">
        <f t="shared" si="4"/>
        <v>98.984556157896563</v>
      </c>
      <c r="R123" s="231">
        <f t="shared" si="4"/>
        <v>34.126280745555746</v>
      </c>
      <c r="S123" s="231">
        <f t="shared" si="4"/>
        <v>94.668068450849546</v>
      </c>
      <c r="T123" s="231">
        <f t="shared" si="4"/>
        <v>98.971198530659123</v>
      </c>
      <c r="U123" s="231">
        <f t="shared" si="4"/>
        <v>97.868065051994051</v>
      </c>
      <c r="V123" s="231">
        <f t="shared" si="4"/>
        <v>47.953106740131169</v>
      </c>
      <c r="W123" s="231">
        <f t="shared" si="4"/>
        <v>93.935064092613317</v>
      </c>
      <c r="X123" s="231">
        <f t="shared" si="4"/>
        <v>70.303365632793046</v>
      </c>
      <c r="Y123" s="231">
        <f t="shared" si="4"/>
        <v>96.622763802359842</v>
      </c>
      <c r="Z123" s="231">
        <f t="shared" si="4"/>
        <v>99.171774851119579</v>
      </c>
      <c r="AA123" s="231">
        <f t="shared" si="4"/>
        <v>84.598179765769629</v>
      </c>
      <c r="AB123" s="231">
        <f t="shared" si="4"/>
        <v>93.004454237388188</v>
      </c>
    </row>
    <row r="124" spans="1:28" s="157" customFormat="1" ht="17.100000000000001" customHeight="1" x14ac:dyDescent="0.2">
      <c r="A124" s="1155" t="s">
        <v>97</v>
      </c>
      <c r="B124" s="230" t="s">
        <v>15</v>
      </c>
      <c r="C124" s="231">
        <f>C122*'DHS05'!C129/100</f>
        <v>0.1541636922702678</v>
      </c>
      <c r="D124" s="231">
        <f>D122*'DHS05'!D129/100</f>
        <v>0.21574545814466489</v>
      </c>
      <c r="E124" s="231">
        <f>E122*'DHS05'!E129/100</f>
        <v>0.4024769533816499</v>
      </c>
      <c r="F124" s="231">
        <f>F122*'DHS05'!F129/100</f>
        <v>0.26144451868963758</v>
      </c>
      <c r="G124" s="231">
        <f>G122*'DHS05'!G129/100</f>
        <v>11.347305682808098</v>
      </c>
      <c r="H124" s="231">
        <f>H122*'DHS05'!H129/100</f>
        <v>5.6303950560133691</v>
      </c>
      <c r="I124" s="231">
        <f>I122*'DHS05'!I129/100</f>
        <v>5.5709638578999181</v>
      </c>
      <c r="J124" s="231">
        <f>J122*'DHS05'!J129/100</f>
        <v>8.1041715375296128</v>
      </c>
      <c r="K124" s="231">
        <f>K122*'DHS05'!K129/100</f>
        <v>23.332952582815643</v>
      </c>
      <c r="L124" s="231">
        <f>L122*'DHS05'!L129/100</f>
        <v>51.332676326953113</v>
      </c>
      <c r="M124" s="231">
        <f>M122*'DHS05'!M129/100</f>
        <v>7.1706594812586802E-2</v>
      </c>
      <c r="N124" s="231">
        <f>N122*'DHS05'!N129/100</f>
        <v>0.19512943891415341</v>
      </c>
      <c r="O124" s="231">
        <f>O122*'DHS05'!O129/100</f>
        <v>0.34709648266953474</v>
      </c>
      <c r="P124" s="231">
        <f>P122*'DHS05'!P129/100</f>
        <v>0.2949641219535542</v>
      </c>
      <c r="Q124" s="231">
        <f>Q122*'DHS05'!Q129/100</f>
        <v>0.78333369800443398</v>
      </c>
      <c r="R124" s="231">
        <f>R122*'DHS05'!R129/100</f>
        <v>24.248195685568636</v>
      </c>
      <c r="S124" s="231">
        <f>S122*'DHS05'!S129/100</f>
        <v>3.2413065424245771</v>
      </c>
      <c r="T124" s="231">
        <f>T122*'DHS05'!T129/100</f>
        <v>0.65236378646705628</v>
      </c>
      <c r="U124" s="231">
        <f>U122*'DHS05'!U129/100</f>
        <v>1.2465747707610424</v>
      </c>
      <c r="V124" s="231">
        <f>V122*'DHS05'!V129/100</f>
        <v>24.793269476745913</v>
      </c>
      <c r="W124" s="231">
        <f>W122*'DHS05'!W129/100</f>
        <v>3.988566566135276</v>
      </c>
      <c r="X124" s="231">
        <f>X122*'DHS05'!X129/100</f>
        <v>14.686565188663039</v>
      </c>
      <c r="Y124" s="231">
        <f>Y122*'DHS05'!Y129/100</f>
        <v>2.2466988322283448</v>
      </c>
      <c r="Z124" s="231">
        <f>Z122*'DHS05'!Z129/100</f>
        <v>0.70233262329029855</v>
      </c>
      <c r="AA124" s="231">
        <f>AA122*'DHS05'!AA129/100</f>
        <v>7.4440860052907043</v>
      </c>
      <c r="AB124" s="231">
        <f>AB122*'DHS05'!AB129/100</f>
        <v>2.3543353640662863</v>
      </c>
    </row>
    <row r="125" spans="1:28" s="157" customFormat="1" ht="17.100000000000001" customHeight="1" x14ac:dyDescent="0.2">
      <c r="A125" s="1155"/>
      <c r="B125" s="230" t="s">
        <v>16</v>
      </c>
      <c r="C125" s="231">
        <f>C122*'DHS05'!C128/100</f>
        <v>1.4639472045744251E-2</v>
      </c>
      <c r="D125" s="231">
        <f>D122*'DHS05'!D128/100</f>
        <v>3.3450803652313295E-2</v>
      </c>
      <c r="E125" s="231">
        <f>E122*'DHS05'!E128/100</f>
        <v>9.2489005525350373E-2</v>
      </c>
      <c r="F125" s="231">
        <f>F122*'DHS05'!F128/100</f>
        <v>6.1671479473717296E-2</v>
      </c>
      <c r="G125" s="231">
        <f>G122*'DHS05'!G128/100</f>
        <v>12.870241391443708</v>
      </c>
      <c r="H125" s="231">
        <f>H122*'DHS05'!H128/100</f>
        <v>5.6151294711190598</v>
      </c>
      <c r="I125" s="231">
        <f>I122*'DHS05'!I128/100</f>
        <v>12.442609105976342</v>
      </c>
      <c r="J125" s="231">
        <f>J122*'DHS05'!J128/100</f>
        <v>26.939218380418541</v>
      </c>
      <c r="K125" s="231">
        <f>K122*'DHS05'!K128/100</f>
        <v>37.108070697311973</v>
      </c>
      <c r="L125" s="231">
        <f>L122*'DHS05'!L128/100</f>
        <v>32.873606314228212</v>
      </c>
      <c r="M125" s="231">
        <f>M122*'DHS05'!M128/100</f>
        <v>5.6171727653223872E-3</v>
      </c>
      <c r="N125" s="231">
        <f>N122*'DHS05'!N128/100</f>
        <v>3.2729618257507018E-2</v>
      </c>
      <c r="O125" s="231">
        <f>O122*'DHS05'!O128/100</f>
        <v>6.2577921485372376E-2</v>
      </c>
      <c r="P125" s="231">
        <f>P122*'DHS05'!P128/100</f>
        <v>8.8898670366336183E-2</v>
      </c>
      <c r="Q125" s="231">
        <f>Q122*'DHS05'!Q128/100</f>
        <v>0.23211014409900699</v>
      </c>
      <c r="R125" s="231">
        <f>R122*'DHS05'!R128/100</f>
        <v>41.62552356887565</v>
      </c>
      <c r="S125" s="231">
        <f>S122*'DHS05'!S128/100</f>
        <v>2.0906250067258778</v>
      </c>
      <c r="T125" s="231">
        <f>T122*'DHS05'!T128/100</f>
        <v>0.37643768287382412</v>
      </c>
      <c r="U125" s="231">
        <f>U122*'DHS05'!U128/100</f>
        <v>0.88536017724491411</v>
      </c>
      <c r="V125" s="231">
        <f>V122*'DHS05'!V128/100</f>
        <v>27.253623783122894</v>
      </c>
      <c r="W125" s="231">
        <f>W122*'DHS05'!W128/100</f>
        <v>2.0763693412514055</v>
      </c>
      <c r="X125" s="231">
        <f>X122*'DHS05'!X128/100</f>
        <v>15.010069178543926</v>
      </c>
      <c r="Y125" s="231">
        <f>Y122*'DHS05'!Y128/100</f>
        <v>1.1305373654118085</v>
      </c>
      <c r="Z125" s="231">
        <f>Z122*'DHS05'!Z128/100</f>
        <v>0.12589252559012404</v>
      </c>
      <c r="AA125" s="231">
        <f>AA122*'DHS05'!AA128/100</f>
        <v>7.9577342289396666</v>
      </c>
      <c r="AB125" s="231">
        <f>AB122*'DHS05'!AB128/100</f>
        <v>4.6412103985455211</v>
      </c>
    </row>
    <row r="126" spans="1:28" s="157" customFormat="1" ht="17.100000000000001" customHeight="1" x14ac:dyDescent="0.2">
      <c r="A126" s="1155"/>
      <c r="B126" s="230" t="s">
        <v>65</v>
      </c>
      <c r="C126" s="231">
        <f>100-(C124+C125+C127)</f>
        <v>5.3554396178759447</v>
      </c>
      <c r="D126" s="231">
        <f t="shared" ref="D126:AB126" si="5">100-(D124+D125+D127)</f>
        <v>5.6834048997370701</v>
      </c>
      <c r="E126" s="231">
        <f t="shared" si="5"/>
        <v>7.8564588427421569</v>
      </c>
      <c r="F126" s="231">
        <f t="shared" si="5"/>
        <v>11.256472041267799</v>
      </c>
      <c r="G126" s="231">
        <f t="shared" si="5"/>
        <v>32.699563940445799</v>
      </c>
      <c r="H126" s="231">
        <f t="shared" si="5"/>
        <v>38.547066495378658</v>
      </c>
      <c r="I126" s="231">
        <f t="shared" si="5"/>
        <v>43.086181787802047</v>
      </c>
      <c r="J126" s="231">
        <f t="shared" si="5"/>
        <v>35.56024140449928</v>
      </c>
      <c r="K126" s="231">
        <f t="shared" si="5"/>
        <v>27.813227222599664</v>
      </c>
      <c r="L126" s="231">
        <f t="shared" si="5"/>
        <v>10.826096820466859</v>
      </c>
      <c r="M126" s="231">
        <f t="shared" si="5"/>
        <v>2.5965758993614401</v>
      </c>
      <c r="N126" s="231">
        <f t="shared" si="5"/>
        <v>4.9016228202299459</v>
      </c>
      <c r="O126" s="231">
        <f t="shared" si="5"/>
        <v>7.2152515398958315</v>
      </c>
      <c r="P126" s="231">
        <f t="shared" si="5"/>
        <v>10.796791747121247</v>
      </c>
      <c r="Q126" s="231">
        <f t="shared" si="5"/>
        <v>14.210385105105956</v>
      </c>
      <c r="R126" s="231">
        <f t="shared" si="5"/>
        <v>21.674286577839396</v>
      </c>
      <c r="S126" s="231">
        <f t="shared" si="5"/>
        <v>2.1079107715918468</v>
      </c>
      <c r="T126" s="231">
        <f t="shared" si="5"/>
        <v>4.7682784826333915</v>
      </c>
      <c r="U126" s="231">
        <f t="shared" si="5"/>
        <v>35.395708895067884</v>
      </c>
      <c r="V126" s="231">
        <f t="shared" si="5"/>
        <v>11.418148943339745</v>
      </c>
      <c r="W126" s="231">
        <f t="shared" si="5"/>
        <v>25.622990498307246</v>
      </c>
      <c r="X126" s="231">
        <f t="shared" si="5"/>
        <v>12.682351570771459</v>
      </c>
      <c r="Y126" s="231">
        <f t="shared" si="5"/>
        <v>14.824348121267633</v>
      </c>
      <c r="Z126" s="231">
        <f t="shared" si="5"/>
        <v>18.376251367240613</v>
      </c>
      <c r="AA126" s="231">
        <f t="shared" si="5"/>
        <v>9.6003216287926989</v>
      </c>
      <c r="AB126" s="231">
        <f t="shared" si="5"/>
        <v>9.4127134059451265</v>
      </c>
    </row>
    <row r="127" spans="1:28" s="157" customFormat="1" ht="17.100000000000001" customHeight="1" x14ac:dyDescent="0.2">
      <c r="A127" s="1155"/>
      <c r="B127" s="230" t="s">
        <v>19</v>
      </c>
      <c r="C127" s="231">
        <f>C143</f>
        <v>94.475757217808038</v>
      </c>
      <c r="D127" s="231">
        <f t="shared" ref="D127:AB127" si="6">D143</f>
        <v>94.067398838465948</v>
      </c>
      <c r="E127" s="231">
        <f t="shared" si="6"/>
        <v>91.648575198350841</v>
      </c>
      <c r="F127" s="231">
        <f t="shared" si="6"/>
        <v>88.420411960568842</v>
      </c>
      <c r="G127" s="231">
        <f t="shared" si="6"/>
        <v>43.082888985302397</v>
      </c>
      <c r="H127" s="231">
        <f t="shared" si="6"/>
        <v>50.20740897748891</v>
      </c>
      <c r="I127" s="231">
        <f t="shared" si="6"/>
        <v>38.900245248321696</v>
      </c>
      <c r="J127" s="231">
        <f t="shared" si="6"/>
        <v>29.396368677552566</v>
      </c>
      <c r="K127" s="231">
        <f t="shared" si="6"/>
        <v>11.745749497272714</v>
      </c>
      <c r="L127" s="231">
        <f t="shared" si="6"/>
        <v>4.9676205383518104</v>
      </c>
      <c r="M127" s="231">
        <f t="shared" si="6"/>
        <v>97.326100333060651</v>
      </c>
      <c r="N127" s="231">
        <f t="shared" si="6"/>
        <v>94.870518122598398</v>
      </c>
      <c r="O127" s="231">
        <f t="shared" si="6"/>
        <v>92.375074055949256</v>
      </c>
      <c r="P127" s="231">
        <f t="shared" si="6"/>
        <v>88.819345460558864</v>
      </c>
      <c r="Q127" s="231">
        <f t="shared" si="6"/>
        <v>84.774171052790606</v>
      </c>
      <c r="R127" s="231">
        <f t="shared" si="6"/>
        <v>12.451994167716327</v>
      </c>
      <c r="S127" s="231">
        <f t="shared" si="6"/>
        <v>92.560157679257699</v>
      </c>
      <c r="T127" s="231">
        <f t="shared" si="6"/>
        <v>94.202920048025732</v>
      </c>
      <c r="U127" s="231">
        <f t="shared" si="6"/>
        <v>62.472356156926153</v>
      </c>
      <c r="V127" s="231">
        <f t="shared" si="6"/>
        <v>36.534957796791446</v>
      </c>
      <c r="W127" s="231">
        <f t="shared" si="6"/>
        <v>68.312073594306071</v>
      </c>
      <c r="X127" s="231">
        <f t="shared" si="6"/>
        <v>57.62101406202158</v>
      </c>
      <c r="Y127" s="231">
        <f t="shared" si="6"/>
        <v>81.798415681092209</v>
      </c>
      <c r="Z127" s="231">
        <f t="shared" si="6"/>
        <v>80.795523483878966</v>
      </c>
      <c r="AA127" s="231">
        <f t="shared" si="6"/>
        <v>74.99785813697693</v>
      </c>
      <c r="AB127" s="231">
        <f t="shared" si="6"/>
        <v>83.591740831443062</v>
      </c>
    </row>
    <row r="128" spans="1:28" s="157" customFormat="1" ht="17.100000000000001" customHeight="1" x14ac:dyDescent="0.2">
      <c r="A128" s="1155" t="s">
        <v>98</v>
      </c>
      <c r="B128" s="230" t="s">
        <v>67</v>
      </c>
      <c r="C128" s="231" t="s">
        <v>68</v>
      </c>
      <c r="D128" s="231" t="s">
        <v>68</v>
      </c>
      <c r="E128" s="231" t="s">
        <v>68</v>
      </c>
      <c r="F128" s="231" t="s">
        <v>68</v>
      </c>
      <c r="G128" s="231" t="s">
        <v>68</v>
      </c>
      <c r="H128" s="231" t="s">
        <v>68</v>
      </c>
      <c r="I128" s="231" t="s">
        <v>68</v>
      </c>
      <c r="J128" s="231" t="s">
        <v>68</v>
      </c>
      <c r="K128" s="231" t="s">
        <v>68</v>
      </c>
      <c r="L128" s="231" t="s">
        <v>68</v>
      </c>
      <c r="M128" s="231" t="s">
        <v>68</v>
      </c>
      <c r="N128" s="231" t="s">
        <v>68</v>
      </c>
      <c r="O128" s="231" t="s">
        <v>68</v>
      </c>
      <c r="P128" s="231" t="s">
        <v>68</v>
      </c>
      <c r="Q128" s="231" t="s">
        <v>68</v>
      </c>
      <c r="R128" s="231" t="s">
        <v>68</v>
      </c>
      <c r="S128" s="231" t="s">
        <v>68</v>
      </c>
      <c r="T128" s="231" t="s">
        <v>68</v>
      </c>
      <c r="U128" s="231" t="s">
        <v>68</v>
      </c>
      <c r="V128" s="231" t="s">
        <v>68</v>
      </c>
      <c r="W128" s="231" t="s">
        <v>68</v>
      </c>
      <c r="X128" s="231" t="s">
        <v>68</v>
      </c>
      <c r="Y128" s="231" t="s">
        <v>68</v>
      </c>
      <c r="Z128" s="231" t="s">
        <v>68</v>
      </c>
      <c r="AA128" s="231" t="s">
        <v>68</v>
      </c>
      <c r="AB128" s="231" t="s">
        <v>68</v>
      </c>
    </row>
    <row r="129" spans="1:28" s="157" customFormat="1" ht="17.100000000000001" customHeight="1" x14ac:dyDescent="0.2">
      <c r="A129" s="1156"/>
      <c r="B129" s="232" t="s">
        <v>69</v>
      </c>
      <c r="C129" s="233" t="s">
        <v>68</v>
      </c>
      <c r="D129" s="233" t="s">
        <v>68</v>
      </c>
      <c r="E129" s="233" t="s">
        <v>68</v>
      </c>
      <c r="F129" s="233" t="s">
        <v>68</v>
      </c>
      <c r="G129" s="233" t="s">
        <v>68</v>
      </c>
      <c r="H129" s="233" t="s">
        <v>68</v>
      </c>
      <c r="I129" s="233" t="s">
        <v>68</v>
      </c>
      <c r="J129" s="233" t="s">
        <v>68</v>
      </c>
      <c r="K129" s="233" t="s">
        <v>68</v>
      </c>
      <c r="L129" s="233" t="s">
        <v>68</v>
      </c>
      <c r="M129" s="233" t="s">
        <v>68</v>
      </c>
      <c r="N129" s="233" t="s">
        <v>68</v>
      </c>
      <c r="O129" s="233" t="s">
        <v>68</v>
      </c>
      <c r="P129" s="233" t="s">
        <v>68</v>
      </c>
      <c r="Q129" s="233" t="s">
        <v>68</v>
      </c>
      <c r="R129" s="233" t="s">
        <v>68</v>
      </c>
      <c r="S129" s="233" t="s">
        <v>68</v>
      </c>
      <c r="T129" s="233" t="s">
        <v>68</v>
      </c>
      <c r="U129" s="233" t="s">
        <v>68</v>
      </c>
      <c r="V129" s="233" t="s">
        <v>68</v>
      </c>
      <c r="W129" s="233" t="s">
        <v>68</v>
      </c>
      <c r="X129" s="233" t="s">
        <v>68</v>
      </c>
      <c r="Y129" s="233" t="s">
        <v>68</v>
      </c>
      <c r="Z129" s="233" t="s">
        <v>68</v>
      </c>
      <c r="AA129" s="233" t="s">
        <v>68</v>
      </c>
      <c r="AB129" s="233" t="s">
        <v>68</v>
      </c>
    </row>
    <row r="130" spans="1:28" s="123" customFormat="1" ht="15" customHeight="1" x14ac:dyDescent="0.2">
      <c r="A130" s="1137" t="s">
        <v>70</v>
      </c>
      <c r="B130" s="147" t="s">
        <v>99</v>
      </c>
      <c r="C130" s="148"/>
      <c r="D130" s="148"/>
      <c r="E130" s="148"/>
      <c r="F130" s="148"/>
      <c r="G130" s="148"/>
      <c r="H130" s="148"/>
      <c r="I130" s="148"/>
      <c r="J130" s="148"/>
      <c r="K130" s="148"/>
      <c r="L130" s="148"/>
      <c r="M130" s="148"/>
      <c r="N130" s="148"/>
      <c r="O130" s="148"/>
      <c r="P130" s="148"/>
      <c r="Q130" s="148"/>
      <c r="R130" s="148"/>
      <c r="S130" s="148"/>
      <c r="T130" s="148"/>
      <c r="U130" s="148"/>
      <c r="V130" s="148"/>
      <c r="W130" s="148"/>
      <c r="X130" s="148"/>
      <c r="Y130" s="148"/>
      <c r="Z130" s="148"/>
      <c r="AA130" s="148"/>
      <c r="AB130" s="149"/>
    </row>
    <row r="131" spans="1:28" s="123" customFormat="1" ht="15" customHeight="1" x14ac:dyDescent="0.2">
      <c r="A131" s="1138"/>
      <c r="B131" s="150" t="s">
        <v>73</v>
      </c>
      <c r="C131" s="151"/>
      <c r="D131" s="151"/>
      <c r="E131" s="151"/>
      <c r="F131" s="151"/>
      <c r="G131" s="151"/>
      <c r="H131" s="151"/>
      <c r="I131" s="151"/>
      <c r="J131" s="151"/>
      <c r="K131" s="151"/>
      <c r="L131" s="151"/>
      <c r="M131" s="151"/>
      <c r="N131" s="151"/>
      <c r="O131" s="151"/>
      <c r="P131" s="151"/>
      <c r="Q131" s="151"/>
      <c r="R131" s="151"/>
      <c r="S131" s="151"/>
      <c r="T131" s="151"/>
      <c r="U131" s="151"/>
      <c r="V131" s="151"/>
      <c r="W131" s="151"/>
      <c r="X131" s="151"/>
      <c r="Y131" s="151"/>
      <c r="Z131" s="151"/>
      <c r="AA131" s="151"/>
      <c r="AB131" s="152"/>
    </row>
    <row r="132" spans="1:28" s="123" customFormat="1" ht="15" customHeight="1" x14ac:dyDescent="0.2">
      <c r="A132" s="1139"/>
      <c r="B132" s="153" t="s">
        <v>73</v>
      </c>
      <c r="C132" s="154"/>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6"/>
    </row>
    <row r="133" spans="1:28" s="157" customFormat="1" ht="20.100000000000001" customHeight="1" x14ac:dyDescent="0.2">
      <c r="A133" s="1157" t="s">
        <v>74</v>
      </c>
      <c r="B133" s="1158"/>
      <c r="C133" s="1161" t="s">
        <v>48</v>
      </c>
      <c r="D133" s="1162"/>
      <c r="E133" s="1162"/>
      <c r="F133" s="1162"/>
      <c r="G133" s="1163"/>
      <c r="H133" s="1163" t="s">
        <v>49</v>
      </c>
      <c r="I133" s="1162"/>
      <c r="J133" s="1162"/>
      <c r="K133" s="1162"/>
      <c r="L133" s="1163"/>
      <c r="M133" s="1163" t="s">
        <v>50</v>
      </c>
      <c r="N133" s="1162"/>
      <c r="O133" s="1162"/>
      <c r="P133" s="1162"/>
      <c r="Q133" s="1163"/>
      <c r="R133" s="1163" t="s">
        <v>51</v>
      </c>
      <c r="S133" s="1162"/>
      <c r="T133" s="1162"/>
      <c r="U133" s="1162"/>
      <c r="V133" s="1162"/>
      <c r="W133" s="1162"/>
      <c r="X133" s="1162"/>
      <c r="Y133" s="1162"/>
      <c r="Z133" s="1162"/>
      <c r="AA133" s="1162"/>
      <c r="AB133" s="1169"/>
    </row>
    <row r="134" spans="1:28" s="162" customFormat="1" ht="20.100000000000001" customHeight="1" x14ac:dyDescent="0.2">
      <c r="A134" s="1159"/>
      <c r="B134" s="1160"/>
      <c r="C134" s="234" t="s">
        <v>0</v>
      </c>
      <c r="D134" s="235" t="s">
        <v>1</v>
      </c>
      <c r="E134" s="235" t="s">
        <v>2</v>
      </c>
      <c r="F134" s="235" t="s">
        <v>3</v>
      </c>
      <c r="G134" s="236" t="s">
        <v>4</v>
      </c>
      <c r="H134" s="235" t="s">
        <v>0</v>
      </c>
      <c r="I134" s="235" t="s">
        <v>1</v>
      </c>
      <c r="J134" s="235" t="s">
        <v>2</v>
      </c>
      <c r="K134" s="235" t="s">
        <v>3</v>
      </c>
      <c r="L134" s="236" t="s">
        <v>4</v>
      </c>
      <c r="M134" s="235" t="s">
        <v>0</v>
      </c>
      <c r="N134" s="235" t="s">
        <v>1</v>
      </c>
      <c r="O134" s="235" t="s">
        <v>2</v>
      </c>
      <c r="P134" s="235" t="s">
        <v>3</v>
      </c>
      <c r="Q134" s="236" t="s">
        <v>4</v>
      </c>
      <c r="R134" s="235" t="s">
        <v>52</v>
      </c>
      <c r="S134" s="235" t="s">
        <v>53</v>
      </c>
      <c r="T134" s="235" t="s">
        <v>54</v>
      </c>
      <c r="U134" s="235" t="s">
        <v>55</v>
      </c>
      <c r="V134" s="235" t="s">
        <v>56</v>
      </c>
      <c r="W134" s="235" t="s">
        <v>57</v>
      </c>
      <c r="X134" s="235" t="s">
        <v>58</v>
      </c>
      <c r="Y134" s="235" t="s">
        <v>59</v>
      </c>
      <c r="Z134" s="235" t="s">
        <v>60</v>
      </c>
      <c r="AA134" s="235" t="s">
        <v>61</v>
      </c>
      <c r="AB134" s="237" t="s">
        <v>62</v>
      </c>
    </row>
    <row r="135" spans="1:28" s="157" customFormat="1" ht="17.100000000000001" customHeight="1" x14ac:dyDescent="0.2">
      <c r="A135" s="1170" t="s">
        <v>100</v>
      </c>
      <c r="B135" s="238" t="s">
        <v>101</v>
      </c>
      <c r="C135" s="239" t="s">
        <v>68</v>
      </c>
      <c r="D135" s="239" t="s">
        <v>68</v>
      </c>
      <c r="E135" s="239" t="s">
        <v>68</v>
      </c>
      <c r="F135" s="239" t="s">
        <v>68</v>
      </c>
      <c r="G135" s="239" t="s">
        <v>68</v>
      </c>
      <c r="H135" s="239" t="s">
        <v>68</v>
      </c>
      <c r="I135" s="239" t="s">
        <v>68</v>
      </c>
      <c r="J135" s="239" t="s">
        <v>68</v>
      </c>
      <c r="K135" s="239" t="s">
        <v>68</v>
      </c>
      <c r="L135" s="239" t="s">
        <v>68</v>
      </c>
      <c r="M135" s="239" t="s">
        <v>68</v>
      </c>
      <c r="N135" s="239" t="s">
        <v>68</v>
      </c>
      <c r="O135" s="239" t="s">
        <v>68</v>
      </c>
      <c r="P135" s="239" t="s">
        <v>68</v>
      </c>
      <c r="Q135" s="239" t="s">
        <v>68</v>
      </c>
      <c r="R135" s="239" t="s">
        <v>68</v>
      </c>
      <c r="S135" s="239" t="s">
        <v>68</v>
      </c>
      <c r="T135" s="239" t="s">
        <v>68</v>
      </c>
      <c r="U135" s="239" t="s">
        <v>68</v>
      </c>
      <c r="V135" s="239" t="s">
        <v>68</v>
      </c>
      <c r="W135" s="239" t="s">
        <v>68</v>
      </c>
      <c r="X135" s="239" t="s">
        <v>68</v>
      </c>
      <c r="Y135" s="239" t="s">
        <v>68</v>
      </c>
      <c r="Z135" s="239" t="s">
        <v>68</v>
      </c>
      <c r="AA135" s="239" t="s">
        <v>68</v>
      </c>
      <c r="AB135" s="239" t="s">
        <v>68</v>
      </c>
    </row>
    <row r="136" spans="1:28" s="157" customFormat="1" ht="17.100000000000001" customHeight="1" x14ac:dyDescent="0.2">
      <c r="A136" s="1171"/>
      <c r="B136" s="240" t="s">
        <v>102</v>
      </c>
      <c r="C136" s="241" t="s">
        <v>68</v>
      </c>
      <c r="D136" s="241" t="s">
        <v>68</v>
      </c>
      <c r="E136" s="241" t="s">
        <v>68</v>
      </c>
      <c r="F136" s="241" t="s">
        <v>68</v>
      </c>
      <c r="G136" s="241" t="s">
        <v>68</v>
      </c>
      <c r="H136" s="241" t="s">
        <v>68</v>
      </c>
      <c r="I136" s="241" t="s">
        <v>68</v>
      </c>
      <c r="J136" s="241" t="s">
        <v>68</v>
      </c>
      <c r="K136" s="241" t="s">
        <v>68</v>
      </c>
      <c r="L136" s="241" t="s">
        <v>68</v>
      </c>
      <c r="M136" s="241" t="s">
        <v>68</v>
      </c>
      <c r="N136" s="241" t="s">
        <v>68</v>
      </c>
      <c r="O136" s="241" t="s">
        <v>68</v>
      </c>
      <c r="P136" s="241" t="s">
        <v>68</v>
      </c>
      <c r="Q136" s="241" t="s">
        <v>68</v>
      </c>
      <c r="R136" s="241" t="s">
        <v>68</v>
      </c>
      <c r="S136" s="241" t="s">
        <v>68</v>
      </c>
      <c r="T136" s="241" t="s">
        <v>68</v>
      </c>
      <c r="U136" s="241" t="s">
        <v>68</v>
      </c>
      <c r="V136" s="241" t="s">
        <v>68</v>
      </c>
      <c r="W136" s="241" t="s">
        <v>68</v>
      </c>
      <c r="X136" s="241" t="s">
        <v>68</v>
      </c>
      <c r="Y136" s="241" t="s">
        <v>68</v>
      </c>
      <c r="Z136" s="241" t="s">
        <v>68</v>
      </c>
      <c r="AA136" s="241" t="s">
        <v>68</v>
      </c>
      <c r="AB136" s="241" t="s">
        <v>68</v>
      </c>
    </row>
    <row r="137" spans="1:28" s="157" customFormat="1" ht="17.100000000000001" customHeight="1" x14ac:dyDescent="0.2">
      <c r="A137" s="1171"/>
      <c r="B137" s="240" t="s">
        <v>99</v>
      </c>
      <c r="C137" s="241" t="s">
        <v>68</v>
      </c>
      <c r="D137" s="241" t="s">
        <v>68</v>
      </c>
      <c r="E137" s="241" t="s">
        <v>68</v>
      </c>
      <c r="F137" s="241" t="s">
        <v>68</v>
      </c>
      <c r="G137" s="241" t="s">
        <v>68</v>
      </c>
      <c r="H137" s="241" t="s">
        <v>68</v>
      </c>
      <c r="I137" s="241" t="s">
        <v>68</v>
      </c>
      <c r="J137" s="241" t="s">
        <v>68</v>
      </c>
      <c r="K137" s="241" t="s">
        <v>68</v>
      </c>
      <c r="L137" s="241" t="s">
        <v>68</v>
      </c>
      <c r="M137" s="241" t="s">
        <v>68</v>
      </c>
      <c r="N137" s="241" t="s">
        <v>68</v>
      </c>
      <c r="O137" s="241" t="s">
        <v>68</v>
      </c>
      <c r="P137" s="241" t="s">
        <v>68</v>
      </c>
      <c r="Q137" s="241" t="s">
        <v>68</v>
      </c>
      <c r="R137" s="241" t="s">
        <v>68</v>
      </c>
      <c r="S137" s="241" t="s">
        <v>68</v>
      </c>
      <c r="T137" s="241" t="s">
        <v>68</v>
      </c>
      <c r="U137" s="241" t="s">
        <v>68</v>
      </c>
      <c r="V137" s="241" t="s">
        <v>68</v>
      </c>
      <c r="W137" s="241" t="s">
        <v>68</v>
      </c>
      <c r="X137" s="241" t="s">
        <v>68</v>
      </c>
      <c r="Y137" s="241" t="s">
        <v>68</v>
      </c>
      <c r="Z137" s="241" t="s">
        <v>68</v>
      </c>
      <c r="AA137" s="241" t="s">
        <v>68</v>
      </c>
      <c r="AB137" s="241" t="s">
        <v>68</v>
      </c>
    </row>
    <row r="138" spans="1:28" s="157" customFormat="1" ht="17.100000000000001" customHeight="1" x14ac:dyDescent="0.2">
      <c r="A138" s="1171"/>
      <c r="B138" s="240" t="s">
        <v>103</v>
      </c>
      <c r="C138" s="241" t="s">
        <v>68</v>
      </c>
      <c r="D138" s="241" t="s">
        <v>68</v>
      </c>
      <c r="E138" s="241" t="s">
        <v>68</v>
      </c>
      <c r="F138" s="241" t="s">
        <v>68</v>
      </c>
      <c r="G138" s="241" t="s">
        <v>68</v>
      </c>
      <c r="H138" s="241" t="s">
        <v>68</v>
      </c>
      <c r="I138" s="241" t="s">
        <v>68</v>
      </c>
      <c r="J138" s="241" t="s">
        <v>68</v>
      </c>
      <c r="K138" s="241" t="s">
        <v>68</v>
      </c>
      <c r="L138" s="241" t="s">
        <v>68</v>
      </c>
      <c r="M138" s="241" t="s">
        <v>68</v>
      </c>
      <c r="N138" s="241" t="s">
        <v>68</v>
      </c>
      <c r="O138" s="241" t="s">
        <v>68</v>
      </c>
      <c r="P138" s="241" t="s">
        <v>68</v>
      </c>
      <c r="Q138" s="241" t="s">
        <v>68</v>
      </c>
      <c r="R138" s="241" t="s">
        <v>68</v>
      </c>
      <c r="S138" s="241" t="s">
        <v>68</v>
      </c>
      <c r="T138" s="241" t="s">
        <v>68</v>
      </c>
      <c r="U138" s="241" t="s">
        <v>68</v>
      </c>
      <c r="V138" s="241" t="s">
        <v>68</v>
      </c>
      <c r="W138" s="241" t="s">
        <v>68</v>
      </c>
      <c r="X138" s="241" t="s">
        <v>68</v>
      </c>
      <c r="Y138" s="241" t="s">
        <v>68</v>
      </c>
      <c r="Z138" s="241" t="s">
        <v>68</v>
      </c>
      <c r="AA138" s="241" t="s">
        <v>68</v>
      </c>
      <c r="AB138" s="241" t="s">
        <v>68</v>
      </c>
    </row>
    <row r="139" spans="1:28" s="157" customFormat="1" ht="17.100000000000001" customHeight="1" x14ac:dyDescent="0.2">
      <c r="A139" s="1171"/>
      <c r="B139" s="240" t="s">
        <v>19</v>
      </c>
      <c r="C139" s="241">
        <v>94.475757217808038</v>
      </c>
      <c r="D139" s="242">
        <v>94.064219744164163</v>
      </c>
      <c r="E139" s="242">
        <v>91.64161333365837</v>
      </c>
      <c r="F139" s="242">
        <v>88.406714734711656</v>
      </c>
      <c r="G139" s="243">
        <v>43.082888985302397</v>
      </c>
      <c r="H139" s="242">
        <v>50.20740897748891</v>
      </c>
      <c r="I139" s="242">
        <v>38.900245248321696</v>
      </c>
      <c r="J139" s="242">
        <v>29.396368677552566</v>
      </c>
      <c r="K139" s="242">
        <v>11.745749497272714</v>
      </c>
      <c r="L139" s="243">
        <v>4.9676205383518104</v>
      </c>
      <c r="M139" s="242">
        <v>97.326100333060651</v>
      </c>
      <c r="N139" s="242">
        <v>94.866690086333719</v>
      </c>
      <c r="O139" s="242">
        <v>92.366925781578161</v>
      </c>
      <c r="P139" s="242">
        <v>88.819345460558864</v>
      </c>
      <c r="Q139" s="243">
        <v>84.758808418870885</v>
      </c>
      <c r="R139" s="242">
        <v>12.451994167716327</v>
      </c>
      <c r="S139" s="242">
        <v>92.560157679257699</v>
      </c>
      <c r="T139" s="242">
        <v>94.202920048025732</v>
      </c>
      <c r="U139" s="242">
        <v>62.381593670638594</v>
      </c>
      <c r="V139" s="242">
        <v>36.534957796791446</v>
      </c>
      <c r="W139" s="242">
        <v>68.312073594306071</v>
      </c>
      <c r="X139" s="242">
        <v>57.62101406202158</v>
      </c>
      <c r="Y139" s="242">
        <v>81.791783172923886</v>
      </c>
      <c r="Z139" s="242">
        <v>80.795523483878966</v>
      </c>
      <c r="AA139" s="242">
        <v>74.958839341855565</v>
      </c>
      <c r="AB139" s="244">
        <v>83.591740831443062</v>
      </c>
    </row>
    <row r="140" spans="1:28" s="157" customFormat="1" ht="17.100000000000001" customHeight="1" x14ac:dyDescent="0.2">
      <c r="A140" s="1171" t="s">
        <v>104</v>
      </c>
      <c r="B140" s="240" t="s">
        <v>105</v>
      </c>
      <c r="C140" s="241">
        <v>0</v>
      </c>
      <c r="D140" s="242">
        <v>0</v>
      </c>
      <c r="E140" s="242">
        <v>0</v>
      </c>
      <c r="F140" s="242">
        <v>0</v>
      </c>
      <c r="G140" s="243">
        <v>1.7026565262637974</v>
      </c>
      <c r="H140" s="242">
        <v>1.8793871730141405E-3</v>
      </c>
      <c r="I140" s="242">
        <v>0.57188404375565394</v>
      </c>
      <c r="J140" s="242">
        <v>1.1782649693674776</v>
      </c>
      <c r="K140" s="242">
        <v>0.80037530305242799</v>
      </c>
      <c r="L140" s="243">
        <v>9.2816095172222273</v>
      </c>
      <c r="M140" s="242">
        <v>0</v>
      </c>
      <c r="N140" s="242">
        <v>0</v>
      </c>
      <c r="O140" s="242">
        <v>0</v>
      </c>
      <c r="P140" s="242">
        <v>0</v>
      </c>
      <c r="Q140" s="243">
        <v>0</v>
      </c>
      <c r="R140" s="242">
        <v>5.3146486980363168</v>
      </c>
      <c r="S140" s="242">
        <v>0.32702556196683225</v>
      </c>
      <c r="T140" s="242">
        <v>0.12726632212059849</v>
      </c>
      <c r="U140" s="242">
        <v>0</v>
      </c>
      <c r="V140" s="242">
        <v>6.2525588779367522</v>
      </c>
      <c r="W140" s="242">
        <v>0.44395170233079378</v>
      </c>
      <c r="X140" s="242">
        <v>1.8912069607509536</v>
      </c>
      <c r="Y140" s="242">
        <v>3.9811548190143632E-2</v>
      </c>
      <c r="Z140" s="242">
        <v>0</v>
      </c>
      <c r="AA140" s="242">
        <v>0</v>
      </c>
      <c r="AB140" s="244">
        <v>1.4031585591710167</v>
      </c>
    </row>
    <row r="141" spans="1:28" s="157" customFormat="1" ht="17.100000000000001" customHeight="1" x14ac:dyDescent="0.2">
      <c r="A141" s="1171"/>
      <c r="B141" s="240" t="s">
        <v>106</v>
      </c>
      <c r="C141" s="241">
        <v>5.5242427821919549</v>
      </c>
      <c r="D141" s="242">
        <v>5.9326011615339702</v>
      </c>
      <c r="E141" s="242">
        <v>8.3423086304456113</v>
      </c>
      <c r="F141" s="242">
        <v>11.498169620955323</v>
      </c>
      <c r="G141" s="243">
        <v>53.842236624969388</v>
      </c>
      <c r="H141" s="242">
        <v>49.738120272637865</v>
      </c>
      <c r="I141" s="242">
        <v>60.311022744256015</v>
      </c>
      <c r="J141" s="242">
        <v>67.172742555726174</v>
      </c>
      <c r="K141" s="242">
        <v>85.446757827604344</v>
      </c>
      <c r="L141" s="243">
        <v>80.981459609500632</v>
      </c>
      <c r="M141" s="242">
        <v>2.6738996669392794</v>
      </c>
      <c r="N141" s="242">
        <v>5.1294818774015392</v>
      </c>
      <c r="O141" s="242">
        <v>7.624925944050748</v>
      </c>
      <c r="P141" s="242">
        <v>11.081082158189643</v>
      </c>
      <c r="Q141" s="243">
        <v>15.180857776115598</v>
      </c>
      <c r="R141" s="242">
        <v>76.468885421582428</v>
      </c>
      <c r="S141" s="242">
        <v>6.9516497203187129</v>
      </c>
      <c r="T141" s="242">
        <v>5.5563640545599435</v>
      </c>
      <c r="U141" s="242">
        <v>37.52764384307374</v>
      </c>
      <c r="V141" s="242">
        <v>54.728144855134445</v>
      </c>
      <c r="W141" s="242">
        <v>29.748508894640079</v>
      </c>
      <c r="X141" s="242">
        <v>38.14477094137245</v>
      </c>
      <c r="Y141" s="242">
        <v>18.018952044202162</v>
      </c>
      <c r="Z141" s="242">
        <v>19.20447651612119</v>
      </c>
      <c r="AA141" s="242">
        <v>25.00214186302297</v>
      </c>
      <c r="AB141" s="244">
        <v>14.897856298494499</v>
      </c>
    </row>
    <row r="142" spans="1:28" s="157" customFormat="1" ht="17.100000000000001" customHeight="1" x14ac:dyDescent="0.2">
      <c r="A142" s="1171"/>
      <c r="B142" s="240" t="s">
        <v>107</v>
      </c>
      <c r="C142" s="241">
        <v>0</v>
      </c>
      <c r="D142" s="242">
        <v>0</v>
      </c>
      <c r="E142" s="242">
        <v>9.1161712035909715E-3</v>
      </c>
      <c r="F142" s="242">
        <v>8.1418418475988033E-2</v>
      </c>
      <c r="G142" s="243">
        <v>1.3722178634650526</v>
      </c>
      <c r="H142" s="242">
        <v>5.259136270028944E-2</v>
      </c>
      <c r="I142" s="242">
        <v>0.21684796366653264</v>
      </c>
      <c r="J142" s="242">
        <v>2.2526237973536962</v>
      </c>
      <c r="K142" s="242">
        <v>2.0071173720705286</v>
      </c>
      <c r="L142" s="243">
        <v>4.769310334925243</v>
      </c>
      <c r="M142" s="242">
        <v>0</v>
      </c>
      <c r="N142" s="242">
        <v>0</v>
      </c>
      <c r="O142" s="242">
        <v>0</v>
      </c>
      <c r="P142" s="242">
        <v>9.9572381251506928E-2</v>
      </c>
      <c r="Q142" s="243">
        <v>4.4971171093849169E-2</v>
      </c>
      <c r="R142" s="242">
        <v>5.764471712665201</v>
      </c>
      <c r="S142" s="242">
        <v>0.16116703845683167</v>
      </c>
      <c r="T142" s="242">
        <v>0.11344957529353576</v>
      </c>
      <c r="U142" s="242">
        <v>0</v>
      </c>
      <c r="V142" s="242">
        <v>2.484338470137319</v>
      </c>
      <c r="W142" s="242">
        <v>1.4954658087231614</v>
      </c>
      <c r="X142" s="242">
        <v>2.3430080358549197</v>
      </c>
      <c r="Y142" s="242">
        <v>0.14282072651546429</v>
      </c>
      <c r="Z142" s="242">
        <v>0</v>
      </c>
      <c r="AA142" s="242">
        <v>0</v>
      </c>
      <c r="AB142" s="244">
        <v>0.10724431089161005</v>
      </c>
    </row>
    <row r="143" spans="1:28" s="157" customFormat="1" ht="17.100000000000001" customHeight="1" x14ac:dyDescent="0.2">
      <c r="A143" s="1171"/>
      <c r="B143" s="240" t="s">
        <v>108</v>
      </c>
      <c r="C143" s="241">
        <v>94.475757217808038</v>
      </c>
      <c r="D143" s="242">
        <v>94.067398838465948</v>
      </c>
      <c r="E143" s="242">
        <v>91.648575198350841</v>
      </c>
      <c r="F143" s="242">
        <v>88.420411960568842</v>
      </c>
      <c r="G143" s="243">
        <v>43.082888985302397</v>
      </c>
      <c r="H143" s="242">
        <v>50.20740897748891</v>
      </c>
      <c r="I143" s="242">
        <v>38.900245248321696</v>
      </c>
      <c r="J143" s="242">
        <v>29.396368677552566</v>
      </c>
      <c r="K143" s="242">
        <v>11.745749497272714</v>
      </c>
      <c r="L143" s="243">
        <v>4.9676205383518104</v>
      </c>
      <c r="M143" s="242">
        <v>97.326100333060651</v>
      </c>
      <c r="N143" s="242">
        <v>94.870518122598398</v>
      </c>
      <c r="O143" s="242">
        <v>92.375074055949256</v>
      </c>
      <c r="P143" s="242">
        <v>88.819345460558864</v>
      </c>
      <c r="Q143" s="243">
        <v>84.774171052790606</v>
      </c>
      <c r="R143" s="242">
        <v>12.451994167716327</v>
      </c>
      <c r="S143" s="242">
        <v>92.560157679257699</v>
      </c>
      <c r="T143" s="242">
        <v>94.202920048025732</v>
      </c>
      <c r="U143" s="242">
        <v>62.472356156926153</v>
      </c>
      <c r="V143" s="242">
        <v>36.534957796791446</v>
      </c>
      <c r="W143" s="242">
        <v>68.312073594306071</v>
      </c>
      <c r="X143" s="242">
        <v>57.62101406202158</v>
      </c>
      <c r="Y143" s="242">
        <v>81.798415681092209</v>
      </c>
      <c r="Z143" s="242">
        <v>80.795523483878966</v>
      </c>
      <c r="AA143" s="242">
        <v>74.99785813697693</v>
      </c>
      <c r="AB143" s="244">
        <v>83.591740831443062</v>
      </c>
    </row>
    <row r="144" spans="1:28" s="157" customFormat="1" ht="17.100000000000001" customHeight="1" x14ac:dyDescent="0.2">
      <c r="A144" s="245" t="s">
        <v>98</v>
      </c>
      <c r="B144" s="240" t="s">
        <v>95</v>
      </c>
      <c r="C144" s="241">
        <v>100</v>
      </c>
      <c r="D144" s="242">
        <v>100</v>
      </c>
      <c r="E144" s="242">
        <v>100</v>
      </c>
      <c r="F144" s="242">
        <v>100</v>
      </c>
      <c r="G144" s="243">
        <v>100</v>
      </c>
      <c r="H144" s="242">
        <v>100</v>
      </c>
      <c r="I144" s="242">
        <v>100</v>
      </c>
      <c r="J144" s="242">
        <v>100</v>
      </c>
      <c r="K144" s="242">
        <v>100</v>
      </c>
      <c r="L144" s="243">
        <v>100</v>
      </c>
      <c r="M144" s="242">
        <v>100</v>
      </c>
      <c r="N144" s="242">
        <v>100</v>
      </c>
      <c r="O144" s="242">
        <v>100</v>
      </c>
      <c r="P144" s="242">
        <v>100</v>
      </c>
      <c r="Q144" s="243">
        <v>100</v>
      </c>
      <c r="R144" s="242">
        <v>100</v>
      </c>
      <c r="S144" s="242">
        <v>100</v>
      </c>
      <c r="T144" s="242">
        <v>100</v>
      </c>
      <c r="U144" s="242">
        <v>100</v>
      </c>
      <c r="V144" s="242">
        <v>100</v>
      </c>
      <c r="W144" s="242">
        <v>100</v>
      </c>
      <c r="X144" s="242">
        <v>100</v>
      </c>
      <c r="Y144" s="242">
        <v>100</v>
      </c>
      <c r="Z144" s="242">
        <v>100</v>
      </c>
      <c r="AA144" s="242">
        <v>100</v>
      </c>
      <c r="AB144" s="244">
        <v>100</v>
      </c>
    </row>
    <row r="145" spans="1:28" s="157" customFormat="1" ht="17.100000000000001" customHeight="1" x14ac:dyDescent="0.2">
      <c r="A145" s="1171" t="s">
        <v>109</v>
      </c>
      <c r="B145" s="240" t="s">
        <v>67</v>
      </c>
      <c r="C145" s="241">
        <v>2.17696923597124</v>
      </c>
      <c r="D145" s="242">
        <v>1.4945238655029189</v>
      </c>
      <c r="E145" s="242">
        <v>2.0716204828613902</v>
      </c>
      <c r="F145" s="242">
        <v>3.5398551821528632</v>
      </c>
      <c r="G145" s="243">
        <v>27.112654090597204</v>
      </c>
      <c r="H145" s="242">
        <v>22.61837528046118</v>
      </c>
      <c r="I145" s="242">
        <v>24.070937505890491</v>
      </c>
      <c r="J145" s="242">
        <v>36.65691088426334</v>
      </c>
      <c r="K145" s="242">
        <v>48.174242389179888</v>
      </c>
      <c r="L145" s="243">
        <v>55.207892326721506</v>
      </c>
      <c r="M145" s="242">
        <v>0.56829102932228581</v>
      </c>
      <c r="N145" s="242">
        <v>1.0223746522488641</v>
      </c>
      <c r="O145" s="242">
        <v>2.3441974100140981</v>
      </c>
      <c r="P145" s="242">
        <v>2.9231916580462132</v>
      </c>
      <c r="Q145" s="243">
        <v>4.2507042754303175</v>
      </c>
      <c r="R145" s="242">
        <v>55.469807727790879</v>
      </c>
      <c r="S145" s="242">
        <v>4.3629181689795402</v>
      </c>
      <c r="T145" s="242">
        <v>2.1301644045487618</v>
      </c>
      <c r="U145" s="242">
        <v>13.256223731940494</v>
      </c>
      <c r="V145" s="242">
        <v>33.7180718375864</v>
      </c>
      <c r="W145" s="242">
        <v>17.350477564498952</v>
      </c>
      <c r="X145" s="242">
        <v>19.47052147489056</v>
      </c>
      <c r="Y145" s="242">
        <v>6.3728149259611122</v>
      </c>
      <c r="Z145" s="242">
        <v>5.5469979144851003</v>
      </c>
      <c r="AA145" s="242">
        <v>17.014748884382673</v>
      </c>
      <c r="AB145" s="244">
        <v>11.091535252591505</v>
      </c>
    </row>
    <row r="146" spans="1:28" s="157" customFormat="1" ht="17.100000000000001" customHeight="1" x14ac:dyDescent="0.2">
      <c r="A146" s="1172"/>
      <c r="B146" s="246" t="s">
        <v>69</v>
      </c>
      <c r="C146" s="247">
        <v>97.823030764028715</v>
      </c>
      <c r="D146" s="248">
        <v>98.505476134497073</v>
      </c>
      <c r="E146" s="248">
        <v>97.92837951713858</v>
      </c>
      <c r="F146" s="248">
        <v>96.460144817847194</v>
      </c>
      <c r="G146" s="249">
        <v>72.887345909403209</v>
      </c>
      <c r="H146" s="248">
        <v>77.381624719538934</v>
      </c>
      <c r="I146" s="248">
        <v>75.929062494109473</v>
      </c>
      <c r="J146" s="248">
        <v>63.343089115736596</v>
      </c>
      <c r="K146" s="248">
        <v>51.825757610819913</v>
      </c>
      <c r="L146" s="249">
        <v>44.792107673278181</v>
      </c>
      <c r="M146" s="248">
        <v>99.43170897067769</v>
      </c>
      <c r="N146" s="248">
        <v>98.977625347751101</v>
      </c>
      <c r="O146" s="248">
        <v>97.655802589985896</v>
      </c>
      <c r="P146" s="248">
        <v>97.076808341953836</v>
      </c>
      <c r="Q146" s="249">
        <v>95.749295724569791</v>
      </c>
      <c r="R146" s="248">
        <v>44.530192272209355</v>
      </c>
      <c r="S146" s="248">
        <v>95.637081831020538</v>
      </c>
      <c r="T146" s="248">
        <v>97.869835595451136</v>
      </c>
      <c r="U146" s="248">
        <v>86.743776268059477</v>
      </c>
      <c r="V146" s="248">
        <v>66.281928162413521</v>
      </c>
      <c r="W146" s="248">
        <v>82.649522435501126</v>
      </c>
      <c r="X146" s="248">
        <v>80.529478525109312</v>
      </c>
      <c r="Y146" s="248">
        <v>93.627185074038806</v>
      </c>
      <c r="Z146" s="248">
        <v>94.453002085514967</v>
      </c>
      <c r="AA146" s="248">
        <v>82.985251115617302</v>
      </c>
      <c r="AB146" s="250">
        <v>88.908464747408686</v>
      </c>
    </row>
    <row r="147" spans="1:28" s="157" customFormat="1" ht="15" customHeight="1" x14ac:dyDescent="0.2">
      <c r="A147" s="251"/>
      <c r="B147" s="252"/>
      <c r="C147" s="253"/>
      <c r="D147" s="254"/>
      <c r="E147" s="254"/>
      <c r="F147" s="254"/>
      <c r="G147" s="255"/>
      <c r="H147" s="254"/>
      <c r="I147" s="254"/>
      <c r="J147" s="254"/>
      <c r="K147" s="254"/>
      <c r="L147" s="255"/>
      <c r="M147" s="254"/>
      <c r="N147" s="254"/>
      <c r="O147" s="254"/>
      <c r="P147" s="254"/>
      <c r="Q147" s="255"/>
      <c r="R147" s="254"/>
      <c r="S147" s="254"/>
      <c r="T147" s="254"/>
      <c r="U147" s="254"/>
      <c r="V147" s="254"/>
      <c r="W147" s="254"/>
      <c r="X147" s="254"/>
      <c r="Y147" s="254"/>
      <c r="Z147" s="254"/>
      <c r="AA147" s="254"/>
      <c r="AB147" s="256"/>
    </row>
    <row r="148" spans="1:28" s="157" customFormat="1" ht="20.100000000000001" customHeight="1" x14ac:dyDescent="0.2">
      <c r="A148" s="1157" t="s">
        <v>110</v>
      </c>
      <c r="B148" s="1158"/>
      <c r="C148" s="1161" t="s">
        <v>48</v>
      </c>
      <c r="D148" s="1162"/>
      <c r="E148" s="1162"/>
      <c r="F148" s="1162"/>
      <c r="G148" s="1163"/>
      <c r="H148" s="1163" t="s">
        <v>49</v>
      </c>
      <c r="I148" s="1162"/>
      <c r="J148" s="1162"/>
      <c r="K148" s="1162"/>
      <c r="L148" s="1163"/>
      <c r="M148" s="1163" t="s">
        <v>50</v>
      </c>
      <c r="N148" s="1162"/>
      <c r="O148" s="1162"/>
      <c r="P148" s="1162"/>
      <c r="Q148" s="1163"/>
      <c r="R148" s="1163" t="s">
        <v>51</v>
      </c>
      <c r="S148" s="1162"/>
      <c r="T148" s="1162"/>
      <c r="U148" s="1162"/>
      <c r="V148" s="1162"/>
      <c r="W148" s="1162"/>
      <c r="X148" s="1162"/>
      <c r="Y148" s="1162"/>
      <c r="Z148" s="1162"/>
      <c r="AA148" s="1162"/>
      <c r="AB148" s="1169"/>
    </row>
    <row r="149" spans="1:28" s="157" customFormat="1" ht="20.100000000000001" customHeight="1" x14ac:dyDescent="0.2">
      <c r="A149" s="1159"/>
      <c r="B149" s="1160"/>
      <c r="C149" s="257" t="s">
        <v>0</v>
      </c>
      <c r="D149" s="258" t="s">
        <v>1</v>
      </c>
      <c r="E149" s="258" t="s">
        <v>2</v>
      </c>
      <c r="F149" s="258" t="s">
        <v>3</v>
      </c>
      <c r="G149" s="259" t="s">
        <v>4</v>
      </c>
      <c r="H149" s="258" t="s">
        <v>0</v>
      </c>
      <c r="I149" s="258" t="s">
        <v>1</v>
      </c>
      <c r="J149" s="258" t="s">
        <v>2</v>
      </c>
      <c r="K149" s="258" t="s">
        <v>3</v>
      </c>
      <c r="L149" s="259" t="s">
        <v>4</v>
      </c>
      <c r="M149" s="258" t="s">
        <v>0</v>
      </c>
      <c r="N149" s="258" t="s">
        <v>1</v>
      </c>
      <c r="O149" s="258" t="s">
        <v>2</v>
      </c>
      <c r="P149" s="258" t="s">
        <v>3</v>
      </c>
      <c r="Q149" s="259" t="s">
        <v>4</v>
      </c>
      <c r="R149" s="258" t="s">
        <v>52</v>
      </c>
      <c r="S149" s="258" t="s">
        <v>53</v>
      </c>
      <c r="T149" s="258" t="s">
        <v>54</v>
      </c>
      <c r="U149" s="258" t="s">
        <v>55</v>
      </c>
      <c r="V149" s="258" t="s">
        <v>56</v>
      </c>
      <c r="W149" s="258" t="s">
        <v>57</v>
      </c>
      <c r="X149" s="258" t="s">
        <v>58</v>
      </c>
      <c r="Y149" s="258" t="s">
        <v>59</v>
      </c>
      <c r="Z149" s="258" t="s">
        <v>60</v>
      </c>
      <c r="AA149" s="258" t="s">
        <v>61</v>
      </c>
      <c r="AB149" s="260" t="s">
        <v>62</v>
      </c>
    </row>
    <row r="150" spans="1:28" s="157" customFormat="1" ht="17.100000000000001" customHeight="1" x14ac:dyDescent="0.2">
      <c r="A150" s="1170" t="s">
        <v>104</v>
      </c>
      <c r="B150" s="238" t="s">
        <v>105</v>
      </c>
      <c r="C150" s="261">
        <v>0</v>
      </c>
      <c r="D150" s="262">
        <v>0</v>
      </c>
      <c r="E150" s="262">
        <v>0</v>
      </c>
      <c r="F150" s="262">
        <v>0</v>
      </c>
      <c r="G150" s="263">
        <v>240.52733699999979</v>
      </c>
      <c r="H150" s="262">
        <v>3.8390000000000001E-2</v>
      </c>
      <c r="I150" s="262">
        <v>11.553825</v>
      </c>
      <c r="J150" s="262">
        <v>24.002514999999999</v>
      </c>
      <c r="K150" s="262">
        <v>16.305839000000002</v>
      </c>
      <c r="L150" s="263">
        <v>188.62676799999994</v>
      </c>
      <c r="M150" s="262">
        <v>0</v>
      </c>
      <c r="N150" s="262">
        <v>0</v>
      </c>
      <c r="O150" s="262">
        <v>0</v>
      </c>
      <c r="P150" s="262">
        <v>0</v>
      </c>
      <c r="Q150" s="263">
        <v>0</v>
      </c>
      <c r="R150" s="262">
        <v>117.05972299999999</v>
      </c>
      <c r="S150" s="262">
        <v>2.5089350000000001</v>
      </c>
      <c r="T150" s="262">
        <v>23.661552</v>
      </c>
      <c r="U150" s="262">
        <v>0</v>
      </c>
      <c r="V150" s="262">
        <v>18.571339999999996</v>
      </c>
      <c r="W150" s="262">
        <v>0.74603700000000006</v>
      </c>
      <c r="X150" s="262">
        <v>3.2042109999999999</v>
      </c>
      <c r="Y150" s="262">
        <v>10.758205</v>
      </c>
      <c r="Z150" s="262">
        <v>0</v>
      </c>
      <c r="AA150" s="262">
        <v>0</v>
      </c>
      <c r="AB150" s="264">
        <v>64.017334000000005</v>
      </c>
    </row>
    <row r="151" spans="1:28" s="157" customFormat="1" ht="17.100000000000001" customHeight="1" x14ac:dyDescent="0.2">
      <c r="A151" s="1171"/>
      <c r="B151" s="240" t="s">
        <v>106</v>
      </c>
      <c r="C151" s="265">
        <v>778.34993199999985</v>
      </c>
      <c r="D151" s="266">
        <v>845.27430200000015</v>
      </c>
      <c r="E151" s="266">
        <v>1173.6847760000003</v>
      </c>
      <c r="F151" s="266">
        <v>1626.2234230000015</v>
      </c>
      <c r="G151" s="267">
        <v>7606.0729769999898</v>
      </c>
      <c r="H151" s="266">
        <v>1015.9941839999996</v>
      </c>
      <c r="I151" s="266">
        <v>1218.4690410000001</v>
      </c>
      <c r="J151" s="266">
        <v>1368.3804600000008</v>
      </c>
      <c r="K151" s="266">
        <v>1740.7846930000046</v>
      </c>
      <c r="L151" s="267">
        <v>1645.7566940000058</v>
      </c>
      <c r="M151" s="266">
        <v>328.00118100000003</v>
      </c>
      <c r="N151" s="266">
        <v>612.12860000000035</v>
      </c>
      <c r="O151" s="266">
        <v>923.81401300000039</v>
      </c>
      <c r="P151" s="266">
        <v>1340.9458060000011</v>
      </c>
      <c r="Q151" s="267">
        <v>1835.3307379999994</v>
      </c>
      <c r="R151" s="266">
        <v>1684.2931780000049</v>
      </c>
      <c r="S151" s="266">
        <v>53.332947999999966</v>
      </c>
      <c r="T151" s="266">
        <v>1033.0478229999997</v>
      </c>
      <c r="U151" s="266">
        <v>275.676312</v>
      </c>
      <c r="V151" s="266">
        <v>162.55344499999981</v>
      </c>
      <c r="W151" s="266">
        <v>49.99077200000005</v>
      </c>
      <c r="X151" s="266">
        <v>64.627455999999981</v>
      </c>
      <c r="Y151" s="266">
        <v>4869.2298790000041</v>
      </c>
      <c r="Z151" s="266">
        <v>2925.8673130000006</v>
      </c>
      <c r="AA151" s="266">
        <v>231.29043899999988</v>
      </c>
      <c r="AB151" s="268">
        <v>679.69584499999962</v>
      </c>
    </row>
    <row r="152" spans="1:28" s="157" customFormat="1" ht="17.100000000000001" customHeight="1" x14ac:dyDescent="0.2">
      <c r="A152" s="1171"/>
      <c r="B152" s="240" t="s">
        <v>107</v>
      </c>
      <c r="C152" s="265">
        <v>0</v>
      </c>
      <c r="D152" s="266">
        <v>0</v>
      </c>
      <c r="E152" s="266">
        <v>1.2825599999999999</v>
      </c>
      <c r="F152" s="266">
        <v>11.515270999999998</v>
      </c>
      <c r="G152" s="267">
        <v>193.84761599999993</v>
      </c>
      <c r="H152" s="266">
        <v>1.0742769999999999</v>
      </c>
      <c r="I152" s="266">
        <v>4.3809990000000001</v>
      </c>
      <c r="J152" s="266">
        <v>45.888351</v>
      </c>
      <c r="K152" s="266">
        <v>40.890482999999989</v>
      </c>
      <c r="L152" s="267">
        <v>96.924956000000009</v>
      </c>
      <c r="M152" s="266">
        <v>0</v>
      </c>
      <c r="N152" s="266">
        <v>0</v>
      </c>
      <c r="O152" s="266">
        <v>0</v>
      </c>
      <c r="P152" s="266">
        <v>12.049469999999999</v>
      </c>
      <c r="Q152" s="267">
        <v>5.4369110000000003</v>
      </c>
      <c r="R152" s="266">
        <v>126.96746299999994</v>
      </c>
      <c r="S152" s="266">
        <v>1.2364709999999999</v>
      </c>
      <c r="T152" s="266">
        <v>21.092721000000001</v>
      </c>
      <c r="U152" s="266">
        <v>0</v>
      </c>
      <c r="V152" s="266">
        <v>7.3789780000000009</v>
      </c>
      <c r="W152" s="266">
        <v>2.5130499999999998</v>
      </c>
      <c r="X152" s="266">
        <v>3.9696829999999999</v>
      </c>
      <c r="Y152" s="266">
        <v>38.594194999999999</v>
      </c>
      <c r="Z152" s="266">
        <v>0</v>
      </c>
      <c r="AA152" s="266">
        <v>0</v>
      </c>
      <c r="AB152" s="268">
        <v>4.8928859999999998</v>
      </c>
    </row>
    <row r="153" spans="1:28" s="157" customFormat="1" ht="17.100000000000001" customHeight="1" x14ac:dyDescent="0.2">
      <c r="A153" s="1171"/>
      <c r="B153" s="240" t="s">
        <v>108</v>
      </c>
      <c r="C153" s="265">
        <v>13311.362680000004</v>
      </c>
      <c r="D153" s="266">
        <v>13402.679993000003</v>
      </c>
      <c r="E153" s="266">
        <v>12894.09709200004</v>
      </c>
      <c r="F153" s="266">
        <v>12505.58564899999</v>
      </c>
      <c r="G153" s="267">
        <v>6086.1438570000228</v>
      </c>
      <c r="H153" s="266">
        <v>1025.5802839999999</v>
      </c>
      <c r="I153" s="266">
        <v>785.90516899999966</v>
      </c>
      <c r="J153" s="266">
        <v>598.83540499999958</v>
      </c>
      <c r="K153" s="266">
        <v>239.29311600000005</v>
      </c>
      <c r="L153" s="267">
        <v>100.95514200000002</v>
      </c>
      <c r="M153" s="266">
        <v>11938.771018999989</v>
      </c>
      <c r="N153" s="266">
        <v>11321.408054</v>
      </c>
      <c r="O153" s="266">
        <v>11191.897271000007</v>
      </c>
      <c r="P153" s="266">
        <v>10748.221796999991</v>
      </c>
      <c r="Q153" s="267">
        <v>10249.002014000003</v>
      </c>
      <c r="R153" s="266">
        <v>274.26591499999989</v>
      </c>
      <c r="S153" s="266">
        <v>710.12008299999968</v>
      </c>
      <c r="T153" s="266">
        <v>17514.353005000012</v>
      </c>
      <c r="U153" s="266">
        <v>458.91899899999953</v>
      </c>
      <c r="V153" s="266">
        <v>108.51607099999997</v>
      </c>
      <c r="W153" s="266">
        <v>114.79477199999997</v>
      </c>
      <c r="X153" s="266">
        <v>97.625427000000073</v>
      </c>
      <c r="Y153" s="266">
        <v>22104.242728000016</v>
      </c>
      <c r="Z153" s="266">
        <v>12309.472793999985</v>
      </c>
      <c r="AA153" s="266">
        <v>693.79206100000079</v>
      </c>
      <c r="AB153" s="268">
        <v>3813.7674159999979</v>
      </c>
    </row>
    <row r="154" spans="1:28" s="157" customFormat="1" ht="17.100000000000001" customHeight="1" x14ac:dyDescent="0.2">
      <c r="A154" s="1172"/>
      <c r="B154" s="246" t="s">
        <v>111</v>
      </c>
      <c r="C154" s="269">
        <v>14089.712612000005</v>
      </c>
      <c r="D154" s="270">
        <v>14247.954295000016</v>
      </c>
      <c r="E154" s="270">
        <v>14069.064428000034</v>
      </c>
      <c r="F154" s="270">
        <v>14143.324342999969</v>
      </c>
      <c r="G154" s="271">
        <v>14126.591786999923</v>
      </c>
      <c r="H154" s="270">
        <v>2042.6871349999979</v>
      </c>
      <c r="I154" s="270">
        <v>2020.3090340000017</v>
      </c>
      <c r="J154" s="270">
        <v>2037.1067310000021</v>
      </c>
      <c r="K154" s="270">
        <v>2037.2741310000042</v>
      </c>
      <c r="L154" s="271">
        <v>2032.2635600000074</v>
      </c>
      <c r="M154" s="270">
        <v>12266.772199999998</v>
      </c>
      <c r="N154" s="270">
        <v>11933.536654000007</v>
      </c>
      <c r="O154" s="270">
        <v>12115.711284000006</v>
      </c>
      <c r="P154" s="270">
        <v>12101.217072999991</v>
      </c>
      <c r="Q154" s="271">
        <v>12089.769662999997</v>
      </c>
      <c r="R154" s="270">
        <v>2202.5862789999987</v>
      </c>
      <c r="S154" s="270">
        <v>767.19843699999899</v>
      </c>
      <c r="T154" s="270">
        <v>18592.155101000048</v>
      </c>
      <c r="U154" s="270">
        <v>734.59531100000027</v>
      </c>
      <c r="V154" s="270">
        <v>297.01983399999989</v>
      </c>
      <c r="W154" s="270">
        <v>168.04463099999984</v>
      </c>
      <c r="X154" s="270">
        <v>169.42677700000021</v>
      </c>
      <c r="Y154" s="270">
        <v>27022.825007000025</v>
      </c>
      <c r="Z154" s="270">
        <v>15235.34010699996</v>
      </c>
      <c r="AA154" s="270">
        <v>925.08250000000169</v>
      </c>
      <c r="AB154" s="272">
        <v>4562.3734809999887</v>
      </c>
    </row>
    <row r="155" spans="1:28" s="157" customFormat="1" ht="15" customHeight="1" x14ac:dyDescent="0.2">
      <c r="A155" s="273"/>
      <c r="B155" s="274"/>
      <c r="C155" s="275"/>
      <c r="D155" s="276"/>
      <c r="E155" s="276"/>
      <c r="F155" s="276"/>
      <c r="G155" s="277"/>
      <c r="H155" s="276"/>
      <c r="I155" s="276"/>
      <c r="J155" s="276"/>
      <c r="K155" s="276"/>
      <c r="L155" s="277"/>
      <c r="M155" s="276"/>
      <c r="N155" s="276"/>
      <c r="O155" s="276"/>
      <c r="P155" s="276"/>
      <c r="Q155" s="277"/>
      <c r="R155" s="276"/>
      <c r="S155" s="276"/>
      <c r="T155" s="276"/>
      <c r="U155" s="276"/>
      <c r="V155" s="276"/>
      <c r="W155" s="276"/>
      <c r="X155" s="276"/>
      <c r="Y155" s="276"/>
      <c r="Z155" s="276"/>
      <c r="AA155" s="276"/>
      <c r="AB155" s="278"/>
    </row>
    <row r="156" spans="1:28" s="157" customFormat="1" ht="15" customHeight="1" x14ac:dyDescent="0.2">
      <c r="A156" s="212"/>
      <c r="B156" s="213"/>
      <c r="C156" s="279"/>
      <c r="D156" s="279"/>
      <c r="E156" s="279"/>
      <c r="F156" s="279"/>
      <c r="G156" s="279"/>
      <c r="H156" s="279"/>
      <c r="I156" s="279"/>
      <c r="J156" s="279"/>
      <c r="K156" s="279"/>
      <c r="L156" s="279"/>
      <c r="M156" s="279"/>
      <c r="N156" s="279"/>
      <c r="O156" s="279"/>
      <c r="P156" s="279"/>
      <c r="Q156" s="279"/>
      <c r="R156" s="279"/>
      <c r="S156" s="279"/>
      <c r="T156" s="279"/>
      <c r="U156" s="279"/>
      <c r="V156" s="279"/>
      <c r="W156" s="279"/>
      <c r="X156" s="279"/>
      <c r="Y156" s="279"/>
      <c r="Z156" s="279"/>
      <c r="AA156" s="279"/>
      <c r="AB156" s="279"/>
    </row>
    <row r="157" spans="1:28" s="157" customFormat="1" ht="15" customHeight="1" x14ac:dyDescent="0.2">
      <c r="A157" s="280"/>
      <c r="B157" s="281"/>
      <c r="C157" s="282"/>
      <c r="D157" s="283"/>
      <c r="E157" s="283"/>
      <c r="F157" s="283"/>
      <c r="G157" s="284"/>
      <c r="H157" s="284"/>
      <c r="I157" s="283"/>
      <c r="J157" s="283"/>
      <c r="K157" s="283"/>
      <c r="L157" s="284"/>
      <c r="M157" s="284"/>
      <c r="N157" s="283"/>
      <c r="O157" s="283"/>
      <c r="P157" s="283"/>
      <c r="Q157" s="284"/>
      <c r="R157" s="284"/>
      <c r="S157" s="283"/>
      <c r="T157" s="283"/>
      <c r="U157" s="283"/>
      <c r="V157" s="283"/>
      <c r="W157" s="283"/>
      <c r="X157" s="283"/>
      <c r="Y157" s="283"/>
      <c r="Z157" s="283"/>
      <c r="AA157" s="283"/>
      <c r="AB157" s="285"/>
    </row>
    <row r="158" spans="1:28" s="157" customFormat="1" ht="15" customHeight="1" x14ac:dyDescent="0.2">
      <c r="A158" s="286"/>
      <c r="B158" s="287"/>
      <c r="C158" s="288"/>
      <c r="D158" s="289"/>
      <c r="E158" s="289"/>
      <c r="F158" s="289"/>
      <c r="G158" s="290"/>
      <c r="H158" s="289"/>
      <c r="I158" s="289"/>
      <c r="J158" s="289"/>
      <c r="K158" s="289"/>
      <c r="L158" s="290"/>
      <c r="M158" s="289"/>
      <c r="N158" s="289"/>
      <c r="O158" s="289"/>
      <c r="P158" s="289"/>
      <c r="Q158" s="290"/>
      <c r="R158" s="289"/>
      <c r="S158" s="289"/>
      <c r="T158" s="289"/>
      <c r="U158" s="289"/>
      <c r="V158" s="289"/>
      <c r="W158" s="289"/>
      <c r="X158" s="289"/>
      <c r="Y158" s="289"/>
      <c r="Z158" s="289"/>
      <c r="AA158" s="289"/>
      <c r="AB158" s="291"/>
    </row>
    <row r="159" spans="1:28" s="157" customFormat="1" ht="15" customHeight="1" x14ac:dyDescent="0.2">
      <c r="A159" s="292"/>
      <c r="B159" s="293"/>
      <c r="C159" s="294"/>
      <c r="D159" s="295"/>
      <c r="E159" s="295"/>
      <c r="F159" s="295"/>
      <c r="G159" s="296"/>
      <c r="H159" s="295"/>
      <c r="I159" s="295"/>
      <c r="J159" s="295"/>
      <c r="K159" s="295"/>
      <c r="L159" s="296"/>
      <c r="M159" s="295"/>
      <c r="N159" s="295"/>
      <c r="O159" s="295"/>
      <c r="P159" s="295"/>
      <c r="Q159" s="296"/>
      <c r="R159" s="295"/>
      <c r="S159" s="295"/>
      <c r="T159" s="295"/>
      <c r="U159" s="295"/>
      <c r="V159" s="295"/>
      <c r="W159" s="295"/>
      <c r="X159" s="295"/>
      <c r="Y159" s="295"/>
      <c r="Z159" s="295"/>
      <c r="AA159" s="295"/>
      <c r="AB159" s="297"/>
    </row>
    <row r="160" spans="1:28" s="162" customFormat="1" ht="15" customHeight="1" x14ac:dyDescent="0.2">
      <c r="A160" s="298"/>
      <c r="B160" s="299"/>
      <c r="C160" s="300"/>
      <c r="D160" s="301"/>
      <c r="E160" s="301"/>
      <c r="F160" s="301"/>
      <c r="G160" s="302"/>
      <c r="H160" s="301"/>
      <c r="I160" s="301"/>
      <c r="J160" s="301"/>
      <c r="K160" s="301"/>
      <c r="L160" s="302"/>
      <c r="M160" s="301"/>
      <c r="N160" s="301"/>
      <c r="O160" s="301"/>
      <c r="P160" s="301"/>
      <c r="Q160" s="302"/>
      <c r="R160" s="301"/>
      <c r="S160" s="301"/>
      <c r="T160" s="301"/>
      <c r="U160" s="301"/>
      <c r="V160" s="301"/>
      <c r="W160" s="301"/>
      <c r="X160" s="301"/>
      <c r="Y160" s="301"/>
      <c r="Z160" s="301"/>
      <c r="AA160" s="301"/>
      <c r="AB160" s="303"/>
    </row>
    <row r="161" spans="1:28" s="157" customFormat="1" ht="15" customHeight="1" x14ac:dyDescent="0.2">
      <c r="A161" s="251"/>
      <c r="B161" s="252"/>
      <c r="C161" s="304"/>
      <c r="D161" s="305"/>
      <c r="E161" s="305"/>
      <c r="F161" s="305"/>
      <c r="G161" s="306"/>
      <c r="H161" s="305"/>
      <c r="I161" s="305"/>
      <c r="J161" s="305"/>
      <c r="K161" s="305"/>
      <c r="L161" s="306"/>
      <c r="M161" s="305"/>
      <c r="N161" s="305"/>
      <c r="O161" s="305"/>
      <c r="P161" s="305"/>
      <c r="Q161" s="306"/>
      <c r="R161" s="305"/>
      <c r="S161" s="305"/>
      <c r="T161" s="305"/>
      <c r="U161" s="305"/>
      <c r="V161" s="305"/>
      <c r="W161" s="305"/>
      <c r="X161" s="305"/>
      <c r="Y161" s="305"/>
      <c r="Z161" s="305"/>
      <c r="AA161" s="305"/>
      <c r="AB161" s="307"/>
    </row>
    <row r="162" spans="1:28" s="157" customFormat="1" ht="15" customHeight="1" x14ac:dyDescent="0.2">
      <c r="A162" s="251"/>
      <c r="B162" s="252"/>
      <c r="C162" s="304"/>
      <c r="D162" s="305"/>
      <c r="E162" s="305"/>
      <c r="F162" s="305"/>
      <c r="G162" s="306"/>
      <c r="H162" s="305"/>
      <c r="I162" s="305"/>
      <c r="J162" s="305"/>
      <c r="K162" s="305"/>
      <c r="L162" s="306"/>
      <c r="M162" s="305"/>
      <c r="N162" s="305"/>
      <c r="O162" s="305"/>
      <c r="P162" s="305"/>
      <c r="Q162" s="306"/>
      <c r="R162" s="305"/>
      <c r="S162" s="305"/>
      <c r="T162" s="305"/>
      <c r="U162" s="305"/>
      <c r="V162" s="305"/>
      <c r="W162" s="305"/>
      <c r="X162" s="305"/>
      <c r="Y162" s="305"/>
      <c r="Z162" s="305"/>
      <c r="AA162" s="305"/>
      <c r="AB162" s="307"/>
    </row>
    <row r="163" spans="1:28" s="157" customFormat="1" ht="15" customHeight="1" x14ac:dyDescent="0.2">
      <c r="A163" s="251"/>
      <c r="B163" s="252"/>
      <c r="C163" s="304"/>
      <c r="D163" s="305"/>
      <c r="E163" s="305"/>
      <c r="F163" s="305"/>
      <c r="G163" s="306"/>
      <c r="H163" s="305"/>
      <c r="I163" s="305"/>
      <c r="J163" s="305"/>
      <c r="K163" s="305"/>
      <c r="L163" s="306"/>
      <c r="M163" s="305"/>
      <c r="N163" s="305"/>
      <c r="O163" s="305"/>
      <c r="P163" s="305"/>
      <c r="Q163" s="306"/>
      <c r="R163" s="305"/>
      <c r="S163" s="305"/>
      <c r="T163" s="305"/>
      <c r="U163" s="305"/>
      <c r="V163" s="305"/>
      <c r="W163" s="305"/>
      <c r="X163" s="305"/>
      <c r="Y163" s="305"/>
      <c r="Z163" s="305"/>
      <c r="AA163" s="305"/>
      <c r="AB163" s="307"/>
    </row>
    <row r="164" spans="1:28" s="157" customFormat="1" ht="15" customHeight="1" x14ac:dyDescent="0.2">
      <c r="A164" s="251"/>
      <c r="B164" s="252"/>
      <c r="C164" s="304"/>
      <c r="D164" s="305"/>
      <c r="E164" s="305"/>
      <c r="F164" s="305"/>
      <c r="G164" s="306"/>
      <c r="H164" s="305"/>
      <c r="I164" s="305"/>
      <c r="J164" s="305"/>
      <c r="K164" s="305"/>
      <c r="L164" s="306"/>
      <c r="M164" s="305"/>
      <c r="N164" s="305"/>
      <c r="O164" s="305"/>
      <c r="P164" s="305"/>
      <c r="Q164" s="306"/>
      <c r="R164" s="305"/>
      <c r="S164" s="305"/>
      <c r="T164" s="305"/>
      <c r="U164" s="305"/>
      <c r="V164" s="305"/>
      <c r="W164" s="305"/>
      <c r="X164" s="305"/>
      <c r="Y164" s="305"/>
      <c r="Z164" s="305"/>
      <c r="AA164" s="305"/>
      <c r="AB164" s="307"/>
    </row>
    <row r="165" spans="1:28" s="157" customFormat="1" ht="15" customHeight="1" x14ac:dyDescent="0.2">
      <c r="A165" s="251"/>
      <c r="B165" s="252"/>
      <c r="C165" s="304"/>
      <c r="D165" s="305"/>
      <c r="E165" s="305"/>
      <c r="F165" s="305"/>
      <c r="G165" s="306"/>
      <c r="H165" s="305"/>
      <c r="I165" s="305"/>
      <c r="J165" s="305"/>
      <c r="K165" s="305"/>
      <c r="L165" s="306"/>
      <c r="M165" s="305"/>
      <c r="N165" s="305"/>
      <c r="O165" s="305"/>
      <c r="P165" s="305"/>
      <c r="Q165" s="306"/>
      <c r="R165" s="305"/>
      <c r="S165" s="305"/>
      <c r="T165" s="305"/>
      <c r="U165" s="305"/>
      <c r="V165" s="305"/>
      <c r="W165" s="305"/>
      <c r="X165" s="305"/>
      <c r="Y165" s="305"/>
      <c r="Z165" s="305"/>
      <c r="AA165" s="305"/>
      <c r="AB165" s="307"/>
    </row>
    <row r="166" spans="1:28" s="157" customFormat="1" ht="15" customHeight="1" x14ac:dyDescent="0.2">
      <c r="A166" s="251"/>
      <c r="B166" s="252"/>
      <c r="C166" s="304"/>
      <c r="D166" s="305"/>
      <c r="E166" s="305"/>
      <c r="F166" s="305"/>
      <c r="G166" s="306"/>
      <c r="H166" s="305"/>
      <c r="I166" s="305"/>
      <c r="J166" s="305"/>
      <c r="K166" s="305"/>
      <c r="L166" s="306"/>
      <c r="M166" s="305"/>
      <c r="N166" s="305"/>
      <c r="O166" s="305"/>
      <c r="P166" s="305"/>
      <c r="Q166" s="306"/>
      <c r="R166" s="305"/>
      <c r="S166" s="305"/>
      <c r="T166" s="305"/>
      <c r="U166" s="305"/>
      <c r="V166" s="305"/>
      <c r="W166" s="305"/>
      <c r="X166" s="305"/>
      <c r="Y166" s="305"/>
      <c r="Z166" s="305"/>
      <c r="AA166" s="305"/>
      <c r="AB166" s="307"/>
    </row>
    <row r="167" spans="1:28" s="157" customFormat="1" ht="15" customHeight="1" x14ac:dyDescent="0.2">
      <c r="A167" s="251"/>
      <c r="B167" s="252"/>
      <c r="C167" s="304"/>
      <c r="D167" s="305"/>
      <c r="E167" s="305"/>
      <c r="F167" s="305"/>
      <c r="G167" s="306"/>
      <c r="H167" s="305"/>
      <c r="I167" s="305"/>
      <c r="J167" s="305"/>
      <c r="K167" s="305"/>
      <c r="L167" s="306"/>
      <c r="M167" s="305"/>
      <c r="N167" s="305"/>
      <c r="O167" s="305"/>
      <c r="P167" s="305"/>
      <c r="Q167" s="306"/>
      <c r="R167" s="305"/>
      <c r="S167" s="305"/>
      <c r="T167" s="305"/>
      <c r="U167" s="305"/>
      <c r="V167" s="305"/>
      <c r="W167" s="305"/>
      <c r="X167" s="305"/>
      <c r="Y167" s="305"/>
      <c r="Z167" s="305"/>
      <c r="AA167" s="305"/>
      <c r="AB167" s="307"/>
    </row>
    <row r="168" spans="1:28" s="157" customFormat="1" ht="15" customHeight="1" x14ac:dyDescent="0.2">
      <c r="A168" s="251"/>
      <c r="B168" s="252"/>
      <c r="C168" s="304"/>
      <c r="D168" s="305"/>
      <c r="E168" s="305"/>
      <c r="F168" s="305"/>
      <c r="G168" s="306"/>
      <c r="H168" s="305"/>
      <c r="I168" s="305"/>
      <c r="J168" s="305"/>
      <c r="K168" s="305"/>
      <c r="L168" s="306"/>
      <c r="M168" s="305"/>
      <c r="N168" s="305"/>
      <c r="O168" s="305"/>
      <c r="P168" s="305"/>
      <c r="Q168" s="306"/>
      <c r="R168" s="305"/>
      <c r="S168" s="305"/>
      <c r="T168" s="305"/>
      <c r="U168" s="305"/>
      <c r="V168" s="305"/>
      <c r="W168" s="305"/>
      <c r="X168" s="305"/>
      <c r="Y168" s="305"/>
      <c r="Z168" s="305"/>
      <c r="AA168" s="305"/>
      <c r="AB168" s="307"/>
    </row>
    <row r="169" spans="1:28" s="157" customFormat="1" ht="15" customHeight="1" x14ac:dyDescent="0.2">
      <c r="A169" s="251"/>
      <c r="B169" s="252"/>
      <c r="C169" s="304"/>
      <c r="D169" s="305"/>
      <c r="E169" s="305"/>
      <c r="F169" s="305"/>
      <c r="G169" s="306"/>
      <c r="H169" s="305"/>
      <c r="I169" s="305"/>
      <c r="J169" s="305"/>
      <c r="K169" s="305"/>
      <c r="L169" s="306"/>
      <c r="M169" s="305"/>
      <c r="N169" s="305"/>
      <c r="O169" s="305"/>
      <c r="P169" s="305"/>
      <c r="Q169" s="306"/>
      <c r="R169" s="305"/>
      <c r="S169" s="305"/>
      <c r="T169" s="305"/>
      <c r="U169" s="305"/>
      <c r="V169" s="305"/>
      <c r="W169" s="305"/>
      <c r="X169" s="305"/>
      <c r="Y169" s="305"/>
      <c r="Z169" s="305"/>
      <c r="AA169" s="305"/>
      <c r="AB169" s="307"/>
    </row>
    <row r="170" spans="1:28" s="157" customFormat="1" ht="15" customHeight="1" x14ac:dyDescent="0.2">
      <c r="A170" s="251"/>
      <c r="B170" s="252"/>
      <c r="C170" s="304"/>
      <c r="D170" s="305"/>
      <c r="E170" s="305"/>
      <c r="F170" s="305"/>
      <c r="G170" s="306"/>
      <c r="H170" s="305"/>
      <c r="I170" s="305"/>
      <c r="J170" s="305"/>
      <c r="K170" s="305"/>
      <c r="L170" s="306"/>
      <c r="M170" s="305"/>
      <c r="N170" s="305"/>
      <c r="O170" s="305"/>
      <c r="P170" s="305"/>
      <c r="Q170" s="306"/>
      <c r="R170" s="305"/>
      <c r="S170" s="305"/>
      <c r="T170" s="305"/>
      <c r="U170" s="305"/>
      <c r="V170" s="305"/>
      <c r="W170" s="305"/>
      <c r="X170" s="305"/>
      <c r="Y170" s="305"/>
      <c r="Z170" s="305"/>
      <c r="AA170" s="305"/>
      <c r="AB170" s="307"/>
    </row>
    <row r="171" spans="1:28" s="157" customFormat="1" ht="15" customHeight="1" x14ac:dyDescent="0.2">
      <c r="A171" s="251"/>
      <c r="B171" s="252"/>
      <c r="C171" s="304"/>
      <c r="D171" s="305"/>
      <c r="E171" s="305"/>
      <c r="F171" s="305"/>
      <c r="G171" s="306"/>
      <c r="H171" s="305"/>
      <c r="I171" s="305"/>
      <c r="J171" s="305"/>
      <c r="K171" s="305"/>
      <c r="L171" s="306"/>
      <c r="M171" s="305"/>
      <c r="N171" s="305"/>
      <c r="O171" s="305"/>
      <c r="P171" s="305"/>
      <c r="Q171" s="306"/>
      <c r="R171" s="305"/>
      <c r="S171" s="305"/>
      <c r="T171" s="305"/>
      <c r="U171" s="305"/>
      <c r="V171" s="305"/>
      <c r="W171" s="305"/>
      <c r="X171" s="305"/>
      <c r="Y171" s="305"/>
      <c r="Z171" s="305"/>
      <c r="AA171" s="305"/>
      <c r="AB171" s="307"/>
    </row>
    <row r="172" spans="1:28" s="157" customFormat="1" ht="15" customHeight="1" x14ac:dyDescent="0.2">
      <c r="A172" s="251"/>
      <c r="B172" s="252"/>
      <c r="C172" s="304"/>
      <c r="D172" s="305"/>
      <c r="E172" s="305"/>
      <c r="F172" s="305"/>
      <c r="G172" s="306"/>
      <c r="H172" s="305"/>
      <c r="I172" s="305"/>
      <c r="J172" s="305"/>
      <c r="K172" s="305"/>
      <c r="L172" s="306"/>
      <c r="M172" s="305"/>
      <c r="N172" s="305"/>
      <c r="O172" s="305"/>
      <c r="P172" s="305"/>
      <c r="Q172" s="306"/>
      <c r="R172" s="305"/>
      <c r="S172" s="305"/>
      <c r="T172" s="305"/>
      <c r="U172" s="305"/>
      <c r="V172" s="305"/>
      <c r="W172" s="305"/>
      <c r="X172" s="305"/>
      <c r="Y172" s="305"/>
      <c r="Z172" s="305"/>
      <c r="AA172" s="305"/>
      <c r="AB172" s="307"/>
    </row>
    <row r="173" spans="1:28" s="157" customFormat="1" ht="15" customHeight="1" x14ac:dyDescent="0.2">
      <c r="A173" s="251"/>
      <c r="B173" s="252"/>
      <c r="C173" s="304"/>
      <c r="D173" s="305"/>
      <c r="E173" s="305"/>
      <c r="F173" s="305"/>
      <c r="G173" s="306"/>
      <c r="H173" s="305"/>
      <c r="I173" s="305"/>
      <c r="J173" s="305"/>
      <c r="K173" s="305"/>
      <c r="L173" s="306"/>
      <c r="M173" s="305"/>
      <c r="N173" s="305"/>
      <c r="O173" s="305"/>
      <c r="P173" s="305"/>
      <c r="Q173" s="306"/>
      <c r="R173" s="305"/>
      <c r="S173" s="305"/>
      <c r="T173" s="305"/>
      <c r="U173" s="305"/>
      <c r="V173" s="305"/>
      <c r="W173" s="305"/>
      <c r="X173" s="305"/>
      <c r="Y173" s="305"/>
      <c r="Z173" s="305"/>
      <c r="AA173" s="305"/>
      <c r="AB173" s="307"/>
    </row>
    <row r="174" spans="1:28" s="157" customFormat="1" ht="15" customHeight="1" x14ac:dyDescent="0.2">
      <c r="A174" s="251"/>
      <c r="B174" s="252"/>
      <c r="C174" s="304"/>
      <c r="D174" s="305"/>
      <c r="E174" s="305"/>
      <c r="F174" s="305"/>
      <c r="G174" s="306"/>
      <c r="H174" s="305"/>
      <c r="I174" s="305"/>
      <c r="J174" s="305"/>
      <c r="K174" s="305"/>
      <c r="L174" s="306"/>
      <c r="M174" s="305"/>
      <c r="N174" s="305"/>
      <c r="O174" s="305"/>
      <c r="P174" s="305"/>
      <c r="Q174" s="306"/>
      <c r="R174" s="305"/>
      <c r="S174" s="305"/>
      <c r="T174" s="305"/>
      <c r="U174" s="305"/>
      <c r="V174" s="305"/>
      <c r="W174" s="305"/>
      <c r="X174" s="305"/>
      <c r="Y174" s="305"/>
      <c r="Z174" s="305"/>
      <c r="AA174" s="305"/>
      <c r="AB174" s="307"/>
    </row>
    <row r="175" spans="1:28" s="157" customFormat="1" ht="15" customHeight="1" x14ac:dyDescent="0.2">
      <c r="A175" s="251"/>
      <c r="B175" s="252"/>
      <c r="C175" s="304"/>
      <c r="D175" s="305"/>
      <c r="E175" s="305"/>
      <c r="F175" s="305"/>
      <c r="G175" s="306"/>
      <c r="H175" s="305"/>
      <c r="I175" s="305"/>
      <c r="J175" s="305"/>
      <c r="K175" s="305"/>
      <c r="L175" s="306"/>
      <c r="M175" s="305"/>
      <c r="N175" s="305"/>
      <c r="O175" s="305"/>
      <c r="P175" s="305"/>
      <c r="Q175" s="306"/>
      <c r="R175" s="305"/>
      <c r="S175" s="305"/>
      <c r="T175" s="305"/>
      <c r="U175" s="305"/>
      <c r="V175" s="305"/>
      <c r="W175" s="305"/>
      <c r="X175" s="305"/>
      <c r="Y175" s="305"/>
      <c r="Z175" s="305"/>
      <c r="AA175" s="305"/>
      <c r="AB175" s="307"/>
    </row>
    <row r="176" spans="1:28" s="157" customFormat="1" ht="15" customHeight="1" x14ac:dyDescent="0.2">
      <c r="A176" s="251"/>
      <c r="B176" s="252"/>
      <c r="C176" s="304"/>
      <c r="D176" s="305"/>
      <c r="E176" s="305"/>
      <c r="F176" s="305"/>
      <c r="G176" s="306"/>
      <c r="H176" s="305"/>
      <c r="I176" s="305"/>
      <c r="J176" s="305"/>
      <c r="K176" s="305"/>
      <c r="L176" s="306"/>
      <c r="M176" s="305"/>
      <c r="N176" s="305"/>
      <c r="O176" s="305"/>
      <c r="P176" s="305"/>
      <c r="Q176" s="306"/>
      <c r="R176" s="305"/>
      <c r="S176" s="305"/>
      <c r="T176" s="305"/>
      <c r="U176" s="305"/>
      <c r="V176" s="305"/>
      <c r="W176" s="305"/>
      <c r="X176" s="305"/>
      <c r="Y176" s="305"/>
      <c r="Z176" s="305"/>
      <c r="AA176" s="305"/>
      <c r="AB176" s="307"/>
    </row>
    <row r="177" spans="1:28" s="157" customFormat="1" ht="15" customHeight="1" x14ac:dyDescent="0.2">
      <c r="A177" s="251"/>
      <c r="B177" s="252"/>
      <c r="C177" s="304"/>
      <c r="D177" s="305"/>
      <c r="E177" s="305"/>
      <c r="F177" s="305"/>
      <c r="G177" s="306"/>
      <c r="H177" s="305"/>
      <c r="I177" s="305"/>
      <c r="J177" s="305"/>
      <c r="K177" s="305"/>
      <c r="L177" s="306"/>
      <c r="M177" s="305"/>
      <c r="N177" s="305"/>
      <c r="O177" s="305"/>
      <c r="P177" s="305"/>
      <c r="Q177" s="306"/>
      <c r="R177" s="305"/>
      <c r="S177" s="305"/>
      <c r="T177" s="305"/>
      <c r="U177" s="305"/>
      <c r="V177" s="305"/>
      <c r="W177" s="305"/>
      <c r="X177" s="305"/>
      <c r="Y177" s="305"/>
      <c r="Z177" s="305"/>
      <c r="AA177" s="305"/>
      <c r="AB177" s="307"/>
    </row>
    <row r="178" spans="1:28" s="157" customFormat="1" ht="15" customHeight="1" x14ac:dyDescent="0.2">
      <c r="A178" s="251"/>
      <c r="B178" s="252"/>
      <c r="C178" s="304"/>
      <c r="D178" s="305"/>
      <c r="E178" s="305"/>
      <c r="F178" s="305"/>
      <c r="G178" s="306"/>
      <c r="H178" s="305"/>
      <c r="I178" s="305"/>
      <c r="J178" s="305"/>
      <c r="K178" s="305"/>
      <c r="L178" s="306"/>
      <c r="M178" s="305"/>
      <c r="N178" s="305"/>
      <c r="O178" s="305"/>
      <c r="P178" s="305"/>
      <c r="Q178" s="306"/>
      <c r="R178" s="305"/>
      <c r="S178" s="305"/>
      <c r="T178" s="305"/>
      <c r="U178" s="305"/>
      <c r="V178" s="305"/>
      <c r="W178" s="305"/>
      <c r="X178" s="305"/>
      <c r="Y178" s="305"/>
      <c r="Z178" s="305"/>
      <c r="AA178" s="305"/>
      <c r="AB178" s="307"/>
    </row>
    <row r="179" spans="1:28" s="157" customFormat="1" ht="15" customHeight="1" x14ac:dyDescent="0.2">
      <c r="A179" s="251"/>
      <c r="B179" s="252"/>
      <c r="C179" s="304"/>
      <c r="D179" s="305"/>
      <c r="E179" s="305"/>
      <c r="F179" s="305"/>
      <c r="G179" s="306"/>
      <c r="H179" s="305"/>
      <c r="I179" s="305"/>
      <c r="J179" s="305"/>
      <c r="K179" s="305"/>
      <c r="L179" s="306"/>
      <c r="M179" s="305"/>
      <c r="N179" s="305"/>
      <c r="O179" s="305"/>
      <c r="P179" s="305"/>
      <c r="Q179" s="306"/>
      <c r="R179" s="305"/>
      <c r="S179" s="305"/>
      <c r="T179" s="305"/>
      <c r="U179" s="305"/>
      <c r="V179" s="305"/>
      <c r="W179" s="305"/>
      <c r="X179" s="305"/>
      <c r="Y179" s="305"/>
      <c r="Z179" s="305"/>
      <c r="AA179" s="305"/>
      <c r="AB179" s="307"/>
    </row>
    <row r="180" spans="1:28" s="157" customFormat="1" ht="15" customHeight="1" x14ac:dyDescent="0.2">
      <c r="A180" s="273"/>
      <c r="B180" s="274"/>
      <c r="C180" s="308"/>
      <c r="D180" s="309"/>
      <c r="E180" s="309"/>
      <c r="F180" s="309"/>
      <c r="G180" s="310"/>
      <c r="H180" s="309"/>
      <c r="I180" s="309"/>
      <c r="J180" s="309"/>
      <c r="K180" s="309"/>
      <c r="L180" s="310"/>
      <c r="M180" s="309"/>
      <c r="N180" s="309"/>
      <c r="O180" s="309"/>
      <c r="P180" s="309"/>
      <c r="Q180" s="310"/>
      <c r="R180" s="309"/>
      <c r="S180" s="309"/>
      <c r="T180" s="309"/>
      <c r="U180" s="309"/>
      <c r="V180" s="309"/>
      <c r="W180" s="309"/>
      <c r="X180" s="309"/>
      <c r="Y180" s="309"/>
      <c r="Z180" s="309"/>
      <c r="AA180" s="309"/>
      <c r="AB180" s="311"/>
    </row>
    <row r="181" spans="1:28" s="157" customFormat="1" ht="15" customHeight="1" x14ac:dyDescent="0.2">
      <c r="B181" s="135"/>
    </row>
    <row r="182" spans="1:28" s="123" customFormat="1" ht="15" customHeight="1" x14ac:dyDescent="0.2">
      <c r="B182" s="312"/>
    </row>
    <row r="183" spans="1:28" s="123" customFormat="1" ht="15" customHeight="1" x14ac:dyDescent="0.2">
      <c r="B183" s="312"/>
    </row>
    <row r="184" spans="1:28" s="123" customFormat="1" ht="15" customHeight="1" x14ac:dyDescent="0.2">
      <c r="B184" s="312"/>
    </row>
    <row r="185" spans="1:28" s="123" customFormat="1" ht="15" customHeight="1" x14ac:dyDescent="0.2">
      <c r="B185" s="312"/>
    </row>
    <row r="186" spans="1:28" s="123" customFormat="1" ht="15" customHeight="1" x14ac:dyDescent="0.2">
      <c r="B186" s="312"/>
    </row>
    <row r="187" spans="1:28" s="123" customFormat="1" ht="15" customHeight="1" x14ac:dyDescent="0.2">
      <c r="B187" s="312"/>
    </row>
    <row r="188" spans="1:28" s="123" customFormat="1" ht="15" customHeight="1" x14ac:dyDescent="0.2">
      <c r="B188" s="312"/>
    </row>
    <row r="189" spans="1:28" s="123" customFormat="1" ht="15" customHeight="1" x14ac:dyDescent="0.2">
      <c r="B189" s="312"/>
    </row>
    <row r="190" spans="1:28" s="123" customFormat="1" ht="15" customHeight="1" x14ac:dyDescent="0.2">
      <c r="B190" s="312"/>
    </row>
    <row r="191" spans="1:28" s="123" customFormat="1" ht="15" customHeight="1" x14ac:dyDescent="0.2">
      <c r="B191" s="312"/>
    </row>
    <row r="192" spans="1:28" s="123" customFormat="1" ht="15" customHeight="1" x14ac:dyDescent="0.2">
      <c r="B192" s="312"/>
    </row>
    <row r="193" spans="1:28" s="123" customFormat="1" ht="15" customHeight="1" x14ac:dyDescent="0.2">
      <c r="A193" s="215"/>
      <c r="B193" s="216"/>
      <c r="C193" s="313"/>
      <c r="D193" s="313"/>
      <c r="E193" s="313"/>
      <c r="F193" s="313"/>
      <c r="G193" s="313"/>
      <c r="H193" s="313"/>
      <c r="I193" s="313"/>
      <c r="J193" s="313"/>
      <c r="K193" s="313"/>
      <c r="L193" s="313"/>
      <c r="M193" s="313"/>
      <c r="N193" s="313"/>
      <c r="O193" s="313"/>
      <c r="P193" s="313"/>
      <c r="Q193" s="313"/>
      <c r="R193" s="313"/>
      <c r="S193" s="313"/>
      <c r="T193" s="313"/>
      <c r="U193" s="313"/>
      <c r="V193" s="313"/>
      <c r="W193" s="313"/>
      <c r="X193" s="313"/>
      <c r="Y193" s="313"/>
      <c r="Z193" s="313"/>
      <c r="AA193" s="313"/>
      <c r="AB193" s="313"/>
    </row>
    <row r="194" spans="1:28" s="123" customFormat="1" ht="15" customHeight="1" x14ac:dyDescent="0.2">
      <c r="A194" s="215"/>
      <c r="B194" s="216"/>
      <c r="C194" s="313"/>
      <c r="D194" s="313"/>
      <c r="E194" s="313"/>
      <c r="F194" s="313"/>
      <c r="G194" s="313"/>
      <c r="H194" s="313"/>
      <c r="I194" s="313"/>
      <c r="J194" s="313"/>
      <c r="K194" s="313"/>
      <c r="L194" s="313"/>
      <c r="M194" s="313"/>
      <c r="N194" s="313"/>
      <c r="O194" s="313"/>
      <c r="P194" s="313"/>
      <c r="Q194" s="313"/>
      <c r="R194" s="313"/>
      <c r="S194" s="313"/>
      <c r="T194" s="313"/>
      <c r="U194" s="313"/>
      <c r="V194" s="313"/>
      <c r="W194" s="313"/>
      <c r="X194" s="313"/>
      <c r="Y194" s="313"/>
      <c r="Z194" s="313"/>
      <c r="AA194" s="313"/>
      <c r="AB194" s="313"/>
    </row>
    <row r="195" spans="1:28" s="123" customFormat="1" ht="15" customHeight="1" x14ac:dyDescent="0.2">
      <c r="A195" s="215"/>
      <c r="B195" s="216"/>
      <c r="C195" s="313"/>
      <c r="D195" s="313"/>
      <c r="E195" s="313"/>
      <c r="F195" s="313"/>
      <c r="G195" s="313"/>
      <c r="H195" s="313"/>
      <c r="I195" s="313"/>
      <c r="J195" s="313"/>
      <c r="K195" s="313"/>
      <c r="L195" s="313"/>
      <c r="M195" s="313"/>
      <c r="N195" s="313"/>
      <c r="O195" s="313"/>
      <c r="P195" s="313"/>
      <c r="Q195" s="313"/>
      <c r="R195" s="313"/>
      <c r="S195" s="313"/>
      <c r="T195" s="313"/>
      <c r="U195" s="313"/>
      <c r="V195" s="313"/>
      <c r="W195" s="313"/>
      <c r="X195" s="313"/>
      <c r="Y195" s="313"/>
      <c r="Z195" s="313"/>
      <c r="AA195" s="313"/>
      <c r="AB195" s="313"/>
    </row>
    <row r="196" spans="1:28" s="123" customFormat="1" ht="15" customHeight="1" x14ac:dyDescent="0.2">
      <c r="A196" s="215"/>
      <c r="B196" s="216"/>
      <c r="C196" s="313"/>
      <c r="D196" s="313"/>
      <c r="E196" s="313"/>
      <c r="F196" s="313"/>
      <c r="G196" s="313"/>
      <c r="H196" s="313"/>
      <c r="I196" s="313"/>
      <c r="J196" s="313"/>
      <c r="K196" s="313"/>
      <c r="L196" s="313"/>
      <c r="M196" s="313"/>
      <c r="N196" s="313"/>
      <c r="O196" s="313"/>
      <c r="P196" s="313"/>
      <c r="Q196" s="313"/>
      <c r="R196" s="313"/>
      <c r="S196" s="313"/>
      <c r="T196" s="313"/>
      <c r="U196" s="313"/>
      <c r="V196" s="313"/>
      <c r="W196" s="313"/>
      <c r="X196" s="313"/>
      <c r="Y196" s="313"/>
      <c r="Z196" s="313"/>
      <c r="AA196" s="313"/>
      <c r="AB196" s="313"/>
    </row>
    <row r="197" spans="1:28" s="123" customFormat="1" ht="15" customHeight="1" x14ac:dyDescent="0.2">
      <c r="A197" s="215"/>
      <c r="B197" s="216"/>
      <c r="C197" s="313"/>
      <c r="D197" s="313"/>
      <c r="E197" s="313"/>
      <c r="F197" s="313"/>
      <c r="G197" s="313"/>
      <c r="H197" s="313"/>
      <c r="I197" s="313"/>
      <c r="J197" s="313"/>
      <c r="K197" s="313"/>
      <c r="L197" s="313"/>
      <c r="M197" s="313"/>
      <c r="N197" s="313"/>
      <c r="O197" s="313"/>
      <c r="P197" s="313"/>
      <c r="Q197" s="313"/>
      <c r="R197" s="313"/>
      <c r="S197" s="313"/>
      <c r="T197" s="313"/>
      <c r="U197" s="313"/>
      <c r="V197" s="313"/>
      <c r="W197" s="313"/>
      <c r="X197" s="313"/>
      <c r="Y197" s="313"/>
      <c r="Z197" s="313"/>
      <c r="AA197" s="313"/>
      <c r="AB197" s="313"/>
    </row>
    <row r="198" spans="1:28" s="123" customFormat="1" ht="15" customHeight="1" x14ac:dyDescent="0.2">
      <c r="A198" s="215"/>
      <c r="B198" s="216"/>
      <c r="C198" s="313"/>
      <c r="D198" s="313"/>
      <c r="E198" s="313"/>
      <c r="F198" s="313"/>
      <c r="G198" s="313"/>
      <c r="H198" s="313"/>
      <c r="I198" s="313"/>
      <c r="J198" s="313"/>
      <c r="K198" s="313"/>
      <c r="L198" s="313"/>
      <c r="M198" s="313"/>
      <c r="N198" s="313"/>
      <c r="O198" s="313"/>
      <c r="P198" s="313"/>
      <c r="Q198" s="313"/>
      <c r="R198" s="313"/>
      <c r="S198" s="313"/>
      <c r="T198" s="313"/>
      <c r="U198" s="313"/>
      <c r="V198" s="313"/>
      <c r="W198" s="313"/>
      <c r="X198" s="313"/>
      <c r="Y198" s="313"/>
      <c r="Z198" s="313"/>
      <c r="AA198" s="313"/>
      <c r="AB198" s="313"/>
    </row>
    <row r="199" spans="1:28" s="123" customFormat="1" ht="15" customHeight="1" x14ac:dyDescent="0.2">
      <c r="A199" s="221"/>
      <c r="B199" s="216"/>
      <c r="C199" s="314"/>
      <c r="D199" s="314"/>
      <c r="E199" s="314"/>
      <c r="F199" s="314"/>
      <c r="G199" s="314"/>
      <c r="H199" s="314"/>
      <c r="I199" s="314"/>
      <c r="J199" s="314"/>
      <c r="K199" s="314"/>
      <c r="L199" s="314"/>
      <c r="M199" s="314"/>
      <c r="N199" s="314"/>
      <c r="O199" s="314"/>
      <c r="P199" s="314"/>
      <c r="Q199" s="314"/>
      <c r="R199" s="314"/>
      <c r="S199" s="314"/>
      <c r="T199" s="314"/>
      <c r="U199" s="314"/>
    </row>
    <row r="200" spans="1:28" s="123" customFormat="1" ht="15" customHeight="1" x14ac:dyDescent="0.2">
      <c r="A200" s="218"/>
      <c r="B200" s="216"/>
      <c r="C200" s="314"/>
      <c r="D200" s="314"/>
      <c r="E200" s="314"/>
      <c r="F200" s="314"/>
      <c r="G200" s="314"/>
      <c r="H200" s="314"/>
      <c r="I200" s="314"/>
      <c r="J200" s="314"/>
      <c r="K200" s="314"/>
      <c r="L200" s="314"/>
      <c r="M200" s="314"/>
      <c r="N200" s="314"/>
      <c r="O200" s="314"/>
      <c r="P200" s="314"/>
      <c r="Q200" s="314"/>
      <c r="R200" s="314"/>
      <c r="S200" s="314"/>
      <c r="T200" s="314"/>
      <c r="U200" s="314"/>
    </row>
    <row r="201" spans="1:28" s="123" customFormat="1" ht="15" customHeight="1" x14ac:dyDescent="0.2">
      <c r="A201" s="221"/>
      <c r="B201" s="216"/>
      <c r="C201" s="314"/>
      <c r="D201" s="314"/>
      <c r="E201" s="314"/>
      <c r="F201" s="314"/>
      <c r="G201" s="314"/>
      <c r="H201" s="314"/>
      <c r="I201" s="314"/>
      <c r="J201" s="314"/>
      <c r="K201" s="314"/>
      <c r="L201" s="314"/>
      <c r="M201" s="314"/>
      <c r="N201" s="314"/>
      <c r="O201" s="314"/>
      <c r="P201" s="314"/>
      <c r="Q201" s="314"/>
      <c r="R201" s="314"/>
      <c r="S201" s="314"/>
      <c r="T201" s="314"/>
      <c r="U201" s="314"/>
    </row>
    <row r="202" spans="1:28" s="123" customFormat="1" ht="15" customHeight="1" x14ac:dyDescent="0.2">
      <c r="A202" s="221"/>
      <c r="B202" s="216"/>
      <c r="C202" s="314"/>
      <c r="D202" s="314"/>
      <c r="E202" s="314"/>
      <c r="F202" s="314"/>
      <c r="G202" s="314"/>
      <c r="H202" s="314"/>
      <c r="I202" s="314"/>
      <c r="J202" s="314"/>
      <c r="K202" s="314"/>
      <c r="L202" s="314"/>
      <c r="M202" s="314"/>
      <c r="N202" s="314"/>
      <c r="O202" s="314"/>
      <c r="P202" s="314"/>
      <c r="Q202" s="314"/>
      <c r="R202" s="314"/>
      <c r="S202" s="314"/>
      <c r="T202" s="314"/>
      <c r="U202" s="314"/>
    </row>
    <row r="203" spans="1:28" s="123" customFormat="1" ht="15" customHeight="1" x14ac:dyDescent="0.2">
      <c r="A203" s="221"/>
      <c r="B203" s="216"/>
      <c r="C203" s="314"/>
      <c r="D203" s="314"/>
      <c r="E203" s="314"/>
      <c r="F203" s="314"/>
      <c r="G203" s="314"/>
      <c r="H203" s="314"/>
      <c r="I203" s="314"/>
      <c r="J203" s="314"/>
      <c r="K203" s="314"/>
      <c r="L203" s="314"/>
      <c r="M203" s="314"/>
      <c r="N203" s="314"/>
      <c r="O203" s="314"/>
      <c r="P203" s="314"/>
      <c r="Q203" s="314"/>
      <c r="R203" s="314"/>
      <c r="S203" s="314"/>
      <c r="T203" s="314"/>
      <c r="U203" s="314"/>
    </row>
    <row r="204" spans="1:28" s="123" customFormat="1" ht="15" customHeight="1" x14ac:dyDescent="0.2">
      <c r="A204" s="221"/>
      <c r="B204" s="216"/>
      <c r="C204" s="314"/>
      <c r="D204" s="314"/>
      <c r="E204" s="314"/>
      <c r="F204" s="314"/>
      <c r="G204" s="314"/>
      <c r="H204" s="314"/>
      <c r="I204" s="314"/>
      <c r="J204" s="314"/>
      <c r="K204" s="314"/>
      <c r="L204" s="314"/>
      <c r="M204" s="314"/>
      <c r="N204" s="314"/>
      <c r="O204" s="314"/>
      <c r="P204" s="314"/>
      <c r="Q204" s="314"/>
      <c r="R204" s="314"/>
      <c r="S204" s="314"/>
      <c r="T204" s="314"/>
      <c r="U204" s="314"/>
    </row>
    <row r="205" spans="1:28" s="123" customFormat="1" ht="15" customHeight="1" x14ac:dyDescent="0.2">
      <c r="A205" s="221"/>
      <c r="B205" s="216"/>
      <c r="C205" s="314"/>
      <c r="D205" s="314"/>
      <c r="E205" s="314"/>
      <c r="F205" s="314"/>
      <c r="G205" s="314"/>
      <c r="H205" s="314"/>
      <c r="I205" s="314"/>
      <c r="J205" s="314"/>
      <c r="K205" s="314"/>
      <c r="L205" s="314"/>
      <c r="M205" s="314"/>
      <c r="N205" s="314"/>
      <c r="O205" s="314"/>
      <c r="P205" s="314"/>
      <c r="Q205" s="314"/>
      <c r="R205" s="314"/>
      <c r="S205" s="314"/>
      <c r="T205" s="314"/>
      <c r="U205" s="314"/>
    </row>
    <row r="206" spans="1:28" s="123" customFormat="1" ht="15" customHeight="1" x14ac:dyDescent="0.2">
      <c r="B206" s="312"/>
    </row>
    <row r="207" spans="1:28" s="123" customFormat="1" ht="17.25" customHeight="1" x14ac:dyDescent="0.2"/>
    <row r="208" spans="1:28" s="123" customFormat="1" ht="22.5" customHeight="1" x14ac:dyDescent="0.35">
      <c r="A208" s="1110" t="str">
        <f>A281</f>
        <v>Ethiopia</v>
      </c>
      <c r="B208" s="1111"/>
    </row>
    <row r="209" spans="1:28" s="123" customFormat="1" ht="22.5" customHeight="1" x14ac:dyDescent="0.3">
      <c r="A209" s="223" t="s">
        <v>112</v>
      </c>
      <c r="B209" s="125"/>
    </row>
    <row r="210" spans="1:28" s="123" customFormat="1" ht="22.5" customHeight="1" x14ac:dyDescent="0.35">
      <c r="A210" s="126" t="str">
        <f>A289</f>
        <v>2000</v>
      </c>
      <c r="B210" s="127"/>
    </row>
    <row r="211" spans="1:28" s="123" customFormat="1" ht="15" customHeight="1" x14ac:dyDescent="0.35">
      <c r="A211" s="128"/>
      <c r="B211" s="125"/>
    </row>
    <row r="212" spans="1:28" s="123" customFormat="1" ht="15" customHeight="1" x14ac:dyDescent="0.25">
      <c r="A212" s="129" t="s">
        <v>41</v>
      </c>
      <c r="B212" s="125"/>
    </row>
    <row r="213" spans="1:28" s="123" customFormat="1" ht="15" customHeight="1" x14ac:dyDescent="0.25">
      <c r="A213" s="1112" t="s">
        <v>42</v>
      </c>
      <c r="B213" s="1113"/>
    </row>
    <row r="214" spans="1:28" s="123" customFormat="1" ht="15" customHeight="1" x14ac:dyDescent="0.2">
      <c r="A214" s="1114" t="s">
        <v>43</v>
      </c>
      <c r="B214" s="1115"/>
    </row>
    <row r="215" spans="1:28" s="123" customFormat="1" ht="15" customHeight="1" x14ac:dyDescent="0.2">
      <c r="A215" s="130" t="s">
        <v>44</v>
      </c>
      <c r="B215" s="125" t="str">
        <f>A280</f>
        <v>DHS00</v>
      </c>
    </row>
    <row r="216" spans="1:28" s="123" customFormat="1" ht="15" customHeight="1" x14ac:dyDescent="0.2">
      <c r="A216" s="130"/>
      <c r="B216" s="125"/>
    </row>
    <row r="217" spans="1:28" s="123" customFormat="1" ht="15" customHeight="1" x14ac:dyDescent="0.2">
      <c r="A217" s="130"/>
      <c r="B217" s="132"/>
    </row>
    <row r="218" spans="1:28" s="123" customFormat="1" ht="15" customHeight="1" x14ac:dyDescent="0.2">
      <c r="A218" s="130"/>
      <c r="B218" s="125"/>
    </row>
    <row r="219" spans="1:28" s="123" customFormat="1" ht="15" customHeight="1" x14ac:dyDescent="0.2">
      <c r="A219" s="133"/>
      <c r="B219" s="134"/>
    </row>
    <row r="220" spans="1:28" s="157" customFormat="1" ht="20.100000000000001" customHeight="1" x14ac:dyDescent="0.2">
      <c r="A220" s="1179" t="s">
        <v>47</v>
      </c>
      <c r="B220" s="1180"/>
      <c r="C220" s="1183" t="s">
        <v>48</v>
      </c>
      <c r="D220" s="1174"/>
      <c r="E220" s="1174"/>
      <c r="F220" s="1174"/>
      <c r="G220" s="1173"/>
      <c r="H220" s="1173" t="s">
        <v>49</v>
      </c>
      <c r="I220" s="1174"/>
      <c r="J220" s="1174"/>
      <c r="K220" s="1174"/>
      <c r="L220" s="1173"/>
      <c r="M220" s="1173" t="s">
        <v>50</v>
      </c>
      <c r="N220" s="1174"/>
      <c r="O220" s="1174"/>
      <c r="P220" s="1174"/>
      <c r="Q220" s="1173"/>
      <c r="R220" s="1173" t="s">
        <v>51</v>
      </c>
      <c r="S220" s="1174"/>
      <c r="T220" s="1174"/>
      <c r="U220" s="1174"/>
      <c r="V220" s="1174"/>
      <c r="W220" s="1174"/>
      <c r="X220" s="1174"/>
      <c r="Y220" s="1174"/>
      <c r="Z220" s="1174"/>
      <c r="AA220" s="1174"/>
      <c r="AB220" s="1175"/>
    </row>
    <row r="221" spans="1:28" s="162" customFormat="1" ht="20.100000000000001" customHeight="1" x14ac:dyDescent="0.2">
      <c r="A221" s="1181"/>
      <c r="B221" s="1182"/>
      <c r="C221" s="315" t="s">
        <v>0</v>
      </c>
      <c r="D221" s="316" t="s">
        <v>1</v>
      </c>
      <c r="E221" s="316" t="s">
        <v>2</v>
      </c>
      <c r="F221" s="316" t="s">
        <v>3</v>
      </c>
      <c r="G221" s="317" t="s">
        <v>4</v>
      </c>
      <c r="H221" s="316" t="s">
        <v>0</v>
      </c>
      <c r="I221" s="316" t="s">
        <v>1</v>
      </c>
      <c r="J221" s="316" t="s">
        <v>2</v>
      </c>
      <c r="K221" s="316" t="s">
        <v>3</v>
      </c>
      <c r="L221" s="317" t="s">
        <v>4</v>
      </c>
      <c r="M221" s="316" t="s">
        <v>0</v>
      </c>
      <c r="N221" s="316" t="s">
        <v>1</v>
      </c>
      <c r="O221" s="316" t="s">
        <v>2</v>
      </c>
      <c r="P221" s="316" t="s">
        <v>3</v>
      </c>
      <c r="Q221" s="317" t="s">
        <v>4</v>
      </c>
      <c r="R221" s="316" t="s">
        <v>52</v>
      </c>
      <c r="S221" s="316" t="s">
        <v>53</v>
      </c>
      <c r="T221" s="316" t="s">
        <v>54</v>
      </c>
      <c r="U221" s="316" t="s">
        <v>55</v>
      </c>
      <c r="V221" s="316" t="s">
        <v>56</v>
      </c>
      <c r="W221" s="316" t="s">
        <v>57</v>
      </c>
      <c r="X221" s="316" t="s">
        <v>58</v>
      </c>
      <c r="Y221" s="316" t="s">
        <v>59</v>
      </c>
      <c r="Z221" s="316" t="s">
        <v>60</v>
      </c>
      <c r="AA221" s="316" t="s">
        <v>61</v>
      </c>
      <c r="AB221" s="318" t="s">
        <v>62</v>
      </c>
    </row>
    <row r="222" spans="1:28" s="157" customFormat="1" ht="17.100000000000001" customHeight="1" x14ac:dyDescent="0.2">
      <c r="A222" s="1176" t="s">
        <v>113</v>
      </c>
      <c r="B222" s="319" t="s">
        <v>15</v>
      </c>
      <c r="C222" s="320" t="s">
        <v>68</v>
      </c>
      <c r="D222" s="320" t="s">
        <v>68</v>
      </c>
      <c r="E222" s="320" t="s">
        <v>68</v>
      </c>
      <c r="F222" s="320" t="s">
        <v>68</v>
      </c>
      <c r="G222" s="320" t="s">
        <v>68</v>
      </c>
      <c r="H222" s="320" t="s">
        <v>68</v>
      </c>
      <c r="I222" s="320" t="s">
        <v>68</v>
      </c>
      <c r="J222" s="320" t="s">
        <v>68</v>
      </c>
      <c r="K222" s="320" t="s">
        <v>68</v>
      </c>
      <c r="L222" s="320" t="s">
        <v>68</v>
      </c>
      <c r="M222" s="320" t="s">
        <v>68</v>
      </c>
      <c r="N222" s="320" t="s">
        <v>68</v>
      </c>
      <c r="O222" s="320" t="s">
        <v>68</v>
      </c>
      <c r="P222" s="320" t="s">
        <v>68</v>
      </c>
      <c r="Q222" s="320" t="s">
        <v>68</v>
      </c>
      <c r="R222" s="320" t="s">
        <v>68</v>
      </c>
      <c r="S222" s="320" t="s">
        <v>68</v>
      </c>
      <c r="T222" s="320" t="s">
        <v>68</v>
      </c>
      <c r="U222" s="320" t="s">
        <v>68</v>
      </c>
      <c r="V222" s="320" t="s">
        <v>68</v>
      </c>
      <c r="W222" s="320" t="s">
        <v>68</v>
      </c>
      <c r="X222" s="320" t="s">
        <v>68</v>
      </c>
      <c r="Y222" s="320" t="s">
        <v>68</v>
      </c>
      <c r="Z222" s="320" t="s">
        <v>68</v>
      </c>
      <c r="AA222" s="320" t="s">
        <v>68</v>
      </c>
      <c r="AB222" s="320" t="s">
        <v>68</v>
      </c>
    </row>
    <row r="223" spans="1:28" s="157" customFormat="1" ht="17.100000000000001" customHeight="1" x14ac:dyDescent="0.2">
      <c r="A223" s="1177"/>
      <c r="B223" s="321" t="s">
        <v>16</v>
      </c>
      <c r="C223" s="322" t="s">
        <v>68</v>
      </c>
      <c r="D223" s="322" t="s">
        <v>68</v>
      </c>
      <c r="E223" s="322" t="s">
        <v>68</v>
      </c>
      <c r="F223" s="322" t="s">
        <v>68</v>
      </c>
      <c r="G223" s="322" t="s">
        <v>68</v>
      </c>
      <c r="H223" s="322" t="s">
        <v>68</v>
      </c>
      <c r="I223" s="322" t="s">
        <v>68</v>
      </c>
      <c r="J223" s="322" t="s">
        <v>68</v>
      </c>
      <c r="K223" s="322" t="s">
        <v>68</v>
      </c>
      <c r="L223" s="322" t="s">
        <v>68</v>
      </c>
      <c r="M223" s="322" t="s">
        <v>68</v>
      </c>
      <c r="N223" s="322" t="s">
        <v>68</v>
      </c>
      <c r="O223" s="322" t="s">
        <v>68</v>
      </c>
      <c r="P223" s="322" t="s">
        <v>68</v>
      </c>
      <c r="Q223" s="322" t="s">
        <v>68</v>
      </c>
      <c r="R223" s="322" t="s">
        <v>68</v>
      </c>
      <c r="S223" s="322" t="s">
        <v>68</v>
      </c>
      <c r="T223" s="322" t="s">
        <v>68</v>
      </c>
      <c r="U223" s="322" t="s">
        <v>68</v>
      </c>
      <c r="V223" s="322" t="s">
        <v>68</v>
      </c>
      <c r="W223" s="322" t="s">
        <v>68</v>
      </c>
      <c r="X223" s="322" t="s">
        <v>68</v>
      </c>
      <c r="Y223" s="322" t="s">
        <v>68</v>
      </c>
      <c r="Z223" s="322" t="s">
        <v>68</v>
      </c>
      <c r="AA223" s="322" t="s">
        <v>68</v>
      </c>
      <c r="AB223" s="322" t="s">
        <v>68</v>
      </c>
    </row>
    <row r="224" spans="1:28" s="157" customFormat="1" ht="17.100000000000001" customHeight="1" x14ac:dyDescent="0.2">
      <c r="A224" s="1178"/>
      <c r="B224" s="323" t="s">
        <v>20</v>
      </c>
      <c r="C224" s="324" t="s">
        <v>68</v>
      </c>
      <c r="D224" s="324" t="s">
        <v>68</v>
      </c>
      <c r="E224" s="324" t="s">
        <v>68</v>
      </c>
      <c r="F224" s="324" t="s">
        <v>68</v>
      </c>
      <c r="G224" s="324" t="s">
        <v>68</v>
      </c>
      <c r="H224" s="324" t="s">
        <v>68</v>
      </c>
      <c r="I224" s="324" t="s">
        <v>68</v>
      </c>
      <c r="J224" s="324" t="s">
        <v>68</v>
      </c>
      <c r="K224" s="324" t="s">
        <v>68</v>
      </c>
      <c r="L224" s="324" t="s">
        <v>68</v>
      </c>
      <c r="M224" s="324" t="s">
        <v>68</v>
      </c>
      <c r="N224" s="324" t="s">
        <v>68</v>
      </c>
      <c r="O224" s="324" t="s">
        <v>68</v>
      </c>
      <c r="P224" s="324" t="s">
        <v>68</v>
      </c>
      <c r="Q224" s="324" t="s">
        <v>68</v>
      </c>
      <c r="R224" s="324" t="s">
        <v>68</v>
      </c>
      <c r="S224" s="324" t="s">
        <v>68</v>
      </c>
      <c r="T224" s="324" t="s">
        <v>68</v>
      </c>
      <c r="U224" s="324" t="s">
        <v>68</v>
      </c>
      <c r="V224" s="324" t="s">
        <v>68</v>
      </c>
      <c r="W224" s="324" t="s">
        <v>68</v>
      </c>
      <c r="X224" s="324" t="s">
        <v>68</v>
      </c>
      <c r="Y224" s="324" t="s">
        <v>68</v>
      </c>
      <c r="Z224" s="324" t="s">
        <v>68</v>
      </c>
      <c r="AA224" s="324" t="s">
        <v>68</v>
      </c>
      <c r="AB224" s="324" t="s">
        <v>68</v>
      </c>
    </row>
    <row r="225" spans="1:28" s="157" customFormat="1" ht="15" customHeight="1" x14ac:dyDescent="0.2">
      <c r="A225" s="325"/>
      <c r="B225" s="326"/>
      <c r="C225" s="327"/>
      <c r="D225" s="328"/>
      <c r="E225" s="328"/>
      <c r="F225" s="328"/>
      <c r="G225" s="329"/>
      <c r="H225" s="328"/>
      <c r="I225" s="328"/>
      <c r="J225" s="328"/>
      <c r="K225" s="328"/>
      <c r="L225" s="329"/>
      <c r="M225" s="328"/>
      <c r="N225" s="328"/>
      <c r="O225" s="328"/>
      <c r="P225" s="328"/>
      <c r="Q225" s="329"/>
      <c r="R225" s="328"/>
      <c r="S225" s="328"/>
      <c r="T225" s="328"/>
      <c r="U225" s="328"/>
      <c r="V225" s="328"/>
      <c r="W225" s="328"/>
      <c r="X225" s="328"/>
      <c r="Y225" s="328"/>
      <c r="Z225" s="328"/>
      <c r="AA225" s="328"/>
      <c r="AB225" s="330"/>
    </row>
    <row r="226" spans="1:28" s="157" customFormat="1" ht="20.100000000000001" customHeight="1" x14ac:dyDescent="0.2">
      <c r="A226" s="1179" t="s">
        <v>110</v>
      </c>
      <c r="B226" s="1180"/>
      <c r="C226" s="1183" t="s">
        <v>48</v>
      </c>
      <c r="D226" s="1174"/>
      <c r="E226" s="1174"/>
      <c r="F226" s="1174"/>
      <c r="G226" s="1173"/>
      <c r="H226" s="1173" t="s">
        <v>49</v>
      </c>
      <c r="I226" s="1174"/>
      <c r="J226" s="1174"/>
      <c r="K226" s="1174"/>
      <c r="L226" s="1173"/>
      <c r="M226" s="1173" t="s">
        <v>50</v>
      </c>
      <c r="N226" s="1174"/>
      <c r="O226" s="1174"/>
      <c r="P226" s="1174"/>
      <c r="Q226" s="1173"/>
      <c r="R226" s="1173" t="s">
        <v>51</v>
      </c>
      <c r="S226" s="1174"/>
      <c r="T226" s="1174"/>
      <c r="U226" s="1174"/>
      <c r="V226" s="1174"/>
      <c r="W226" s="1174"/>
      <c r="X226" s="1174"/>
      <c r="Y226" s="1174"/>
      <c r="Z226" s="1174"/>
      <c r="AA226" s="1174"/>
      <c r="AB226" s="1175"/>
    </row>
    <row r="227" spans="1:28" s="157" customFormat="1" ht="20.100000000000001" customHeight="1" x14ac:dyDescent="0.2">
      <c r="A227" s="1181"/>
      <c r="B227" s="1182"/>
      <c r="C227" s="331" t="s">
        <v>0</v>
      </c>
      <c r="D227" s="332" t="s">
        <v>1</v>
      </c>
      <c r="E227" s="332" t="s">
        <v>2</v>
      </c>
      <c r="F227" s="332" t="s">
        <v>3</v>
      </c>
      <c r="G227" s="333" t="s">
        <v>4</v>
      </c>
      <c r="H227" s="332" t="s">
        <v>0</v>
      </c>
      <c r="I227" s="332" t="s">
        <v>1</v>
      </c>
      <c r="J227" s="332" t="s">
        <v>2</v>
      </c>
      <c r="K227" s="332" t="s">
        <v>3</v>
      </c>
      <c r="L227" s="333" t="s">
        <v>4</v>
      </c>
      <c r="M227" s="332" t="s">
        <v>0</v>
      </c>
      <c r="N227" s="332" t="s">
        <v>1</v>
      </c>
      <c r="O227" s="332" t="s">
        <v>2</v>
      </c>
      <c r="P227" s="332" t="s">
        <v>3</v>
      </c>
      <c r="Q227" s="333" t="s">
        <v>4</v>
      </c>
      <c r="R227" s="332" t="s">
        <v>52</v>
      </c>
      <c r="S227" s="332" t="s">
        <v>53</v>
      </c>
      <c r="T227" s="332" t="s">
        <v>54</v>
      </c>
      <c r="U227" s="332" t="s">
        <v>55</v>
      </c>
      <c r="V227" s="332" t="s">
        <v>56</v>
      </c>
      <c r="W227" s="332" t="s">
        <v>57</v>
      </c>
      <c r="X227" s="332" t="s">
        <v>58</v>
      </c>
      <c r="Y227" s="332" t="s">
        <v>59</v>
      </c>
      <c r="Z227" s="332" t="s">
        <v>60</v>
      </c>
      <c r="AA227" s="332" t="s">
        <v>61</v>
      </c>
      <c r="AB227" s="334" t="s">
        <v>62</v>
      </c>
    </row>
    <row r="228" spans="1:28" s="157" customFormat="1" ht="17.100000000000001" customHeight="1" x14ac:dyDescent="0.2">
      <c r="A228" s="1176" t="s">
        <v>113</v>
      </c>
      <c r="B228" s="319" t="s">
        <v>15</v>
      </c>
      <c r="C228" s="320" t="s">
        <v>68</v>
      </c>
      <c r="D228" s="320" t="s">
        <v>68</v>
      </c>
      <c r="E228" s="320" t="s">
        <v>68</v>
      </c>
      <c r="F228" s="320" t="s">
        <v>68</v>
      </c>
      <c r="G228" s="320" t="s">
        <v>68</v>
      </c>
      <c r="H228" s="320" t="s">
        <v>68</v>
      </c>
      <c r="I228" s="320" t="s">
        <v>68</v>
      </c>
      <c r="J228" s="320" t="s">
        <v>68</v>
      </c>
      <c r="K228" s="320" t="s">
        <v>68</v>
      </c>
      <c r="L228" s="320" t="s">
        <v>68</v>
      </c>
      <c r="M228" s="320" t="s">
        <v>68</v>
      </c>
      <c r="N228" s="320" t="s">
        <v>68</v>
      </c>
      <c r="O228" s="320" t="s">
        <v>68</v>
      </c>
      <c r="P228" s="320" t="s">
        <v>68</v>
      </c>
      <c r="Q228" s="320" t="s">
        <v>68</v>
      </c>
      <c r="R228" s="320" t="s">
        <v>68</v>
      </c>
      <c r="S228" s="320" t="s">
        <v>68</v>
      </c>
      <c r="T228" s="320" t="s">
        <v>68</v>
      </c>
      <c r="U228" s="320" t="s">
        <v>68</v>
      </c>
      <c r="V228" s="320" t="s">
        <v>68</v>
      </c>
      <c r="W228" s="320" t="s">
        <v>68</v>
      </c>
      <c r="X228" s="320" t="s">
        <v>68</v>
      </c>
      <c r="Y228" s="320" t="s">
        <v>68</v>
      </c>
      <c r="Z228" s="320" t="s">
        <v>68</v>
      </c>
      <c r="AA228" s="320" t="s">
        <v>68</v>
      </c>
      <c r="AB228" s="320" t="s">
        <v>68</v>
      </c>
    </row>
    <row r="229" spans="1:28" s="157" customFormat="1" ht="17.100000000000001" customHeight="1" x14ac:dyDescent="0.2">
      <c r="A229" s="1177"/>
      <c r="B229" s="321" t="s">
        <v>16</v>
      </c>
      <c r="C229" s="322" t="s">
        <v>68</v>
      </c>
      <c r="D229" s="322" t="s">
        <v>68</v>
      </c>
      <c r="E229" s="322" t="s">
        <v>68</v>
      </c>
      <c r="F229" s="322" t="s">
        <v>68</v>
      </c>
      <c r="G229" s="322" t="s">
        <v>68</v>
      </c>
      <c r="H229" s="322" t="s">
        <v>68</v>
      </c>
      <c r="I229" s="322" t="s">
        <v>68</v>
      </c>
      <c r="J229" s="322" t="s">
        <v>68</v>
      </c>
      <c r="K229" s="322" t="s">
        <v>68</v>
      </c>
      <c r="L229" s="322" t="s">
        <v>68</v>
      </c>
      <c r="M229" s="322" t="s">
        <v>68</v>
      </c>
      <c r="N229" s="322" t="s">
        <v>68</v>
      </c>
      <c r="O229" s="322" t="s">
        <v>68</v>
      </c>
      <c r="P229" s="322" t="s">
        <v>68</v>
      </c>
      <c r="Q229" s="322" t="s">
        <v>68</v>
      </c>
      <c r="R229" s="322" t="s">
        <v>68</v>
      </c>
      <c r="S229" s="322" t="s">
        <v>68</v>
      </c>
      <c r="T229" s="322" t="s">
        <v>68</v>
      </c>
      <c r="U229" s="322" t="s">
        <v>68</v>
      </c>
      <c r="V229" s="322" t="s">
        <v>68</v>
      </c>
      <c r="W229" s="322" t="s">
        <v>68</v>
      </c>
      <c r="X229" s="322" t="s">
        <v>68</v>
      </c>
      <c r="Y229" s="322" t="s">
        <v>68</v>
      </c>
      <c r="Z229" s="322" t="s">
        <v>68</v>
      </c>
      <c r="AA229" s="322" t="s">
        <v>68</v>
      </c>
      <c r="AB229" s="322" t="s">
        <v>68</v>
      </c>
    </row>
    <row r="230" spans="1:28" s="157" customFormat="1" ht="17.100000000000001" customHeight="1" x14ac:dyDescent="0.2">
      <c r="A230" s="1178"/>
      <c r="B230" s="323" t="s">
        <v>20</v>
      </c>
      <c r="C230" s="324" t="s">
        <v>68</v>
      </c>
      <c r="D230" s="324" t="s">
        <v>68</v>
      </c>
      <c r="E230" s="324" t="s">
        <v>68</v>
      </c>
      <c r="F230" s="324" t="s">
        <v>68</v>
      </c>
      <c r="G230" s="324" t="s">
        <v>68</v>
      </c>
      <c r="H230" s="324" t="s">
        <v>68</v>
      </c>
      <c r="I230" s="324" t="s">
        <v>68</v>
      </c>
      <c r="J230" s="324" t="s">
        <v>68</v>
      </c>
      <c r="K230" s="324" t="s">
        <v>68</v>
      </c>
      <c r="L230" s="324" t="s">
        <v>68</v>
      </c>
      <c r="M230" s="324" t="s">
        <v>68</v>
      </c>
      <c r="N230" s="324" t="s">
        <v>68</v>
      </c>
      <c r="O230" s="324" t="s">
        <v>68</v>
      </c>
      <c r="P230" s="324" t="s">
        <v>68</v>
      </c>
      <c r="Q230" s="324" t="s">
        <v>68</v>
      </c>
      <c r="R230" s="324" t="s">
        <v>68</v>
      </c>
      <c r="S230" s="324" t="s">
        <v>68</v>
      </c>
      <c r="T230" s="324" t="s">
        <v>68</v>
      </c>
      <c r="U230" s="324" t="s">
        <v>68</v>
      </c>
      <c r="V230" s="324" t="s">
        <v>68</v>
      </c>
      <c r="W230" s="324" t="s">
        <v>68</v>
      </c>
      <c r="X230" s="324" t="s">
        <v>68</v>
      </c>
      <c r="Y230" s="324" t="s">
        <v>68</v>
      </c>
      <c r="Z230" s="324" t="s">
        <v>68</v>
      </c>
      <c r="AA230" s="324" t="s">
        <v>68</v>
      </c>
      <c r="AB230" s="324" t="s">
        <v>68</v>
      </c>
    </row>
    <row r="231" spans="1:28" s="162" customFormat="1" ht="15" customHeight="1" x14ac:dyDescent="0.2">
      <c r="A231" s="335"/>
      <c r="B231" s="336"/>
      <c r="C231" s="337"/>
      <c r="D231" s="338"/>
      <c r="E231" s="338"/>
      <c r="F231" s="338"/>
      <c r="G231" s="339"/>
      <c r="H231" s="339"/>
      <c r="I231" s="338"/>
      <c r="J231" s="338"/>
      <c r="K231" s="338"/>
      <c r="L231" s="339"/>
      <c r="M231" s="339"/>
      <c r="N231" s="338"/>
      <c r="O231" s="338"/>
      <c r="P231" s="338"/>
      <c r="Q231" s="339"/>
      <c r="R231" s="339"/>
      <c r="S231" s="338"/>
      <c r="T231" s="338"/>
      <c r="U231" s="338"/>
      <c r="V231" s="338"/>
      <c r="W231" s="338"/>
      <c r="X231" s="338"/>
      <c r="Y231" s="338"/>
      <c r="Z231" s="338"/>
      <c r="AA231" s="338"/>
      <c r="AB231" s="340"/>
    </row>
    <row r="232" spans="1:28" s="157" customFormat="1" ht="15" customHeight="1" x14ac:dyDescent="0.2">
      <c r="A232" s="341"/>
      <c r="B232" s="342"/>
      <c r="C232" s="343"/>
      <c r="D232" s="344"/>
      <c r="E232" s="344"/>
      <c r="F232" s="344"/>
      <c r="G232" s="345"/>
      <c r="H232" s="344"/>
      <c r="I232" s="344"/>
      <c r="J232" s="344"/>
      <c r="K232" s="344"/>
      <c r="L232" s="345"/>
      <c r="M232" s="344"/>
      <c r="N232" s="344"/>
      <c r="O232" s="344"/>
      <c r="P232" s="344"/>
      <c r="Q232" s="345"/>
      <c r="R232" s="344"/>
      <c r="S232" s="344"/>
      <c r="T232" s="344"/>
      <c r="U232" s="344"/>
      <c r="V232" s="344"/>
      <c r="W232" s="344"/>
      <c r="X232" s="344"/>
      <c r="Y232" s="344"/>
      <c r="Z232" s="344"/>
      <c r="AA232" s="344"/>
      <c r="AB232" s="346"/>
    </row>
    <row r="233" spans="1:28" s="157" customFormat="1" ht="15" customHeight="1" x14ac:dyDescent="0.2">
      <c r="A233" s="347"/>
      <c r="B233" s="348"/>
      <c r="C233" s="349"/>
      <c r="D233" s="350"/>
      <c r="E233" s="350"/>
      <c r="F233" s="350"/>
      <c r="G233" s="351"/>
      <c r="H233" s="350"/>
      <c r="I233" s="350"/>
      <c r="J233" s="350"/>
      <c r="K233" s="350"/>
      <c r="L233" s="351"/>
      <c r="M233" s="350"/>
      <c r="N233" s="350"/>
      <c r="O233" s="350"/>
      <c r="P233" s="350"/>
      <c r="Q233" s="351"/>
      <c r="R233" s="350"/>
      <c r="S233" s="350"/>
      <c r="T233" s="350"/>
      <c r="U233" s="350"/>
      <c r="V233" s="350"/>
      <c r="W233" s="350"/>
      <c r="X233" s="350"/>
      <c r="Y233" s="350"/>
      <c r="Z233" s="350"/>
      <c r="AA233" s="350"/>
      <c r="AB233" s="352"/>
    </row>
    <row r="234" spans="1:28" s="157" customFormat="1" ht="15" customHeight="1" x14ac:dyDescent="0.2">
      <c r="A234" s="325"/>
      <c r="B234" s="326"/>
      <c r="C234" s="353"/>
      <c r="D234" s="354"/>
      <c r="E234" s="354"/>
      <c r="F234" s="354"/>
      <c r="G234" s="355"/>
      <c r="H234" s="354"/>
      <c r="I234" s="354"/>
      <c r="J234" s="354"/>
      <c r="K234" s="354"/>
      <c r="L234" s="355"/>
      <c r="M234" s="354"/>
      <c r="N234" s="354"/>
      <c r="O234" s="354"/>
      <c r="P234" s="354"/>
      <c r="Q234" s="355"/>
      <c r="R234" s="354"/>
      <c r="S234" s="354"/>
      <c r="T234" s="354"/>
      <c r="U234" s="354"/>
      <c r="V234" s="354"/>
      <c r="W234" s="354"/>
      <c r="X234" s="354"/>
      <c r="Y234" s="354"/>
      <c r="Z234" s="354"/>
      <c r="AA234" s="354"/>
      <c r="AB234" s="356"/>
    </row>
    <row r="235" spans="1:28" s="157" customFormat="1" ht="15" customHeight="1" x14ac:dyDescent="0.2">
      <c r="A235" s="325"/>
      <c r="B235" s="326"/>
      <c r="C235" s="353"/>
      <c r="D235" s="354"/>
      <c r="E235" s="354"/>
      <c r="F235" s="354"/>
      <c r="G235" s="355"/>
      <c r="H235" s="354"/>
      <c r="I235" s="354"/>
      <c r="J235" s="354"/>
      <c r="K235" s="354"/>
      <c r="L235" s="355"/>
      <c r="M235" s="354"/>
      <c r="N235" s="354"/>
      <c r="O235" s="354"/>
      <c r="P235" s="354"/>
      <c r="Q235" s="355"/>
      <c r="R235" s="354"/>
      <c r="S235" s="354"/>
      <c r="T235" s="354"/>
      <c r="U235" s="354"/>
      <c r="V235" s="354"/>
      <c r="W235" s="354"/>
      <c r="X235" s="354"/>
      <c r="Y235" s="354"/>
      <c r="Z235" s="354"/>
      <c r="AA235" s="354"/>
      <c r="AB235" s="356"/>
    </row>
    <row r="236" spans="1:28" s="157" customFormat="1" ht="15" customHeight="1" x14ac:dyDescent="0.2">
      <c r="A236" s="325"/>
      <c r="B236" s="326"/>
      <c r="C236" s="353"/>
      <c r="D236" s="354"/>
      <c r="E236" s="354"/>
      <c r="F236" s="354"/>
      <c r="G236" s="355"/>
      <c r="H236" s="354"/>
      <c r="I236" s="354"/>
      <c r="J236" s="354"/>
      <c r="K236" s="354"/>
      <c r="L236" s="355"/>
      <c r="M236" s="354"/>
      <c r="N236" s="354"/>
      <c r="O236" s="354"/>
      <c r="P236" s="354"/>
      <c r="Q236" s="355"/>
      <c r="R236" s="354"/>
      <c r="S236" s="354"/>
      <c r="T236" s="354"/>
      <c r="U236" s="354"/>
      <c r="V236" s="354"/>
      <c r="W236" s="354"/>
      <c r="X236" s="354"/>
      <c r="Y236" s="354"/>
      <c r="Z236" s="354"/>
      <c r="AA236" s="354"/>
      <c r="AB236" s="356"/>
    </row>
    <row r="237" spans="1:28" s="157" customFormat="1" ht="15" customHeight="1" x14ac:dyDescent="0.2">
      <c r="A237" s="325"/>
      <c r="B237" s="326"/>
      <c r="C237" s="353"/>
      <c r="D237" s="354"/>
      <c r="E237" s="354"/>
      <c r="F237" s="354"/>
      <c r="G237" s="355"/>
      <c r="H237" s="354"/>
      <c r="I237" s="354"/>
      <c r="J237" s="354"/>
      <c r="K237" s="354"/>
      <c r="L237" s="355"/>
      <c r="M237" s="354"/>
      <c r="N237" s="354"/>
      <c r="O237" s="354"/>
      <c r="P237" s="354"/>
      <c r="Q237" s="355"/>
      <c r="R237" s="354"/>
      <c r="S237" s="354"/>
      <c r="T237" s="354"/>
      <c r="U237" s="354"/>
      <c r="V237" s="354"/>
      <c r="W237" s="354"/>
      <c r="X237" s="354"/>
      <c r="Y237" s="354"/>
      <c r="Z237" s="354"/>
      <c r="AA237" s="354"/>
      <c r="AB237" s="356"/>
    </row>
    <row r="238" spans="1:28" s="157" customFormat="1" ht="15" customHeight="1" x14ac:dyDescent="0.2">
      <c r="A238" s="325"/>
      <c r="B238" s="326"/>
      <c r="C238" s="353"/>
      <c r="D238" s="354"/>
      <c r="E238" s="354"/>
      <c r="F238" s="354"/>
      <c r="G238" s="355"/>
      <c r="H238" s="354"/>
      <c r="I238" s="354"/>
      <c r="J238" s="354"/>
      <c r="K238" s="354"/>
      <c r="L238" s="355"/>
      <c r="M238" s="354"/>
      <c r="N238" s="354"/>
      <c r="O238" s="354"/>
      <c r="P238" s="354"/>
      <c r="Q238" s="355"/>
      <c r="R238" s="354"/>
      <c r="S238" s="354"/>
      <c r="T238" s="354"/>
      <c r="U238" s="354"/>
      <c r="V238" s="354"/>
      <c r="W238" s="354"/>
      <c r="X238" s="354"/>
      <c r="Y238" s="354"/>
      <c r="Z238" s="354"/>
      <c r="AA238" s="354"/>
      <c r="AB238" s="356"/>
    </row>
    <row r="239" spans="1:28" s="157" customFormat="1" ht="15" customHeight="1" x14ac:dyDescent="0.2">
      <c r="A239" s="325"/>
      <c r="B239" s="326"/>
      <c r="C239" s="353"/>
      <c r="D239" s="354"/>
      <c r="E239" s="354"/>
      <c r="F239" s="354"/>
      <c r="G239" s="355"/>
      <c r="H239" s="354"/>
      <c r="I239" s="354"/>
      <c r="J239" s="354"/>
      <c r="K239" s="354"/>
      <c r="L239" s="355"/>
      <c r="M239" s="354"/>
      <c r="N239" s="354"/>
      <c r="O239" s="354"/>
      <c r="P239" s="354"/>
      <c r="Q239" s="355"/>
      <c r="R239" s="354"/>
      <c r="S239" s="354"/>
      <c r="T239" s="354"/>
      <c r="U239" s="354"/>
      <c r="V239" s="354"/>
      <c r="W239" s="354"/>
      <c r="X239" s="354"/>
      <c r="Y239" s="354"/>
      <c r="Z239" s="354"/>
      <c r="AA239" s="354"/>
      <c r="AB239" s="356"/>
    </row>
    <row r="240" spans="1:28" s="157" customFormat="1" ht="15" customHeight="1" x14ac:dyDescent="0.2">
      <c r="A240" s="325"/>
      <c r="B240" s="357"/>
      <c r="C240" s="353"/>
      <c r="D240" s="354"/>
      <c r="E240" s="354"/>
      <c r="F240" s="354"/>
      <c r="G240" s="355"/>
      <c r="H240" s="354"/>
      <c r="I240" s="354"/>
      <c r="J240" s="354"/>
      <c r="K240" s="354"/>
      <c r="L240" s="355"/>
      <c r="M240" s="354"/>
      <c r="N240" s="354"/>
      <c r="O240" s="354"/>
      <c r="P240" s="354"/>
      <c r="Q240" s="355"/>
      <c r="R240" s="354"/>
      <c r="S240" s="354"/>
      <c r="T240" s="354"/>
      <c r="U240" s="354"/>
      <c r="V240" s="354"/>
      <c r="W240" s="354"/>
      <c r="X240" s="354"/>
      <c r="Y240" s="354"/>
      <c r="Z240" s="354"/>
      <c r="AA240" s="354"/>
      <c r="AB240" s="356"/>
    </row>
    <row r="241" spans="1:28" s="157" customFormat="1" ht="15" customHeight="1" x14ac:dyDescent="0.2">
      <c r="A241" s="358"/>
      <c r="B241" s="359"/>
      <c r="C241" s="360"/>
      <c r="D241" s="361"/>
      <c r="E241" s="361"/>
      <c r="F241" s="361"/>
      <c r="G241" s="362"/>
      <c r="H241" s="361"/>
      <c r="I241" s="361"/>
      <c r="J241" s="361"/>
      <c r="K241" s="361"/>
      <c r="L241" s="362"/>
      <c r="M241" s="361"/>
      <c r="N241" s="361"/>
      <c r="O241" s="361"/>
      <c r="P241" s="361"/>
      <c r="Q241" s="362"/>
      <c r="R241" s="361"/>
      <c r="S241" s="361"/>
      <c r="T241" s="361"/>
      <c r="U241" s="361"/>
      <c r="V241" s="361"/>
      <c r="W241" s="361"/>
      <c r="X241" s="361"/>
      <c r="Y241" s="361"/>
      <c r="Z241" s="361"/>
      <c r="AA241" s="361"/>
      <c r="AB241" s="363"/>
    </row>
    <row r="242" spans="1:28" s="157" customFormat="1" ht="15" customHeight="1" x14ac:dyDescent="0.2">
      <c r="B242" s="135"/>
    </row>
    <row r="243" spans="1:28" s="157" customFormat="1" ht="15" customHeight="1" x14ac:dyDescent="0.2">
      <c r="B243" s="135"/>
    </row>
    <row r="244" spans="1:28" s="157" customFormat="1" ht="15" customHeight="1" x14ac:dyDescent="0.2">
      <c r="B244" s="135"/>
    </row>
    <row r="245" spans="1:28" s="157" customFormat="1" ht="15" customHeight="1" x14ac:dyDescent="0.2">
      <c r="B245" s="135"/>
    </row>
    <row r="246" spans="1:28" s="157" customFormat="1" ht="15" customHeight="1" x14ac:dyDescent="0.2">
      <c r="B246" s="135"/>
    </row>
    <row r="247" spans="1:28" s="157" customFormat="1" ht="15" customHeight="1" x14ac:dyDescent="0.2">
      <c r="B247" s="135"/>
    </row>
    <row r="248" spans="1:28" s="157" customFormat="1" ht="15" customHeight="1" x14ac:dyDescent="0.2">
      <c r="B248" s="135"/>
    </row>
    <row r="249" spans="1:28" s="157" customFormat="1" ht="15" customHeight="1" x14ac:dyDescent="0.2">
      <c r="B249" s="135"/>
    </row>
    <row r="250" spans="1:28" s="157" customFormat="1" ht="15" customHeight="1" x14ac:dyDescent="0.2">
      <c r="B250" s="135"/>
    </row>
    <row r="251" spans="1:28" s="157" customFormat="1" ht="15" customHeight="1" x14ac:dyDescent="0.2">
      <c r="B251" s="135"/>
    </row>
    <row r="252" spans="1:28" s="157" customFormat="1" ht="15" customHeight="1" x14ac:dyDescent="0.2">
      <c r="B252" s="135"/>
    </row>
    <row r="253" spans="1:28" s="157" customFormat="1" ht="15" customHeight="1" x14ac:dyDescent="0.2">
      <c r="B253" s="135"/>
    </row>
    <row r="254" spans="1:28" s="157" customFormat="1" ht="15" customHeight="1" x14ac:dyDescent="0.2">
      <c r="B254" s="135"/>
    </row>
    <row r="255" spans="1:28" s="157" customFormat="1" ht="15" customHeight="1" x14ac:dyDescent="0.2">
      <c r="B255" s="135"/>
    </row>
    <row r="256" spans="1:28" s="157" customFormat="1" ht="15" customHeight="1" x14ac:dyDescent="0.2">
      <c r="B256" s="135"/>
    </row>
    <row r="257" spans="2:2" s="157" customFormat="1" ht="15" customHeight="1" x14ac:dyDescent="0.2">
      <c r="B257" s="135"/>
    </row>
    <row r="258" spans="2:2" s="157" customFormat="1" ht="15" customHeight="1" x14ac:dyDescent="0.2">
      <c r="B258" s="135"/>
    </row>
    <row r="259" spans="2:2" s="157" customFormat="1" ht="15" customHeight="1" x14ac:dyDescent="0.2">
      <c r="B259" s="135"/>
    </row>
    <row r="260" spans="2:2" s="157" customFormat="1" ht="15" customHeight="1" x14ac:dyDescent="0.2">
      <c r="B260" s="135"/>
    </row>
    <row r="261" spans="2:2" s="157" customFormat="1" ht="15" customHeight="1" x14ac:dyDescent="0.2">
      <c r="B261" s="135"/>
    </row>
    <row r="262" spans="2:2" s="157" customFormat="1" ht="15" customHeight="1" x14ac:dyDescent="0.2">
      <c r="B262" s="135"/>
    </row>
    <row r="263" spans="2:2" s="157" customFormat="1" ht="15" customHeight="1" x14ac:dyDescent="0.2">
      <c r="B263" s="135"/>
    </row>
    <row r="264" spans="2:2" s="157" customFormat="1" ht="15" customHeight="1" x14ac:dyDescent="0.2">
      <c r="B264" s="135"/>
    </row>
    <row r="265" spans="2:2" s="157" customFormat="1" ht="15" customHeight="1" x14ac:dyDescent="0.2">
      <c r="B265" s="135"/>
    </row>
    <row r="266" spans="2:2" s="157" customFormat="1" ht="15" customHeight="1" x14ac:dyDescent="0.2">
      <c r="B266" s="135"/>
    </row>
    <row r="267" spans="2:2" s="157" customFormat="1" ht="15" customHeight="1" x14ac:dyDescent="0.2">
      <c r="B267" s="135"/>
    </row>
    <row r="268" spans="2:2" s="157" customFormat="1" ht="15" customHeight="1" x14ac:dyDescent="0.2">
      <c r="B268" s="135"/>
    </row>
    <row r="269" spans="2:2" s="157" customFormat="1" ht="15" customHeight="1" x14ac:dyDescent="0.2">
      <c r="B269" s="135"/>
    </row>
    <row r="270" spans="2:2" s="157" customFormat="1" ht="15" customHeight="1" x14ac:dyDescent="0.2">
      <c r="B270" s="135"/>
    </row>
    <row r="271" spans="2:2" s="157" customFormat="1" ht="15" customHeight="1" x14ac:dyDescent="0.2">
      <c r="B271" s="135"/>
    </row>
    <row r="272" spans="2:2" s="157" customFormat="1" ht="15" customHeight="1" x14ac:dyDescent="0.2">
      <c r="B272" s="135"/>
    </row>
    <row r="273" spans="1:3" s="157" customFormat="1" ht="15" customHeight="1" x14ac:dyDescent="0.2">
      <c r="B273" s="135"/>
    </row>
    <row r="274" spans="1:3" s="157" customFormat="1" ht="15" customHeight="1" x14ac:dyDescent="0.2">
      <c r="B274" s="135"/>
    </row>
    <row r="275" spans="1:3" s="157" customFormat="1" ht="15" customHeight="1" x14ac:dyDescent="0.2">
      <c r="B275" s="135"/>
    </row>
    <row r="276" spans="1:3" s="157" customFormat="1" ht="15" customHeight="1" x14ac:dyDescent="0.2">
      <c r="B276" s="135"/>
    </row>
    <row r="277" spans="1:3" s="157" customFormat="1" ht="15" customHeight="1" x14ac:dyDescent="0.2">
      <c r="B277" s="135"/>
    </row>
    <row r="278" spans="1:3" s="157" customFormat="1" ht="15" customHeight="1" x14ac:dyDescent="0.2">
      <c r="B278" s="135"/>
    </row>
    <row r="279" spans="1:3" s="157" customFormat="1" ht="15" customHeight="1" x14ac:dyDescent="0.2">
      <c r="B279" s="135"/>
    </row>
    <row r="280" spans="1:3" s="157" customFormat="1" ht="21" customHeight="1" x14ac:dyDescent="0.2">
      <c r="A280" s="1191" t="s">
        <v>114</v>
      </c>
      <c r="B280" s="1192"/>
      <c r="C280" s="1193"/>
    </row>
    <row r="281" spans="1:3" s="157" customFormat="1" ht="15.95" customHeight="1" x14ac:dyDescent="0.2">
      <c r="A281" s="1532" t="s">
        <v>115</v>
      </c>
      <c r="B281" s="1533"/>
      <c r="C281" s="364" t="s">
        <v>116</v>
      </c>
    </row>
    <row r="282" spans="1:3" s="157" customFormat="1" ht="17.100000000000001" customHeight="1" x14ac:dyDescent="0.2">
      <c r="A282" s="365" t="s">
        <v>117</v>
      </c>
      <c r="B282" s="366" t="s">
        <v>118</v>
      </c>
      <c r="C282" s="367">
        <v>14072</v>
      </c>
    </row>
    <row r="283" spans="1:3" s="157" customFormat="1" ht="17.100000000000001" customHeight="1" x14ac:dyDescent="0.2">
      <c r="A283" s="368" t="s">
        <v>119</v>
      </c>
      <c r="B283" s="369" t="s">
        <v>118</v>
      </c>
      <c r="C283" s="370">
        <v>14072</v>
      </c>
    </row>
    <row r="284" spans="1:3" s="157" customFormat="1" ht="17.100000000000001" customHeight="1" x14ac:dyDescent="0.2">
      <c r="A284" s="368" t="s">
        <v>120</v>
      </c>
      <c r="B284" s="369" t="s">
        <v>121</v>
      </c>
      <c r="C284" s="370">
        <v>14072</v>
      </c>
    </row>
    <row r="285" spans="1:3" s="157" customFormat="1" ht="17.100000000000001" customHeight="1" x14ac:dyDescent="0.2">
      <c r="A285" s="368" t="s">
        <v>122</v>
      </c>
      <c r="B285" s="369" t="s">
        <v>123</v>
      </c>
      <c r="C285" s="370">
        <v>14072</v>
      </c>
    </row>
    <row r="286" spans="1:3" s="157" customFormat="1" ht="17.100000000000001" customHeight="1" x14ac:dyDescent="0.2">
      <c r="A286" s="1194" t="s">
        <v>124</v>
      </c>
      <c r="B286" s="369" t="s">
        <v>125</v>
      </c>
      <c r="C286" s="370">
        <v>3629</v>
      </c>
    </row>
    <row r="287" spans="1:3" s="157" customFormat="1" ht="17.100000000000001" customHeight="1" x14ac:dyDescent="0.2">
      <c r="A287" s="1194"/>
      <c r="B287" s="369" t="s">
        <v>126</v>
      </c>
      <c r="C287" s="370">
        <v>10443</v>
      </c>
    </row>
    <row r="288" spans="1:3" s="157" customFormat="1" ht="17.100000000000001" customHeight="1" x14ac:dyDescent="0.2">
      <c r="A288" s="1195"/>
      <c r="B288" s="371" t="s">
        <v>127</v>
      </c>
      <c r="C288" s="372">
        <v>0</v>
      </c>
    </row>
    <row r="289" spans="1:3" s="157" customFormat="1" ht="12.95" customHeight="1" x14ac:dyDescent="0.2">
      <c r="A289" s="1196" t="s">
        <v>128</v>
      </c>
      <c r="B289" s="1197"/>
      <c r="C289" s="1198"/>
    </row>
    <row r="290" spans="1:3" s="157" customFormat="1" ht="15" customHeight="1" x14ac:dyDescent="0.2">
      <c r="B290" s="135"/>
    </row>
    <row r="291" spans="1:3" s="157" customFormat="1" ht="15" customHeight="1" x14ac:dyDescent="0.2">
      <c r="B291" s="135"/>
    </row>
    <row r="292" spans="1:3" s="157" customFormat="1" ht="15" customHeight="1" x14ac:dyDescent="0.2">
      <c r="B292" s="135"/>
    </row>
    <row r="293" spans="1:3" s="157" customFormat="1" ht="15" customHeight="1" x14ac:dyDescent="0.2">
      <c r="B293" s="135"/>
    </row>
    <row r="294" spans="1:3" s="157" customFormat="1" ht="15" customHeight="1" x14ac:dyDescent="0.2">
      <c r="B294" s="135"/>
    </row>
    <row r="295" spans="1:3" s="157" customFormat="1" ht="15" customHeight="1" x14ac:dyDescent="0.2">
      <c r="B295" s="135"/>
    </row>
    <row r="296" spans="1:3" s="157" customFormat="1" ht="15" customHeight="1" x14ac:dyDescent="0.2">
      <c r="B296" s="135"/>
    </row>
    <row r="297" spans="1:3" s="157" customFormat="1" ht="15" customHeight="1" x14ac:dyDescent="0.2">
      <c r="B297" s="135"/>
    </row>
    <row r="298" spans="1:3" s="157" customFormat="1" ht="15" customHeight="1" x14ac:dyDescent="0.2">
      <c r="B298" s="135"/>
    </row>
    <row r="299" spans="1:3" s="157" customFormat="1" ht="15" customHeight="1" x14ac:dyDescent="0.2">
      <c r="B299" s="135"/>
    </row>
    <row r="300" spans="1:3" s="157" customFormat="1" ht="15" customHeight="1" x14ac:dyDescent="0.2">
      <c r="A300" s="373"/>
      <c r="B300" s="374"/>
      <c r="C300" s="375"/>
    </row>
    <row r="301" spans="1:3" s="157" customFormat="1" ht="15" customHeight="1" x14ac:dyDescent="0.2">
      <c r="A301" s="376"/>
      <c r="B301" s="377"/>
      <c r="C301" s="378"/>
    </row>
    <row r="302" spans="1:3" s="157" customFormat="1" ht="15" customHeight="1" x14ac:dyDescent="0.2">
      <c r="A302" s="379"/>
      <c r="B302" s="380"/>
      <c r="C302" s="381"/>
    </row>
    <row r="303" spans="1:3" s="157" customFormat="1" ht="15" customHeight="1" x14ac:dyDescent="0.2">
      <c r="A303" s="382"/>
      <c r="B303" s="383"/>
      <c r="C303" s="384"/>
    </row>
    <row r="304" spans="1:3" s="157" customFormat="1" ht="15" customHeight="1" x14ac:dyDescent="0.2">
      <c r="A304" s="385"/>
      <c r="B304" s="386"/>
      <c r="C304" s="387"/>
    </row>
    <row r="305" spans="1:4" s="157" customFormat="1" ht="15" customHeight="1" x14ac:dyDescent="0.2">
      <c r="A305" s="388"/>
      <c r="B305" s="389"/>
      <c r="C305" s="390"/>
    </row>
    <row r="306" spans="1:4" s="157" customFormat="1" ht="15" customHeight="1" x14ac:dyDescent="0.2">
      <c r="A306" s="388"/>
      <c r="B306" s="389"/>
      <c r="C306" s="390"/>
    </row>
    <row r="307" spans="1:4" s="157" customFormat="1" ht="15" customHeight="1" x14ac:dyDescent="0.2">
      <c r="A307" s="388"/>
      <c r="B307" s="391"/>
      <c r="C307" s="390"/>
    </row>
    <row r="308" spans="1:4" s="157" customFormat="1" ht="15" customHeight="1" x14ac:dyDescent="0.2">
      <c r="A308" s="392"/>
      <c r="B308" s="393"/>
      <c r="C308" s="394"/>
    </row>
    <row r="309" spans="1:4" s="157" customFormat="1" ht="15" customHeight="1" x14ac:dyDescent="0.2">
      <c r="B309" s="135"/>
    </row>
    <row r="310" spans="1:4" s="157" customFormat="1" ht="15" customHeight="1" x14ac:dyDescent="0.2">
      <c r="A310" s="395"/>
      <c r="B310" s="396"/>
      <c r="C310" s="397"/>
      <c r="D310" s="398"/>
    </row>
    <row r="311" spans="1:4" s="157" customFormat="1" ht="15" customHeight="1" x14ac:dyDescent="0.2">
      <c r="A311" s="399"/>
      <c r="B311" s="400"/>
      <c r="C311" s="401"/>
      <c r="D311" s="402"/>
    </row>
    <row r="312" spans="1:4" s="157" customFormat="1" ht="15" customHeight="1" x14ac:dyDescent="0.2">
      <c r="A312" s="403"/>
      <c r="B312" s="404"/>
      <c r="C312" s="405"/>
      <c r="D312" s="406"/>
    </row>
    <row r="313" spans="1:4" s="157" customFormat="1" ht="15" customHeight="1" x14ac:dyDescent="0.2">
      <c r="A313" s="407"/>
      <c r="B313" s="408"/>
      <c r="C313" s="409"/>
      <c r="D313" s="410"/>
    </row>
    <row r="314" spans="1:4" s="157" customFormat="1" ht="15" customHeight="1" x14ac:dyDescent="0.2">
      <c r="A314" s="411"/>
      <c r="B314" s="412"/>
      <c r="C314" s="413"/>
      <c r="D314" s="414"/>
    </row>
    <row r="315" spans="1:4" s="157" customFormat="1" ht="15" customHeight="1" x14ac:dyDescent="0.2">
      <c r="A315" s="415"/>
      <c r="B315" s="416"/>
      <c r="C315" s="417"/>
      <c r="D315" s="418"/>
    </row>
    <row r="316" spans="1:4" s="157" customFormat="1" ht="15" customHeight="1" x14ac:dyDescent="0.2">
      <c r="A316" s="419"/>
      <c r="B316" s="420"/>
      <c r="C316" s="421"/>
      <c r="D316" s="422"/>
    </row>
    <row r="317" spans="1:4" s="157" customFormat="1" ht="15" customHeight="1" x14ac:dyDescent="0.2">
      <c r="B317" s="135"/>
    </row>
    <row r="318" spans="1:4" s="157" customFormat="1" ht="15" customHeight="1" x14ac:dyDescent="0.2">
      <c r="B318" s="135"/>
    </row>
    <row r="319" spans="1:4" s="157" customFormat="1" ht="15" customHeight="1" x14ac:dyDescent="0.2">
      <c r="B319" s="135"/>
    </row>
    <row r="320" spans="1:4" s="157" customFormat="1" ht="15" customHeight="1" x14ac:dyDescent="0.2">
      <c r="B320" s="135"/>
    </row>
    <row r="321" spans="2:2" s="157" customFormat="1" ht="15" customHeight="1" x14ac:dyDescent="0.2">
      <c r="B321" s="135"/>
    </row>
    <row r="322" spans="2:2" s="157" customFormat="1" ht="15" customHeight="1" x14ac:dyDescent="0.2">
      <c r="B322" s="135"/>
    </row>
    <row r="323" spans="2:2" s="157" customFormat="1" ht="15" customHeight="1" x14ac:dyDescent="0.2">
      <c r="B323" s="135"/>
    </row>
    <row r="324" spans="2:2" s="157" customFormat="1" ht="15" customHeight="1" x14ac:dyDescent="0.2">
      <c r="B324" s="135"/>
    </row>
    <row r="325" spans="2:2" s="157" customFormat="1" ht="15" customHeight="1" x14ac:dyDescent="0.2">
      <c r="B325" s="135"/>
    </row>
    <row r="326" spans="2:2" s="157" customFormat="1" ht="15" customHeight="1" x14ac:dyDescent="0.2">
      <c r="B326" s="135"/>
    </row>
    <row r="327" spans="2:2" s="157" customFormat="1" ht="15" customHeight="1" x14ac:dyDescent="0.2">
      <c r="B327" s="135"/>
    </row>
    <row r="328" spans="2:2" s="157" customFormat="1" ht="15" customHeight="1" x14ac:dyDescent="0.2">
      <c r="B328" s="135"/>
    </row>
    <row r="329" spans="2:2" s="157" customFormat="1" ht="15" customHeight="1" x14ac:dyDescent="0.2">
      <c r="B329" s="135"/>
    </row>
    <row r="330" spans="2:2" s="157" customFormat="1" ht="15" customHeight="1" x14ac:dyDescent="0.2">
      <c r="B330" s="135"/>
    </row>
    <row r="331" spans="2:2" s="157" customFormat="1" ht="15" customHeight="1" x14ac:dyDescent="0.2">
      <c r="B331" s="135"/>
    </row>
    <row r="332" spans="2:2" s="157" customFormat="1" ht="15" customHeight="1" x14ac:dyDescent="0.2">
      <c r="B332" s="135"/>
    </row>
    <row r="333" spans="2:2" s="157" customFormat="1" ht="15" customHeight="1" x14ac:dyDescent="0.2">
      <c r="B333" s="135"/>
    </row>
    <row r="334" spans="2:2" s="157" customFormat="1" ht="15" customHeight="1" x14ac:dyDescent="0.2">
      <c r="B334" s="135"/>
    </row>
    <row r="335" spans="2:2" s="157" customFormat="1" ht="15" customHeight="1" x14ac:dyDescent="0.2">
      <c r="B335" s="135"/>
    </row>
    <row r="336" spans="2:2" s="157" customFormat="1" ht="15" customHeight="1" x14ac:dyDescent="0.2">
      <c r="B336" s="135"/>
    </row>
    <row r="337" spans="2:2" s="157" customFormat="1" ht="15" customHeight="1" x14ac:dyDescent="0.2">
      <c r="B337" s="135"/>
    </row>
    <row r="338" spans="2:2" s="157" customFormat="1" ht="15" customHeight="1" x14ac:dyDescent="0.2">
      <c r="B338" s="135"/>
    </row>
    <row r="339" spans="2:2" s="157" customFormat="1" ht="15" customHeight="1" x14ac:dyDescent="0.2">
      <c r="B339" s="135"/>
    </row>
    <row r="340" spans="2:2" s="157" customFormat="1" ht="15" customHeight="1" x14ac:dyDescent="0.2">
      <c r="B340" s="135"/>
    </row>
    <row r="341" spans="2:2" s="157" customFormat="1" ht="15" customHeight="1" x14ac:dyDescent="0.2">
      <c r="B341" s="135"/>
    </row>
    <row r="342" spans="2:2" s="157" customFormat="1" ht="15" customHeight="1" x14ac:dyDescent="0.2">
      <c r="B342" s="135"/>
    </row>
    <row r="343" spans="2:2" s="157" customFormat="1" ht="15" customHeight="1" x14ac:dyDescent="0.2">
      <c r="B343" s="135"/>
    </row>
    <row r="344" spans="2:2" s="157" customFormat="1" ht="15" customHeight="1" x14ac:dyDescent="0.2">
      <c r="B344" s="135"/>
    </row>
    <row r="345" spans="2:2" s="157" customFormat="1" ht="15" customHeight="1" x14ac:dyDescent="0.2">
      <c r="B345" s="135"/>
    </row>
    <row r="346" spans="2:2" s="157" customFormat="1" ht="15" customHeight="1" x14ac:dyDescent="0.2">
      <c r="B346" s="135"/>
    </row>
    <row r="347" spans="2:2" s="157" customFormat="1" ht="15" customHeight="1" x14ac:dyDescent="0.2">
      <c r="B347" s="135"/>
    </row>
    <row r="348" spans="2:2" s="157" customFormat="1" ht="15" customHeight="1" x14ac:dyDescent="0.2">
      <c r="B348" s="135"/>
    </row>
    <row r="349" spans="2:2" s="157" customFormat="1" ht="15" customHeight="1" x14ac:dyDescent="0.2">
      <c r="B349" s="135"/>
    </row>
    <row r="350" spans="2:2" s="157" customFormat="1" ht="15" customHeight="1" x14ac:dyDescent="0.2">
      <c r="B350" s="135"/>
    </row>
    <row r="351" spans="2:2" s="157" customFormat="1" ht="15" customHeight="1" x14ac:dyDescent="0.2">
      <c r="B351" s="135"/>
    </row>
    <row r="352" spans="2:2" s="157" customFormat="1" ht="15" customHeight="1" x14ac:dyDescent="0.2">
      <c r="B352" s="135"/>
    </row>
    <row r="353" spans="2:2" s="157" customFormat="1" ht="15" customHeight="1" x14ac:dyDescent="0.2">
      <c r="B353" s="135"/>
    </row>
    <row r="354" spans="2:2" s="157" customFormat="1" ht="15" customHeight="1" x14ac:dyDescent="0.2">
      <c r="B354" s="135"/>
    </row>
    <row r="355" spans="2:2" s="157" customFormat="1" ht="15" customHeight="1" x14ac:dyDescent="0.2">
      <c r="B355" s="135"/>
    </row>
    <row r="356" spans="2:2" s="157" customFormat="1" ht="15" customHeight="1" x14ac:dyDescent="0.2">
      <c r="B356" s="135"/>
    </row>
    <row r="357" spans="2:2" s="157" customFormat="1" ht="15" customHeight="1" x14ac:dyDescent="0.2">
      <c r="B357" s="135"/>
    </row>
    <row r="358" spans="2:2" s="157" customFormat="1" ht="15" customHeight="1" x14ac:dyDescent="0.2">
      <c r="B358" s="135"/>
    </row>
    <row r="359" spans="2:2" s="157" customFormat="1" ht="15" customHeight="1" x14ac:dyDescent="0.2">
      <c r="B359" s="135"/>
    </row>
    <row r="360" spans="2:2" s="157" customFormat="1" ht="15" customHeight="1" x14ac:dyDescent="0.2">
      <c r="B360" s="135"/>
    </row>
    <row r="361" spans="2:2" s="157" customFormat="1" ht="15" customHeight="1" x14ac:dyDescent="0.2">
      <c r="B361" s="135"/>
    </row>
    <row r="362" spans="2:2" s="157" customFormat="1" ht="15" customHeight="1" x14ac:dyDescent="0.2">
      <c r="B362" s="135"/>
    </row>
    <row r="363" spans="2:2" s="157" customFormat="1" ht="15" customHeight="1" x14ac:dyDescent="0.2">
      <c r="B363" s="135"/>
    </row>
    <row r="364" spans="2:2" s="157" customFormat="1" ht="15" customHeight="1" x14ac:dyDescent="0.2">
      <c r="B364" s="135"/>
    </row>
    <row r="365" spans="2:2" s="157" customFormat="1" ht="15" customHeight="1" x14ac:dyDescent="0.2">
      <c r="B365" s="135"/>
    </row>
    <row r="366" spans="2:2" s="157" customFormat="1" ht="15" customHeight="1" x14ac:dyDescent="0.2">
      <c r="B366" s="135"/>
    </row>
    <row r="367" spans="2:2" s="157" customFormat="1" ht="15" customHeight="1" x14ac:dyDescent="0.2">
      <c r="B367" s="135"/>
    </row>
    <row r="368" spans="2:2" s="123" customFormat="1" ht="15" customHeight="1" x14ac:dyDescent="0.2">
      <c r="B368" s="312"/>
    </row>
    <row r="369" spans="2:2" s="123" customFormat="1" ht="15" customHeight="1" x14ac:dyDescent="0.2">
      <c r="B369" s="312"/>
    </row>
    <row r="370" spans="2:2" s="123" customFormat="1" ht="15" customHeight="1" x14ac:dyDescent="0.2">
      <c r="B370" s="312"/>
    </row>
    <row r="371" spans="2:2" s="123" customFormat="1" ht="15" customHeight="1" x14ac:dyDescent="0.2">
      <c r="B371" s="312"/>
    </row>
    <row r="372" spans="2:2" s="123" customFormat="1" ht="15" customHeight="1" x14ac:dyDescent="0.2">
      <c r="B372" s="312"/>
    </row>
    <row r="373" spans="2:2" s="123" customFormat="1" ht="15" customHeight="1" x14ac:dyDescent="0.2">
      <c r="B373" s="312"/>
    </row>
    <row r="374" spans="2:2" s="123" customFormat="1" ht="15" customHeight="1" x14ac:dyDescent="0.2">
      <c r="B374" s="312"/>
    </row>
    <row r="375" spans="2:2" s="123" customFormat="1" ht="15" customHeight="1" x14ac:dyDescent="0.2">
      <c r="B375" s="312"/>
    </row>
    <row r="376" spans="2:2" s="123" customFormat="1" ht="15" customHeight="1" x14ac:dyDescent="0.2">
      <c r="B376" s="312"/>
    </row>
    <row r="377" spans="2:2" s="123" customFormat="1" ht="15" customHeight="1" x14ac:dyDescent="0.2">
      <c r="B377" s="312"/>
    </row>
    <row r="378" spans="2:2" s="123" customFormat="1" ht="15" customHeight="1" x14ac:dyDescent="0.2">
      <c r="B378" s="312"/>
    </row>
    <row r="379" spans="2:2" s="123" customFormat="1" ht="15" customHeight="1" x14ac:dyDescent="0.2">
      <c r="B379" s="312"/>
    </row>
    <row r="380" spans="2:2" s="123" customFormat="1" ht="15" customHeight="1" x14ac:dyDescent="0.2">
      <c r="B380" s="312"/>
    </row>
    <row r="381" spans="2:2" s="123" customFormat="1" ht="15" customHeight="1" x14ac:dyDescent="0.2">
      <c r="B381" s="312"/>
    </row>
    <row r="382" spans="2:2" s="123" customFormat="1" ht="15" customHeight="1" x14ac:dyDescent="0.2">
      <c r="B382" s="312"/>
    </row>
    <row r="383" spans="2:2" s="123" customFormat="1" ht="15" customHeight="1" x14ac:dyDescent="0.2">
      <c r="B383" s="312"/>
    </row>
    <row r="384" spans="2:2" s="123" customFormat="1" ht="15" customHeight="1" x14ac:dyDescent="0.2">
      <c r="B384" s="312"/>
    </row>
    <row r="385" spans="2:16" s="123" customFormat="1" ht="15" customHeight="1" x14ac:dyDescent="0.2">
      <c r="B385" s="312"/>
    </row>
    <row r="386" spans="2:16" s="123" customFormat="1" ht="15" customHeight="1" x14ac:dyDescent="0.2">
      <c r="B386" s="312"/>
    </row>
    <row r="387" spans="2:16" s="123" customFormat="1" ht="15" customHeight="1" x14ac:dyDescent="0.2">
      <c r="B387" s="312"/>
    </row>
    <row r="388" spans="2:16" s="123" customFormat="1" ht="15" customHeight="1" x14ac:dyDescent="0.2">
      <c r="B388" s="312"/>
    </row>
    <row r="389" spans="2:16" s="123" customFormat="1" ht="15" customHeight="1" x14ac:dyDescent="0.2">
      <c r="B389" s="312"/>
    </row>
    <row r="390" spans="2:16" s="157" customFormat="1" ht="15" customHeight="1" x14ac:dyDescent="0.2">
      <c r="B390" s="135"/>
    </row>
    <row r="391" spans="2:16" s="157" customFormat="1" ht="15" customHeight="1" x14ac:dyDescent="0.2">
      <c r="B391" s="135"/>
    </row>
    <row r="392" spans="2:16" s="157" customFormat="1" ht="15" customHeight="1" x14ac:dyDescent="0.2"/>
    <row r="393" spans="2:16" s="157" customFormat="1" ht="15" customHeight="1" x14ac:dyDescent="0.2"/>
    <row r="394" spans="2:16" s="157" customFormat="1" ht="15" customHeight="1" x14ac:dyDescent="0.2"/>
    <row r="395" spans="2:16" s="157" customFormat="1" ht="15" customHeight="1" x14ac:dyDescent="0.2"/>
    <row r="396" spans="2:16" s="157" customFormat="1" ht="15" customHeight="1" x14ac:dyDescent="0.2"/>
    <row r="397" spans="2:16" s="157" customFormat="1" ht="15" customHeight="1" x14ac:dyDescent="0.2"/>
    <row r="398" spans="2:16" s="157" customFormat="1" ht="15" customHeight="1" x14ac:dyDescent="0.2"/>
    <row r="399" spans="2:16" s="157" customFormat="1" ht="15" customHeight="1" x14ac:dyDescent="0.25">
      <c r="C399" s="1184" t="s">
        <v>129</v>
      </c>
      <c r="D399" s="1185"/>
      <c r="E399" s="1185"/>
      <c r="F399" s="1185"/>
      <c r="H399" s="1184" t="s">
        <v>130</v>
      </c>
      <c r="I399" s="1185"/>
      <c r="J399" s="1185"/>
      <c r="K399" s="1185"/>
      <c r="M399" s="1184" t="s">
        <v>131</v>
      </c>
      <c r="N399" s="1185"/>
      <c r="O399" s="1185"/>
      <c r="P399" s="1185"/>
    </row>
    <row r="400" spans="2:16" s="157" customFormat="1" ht="24" customHeight="1" x14ac:dyDescent="0.2">
      <c r="C400" s="1186" t="s">
        <v>132</v>
      </c>
      <c r="D400" s="1187"/>
      <c r="E400" s="1187"/>
      <c r="H400" s="1188" t="s">
        <v>132</v>
      </c>
      <c r="I400" s="1187"/>
      <c r="J400" s="1187"/>
      <c r="M400" s="1189" t="s">
        <v>132</v>
      </c>
      <c r="N400" s="1187"/>
      <c r="O400" s="1187"/>
    </row>
    <row r="401" spans="2:15" s="157" customFormat="1" ht="15.95" customHeight="1" x14ac:dyDescent="0.2">
      <c r="C401" s="1190"/>
      <c r="D401" s="1187"/>
      <c r="E401" s="423" t="s">
        <v>133</v>
      </c>
      <c r="H401" s="1190"/>
      <c r="I401" s="1187"/>
      <c r="J401" s="424" t="s">
        <v>133</v>
      </c>
      <c r="M401" s="1190"/>
      <c r="N401" s="1187"/>
      <c r="O401" s="425" t="s">
        <v>133</v>
      </c>
    </row>
    <row r="402" spans="2:15" s="157" customFormat="1" ht="15.95" customHeight="1" x14ac:dyDescent="0.2">
      <c r="B402" s="1199" t="s">
        <v>134</v>
      </c>
      <c r="C402" s="1187"/>
      <c r="D402" s="1187"/>
      <c r="E402" s="426" t="s">
        <v>135</v>
      </c>
      <c r="H402" s="1187"/>
      <c r="I402" s="1187"/>
      <c r="J402" s="427" t="s">
        <v>135</v>
      </c>
      <c r="M402" s="1187"/>
      <c r="N402" s="1187"/>
      <c r="O402" s="428" t="s">
        <v>135</v>
      </c>
    </row>
    <row r="403" spans="2:15" s="157" customFormat="1" ht="17.100000000000001" customHeight="1" x14ac:dyDescent="0.2">
      <c r="B403" s="1187"/>
      <c r="C403" s="1200" t="s">
        <v>136</v>
      </c>
      <c r="D403" s="1187"/>
      <c r="E403" s="429">
        <v>0.8581169798578776</v>
      </c>
      <c r="H403" s="1201" t="s">
        <v>137</v>
      </c>
      <c r="I403" s="1187"/>
      <c r="J403" s="430">
        <v>0.72360035237359333</v>
      </c>
      <c r="M403" s="1202" t="s">
        <v>138</v>
      </c>
      <c r="N403" s="1187"/>
      <c r="O403" s="431">
        <v>0.81421042944406175</v>
      </c>
    </row>
    <row r="404" spans="2:15" s="157" customFormat="1" ht="17.100000000000001" customHeight="1" x14ac:dyDescent="0.2">
      <c r="B404" s="1187"/>
      <c r="C404" s="1203" t="s">
        <v>139</v>
      </c>
      <c r="D404" s="1187"/>
      <c r="E404" s="432">
        <v>-0.82446678752226743</v>
      </c>
      <c r="H404" s="1204" t="s">
        <v>138</v>
      </c>
      <c r="I404" s="1187"/>
      <c r="J404" s="433">
        <v>0.72360035237359166</v>
      </c>
      <c r="M404" s="1205" t="s">
        <v>137</v>
      </c>
      <c r="N404" s="1187"/>
      <c r="O404" s="434">
        <v>0.81421042944405986</v>
      </c>
    </row>
    <row r="405" spans="2:15" s="157" customFormat="1" ht="17.100000000000001" customHeight="1" x14ac:dyDescent="0.2">
      <c r="B405" s="1187"/>
      <c r="C405" s="1203" t="s">
        <v>138</v>
      </c>
      <c r="D405" s="1187"/>
      <c r="E405" s="432">
        <v>0.81038924621184072</v>
      </c>
      <c r="H405" s="1204" t="s">
        <v>136</v>
      </c>
      <c r="I405" s="1187"/>
      <c r="J405" s="433">
        <v>0.68556091498607086</v>
      </c>
      <c r="M405" s="1205" t="s">
        <v>140</v>
      </c>
      <c r="N405" s="1187"/>
      <c r="O405" s="434">
        <v>-0.65911542579592253</v>
      </c>
    </row>
    <row r="406" spans="2:15" s="157" customFormat="1" ht="17.100000000000001" customHeight="1" x14ac:dyDescent="0.2">
      <c r="B406" s="1187"/>
      <c r="C406" s="1203" t="s">
        <v>137</v>
      </c>
      <c r="D406" s="1187"/>
      <c r="E406" s="432">
        <v>0.81038924621183983</v>
      </c>
      <c r="H406" s="1204" t="s">
        <v>139</v>
      </c>
      <c r="I406" s="1187"/>
      <c r="J406" s="433">
        <v>-0.66637543009288458</v>
      </c>
      <c r="M406" s="1205" t="s">
        <v>141</v>
      </c>
      <c r="N406" s="1187"/>
      <c r="O406" s="434">
        <v>0.47422995193587003</v>
      </c>
    </row>
    <row r="407" spans="2:15" s="157" customFormat="1" ht="17.100000000000001" customHeight="1" x14ac:dyDescent="0.2">
      <c r="B407" s="1187"/>
      <c r="C407" s="1203" t="s">
        <v>142</v>
      </c>
      <c r="D407" s="1187"/>
      <c r="E407" s="432">
        <v>0.74942911022324932</v>
      </c>
      <c r="H407" s="1204" t="s">
        <v>143</v>
      </c>
      <c r="I407" s="1187"/>
      <c r="J407" s="433">
        <v>-0.63121559586963083</v>
      </c>
      <c r="M407" s="1205" t="s">
        <v>136</v>
      </c>
      <c r="N407" s="1187"/>
      <c r="O407" s="434">
        <v>0.45131194459748497</v>
      </c>
    </row>
    <row r="408" spans="2:15" s="157" customFormat="1" ht="17.100000000000001" customHeight="1" x14ac:dyDescent="0.2">
      <c r="B408" s="1187"/>
      <c r="C408" s="1203" t="s">
        <v>144</v>
      </c>
      <c r="D408" s="1187"/>
      <c r="E408" s="432">
        <v>0.67444015448881012</v>
      </c>
      <c r="H408" s="1204" t="s">
        <v>142</v>
      </c>
      <c r="I408" s="1187"/>
      <c r="J408" s="433">
        <v>0.61728538334086047</v>
      </c>
      <c r="M408" s="1205" t="s">
        <v>145</v>
      </c>
      <c r="N408" s="1187"/>
      <c r="O408" s="434">
        <v>-0.44891239019226381</v>
      </c>
    </row>
    <row r="409" spans="2:15" s="157" customFormat="1" ht="17.100000000000001" customHeight="1" x14ac:dyDescent="0.2">
      <c r="B409" s="1187"/>
      <c r="C409" s="1203" t="s">
        <v>146</v>
      </c>
      <c r="D409" s="1187"/>
      <c r="E409" s="432">
        <v>0.66992758802068453</v>
      </c>
      <c r="H409" s="1204" t="s">
        <v>146</v>
      </c>
      <c r="I409" s="1187"/>
      <c r="J409" s="433">
        <v>0.55209929557952897</v>
      </c>
      <c r="M409" s="1205" t="s">
        <v>144</v>
      </c>
      <c r="N409" s="1187"/>
      <c r="O409" s="434">
        <v>0.37873442791917267</v>
      </c>
    </row>
    <row r="410" spans="2:15" s="157" customFormat="1" ht="17.100000000000001" customHeight="1" x14ac:dyDescent="0.2">
      <c r="B410" s="1187"/>
      <c r="C410" s="1203" t="s">
        <v>147</v>
      </c>
      <c r="D410" s="1187"/>
      <c r="E410" s="432">
        <v>0.6499610615410164</v>
      </c>
      <c r="H410" s="1204" t="s">
        <v>144</v>
      </c>
      <c r="I410" s="1187"/>
      <c r="J410" s="433">
        <v>0.52975674078041268</v>
      </c>
      <c r="M410" s="1205" t="s">
        <v>139</v>
      </c>
      <c r="N410" s="1187"/>
      <c r="O410" s="434">
        <v>-0.35805416001106627</v>
      </c>
    </row>
    <row r="411" spans="2:15" s="157" customFormat="1" ht="17.100000000000001" customHeight="1" x14ac:dyDescent="0.2">
      <c r="B411" s="1187"/>
      <c r="C411" s="1203" t="s">
        <v>143</v>
      </c>
      <c r="D411" s="1187"/>
      <c r="E411" s="432">
        <v>-0.6190871769770121</v>
      </c>
      <c r="H411" s="1204" t="s">
        <v>140</v>
      </c>
      <c r="I411" s="1187"/>
      <c r="J411" s="433">
        <v>-0.50707632416785142</v>
      </c>
      <c r="M411" s="1205" t="s">
        <v>148</v>
      </c>
      <c r="N411" s="1187"/>
      <c r="O411" s="434">
        <v>0.3508630791239562</v>
      </c>
    </row>
    <row r="412" spans="2:15" s="157" customFormat="1" ht="17.100000000000001" customHeight="1" x14ac:dyDescent="0.2">
      <c r="B412" s="1187"/>
      <c r="C412" s="1203" t="s">
        <v>140</v>
      </c>
      <c r="D412" s="1187"/>
      <c r="E412" s="432">
        <v>-0.61209578685462851</v>
      </c>
      <c r="H412" s="1204" t="s">
        <v>147</v>
      </c>
      <c r="I412" s="1187"/>
      <c r="J412" s="433">
        <v>0.50683017970968014</v>
      </c>
      <c r="M412" s="1205" t="s">
        <v>149</v>
      </c>
      <c r="N412" s="1187"/>
      <c r="O412" s="434">
        <v>-0.32789984254714977</v>
      </c>
    </row>
    <row r="413" spans="2:15" s="157" customFormat="1" ht="17.100000000000001" customHeight="1" x14ac:dyDescent="0.2">
      <c r="B413" s="1187"/>
      <c r="C413" s="1203" t="s">
        <v>150</v>
      </c>
      <c r="D413" s="1187"/>
      <c r="E413" s="432">
        <v>0.55743199982645442</v>
      </c>
      <c r="H413" s="1204" t="s">
        <v>150</v>
      </c>
      <c r="I413" s="1187"/>
      <c r="J413" s="433">
        <v>0.43907568007033465</v>
      </c>
      <c r="M413" s="1205" t="s">
        <v>142</v>
      </c>
      <c r="N413" s="1187"/>
      <c r="O413" s="434">
        <v>0.31539317530488858</v>
      </c>
    </row>
    <row r="414" spans="2:15" s="157" customFormat="1" ht="17.100000000000001" customHeight="1" x14ac:dyDescent="0.2">
      <c r="B414" s="1187"/>
      <c r="C414" s="1203" t="s">
        <v>141</v>
      </c>
      <c r="D414" s="1187"/>
      <c r="E414" s="432">
        <v>0.48901879803528814</v>
      </c>
      <c r="H414" s="1204" t="s">
        <v>149</v>
      </c>
      <c r="I414" s="1187"/>
      <c r="J414" s="433">
        <v>-0.42668450210508024</v>
      </c>
      <c r="M414" s="1205" t="s">
        <v>151</v>
      </c>
      <c r="N414" s="1187"/>
      <c r="O414" s="434">
        <v>0.19945077565636724</v>
      </c>
    </row>
    <row r="415" spans="2:15" s="157" customFormat="1" ht="17.100000000000001" customHeight="1" x14ac:dyDescent="0.2">
      <c r="B415" s="1187"/>
      <c r="C415" s="1203" t="s">
        <v>152</v>
      </c>
      <c r="D415" s="1187"/>
      <c r="E415" s="432">
        <v>0.47017513129386013</v>
      </c>
      <c r="H415" s="1204" t="s">
        <v>151</v>
      </c>
      <c r="I415" s="1187"/>
      <c r="J415" s="433">
        <v>0.41575072062452112</v>
      </c>
      <c r="M415" s="1205" t="s">
        <v>153</v>
      </c>
      <c r="N415" s="1187"/>
      <c r="O415" s="434">
        <v>0.16678217925127092</v>
      </c>
    </row>
    <row r="416" spans="2:15" s="157" customFormat="1" ht="17.100000000000001" customHeight="1" x14ac:dyDescent="0.2">
      <c r="B416" s="1187"/>
      <c r="C416" s="1203" t="s">
        <v>151</v>
      </c>
      <c r="D416" s="1187"/>
      <c r="E416" s="432">
        <v>0.45896860968579384</v>
      </c>
      <c r="H416" s="1204" t="s">
        <v>154</v>
      </c>
      <c r="I416" s="1187"/>
      <c r="J416" s="433">
        <v>-0.35862933845861722</v>
      </c>
      <c r="M416" s="1205" t="s">
        <v>155</v>
      </c>
      <c r="N416" s="1187"/>
      <c r="O416" s="434">
        <v>0.16207988428175929</v>
      </c>
    </row>
    <row r="417" spans="2:15" s="157" customFormat="1" ht="17.100000000000001" customHeight="1" x14ac:dyDescent="0.2">
      <c r="B417" s="1187"/>
      <c r="C417" s="1203" t="s">
        <v>156</v>
      </c>
      <c r="D417" s="1187"/>
      <c r="E417" s="432">
        <v>0.31003536715623331</v>
      </c>
      <c r="H417" s="1204" t="s">
        <v>157</v>
      </c>
      <c r="I417" s="1187"/>
      <c r="J417" s="433">
        <v>-0.3302549495996448</v>
      </c>
      <c r="M417" s="1205" t="s">
        <v>158</v>
      </c>
      <c r="N417" s="1187"/>
      <c r="O417" s="434">
        <v>0.1312341175008653</v>
      </c>
    </row>
    <row r="418" spans="2:15" s="157" customFormat="1" ht="17.100000000000001" customHeight="1" x14ac:dyDescent="0.2">
      <c r="B418" s="1187"/>
      <c r="C418" s="1203" t="s">
        <v>159</v>
      </c>
      <c r="D418" s="1187"/>
      <c r="E418" s="432">
        <v>0.28090019462099114</v>
      </c>
      <c r="H418" s="1204" t="s">
        <v>152</v>
      </c>
      <c r="I418" s="1187"/>
      <c r="J418" s="433">
        <v>0.31907822244446704</v>
      </c>
      <c r="M418" s="1205" t="s">
        <v>160</v>
      </c>
      <c r="N418" s="1187"/>
      <c r="O418" s="434">
        <v>0.11921662437540784</v>
      </c>
    </row>
    <row r="419" spans="2:15" s="157" customFormat="1" ht="17.100000000000001" customHeight="1" x14ac:dyDescent="0.2">
      <c r="B419" s="1187"/>
      <c r="C419" s="1203" t="s">
        <v>161</v>
      </c>
      <c r="D419" s="1187"/>
      <c r="E419" s="432">
        <v>-0.25938671875125136</v>
      </c>
      <c r="H419" s="1204" t="s">
        <v>162</v>
      </c>
      <c r="I419" s="1187"/>
      <c r="J419" s="433">
        <v>-0.29517388326428612</v>
      </c>
      <c r="M419" s="1205" t="s">
        <v>156</v>
      </c>
      <c r="N419" s="1187"/>
      <c r="O419" s="434">
        <v>0.10767485862429391</v>
      </c>
    </row>
    <row r="420" spans="2:15" s="157" customFormat="1" ht="17.100000000000001" customHeight="1" x14ac:dyDescent="0.2">
      <c r="B420" s="1187"/>
      <c r="C420" s="1203" t="s">
        <v>155</v>
      </c>
      <c r="D420" s="1187"/>
      <c r="E420" s="432">
        <v>0.23338259416042589</v>
      </c>
      <c r="H420" s="1204" t="s">
        <v>163</v>
      </c>
      <c r="I420" s="1187"/>
      <c r="J420" s="433">
        <v>-0.29395780530252585</v>
      </c>
      <c r="M420" s="1205" t="s">
        <v>162</v>
      </c>
      <c r="N420" s="1187"/>
      <c r="O420" s="434">
        <v>9.8751010930207675E-2</v>
      </c>
    </row>
    <row r="421" spans="2:15" s="157" customFormat="1" ht="17.100000000000001" customHeight="1" x14ac:dyDescent="0.2">
      <c r="B421" s="1187"/>
      <c r="C421" s="1203" t="s">
        <v>153</v>
      </c>
      <c r="D421" s="1187"/>
      <c r="E421" s="432">
        <v>0.21052357449732698</v>
      </c>
      <c r="H421" s="1204" t="s">
        <v>164</v>
      </c>
      <c r="I421" s="1187"/>
      <c r="J421" s="433">
        <v>-0.24657378184098844</v>
      </c>
      <c r="M421" s="1205" t="s">
        <v>146</v>
      </c>
      <c r="N421" s="1187"/>
      <c r="O421" s="434">
        <v>8.9923784264131404E-2</v>
      </c>
    </row>
    <row r="422" spans="2:15" s="157" customFormat="1" ht="17.100000000000001" customHeight="1" x14ac:dyDescent="0.2">
      <c r="B422" s="1187"/>
      <c r="C422" s="1203" t="s">
        <v>165</v>
      </c>
      <c r="D422" s="1187"/>
      <c r="E422" s="432">
        <v>0.2093773775069292</v>
      </c>
      <c r="H422" s="1204" t="s">
        <v>156</v>
      </c>
      <c r="I422" s="1187"/>
      <c r="J422" s="433">
        <v>0.24024158274256804</v>
      </c>
      <c r="M422" s="1205" t="s">
        <v>166</v>
      </c>
      <c r="N422" s="1187"/>
      <c r="O422" s="434">
        <v>8.7424743294997082E-2</v>
      </c>
    </row>
    <row r="423" spans="2:15" s="157" customFormat="1" ht="17.100000000000001" customHeight="1" x14ac:dyDescent="0.2">
      <c r="B423" s="1187"/>
      <c r="C423" s="1203" t="s">
        <v>162</v>
      </c>
      <c r="D423" s="1187"/>
      <c r="E423" s="432">
        <v>-0.14431149408658359</v>
      </c>
      <c r="H423" s="1204" t="s">
        <v>145</v>
      </c>
      <c r="I423" s="1187"/>
      <c r="J423" s="433">
        <v>-0.23928702093932233</v>
      </c>
      <c r="M423" s="1205" t="s">
        <v>165</v>
      </c>
      <c r="N423" s="1187"/>
      <c r="O423" s="434">
        <v>8.3708719339276455E-2</v>
      </c>
    </row>
    <row r="424" spans="2:15" s="157" customFormat="1" ht="17.100000000000001" customHeight="1" x14ac:dyDescent="0.2">
      <c r="B424" s="1187"/>
      <c r="C424" s="1203" t="s">
        <v>167</v>
      </c>
      <c r="D424" s="1187"/>
      <c r="E424" s="432">
        <v>0.14134109182431379</v>
      </c>
      <c r="H424" s="1204" t="s">
        <v>141</v>
      </c>
      <c r="I424" s="1187"/>
      <c r="J424" s="433">
        <v>0.23871186636925562</v>
      </c>
      <c r="M424" s="1205" t="s">
        <v>164</v>
      </c>
      <c r="N424" s="1187"/>
      <c r="O424" s="434">
        <v>7.6152995945307653E-2</v>
      </c>
    </row>
    <row r="425" spans="2:15" s="157" customFormat="1" ht="17.100000000000001" customHeight="1" x14ac:dyDescent="0.2">
      <c r="B425" s="1187"/>
      <c r="C425" s="1203" t="s">
        <v>168</v>
      </c>
      <c r="D425" s="1187"/>
      <c r="E425" s="432">
        <v>0.12124919746481859</v>
      </c>
      <c r="H425" s="1204" t="s">
        <v>148</v>
      </c>
      <c r="I425" s="1187"/>
      <c r="J425" s="433">
        <v>-0.23204459917491946</v>
      </c>
      <c r="M425" s="1205" t="s">
        <v>147</v>
      </c>
      <c r="N425" s="1187"/>
      <c r="O425" s="434">
        <v>7.0751493989664016E-2</v>
      </c>
    </row>
    <row r="426" spans="2:15" s="157" customFormat="1" ht="17.100000000000001" customHeight="1" x14ac:dyDescent="0.2">
      <c r="B426" s="1187"/>
      <c r="C426" s="1203" t="s">
        <v>169</v>
      </c>
      <c r="D426" s="1187"/>
      <c r="E426" s="432">
        <v>0.11486448621553294</v>
      </c>
      <c r="H426" s="1204" t="s">
        <v>159</v>
      </c>
      <c r="I426" s="1187"/>
      <c r="J426" s="433">
        <v>0.2263390469273148</v>
      </c>
      <c r="M426" s="1205" t="s">
        <v>170</v>
      </c>
      <c r="N426" s="1187"/>
      <c r="O426" s="434">
        <v>6.5928079014835314E-2</v>
      </c>
    </row>
    <row r="427" spans="2:15" s="157" customFormat="1" ht="17.100000000000001" customHeight="1" x14ac:dyDescent="0.2">
      <c r="B427" s="1187"/>
      <c r="C427" s="1203" t="s">
        <v>170</v>
      </c>
      <c r="D427" s="1187"/>
      <c r="E427" s="432">
        <v>0.1087588078318406</v>
      </c>
      <c r="H427" s="1204" t="s">
        <v>166</v>
      </c>
      <c r="I427" s="1187"/>
      <c r="J427" s="433">
        <v>-0.1669882928421953</v>
      </c>
      <c r="M427" s="1205" t="s">
        <v>167</v>
      </c>
      <c r="N427" s="1187"/>
      <c r="O427" s="434">
        <v>5.7203621004510138E-2</v>
      </c>
    </row>
    <row r="428" spans="2:15" s="157" customFormat="1" ht="17.100000000000001" customHeight="1" x14ac:dyDescent="0.2">
      <c r="B428" s="1187"/>
      <c r="C428" s="1203" t="s">
        <v>171</v>
      </c>
      <c r="D428" s="1187"/>
      <c r="E428" s="432">
        <v>-0.10712676844362702</v>
      </c>
      <c r="H428" s="1204" t="s">
        <v>161</v>
      </c>
      <c r="I428" s="1187"/>
      <c r="J428" s="433">
        <v>-0.16056336604888208</v>
      </c>
      <c r="M428" s="1205" t="s">
        <v>161</v>
      </c>
      <c r="N428" s="1187"/>
      <c r="O428" s="434">
        <v>-5.7033730046582937E-2</v>
      </c>
    </row>
    <row r="429" spans="2:15" s="157" customFormat="1" ht="17.100000000000001" customHeight="1" x14ac:dyDescent="0.2">
      <c r="B429" s="1187"/>
      <c r="C429" s="1203" t="s">
        <v>154</v>
      </c>
      <c r="D429" s="1187"/>
      <c r="E429" s="432">
        <v>-0.10539928121161697</v>
      </c>
      <c r="H429" s="1204" t="s">
        <v>172</v>
      </c>
      <c r="I429" s="1187"/>
      <c r="J429" s="433">
        <v>-0.15687687116581622</v>
      </c>
      <c r="M429" s="1205" t="s">
        <v>150</v>
      </c>
      <c r="N429" s="1187"/>
      <c r="O429" s="434">
        <v>5.4201346708110575E-2</v>
      </c>
    </row>
    <row r="430" spans="2:15" s="157" customFormat="1" ht="17.100000000000001" customHeight="1" x14ac:dyDescent="0.2">
      <c r="B430" s="1187"/>
      <c r="C430" s="1203" t="s">
        <v>173</v>
      </c>
      <c r="D430" s="1187"/>
      <c r="E430" s="432">
        <v>0.1042698918937031</v>
      </c>
      <c r="H430" s="1204" t="s">
        <v>165</v>
      </c>
      <c r="I430" s="1187"/>
      <c r="J430" s="433">
        <v>0.1442441513579468</v>
      </c>
      <c r="M430" s="1205" t="s">
        <v>163</v>
      </c>
      <c r="N430" s="1187"/>
      <c r="O430" s="434">
        <v>5.1569231945773161E-2</v>
      </c>
    </row>
    <row r="431" spans="2:15" s="157" customFormat="1" ht="17.100000000000001" customHeight="1" x14ac:dyDescent="0.2">
      <c r="B431" s="1187"/>
      <c r="C431" s="1203" t="s">
        <v>158</v>
      </c>
      <c r="D431" s="1187"/>
      <c r="E431" s="432">
        <v>9.6838893146138888E-2</v>
      </c>
      <c r="H431" s="1204" t="s">
        <v>153</v>
      </c>
      <c r="I431" s="1187"/>
      <c r="J431" s="433">
        <v>0.12261800958774809</v>
      </c>
      <c r="M431" s="1205" t="s">
        <v>143</v>
      </c>
      <c r="N431" s="1187"/>
      <c r="O431" s="434">
        <v>-5.1328909849047526E-2</v>
      </c>
    </row>
    <row r="432" spans="2:15" s="157" customFormat="1" ht="17.100000000000001" customHeight="1" x14ac:dyDescent="0.2">
      <c r="B432" s="1187"/>
      <c r="C432" s="1203" t="s">
        <v>160</v>
      </c>
      <c r="D432" s="1187"/>
      <c r="E432" s="432">
        <v>5.8752811779167559E-2</v>
      </c>
      <c r="H432" s="1204" t="s">
        <v>167</v>
      </c>
      <c r="I432" s="1187"/>
      <c r="J432" s="433">
        <v>0.11729545645913761</v>
      </c>
      <c r="M432" s="1205" t="s">
        <v>154</v>
      </c>
      <c r="N432" s="1187"/>
      <c r="O432" s="434">
        <v>5.0095530830131164E-2</v>
      </c>
    </row>
    <row r="433" spans="2:15" s="157" customFormat="1" ht="17.100000000000001" customHeight="1" x14ac:dyDescent="0.2">
      <c r="B433" s="1187"/>
      <c r="C433" s="1203" t="s">
        <v>174</v>
      </c>
      <c r="D433" s="1187"/>
      <c r="E433" s="432">
        <v>-4.5123546538788195E-2</v>
      </c>
      <c r="H433" s="1204" t="s">
        <v>171</v>
      </c>
      <c r="I433" s="1187"/>
      <c r="J433" s="433">
        <v>-0.10888068144351414</v>
      </c>
      <c r="M433" s="1205" t="s">
        <v>171</v>
      </c>
      <c r="N433" s="1187"/>
      <c r="O433" s="434">
        <v>-4.2965577641438692E-2</v>
      </c>
    </row>
    <row r="434" spans="2:15" s="157" customFormat="1" ht="17.100000000000001" customHeight="1" x14ac:dyDescent="0.2">
      <c r="B434" s="1187"/>
      <c r="C434" s="1203" t="s">
        <v>148</v>
      </c>
      <c r="D434" s="1187"/>
      <c r="E434" s="432">
        <v>4.4619012558936674E-2</v>
      </c>
      <c r="H434" s="1204" t="s">
        <v>170</v>
      </c>
      <c r="I434" s="1187"/>
      <c r="J434" s="433">
        <v>9.8706504778214785E-2</v>
      </c>
      <c r="M434" s="1205" t="s">
        <v>169</v>
      </c>
      <c r="N434" s="1187"/>
      <c r="O434" s="434">
        <v>3.2743009850465077E-2</v>
      </c>
    </row>
    <row r="435" spans="2:15" s="157" customFormat="1" ht="17.100000000000001" customHeight="1" x14ac:dyDescent="0.2">
      <c r="B435" s="1187"/>
      <c r="C435" s="1203" t="s">
        <v>172</v>
      </c>
      <c r="D435" s="1187"/>
      <c r="E435" s="432">
        <v>-3.5222302471882835E-2</v>
      </c>
      <c r="H435" s="1204" t="s">
        <v>168</v>
      </c>
      <c r="I435" s="1187"/>
      <c r="J435" s="433">
        <v>9.7154775445764271E-2</v>
      </c>
      <c r="M435" s="1205" t="s">
        <v>159</v>
      </c>
      <c r="N435" s="1187"/>
      <c r="O435" s="434">
        <v>3.0380637587341327E-2</v>
      </c>
    </row>
    <row r="436" spans="2:15" s="157" customFormat="1" ht="17.100000000000001" customHeight="1" x14ac:dyDescent="0.2">
      <c r="B436" s="1187"/>
      <c r="C436" s="1203" t="s">
        <v>175</v>
      </c>
      <c r="D436" s="1187"/>
      <c r="E436" s="432">
        <v>3.5159661737955566E-2</v>
      </c>
      <c r="H436" s="1204" t="s">
        <v>174</v>
      </c>
      <c r="I436" s="1187"/>
      <c r="J436" s="433">
        <v>-9.3438244556718744E-2</v>
      </c>
      <c r="M436" s="1205" t="s">
        <v>152</v>
      </c>
      <c r="N436" s="1187"/>
      <c r="O436" s="434">
        <v>2.994695089394895E-2</v>
      </c>
    </row>
    <row r="437" spans="2:15" s="157" customFormat="1" ht="17.100000000000001" customHeight="1" x14ac:dyDescent="0.2">
      <c r="B437" s="1187"/>
      <c r="C437" s="1203" t="s">
        <v>176</v>
      </c>
      <c r="D437" s="1187"/>
      <c r="E437" s="432">
        <v>4.2728980545958094E-3</v>
      </c>
      <c r="H437" s="1204" t="s">
        <v>173</v>
      </c>
      <c r="I437" s="1187"/>
      <c r="J437" s="433">
        <v>7.7653704241446547E-2</v>
      </c>
      <c r="M437" s="1205" t="s">
        <v>157</v>
      </c>
      <c r="N437" s="1187"/>
      <c r="O437" s="434">
        <v>-1.0453747586238992E-2</v>
      </c>
    </row>
    <row r="438" spans="2:15" s="157" customFormat="1" ht="17.100000000000001" customHeight="1" x14ac:dyDescent="0.2">
      <c r="B438" s="1187"/>
      <c r="C438" s="1207" t="s">
        <v>177</v>
      </c>
      <c r="D438" s="1187"/>
      <c r="E438" s="435">
        <v>1.407965816789658E-3</v>
      </c>
      <c r="H438" s="1204" t="s">
        <v>169</v>
      </c>
      <c r="I438" s="1187"/>
      <c r="J438" s="433">
        <v>6.9102574576544062E-2</v>
      </c>
      <c r="M438" s="1205" t="s">
        <v>176</v>
      </c>
      <c r="N438" s="1187"/>
      <c r="O438" s="434">
        <v>-8.6351763516401541E-3</v>
      </c>
    </row>
    <row r="439" spans="2:15" s="157" customFormat="1" ht="17.100000000000001" customHeight="1" x14ac:dyDescent="0.2">
      <c r="B439" s="1187"/>
      <c r="C439" s="1190"/>
      <c r="D439" s="1206"/>
      <c r="E439" s="436"/>
      <c r="H439" s="1204" t="s">
        <v>177</v>
      </c>
      <c r="I439" s="1187"/>
      <c r="J439" s="433">
        <v>-6.3054507903979068E-2</v>
      </c>
      <c r="M439" s="1205" t="s">
        <v>172</v>
      </c>
      <c r="N439" s="1187"/>
      <c r="O439" s="434">
        <v>-7.592155279502107E-3</v>
      </c>
    </row>
    <row r="440" spans="2:15" s="157" customFormat="1" ht="17.100000000000001" customHeight="1" x14ac:dyDescent="0.2">
      <c r="B440" s="1187"/>
      <c r="C440" s="1190"/>
      <c r="D440" s="1206"/>
      <c r="E440" s="436"/>
      <c r="H440" s="1204" t="s">
        <v>158</v>
      </c>
      <c r="I440" s="1187"/>
      <c r="J440" s="433">
        <v>3.5922871369040689E-2</v>
      </c>
      <c r="M440" s="1205" t="s">
        <v>177</v>
      </c>
      <c r="N440" s="1187"/>
      <c r="O440" s="434">
        <v>6.1717767653245229E-3</v>
      </c>
    </row>
    <row r="441" spans="2:15" s="157" customFormat="1" ht="17.100000000000001" customHeight="1" x14ac:dyDescent="0.2">
      <c r="B441" s="1187"/>
      <c r="C441" s="1190"/>
      <c r="D441" s="1187"/>
      <c r="H441" s="1204" t="s">
        <v>176</v>
      </c>
      <c r="I441" s="1187"/>
      <c r="J441" s="433">
        <v>-1.3482256568938629E-2</v>
      </c>
      <c r="M441" s="1205" t="s">
        <v>174</v>
      </c>
      <c r="N441" s="1187"/>
      <c r="O441" s="434">
        <v>-4.8849920820589381E-3</v>
      </c>
    </row>
    <row r="442" spans="2:15" s="157" customFormat="1" ht="17.100000000000001" customHeight="1" x14ac:dyDescent="0.2">
      <c r="B442" s="1187"/>
      <c r="C442" s="1186" t="s">
        <v>178</v>
      </c>
      <c r="D442" s="1187"/>
      <c r="E442" s="1187"/>
      <c r="H442" s="1204" t="s">
        <v>155</v>
      </c>
      <c r="I442" s="1187"/>
      <c r="J442" s="433">
        <v>1.1099671291178332E-2</v>
      </c>
      <c r="M442" s="1209" t="s">
        <v>173</v>
      </c>
      <c r="N442" s="1187"/>
      <c r="O442" s="437">
        <v>7.4418073850294824E-4</v>
      </c>
    </row>
    <row r="443" spans="2:15" s="157" customFormat="1" ht="12.95" customHeight="1" x14ac:dyDescent="0.2">
      <c r="B443" s="1187"/>
      <c r="C443" s="1190"/>
      <c r="D443" s="1187"/>
      <c r="E443" s="438" t="s">
        <v>179</v>
      </c>
      <c r="H443" s="1204" t="s">
        <v>160</v>
      </c>
      <c r="I443" s="1187"/>
      <c r="J443" s="433">
        <v>9.0773229655698572E-3</v>
      </c>
      <c r="M443" s="1190"/>
      <c r="N443" s="1206"/>
      <c r="O443" s="436"/>
    </row>
    <row r="444" spans="2:15" s="157" customFormat="1" ht="17.100000000000001" customHeight="1" x14ac:dyDescent="0.2">
      <c r="B444" s="1187"/>
      <c r="C444" s="1200" t="s">
        <v>136</v>
      </c>
      <c r="D444" s="1187"/>
      <c r="E444" s="429">
        <v>0.73636475112040511</v>
      </c>
      <c r="H444" s="1208" t="s">
        <v>175</v>
      </c>
      <c r="I444" s="1187"/>
      <c r="J444" s="439">
        <v>6.4493586968710813E-3</v>
      </c>
      <c r="M444" s="1190"/>
      <c r="N444" s="1206"/>
      <c r="O444" s="436"/>
    </row>
    <row r="445" spans="2:15" s="157" customFormat="1" ht="12.95" customHeight="1" x14ac:dyDescent="0.2">
      <c r="B445" s="1187"/>
      <c r="C445" s="1203" t="s">
        <v>144</v>
      </c>
      <c r="D445" s="1187"/>
      <c r="E445" s="432">
        <v>0.45486952198689007</v>
      </c>
      <c r="H445" s="1190"/>
      <c r="I445" s="1206"/>
      <c r="J445" s="436"/>
      <c r="M445" s="1190"/>
      <c r="N445" s="1187"/>
    </row>
    <row r="446" spans="2:15" s="157" customFormat="1" ht="21" customHeight="1" x14ac:dyDescent="0.2">
      <c r="C446" s="1203" t="s">
        <v>147</v>
      </c>
      <c r="D446" s="1187"/>
      <c r="E446" s="432">
        <v>0.42244938151952494</v>
      </c>
      <c r="H446" s="1190"/>
      <c r="I446" s="1206"/>
      <c r="J446" s="436"/>
      <c r="M446" s="1189" t="s">
        <v>178</v>
      </c>
      <c r="N446" s="1187"/>
      <c r="O446" s="1187"/>
    </row>
    <row r="447" spans="2:15" s="157" customFormat="1" ht="15.95" customHeight="1" x14ac:dyDescent="0.2">
      <c r="C447" s="1203" t="s">
        <v>153</v>
      </c>
      <c r="D447" s="1187"/>
      <c r="E447" s="432">
        <v>4.432017541913158E-2</v>
      </c>
      <c r="H447" s="1190"/>
      <c r="I447" s="1187"/>
      <c r="M447" s="1190"/>
      <c r="N447" s="1187"/>
      <c r="O447" s="440" t="s">
        <v>179</v>
      </c>
    </row>
    <row r="448" spans="2:15" s="157" customFormat="1" ht="17.100000000000001" customHeight="1" x14ac:dyDescent="0.2">
      <c r="C448" s="1203" t="s">
        <v>175</v>
      </c>
      <c r="D448" s="1187"/>
      <c r="E448" s="432">
        <v>1.2362018135274567E-3</v>
      </c>
      <c r="H448" s="1188" t="s">
        <v>178</v>
      </c>
      <c r="I448" s="1187"/>
      <c r="J448" s="1187"/>
      <c r="M448" s="1202" t="s">
        <v>136</v>
      </c>
      <c r="N448" s="1187"/>
      <c r="O448" s="431">
        <v>0.20368247133636333</v>
      </c>
    </row>
    <row r="449" spans="3:15" s="157" customFormat="1" ht="17.100000000000001" customHeight="1" x14ac:dyDescent="0.2">
      <c r="C449" s="1203" t="s">
        <v>156</v>
      </c>
      <c r="D449" s="1187"/>
      <c r="E449" s="432">
        <v>9.6121928887700395E-2</v>
      </c>
      <c r="H449" s="1190"/>
      <c r="I449" s="1187"/>
      <c r="J449" s="441" t="s">
        <v>179</v>
      </c>
      <c r="M449" s="1205" t="s">
        <v>144</v>
      </c>
      <c r="N449" s="1187"/>
      <c r="O449" s="434">
        <v>0.143439766891263</v>
      </c>
    </row>
    <row r="450" spans="3:15" s="157" customFormat="1" ht="17.100000000000001" customHeight="1" x14ac:dyDescent="0.2">
      <c r="C450" s="1203" t="s">
        <v>150</v>
      </c>
      <c r="D450" s="1187"/>
      <c r="E450" s="432">
        <v>0.31073043443052029</v>
      </c>
      <c r="H450" s="1201" t="s">
        <v>136</v>
      </c>
      <c r="I450" s="1187"/>
      <c r="J450" s="430">
        <v>0.46999376815653865</v>
      </c>
      <c r="M450" s="1205" t="s">
        <v>147</v>
      </c>
      <c r="N450" s="1187"/>
      <c r="O450" s="434">
        <v>5.0057739017694636E-3</v>
      </c>
    </row>
    <row r="451" spans="3:15" s="157" customFormat="1" ht="17.100000000000001" customHeight="1" x14ac:dyDescent="0.2">
      <c r="C451" s="1203" t="s">
        <v>146</v>
      </c>
      <c r="D451" s="1187"/>
      <c r="E451" s="432">
        <v>0.44880297319121204</v>
      </c>
      <c r="H451" s="1204" t="s">
        <v>144</v>
      </c>
      <c r="I451" s="1187"/>
      <c r="J451" s="433">
        <v>0.28064220440228538</v>
      </c>
      <c r="M451" s="1205" t="s">
        <v>153</v>
      </c>
      <c r="N451" s="1187"/>
      <c r="O451" s="434">
        <v>2.7816295315803066E-2</v>
      </c>
    </row>
    <row r="452" spans="3:15" s="157" customFormat="1" ht="17.100000000000001" customHeight="1" x14ac:dyDescent="0.2">
      <c r="C452" s="1203" t="s">
        <v>148</v>
      </c>
      <c r="D452" s="1187"/>
      <c r="E452" s="432">
        <v>1.9908562817345485E-3</v>
      </c>
      <c r="H452" s="1204" t="s">
        <v>147</v>
      </c>
      <c r="I452" s="1187"/>
      <c r="J452" s="433">
        <v>0.25687683106454667</v>
      </c>
      <c r="M452" s="1205" t="s">
        <v>156</v>
      </c>
      <c r="N452" s="1187"/>
      <c r="O452" s="434">
        <v>1.159387517976168E-2</v>
      </c>
    </row>
    <row r="453" spans="3:15" s="157" customFormat="1" ht="17.100000000000001" customHeight="1" x14ac:dyDescent="0.2">
      <c r="C453" s="1203" t="s">
        <v>151</v>
      </c>
      <c r="D453" s="1187"/>
      <c r="E453" s="432">
        <v>0.21065218467691058</v>
      </c>
      <c r="H453" s="1204" t="s">
        <v>153</v>
      </c>
      <c r="I453" s="1187"/>
      <c r="J453" s="433">
        <v>1.5035176275261082E-2</v>
      </c>
      <c r="M453" s="1205" t="s">
        <v>150</v>
      </c>
      <c r="N453" s="1187"/>
      <c r="O453" s="434">
        <v>2.9377859849728091E-3</v>
      </c>
    </row>
    <row r="454" spans="3:15" s="157" customFormat="1" ht="17.100000000000001" customHeight="1" x14ac:dyDescent="0.2">
      <c r="C454" s="1203" t="s">
        <v>161</v>
      </c>
      <c r="D454" s="1187"/>
      <c r="E454" s="432">
        <v>6.7281469864540769E-2</v>
      </c>
      <c r="H454" s="1204" t="s">
        <v>175</v>
      </c>
      <c r="I454" s="1187"/>
      <c r="J454" s="442">
        <v>4.159422760090665E-5</v>
      </c>
      <c r="M454" s="1205" t="s">
        <v>146</v>
      </c>
      <c r="N454" s="1187"/>
      <c r="O454" s="434">
        <v>8.0862869763820462E-3</v>
      </c>
    </row>
    <row r="455" spans="3:15" s="157" customFormat="1" ht="17.100000000000001" customHeight="1" x14ac:dyDescent="0.2">
      <c r="C455" s="1203" t="s">
        <v>139</v>
      </c>
      <c r="D455" s="1187"/>
      <c r="E455" s="432">
        <v>0.67974548372728771</v>
      </c>
      <c r="H455" s="1204" t="s">
        <v>156</v>
      </c>
      <c r="I455" s="1187"/>
      <c r="J455" s="433">
        <v>5.7716018078654167E-2</v>
      </c>
      <c r="M455" s="1205" t="s">
        <v>148</v>
      </c>
      <c r="N455" s="1187"/>
      <c r="O455" s="434">
        <v>0.12310490029234356</v>
      </c>
    </row>
    <row r="456" spans="3:15" s="157" customFormat="1" ht="17.100000000000001" customHeight="1" x14ac:dyDescent="0.2">
      <c r="C456" s="1203" t="s">
        <v>167</v>
      </c>
      <c r="D456" s="1187"/>
      <c r="E456" s="432">
        <v>1.9977304238089102E-2</v>
      </c>
      <c r="H456" s="1204" t="s">
        <v>150</v>
      </c>
      <c r="I456" s="1187"/>
      <c r="J456" s="433">
        <v>0.19278745282922688</v>
      </c>
      <c r="M456" s="1205" t="s">
        <v>151</v>
      </c>
      <c r="N456" s="1187"/>
      <c r="O456" s="434">
        <v>3.978061190992653E-2</v>
      </c>
    </row>
    <row r="457" spans="3:15" s="157" customFormat="1" ht="17.100000000000001" customHeight="1" x14ac:dyDescent="0.2">
      <c r="C457" s="1203" t="s">
        <v>158</v>
      </c>
      <c r="D457" s="1187"/>
      <c r="E457" s="432">
        <v>9.3777712257693061E-3</v>
      </c>
      <c r="H457" s="1204" t="s">
        <v>146</v>
      </c>
      <c r="I457" s="1187"/>
      <c r="J457" s="433">
        <v>0.3048136321794121</v>
      </c>
      <c r="M457" s="1205" t="s">
        <v>145</v>
      </c>
      <c r="N457" s="1187"/>
      <c r="O457" s="434">
        <v>0.2015223340681313</v>
      </c>
    </row>
    <row r="458" spans="3:15" s="157" customFormat="1" ht="17.100000000000001" customHeight="1" x14ac:dyDescent="0.2">
      <c r="C458" s="1203" t="s">
        <v>159</v>
      </c>
      <c r="D458" s="1187"/>
      <c r="E458" s="432">
        <v>7.8904919338110696E-2</v>
      </c>
      <c r="H458" s="1204" t="s">
        <v>148</v>
      </c>
      <c r="I458" s="1187"/>
      <c r="J458" s="433">
        <v>5.3844696006249033E-2</v>
      </c>
      <c r="M458" s="1205" t="s">
        <v>149</v>
      </c>
      <c r="N458" s="1187"/>
      <c r="O458" s="434">
        <v>0.10751830674244561</v>
      </c>
    </row>
    <row r="459" spans="3:15" s="157" customFormat="1" ht="17.100000000000001" customHeight="1" x14ac:dyDescent="0.2">
      <c r="C459" s="1203" t="s">
        <v>152</v>
      </c>
      <c r="D459" s="1187"/>
      <c r="E459" s="432">
        <v>0.22106465408719861</v>
      </c>
      <c r="H459" s="1204" t="s">
        <v>151</v>
      </c>
      <c r="I459" s="1187"/>
      <c r="J459" s="433">
        <v>0.17284866169980861</v>
      </c>
      <c r="M459" s="1205" t="s">
        <v>157</v>
      </c>
      <c r="N459" s="1187"/>
      <c r="O459" s="434">
        <v>1.0928083859679756E-4</v>
      </c>
    </row>
    <row r="460" spans="3:15" s="157" customFormat="1" ht="17.100000000000001" customHeight="1" x14ac:dyDescent="0.2">
      <c r="C460" s="1203" t="s">
        <v>141</v>
      </c>
      <c r="D460" s="1187"/>
      <c r="E460" s="432">
        <v>0.23913938483187794</v>
      </c>
      <c r="H460" s="1204" t="s">
        <v>145</v>
      </c>
      <c r="I460" s="1187"/>
      <c r="J460" s="433">
        <v>5.7258278390015682E-2</v>
      </c>
      <c r="M460" s="1205" t="s">
        <v>164</v>
      </c>
      <c r="N460" s="1187"/>
      <c r="O460" s="434">
        <v>5.7992787914460438E-3</v>
      </c>
    </row>
    <row r="461" spans="3:15" s="157" customFormat="1" ht="17.100000000000001" customHeight="1" x14ac:dyDescent="0.2">
      <c r="C461" s="1203" t="s">
        <v>165</v>
      </c>
      <c r="D461" s="1187"/>
      <c r="E461" s="432">
        <v>4.383888621167914E-2</v>
      </c>
      <c r="H461" s="1204" t="s">
        <v>149</v>
      </c>
      <c r="I461" s="1187"/>
      <c r="J461" s="433">
        <v>0.18205966433666024</v>
      </c>
      <c r="M461" s="1205" t="s">
        <v>163</v>
      </c>
      <c r="N461" s="1187"/>
      <c r="O461" s="434">
        <v>2.659385683476951E-3</v>
      </c>
    </row>
    <row r="462" spans="3:15" s="157" customFormat="1" ht="17.100000000000001" customHeight="1" x14ac:dyDescent="0.2">
      <c r="C462" s="1203" t="s">
        <v>170</v>
      </c>
      <c r="D462" s="1187"/>
      <c r="E462" s="432">
        <v>1.1828478281003231E-2</v>
      </c>
      <c r="H462" s="1204" t="s">
        <v>157</v>
      </c>
      <c r="I462" s="1187"/>
      <c r="J462" s="433">
        <v>0.10906833173506393</v>
      </c>
      <c r="M462" s="1205" t="s">
        <v>166</v>
      </c>
      <c r="N462" s="1187"/>
      <c r="O462" s="434">
        <v>7.643085740196137E-3</v>
      </c>
    </row>
    <row r="463" spans="3:15" s="157" customFormat="1" ht="17.100000000000001" customHeight="1" x14ac:dyDescent="0.2">
      <c r="C463" s="1203" t="s">
        <v>169</v>
      </c>
      <c r="D463" s="1187"/>
      <c r="E463" s="432">
        <v>1.3193850193558357E-2</v>
      </c>
      <c r="H463" s="1204" t="s">
        <v>164</v>
      </c>
      <c r="I463" s="1187"/>
      <c r="J463" s="433">
        <v>6.0798629891367362E-2</v>
      </c>
      <c r="M463" s="1205" t="s">
        <v>161</v>
      </c>
      <c r="N463" s="1187"/>
      <c r="O463" s="434">
        <v>3.2528463630264971E-3</v>
      </c>
    </row>
    <row r="464" spans="3:15" s="157" customFormat="1" ht="17.100000000000001" customHeight="1" x14ac:dyDescent="0.2">
      <c r="C464" s="1203" t="s">
        <v>154</v>
      </c>
      <c r="D464" s="1187"/>
      <c r="E464" s="432">
        <v>1.1109008479925514E-2</v>
      </c>
      <c r="H464" s="1204" t="s">
        <v>163</v>
      </c>
      <c r="I464" s="1187"/>
      <c r="J464" s="433">
        <v>8.6411191298277693E-2</v>
      </c>
      <c r="M464" s="1205" t="s">
        <v>139</v>
      </c>
      <c r="N464" s="1187"/>
      <c r="O464" s="434">
        <v>0.12820278150123024</v>
      </c>
    </row>
    <row r="465" spans="3:15" s="157" customFormat="1" ht="17.100000000000001" customHeight="1" x14ac:dyDescent="0.2">
      <c r="C465" s="1203" t="s">
        <v>140</v>
      </c>
      <c r="D465" s="1187"/>
      <c r="E465" s="432">
        <v>0.37466125228518682</v>
      </c>
      <c r="H465" s="1204" t="s">
        <v>166</v>
      </c>
      <c r="I465" s="1187"/>
      <c r="J465" s="433">
        <v>2.7885089946350774E-2</v>
      </c>
      <c r="M465" s="1205" t="s">
        <v>167</v>
      </c>
      <c r="N465" s="1187"/>
      <c r="O465" s="434">
        <v>3.2722542560276336E-3</v>
      </c>
    </row>
    <row r="466" spans="3:15" s="157" customFormat="1" ht="17.100000000000001" customHeight="1" x14ac:dyDescent="0.2">
      <c r="C466" s="1203" t="s">
        <v>172</v>
      </c>
      <c r="D466" s="1187"/>
      <c r="E466" s="432">
        <v>1.2406105914208037E-3</v>
      </c>
      <c r="H466" s="1204" t="s">
        <v>161</v>
      </c>
      <c r="I466" s="1187"/>
      <c r="J466" s="433">
        <v>2.5780594516947298E-2</v>
      </c>
      <c r="M466" s="1205" t="s">
        <v>158</v>
      </c>
      <c r="N466" s="1187"/>
      <c r="O466" s="434">
        <v>1.7222393596230921E-2</v>
      </c>
    </row>
    <row r="467" spans="3:15" s="157" customFormat="1" ht="17.100000000000001" customHeight="1" x14ac:dyDescent="0.2">
      <c r="C467" s="1203" t="s">
        <v>177</v>
      </c>
      <c r="D467" s="1187"/>
      <c r="E467" s="443">
        <v>1.9823677412481688E-6</v>
      </c>
      <c r="H467" s="1204" t="s">
        <v>139</v>
      </c>
      <c r="I467" s="1187"/>
      <c r="J467" s="433">
        <v>0.44405621383147692</v>
      </c>
      <c r="M467" s="1205" t="s">
        <v>159</v>
      </c>
      <c r="N467" s="1187"/>
      <c r="O467" s="434">
        <v>9.2298314021337666E-4</v>
      </c>
    </row>
    <row r="468" spans="3:15" s="157" customFormat="1" ht="17.100000000000001" customHeight="1" x14ac:dyDescent="0.2">
      <c r="C468" s="1203" t="s">
        <v>162</v>
      </c>
      <c r="D468" s="1187"/>
      <c r="E468" s="432">
        <v>2.0825807325502051E-2</v>
      </c>
      <c r="H468" s="1204" t="s">
        <v>167</v>
      </c>
      <c r="I468" s="1187"/>
      <c r="J468" s="433">
        <v>1.3758224105957447E-2</v>
      </c>
      <c r="M468" s="1205" t="s">
        <v>152</v>
      </c>
      <c r="N468" s="1187"/>
      <c r="O468" s="434">
        <v>8.9681986784458979E-4</v>
      </c>
    </row>
    <row r="469" spans="3:15" s="157" customFormat="1" ht="17.100000000000001" customHeight="1" x14ac:dyDescent="0.2">
      <c r="C469" s="1203" t="s">
        <v>137</v>
      </c>
      <c r="D469" s="1187"/>
      <c r="E469" s="432">
        <v>0.65673073037579399</v>
      </c>
      <c r="H469" s="1204" t="s">
        <v>158</v>
      </c>
      <c r="I469" s="1187"/>
      <c r="J469" s="433">
        <v>1.2904526873966432E-3</v>
      </c>
      <c r="M469" s="1205" t="s">
        <v>141</v>
      </c>
      <c r="N469" s="1187"/>
      <c r="O469" s="434">
        <v>0.22489404731309759</v>
      </c>
    </row>
    <row r="470" spans="3:15" s="157" customFormat="1" ht="17.100000000000001" customHeight="1" x14ac:dyDescent="0.2">
      <c r="C470" s="1203" t="s">
        <v>138</v>
      </c>
      <c r="D470" s="1187"/>
      <c r="E470" s="432">
        <v>0.65673073037579544</v>
      </c>
      <c r="H470" s="1204" t="s">
        <v>159</v>
      </c>
      <c r="I470" s="1187"/>
      <c r="J470" s="433">
        <v>5.1229364163965209E-2</v>
      </c>
      <c r="M470" s="1205" t="s">
        <v>165</v>
      </c>
      <c r="N470" s="1187"/>
      <c r="O470" s="434">
        <v>7.0071496934217556E-3</v>
      </c>
    </row>
    <row r="471" spans="3:15" s="157" customFormat="1" ht="17.100000000000001" customHeight="1" x14ac:dyDescent="0.2">
      <c r="C471" s="1203" t="s">
        <v>174</v>
      </c>
      <c r="D471" s="1187"/>
      <c r="E471" s="432">
        <v>2.0361344522381842E-3</v>
      </c>
      <c r="H471" s="1204" t="s">
        <v>152</v>
      </c>
      <c r="I471" s="1187"/>
      <c r="J471" s="433">
        <v>0.10181091203832079</v>
      </c>
      <c r="M471" s="1205" t="s">
        <v>170</v>
      </c>
      <c r="N471" s="1187"/>
      <c r="O471" s="434">
        <v>4.3465116025863688E-3</v>
      </c>
    </row>
    <row r="472" spans="3:15" s="157" customFormat="1" ht="17.100000000000001" customHeight="1" x14ac:dyDescent="0.2">
      <c r="C472" s="1203" t="s">
        <v>173</v>
      </c>
      <c r="D472" s="1187"/>
      <c r="E472" s="432">
        <v>1.0872210355524532E-2</v>
      </c>
      <c r="H472" s="1204" t="s">
        <v>141</v>
      </c>
      <c r="I472" s="1187"/>
      <c r="J472" s="433">
        <v>5.6983355145493353E-2</v>
      </c>
      <c r="M472" s="1205" t="s">
        <v>169</v>
      </c>
      <c r="N472" s="1187"/>
      <c r="O472" s="434">
        <v>1.0721046940676531E-3</v>
      </c>
    </row>
    <row r="473" spans="3:15" s="157" customFormat="1" ht="17.100000000000001" customHeight="1" x14ac:dyDescent="0.2">
      <c r="C473" s="1203" t="s">
        <v>168</v>
      </c>
      <c r="D473" s="1187"/>
      <c r="E473" s="432">
        <v>1.4701367885862571E-2</v>
      </c>
      <c r="H473" s="1204" t="s">
        <v>165</v>
      </c>
      <c r="I473" s="1187"/>
      <c r="J473" s="433">
        <v>2.0806375200974263E-2</v>
      </c>
      <c r="M473" s="1205" t="s">
        <v>154</v>
      </c>
      <c r="N473" s="1187"/>
      <c r="O473" s="434">
        <v>2.5095622091526218E-3</v>
      </c>
    </row>
    <row r="474" spans="3:15" s="157" customFormat="1" ht="17.100000000000001" customHeight="1" x14ac:dyDescent="0.2">
      <c r="C474" s="1203" t="s">
        <v>160</v>
      </c>
      <c r="D474" s="1187"/>
      <c r="E474" s="432">
        <v>3.4518928919582905E-3</v>
      </c>
      <c r="H474" s="1204" t="s">
        <v>170</v>
      </c>
      <c r="I474" s="1187"/>
      <c r="J474" s="433">
        <v>9.7429740855317377E-3</v>
      </c>
      <c r="M474" s="1205" t="s">
        <v>140</v>
      </c>
      <c r="N474" s="1187"/>
      <c r="O474" s="434">
        <v>0.43443314452214027</v>
      </c>
    </row>
    <row r="475" spans="3:15" s="157" customFormat="1" ht="17.100000000000001" customHeight="1" x14ac:dyDescent="0.2">
      <c r="C475" s="1203" t="s">
        <v>142</v>
      </c>
      <c r="D475" s="1187"/>
      <c r="E475" s="432">
        <v>0.56164399125001119</v>
      </c>
      <c r="H475" s="1204" t="s">
        <v>169</v>
      </c>
      <c r="I475" s="1187"/>
      <c r="J475" s="433">
        <v>4.7751658131068341E-3</v>
      </c>
      <c r="M475" s="1205" t="s">
        <v>172</v>
      </c>
      <c r="N475" s="1187"/>
      <c r="O475" s="444">
        <v>5.7640821788071719E-5</v>
      </c>
    </row>
    <row r="476" spans="3:15" s="157" customFormat="1" ht="17.100000000000001" customHeight="1" x14ac:dyDescent="0.2">
      <c r="C476" s="1203" t="s">
        <v>155</v>
      </c>
      <c r="D476" s="1187"/>
      <c r="E476" s="432">
        <v>5.4467435257050056E-2</v>
      </c>
      <c r="H476" s="1204" t="s">
        <v>154</v>
      </c>
      <c r="I476" s="1187"/>
      <c r="J476" s="433">
        <v>0.12861500240326543</v>
      </c>
      <c r="M476" s="1205" t="s">
        <v>177</v>
      </c>
      <c r="N476" s="1187"/>
      <c r="O476" s="444">
        <v>3.8090828440999628E-5</v>
      </c>
    </row>
    <row r="477" spans="3:15" s="157" customFormat="1" ht="17.100000000000001" customHeight="1" x14ac:dyDescent="0.2">
      <c r="C477" s="1203" t="s">
        <v>143</v>
      </c>
      <c r="D477" s="1187"/>
      <c r="E477" s="432">
        <v>0.38326893269736628</v>
      </c>
      <c r="H477" s="1204" t="s">
        <v>140</v>
      </c>
      <c r="I477" s="1187"/>
      <c r="J477" s="433">
        <v>0.25712639853157992</v>
      </c>
      <c r="M477" s="1205" t="s">
        <v>162</v>
      </c>
      <c r="N477" s="1187"/>
      <c r="O477" s="434">
        <v>9.751762159737996E-3</v>
      </c>
    </row>
    <row r="478" spans="3:15" s="157" customFormat="1" ht="17.100000000000001" customHeight="1" x14ac:dyDescent="0.2">
      <c r="C478" s="1203" t="s">
        <v>171</v>
      </c>
      <c r="D478" s="1187"/>
      <c r="E478" s="432">
        <v>1.1476144517174483E-2</v>
      </c>
      <c r="H478" s="1204" t="s">
        <v>172</v>
      </c>
      <c r="I478" s="1187"/>
      <c r="J478" s="433">
        <v>2.4610352706776101E-2</v>
      </c>
      <c r="M478" s="1205" t="s">
        <v>137</v>
      </c>
      <c r="N478" s="1187"/>
      <c r="O478" s="434">
        <v>0.66293862341548038</v>
      </c>
    </row>
    <row r="479" spans="3:15" s="157" customFormat="1" ht="17.100000000000001" customHeight="1" x14ac:dyDescent="0.2">
      <c r="C479" s="1207" t="s">
        <v>176</v>
      </c>
      <c r="D479" s="1187"/>
      <c r="E479" s="445">
        <v>1.8257657784968653E-5</v>
      </c>
      <c r="H479" s="1204" t="s">
        <v>177</v>
      </c>
      <c r="I479" s="1187"/>
      <c r="J479" s="433">
        <v>3.9758709670129587E-3</v>
      </c>
      <c r="M479" s="1205" t="s">
        <v>138</v>
      </c>
      <c r="N479" s="1187"/>
      <c r="O479" s="434">
        <v>0.66293862341548349</v>
      </c>
    </row>
    <row r="480" spans="3:15" s="157" customFormat="1" ht="17.100000000000001" customHeight="1" x14ac:dyDescent="0.2">
      <c r="C480" s="1190"/>
      <c r="D480" s="1206"/>
      <c r="E480" s="436"/>
      <c r="H480" s="1204" t="s">
        <v>162</v>
      </c>
      <c r="I480" s="1187"/>
      <c r="J480" s="433">
        <v>8.7127621361318408E-2</v>
      </c>
      <c r="M480" s="1205" t="s">
        <v>174</v>
      </c>
      <c r="N480" s="1187"/>
      <c r="O480" s="444">
        <v>2.3863147641778518E-5</v>
      </c>
    </row>
    <row r="481" spans="3:17" s="157" customFormat="1" ht="17.100000000000001" customHeight="1" x14ac:dyDescent="0.2">
      <c r="C481" s="1190"/>
      <c r="D481" s="1187"/>
      <c r="H481" s="1204" t="s">
        <v>137</v>
      </c>
      <c r="I481" s="1187"/>
      <c r="J481" s="433">
        <v>0.52359746995518841</v>
      </c>
      <c r="M481" s="1205" t="s">
        <v>173</v>
      </c>
      <c r="N481" s="1187"/>
      <c r="O481" s="444">
        <v>5.5380497155879338E-7</v>
      </c>
    </row>
    <row r="482" spans="3:17" s="157" customFormat="1" ht="17.100000000000001" customHeight="1" x14ac:dyDescent="0.2">
      <c r="C482" s="1186" t="s">
        <v>180</v>
      </c>
      <c r="D482" s="1187"/>
      <c r="E482" s="1187"/>
      <c r="F482" s="1187"/>
      <c r="G482" s="1187"/>
      <c r="H482" s="1204" t="s">
        <v>138</v>
      </c>
      <c r="I482" s="1187"/>
      <c r="J482" s="433">
        <v>0.52359746995518597</v>
      </c>
      <c r="M482" s="1205" t="s">
        <v>160</v>
      </c>
      <c r="N482" s="1187"/>
      <c r="O482" s="434">
        <v>1.4212603527467086E-2</v>
      </c>
    </row>
    <row r="483" spans="3:17" s="157" customFormat="1" ht="17.100000000000001" customHeight="1" x14ac:dyDescent="0.2">
      <c r="C483" s="1210" t="s">
        <v>133</v>
      </c>
      <c r="D483" s="1187"/>
      <c r="E483" s="1211" t="s">
        <v>181</v>
      </c>
      <c r="F483" s="1212"/>
      <c r="G483" s="1213"/>
      <c r="H483" s="1204" t="s">
        <v>174</v>
      </c>
      <c r="I483" s="1187"/>
      <c r="J483" s="433">
        <v>8.7307055458411796E-3</v>
      </c>
      <c r="M483" s="1205" t="s">
        <v>142</v>
      </c>
      <c r="N483" s="1187"/>
      <c r="O483" s="434">
        <v>9.9472855028900187E-2</v>
      </c>
    </row>
    <row r="484" spans="3:17" s="157" customFormat="1" ht="17.100000000000001" customHeight="1" x14ac:dyDescent="0.2">
      <c r="C484" s="1187"/>
      <c r="D484" s="1187"/>
      <c r="E484" s="446" t="s">
        <v>111</v>
      </c>
      <c r="F484" s="447" t="s">
        <v>182</v>
      </c>
      <c r="G484" s="448" t="s">
        <v>183</v>
      </c>
      <c r="H484" s="1204" t="s">
        <v>173</v>
      </c>
      <c r="I484" s="1187"/>
      <c r="J484" s="433">
        <v>6.0300977824180538E-3</v>
      </c>
      <c r="M484" s="1205" t="s">
        <v>155</v>
      </c>
      <c r="N484" s="1187"/>
      <c r="O484" s="434">
        <v>2.6269888888788482E-2</v>
      </c>
    </row>
    <row r="485" spans="3:17" s="157" customFormat="1" ht="17.100000000000001" customHeight="1" x14ac:dyDescent="0.2">
      <c r="C485" s="1214" t="s">
        <v>135</v>
      </c>
      <c r="D485" s="1206"/>
      <c r="E485" s="449">
        <v>6.8751271000930076</v>
      </c>
      <c r="F485" s="450">
        <v>19.097575278036132</v>
      </c>
      <c r="G485" s="451">
        <v>19.097575278036132</v>
      </c>
      <c r="H485" s="1204" t="s">
        <v>168</v>
      </c>
      <c r="I485" s="1187"/>
      <c r="J485" s="433">
        <v>9.4390503919168801E-3</v>
      </c>
      <c r="M485" s="1205" t="s">
        <v>143</v>
      </c>
      <c r="N485" s="1187"/>
      <c r="O485" s="434">
        <v>2.6346569862916482E-3</v>
      </c>
    </row>
    <row r="486" spans="3:17" s="157" customFormat="1" ht="17.100000000000001" customHeight="1" x14ac:dyDescent="0.2">
      <c r="C486" s="1190"/>
      <c r="D486" s="1206"/>
      <c r="E486" s="436"/>
      <c r="F486" s="436"/>
      <c r="G486" s="436"/>
      <c r="H486" s="1204" t="s">
        <v>160</v>
      </c>
      <c r="I486" s="1187"/>
      <c r="J486" s="442">
        <v>8.2397792221261944E-5</v>
      </c>
      <c r="M486" s="1205" t="s">
        <v>171</v>
      </c>
      <c r="N486" s="1187"/>
      <c r="O486" s="434">
        <v>1.8460408620624964E-3</v>
      </c>
    </row>
    <row r="487" spans="3:17" s="157" customFormat="1" ht="17.100000000000001" customHeight="1" x14ac:dyDescent="0.2">
      <c r="C487" s="1190"/>
      <c r="D487" s="1187"/>
      <c r="H487" s="1204" t="s">
        <v>142</v>
      </c>
      <c r="I487" s="1187"/>
      <c r="J487" s="433">
        <v>0.38104124448627308</v>
      </c>
      <c r="M487" s="1209" t="s">
        <v>176</v>
      </c>
      <c r="N487" s="1187"/>
      <c r="O487" s="452">
        <v>7.4566270623925359E-5</v>
      </c>
    </row>
    <row r="488" spans="3:17" s="157" customFormat="1" ht="12.95" customHeight="1" x14ac:dyDescent="0.2">
      <c r="C488" s="1186" t="s">
        <v>184</v>
      </c>
      <c r="D488" s="1187"/>
      <c r="E488" s="1187"/>
      <c r="H488" s="1204" t="s">
        <v>155</v>
      </c>
      <c r="I488" s="1187"/>
      <c r="J488" s="433">
        <v>1.2320270277220845E-4</v>
      </c>
      <c r="M488" s="1190"/>
      <c r="N488" s="1206"/>
      <c r="O488" s="436"/>
    </row>
    <row r="489" spans="3:17" s="157" customFormat="1" ht="17.100000000000001" customHeight="1" x14ac:dyDescent="0.2">
      <c r="C489" s="1190"/>
      <c r="D489" s="1187"/>
      <c r="E489" s="423" t="s">
        <v>133</v>
      </c>
      <c r="H489" s="1204" t="s">
        <v>143</v>
      </c>
      <c r="I489" s="1187"/>
      <c r="J489" s="433">
        <v>0.3984331284690531</v>
      </c>
      <c r="M489" s="1190"/>
      <c r="N489" s="1187"/>
    </row>
    <row r="490" spans="3:17" s="157" customFormat="1" ht="21" customHeight="1" x14ac:dyDescent="0.2">
      <c r="C490" s="1187"/>
      <c r="D490" s="1187"/>
      <c r="E490" s="426" t="s">
        <v>135</v>
      </c>
      <c r="H490" s="1204" t="s">
        <v>171</v>
      </c>
      <c r="I490" s="1187"/>
      <c r="J490" s="433">
        <v>1.1855002791604003E-2</v>
      </c>
      <c r="M490" s="1189" t="s">
        <v>180</v>
      </c>
      <c r="N490" s="1187"/>
      <c r="O490" s="1187"/>
      <c r="P490" s="1187"/>
      <c r="Q490" s="1187"/>
    </row>
    <row r="491" spans="3:17" s="157" customFormat="1" ht="15.95" customHeight="1" x14ac:dyDescent="0.2">
      <c r="C491" s="1200" t="s">
        <v>136</v>
      </c>
      <c r="D491" s="1187"/>
      <c r="E491" s="429">
        <v>0.12481470776682355</v>
      </c>
      <c r="H491" s="1208" t="s">
        <v>176</v>
      </c>
      <c r="I491" s="1187"/>
      <c r="J491" s="439">
        <v>1.8177124219068881E-4</v>
      </c>
      <c r="M491" s="1216" t="s">
        <v>133</v>
      </c>
      <c r="N491" s="1187"/>
      <c r="O491" s="1217" t="s">
        <v>181</v>
      </c>
      <c r="P491" s="1218"/>
      <c r="Q491" s="1219"/>
    </row>
    <row r="492" spans="3:17" s="157" customFormat="1" ht="15.95" customHeight="1" x14ac:dyDescent="0.2">
      <c r="C492" s="1203" t="s">
        <v>144</v>
      </c>
      <c r="D492" s="1187"/>
      <c r="E492" s="432">
        <v>9.8098572531071654E-2</v>
      </c>
      <c r="H492" s="1190"/>
      <c r="I492" s="1206"/>
      <c r="J492" s="436"/>
      <c r="M492" s="1187"/>
      <c r="N492" s="1187"/>
      <c r="O492" s="453" t="s">
        <v>111</v>
      </c>
      <c r="P492" s="454" t="s">
        <v>182</v>
      </c>
      <c r="Q492" s="455" t="s">
        <v>183</v>
      </c>
    </row>
    <row r="493" spans="3:17" s="157" customFormat="1" ht="17.100000000000001" customHeight="1" x14ac:dyDescent="0.2">
      <c r="C493" s="1203" t="s">
        <v>147</v>
      </c>
      <c r="D493" s="1187"/>
      <c r="E493" s="432">
        <v>9.453804301773909E-2</v>
      </c>
      <c r="H493" s="1190"/>
      <c r="I493" s="1187"/>
      <c r="M493" s="1215" t="s">
        <v>135</v>
      </c>
      <c r="N493" s="1206"/>
      <c r="O493" s="456">
        <v>3.1989918075695956</v>
      </c>
      <c r="P493" s="457">
        <v>7.9974795189239885</v>
      </c>
      <c r="Q493" s="458">
        <v>7.9974795189239885</v>
      </c>
    </row>
    <row r="494" spans="3:17" s="157" customFormat="1" ht="12.95" customHeight="1" x14ac:dyDescent="0.2">
      <c r="C494" s="1203" t="s">
        <v>153</v>
      </c>
      <c r="D494" s="1187"/>
      <c r="E494" s="432">
        <v>3.0621044735955359E-2</v>
      </c>
      <c r="H494" s="1188" t="s">
        <v>180</v>
      </c>
      <c r="I494" s="1187"/>
      <c r="J494" s="1187"/>
      <c r="K494" s="1187"/>
      <c r="L494" s="1187"/>
      <c r="M494" s="1190"/>
      <c r="N494" s="1206"/>
      <c r="O494" s="436"/>
      <c r="P494" s="436"/>
      <c r="Q494" s="436"/>
    </row>
    <row r="495" spans="3:17" s="157" customFormat="1" ht="15.95" customHeight="1" x14ac:dyDescent="0.2">
      <c r="C495" s="1203" t="s">
        <v>175</v>
      </c>
      <c r="D495" s="1187"/>
      <c r="E495" s="432">
        <v>5.1140380717441467E-3</v>
      </c>
      <c r="H495" s="1221" t="s">
        <v>133</v>
      </c>
      <c r="I495" s="1187"/>
      <c r="J495" s="1222" t="s">
        <v>181</v>
      </c>
      <c r="K495" s="1223"/>
      <c r="L495" s="1224"/>
      <c r="M495" s="1190"/>
      <c r="N495" s="1187"/>
    </row>
    <row r="496" spans="3:17" s="157" customFormat="1" ht="21" customHeight="1" x14ac:dyDescent="0.2">
      <c r="C496" s="1203" t="s">
        <v>156</v>
      </c>
      <c r="D496" s="1187"/>
      <c r="E496" s="432">
        <v>4.509521971630738E-2</v>
      </c>
      <c r="H496" s="1187"/>
      <c r="I496" s="1187"/>
      <c r="J496" s="459" t="s">
        <v>111</v>
      </c>
      <c r="K496" s="460" t="s">
        <v>182</v>
      </c>
      <c r="L496" s="461" t="s">
        <v>183</v>
      </c>
      <c r="M496" s="1189" t="s">
        <v>184</v>
      </c>
      <c r="N496" s="1187"/>
      <c r="O496" s="1187"/>
    </row>
    <row r="497" spans="3:15" s="157" customFormat="1" ht="15.95" customHeight="1" x14ac:dyDescent="0.2">
      <c r="C497" s="1203" t="s">
        <v>150</v>
      </c>
      <c r="D497" s="1187"/>
      <c r="E497" s="432">
        <v>8.1079519216293985E-2</v>
      </c>
      <c r="H497" s="1220" t="s">
        <v>135</v>
      </c>
      <c r="I497" s="1206"/>
      <c r="J497" s="462">
        <v>5.4228816391911066</v>
      </c>
      <c r="K497" s="463">
        <v>12.911622950455016</v>
      </c>
      <c r="L497" s="464">
        <v>12.911622950455016</v>
      </c>
      <c r="M497" s="1190"/>
      <c r="N497" s="1187"/>
      <c r="O497" s="425" t="s">
        <v>133</v>
      </c>
    </row>
    <row r="498" spans="3:15" s="157" customFormat="1" ht="15.95" customHeight="1" x14ac:dyDescent="0.2">
      <c r="C498" s="1203" t="s">
        <v>146</v>
      </c>
      <c r="D498" s="1187"/>
      <c r="E498" s="432">
        <v>9.7442211360953865E-2</v>
      </c>
      <c r="H498" s="1190"/>
      <c r="I498" s="1206"/>
      <c r="J498" s="436"/>
      <c r="K498" s="436"/>
      <c r="L498" s="436"/>
      <c r="M498" s="1187"/>
      <c r="N498" s="1187"/>
      <c r="O498" s="428" t="s">
        <v>135</v>
      </c>
    </row>
    <row r="499" spans="3:15" s="157" customFormat="1" ht="17.100000000000001" customHeight="1" x14ac:dyDescent="0.2">
      <c r="C499" s="1203" t="s">
        <v>148</v>
      </c>
      <c r="D499" s="1187"/>
      <c r="E499" s="432">
        <v>6.4899182094150772E-3</v>
      </c>
      <c r="H499" s="1190"/>
      <c r="I499" s="1187"/>
      <c r="M499" s="1202" t="s">
        <v>136</v>
      </c>
      <c r="N499" s="1187"/>
      <c r="O499" s="431">
        <v>0.14107943119128055</v>
      </c>
    </row>
    <row r="500" spans="3:15" s="157" customFormat="1" ht="17.100000000000001" customHeight="1" x14ac:dyDescent="0.2">
      <c r="C500" s="1203" t="s">
        <v>151</v>
      </c>
      <c r="D500" s="1187"/>
      <c r="E500" s="432">
        <v>6.6757836328521836E-2</v>
      </c>
      <c r="H500" s="1188" t="s">
        <v>184</v>
      </c>
      <c r="I500" s="1187"/>
      <c r="J500" s="1187"/>
      <c r="M500" s="1205" t="s">
        <v>144</v>
      </c>
      <c r="N500" s="1187"/>
      <c r="O500" s="434">
        <v>0.11839180926409205</v>
      </c>
    </row>
    <row r="501" spans="3:15" s="157" customFormat="1" ht="17.100000000000001" customHeight="1" x14ac:dyDescent="0.2">
      <c r="C501" s="1203" t="s">
        <v>161</v>
      </c>
      <c r="D501" s="1187"/>
      <c r="E501" s="432">
        <v>-3.7728279779401082E-2</v>
      </c>
      <c r="H501" s="1190"/>
      <c r="I501" s="1187"/>
      <c r="J501" s="424" t="s">
        <v>133</v>
      </c>
      <c r="M501" s="1205" t="s">
        <v>147</v>
      </c>
      <c r="N501" s="1187"/>
      <c r="O501" s="434">
        <v>2.2116809996902367E-2</v>
      </c>
    </row>
    <row r="502" spans="3:15" s="157" customFormat="1" ht="17.100000000000001" customHeight="1" x14ac:dyDescent="0.2">
      <c r="C502" s="1203" t="s">
        <v>139</v>
      </c>
      <c r="D502" s="1187"/>
      <c r="E502" s="432">
        <v>-0.11992022482189661</v>
      </c>
      <c r="H502" s="1187"/>
      <c r="I502" s="1187"/>
      <c r="J502" s="427" t="s">
        <v>135</v>
      </c>
      <c r="M502" s="1205" t="s">
        <v>153</v>
      </c>
      <c r="N502" s="1187"/>
      <c r="O502" s="434">
        <v>5.2135856946123951E-2</v>
      </c>
    </row>
    <row r="503" spans="3:15" s="157" customFormat="1" ht="17.100000000000001" customHeight="1" x14ac:dyDescent="0.2">
      <c r="C503" s="1203" t="s">
        <v>167</v>
      </c>
      <c r="D503" s="1187"/>
      <c r="E503" s="432">
        <v>2.0558324197730356E-2</v>
      </c>
      <c r="H503" s="1201" t="s">
        <v>136</v>
      </c>
      <c r="I503" s="1187"/>
      <c r="J503" s="430">
        <v>0.12642004022944731</v>
      </c>
      <c r="M503" s="1205" t="s">
        <v>156</v>
      </c>
      <c r="N503" s="1187"/>
      <c r="O503" s="434">
        <v>3.3658997928506379E-2</v>
      </c>
    </row>
    <row r="504" spans="3:15" s="157" customFormat="1" ht="17.100000000000001" customHeight="1" x14ac:dyDescent="0.2">
      <c r="C504" s="1203" t="s">
        <v>158</v>
      </c>
      <c r="D504" s="1187"/>
      <c r="E504" s="432">
        <v>1.4085396784130559E-2</v>
      </c>
      <c r="H504" s="1204" t="s">
        <v>144</v>
      </c>
      <c r="I504" s="1187"/>
      <c r="J504" s="433">
        <v>9.7689157910411786E-2</v>
      </c>
      <c r="M504" s="1205" t="s">
        <v>150</v>
      </c>
      <c r="N504" s="1187"/>
      <c r="O504" s="434">
        <v>1.6943258991741383E-2</v>
      </c>
    </row>
    <row r="505" spans="3:15" s="157" customFormat="1" ht="17.100000000000001" customHeight="1" x14ac:dyDescent="0.2">
      <c r="C505" s="1203" t="s">
        <v>159</v>
      </c>
      <c r="D505" s="1187"/>
      <c r="E505" s="432">
        <v>4.0857454783227373E-2</v>
      </c>
      <c r="H505" s="1204" t="s">
        <v>147</v>
      </c>
      <c r="I505" s="1187"/>
      <c r="J505" s="433">
        <v>9.346141284862719E-2</v>
      </c>
      <c r="M505" s="1205" t="s">
        <v>146</v>
      </c>
      <c r="N505" s="1187"/>
      <c r="O505" s="434">
        <v>2.8110038935188819E-2</v>
      </c>
    </row>
    <row r="506" spans="3:15" s="157" customFormat="1" ht="17.100000000000001" customHeight="1" x14ac:dyDescent="0.2">
      <c r="C506" s="1203" t="s">
        <v>152</v>
      </c>
      <c r="D506" s="1187"/>
      <c r="E506" s="432">
        <v>6.8387845700699793E-2</v>
      </c>
      <c r="H506" s="1204" t="s">
        <v>153</v>
      </c>
      <c r="I506" s="1187"/>
      <c r="J506" s="433">
        <v>2.2611227341122305E-2</v>
      </c>
      <c r="M506" s="1205" t="s">
        <v>148</v>
      </c>
      <c r="N506" s="1187"/>
      <c r="O506" s="434">
        <v>0.10967926779109857</v>
      </c>
    </row>
    <row r="507" spans="3:15" s="157" customFormat="1" ht="17.100000000000001" customHeight="1" x14ac:dyDescent="0.2">
      <c r="C507" s="1203" t="s">
        <v>141</v>
      </c>
      <c r="D507" s="1187"/>
      <c r="E507" s="432">
        <v>7.1128692010460834E-2</v>
      </c>
      <c r="H507" s="1204" t="s">
        <v>175</v>
      </c>
      <c r="I507" s="1187"/>
      <c r="J507" s="433">
        <v>1.1892862736043576E-3</v>
      </c>
      <c r="M507" s="1205" t="s">
        <v>151</v>
      </c>
      <c r="N507" s="1187"/>
      <c r="O507" s="434">
        <v>6.2348010765272355E-2</v>
      </c>
    </row>
    <row r="508" spans="3:15" s="157" customFormat="1" ht="17.100000000000001" customHeight="1" x14ac:dyDescent="0.2">
      <c r="C508" s="1203" t="s">
        <v>165</v>
      </c>
      <c r="D508" s="1187"/>
      <c r="E508" s="432">
        <v>3.0454328255850972E-2</v>
      </c>
      <c r="H508" s="1204" t="s">
        <v>156</v>
      </c>
      <c r="I508" s="1187"/>
      <c r="J508" s="433">
        <v>4.4301461607855266E-2</v>
      </c>
      <c r="M508" s="1205" t="s">
        <v>145</v>
      </c>
      <c r="N508" s="1187"/>
      <c r="O508" s="434">
        <v>-0.14032933411396287</v>
      </c>
    </row>
    <row r="509" spans="3:15" s="157" customFormat="1" ht="17.100000000000001" customHeight="1" x14ac:dyDescent="0.2">
      <c r="C509" s="1203" t="s">
        <v>170</v>
      </c>
      <c r="D509" s="1187"/>
      <c r="E509" s="432">
        <v>1.5819170503825204E-2</v>
      </c>
      <c r="H509" s="1204" t="s">
        <v>150</v>
      </c>
      <c r="I509" s="1187"/>
      <c r="J509" s="433">
        <v>8.0967225413355798E-2</v>
      </c>
      <c r="M509" s="1205" t="s">
        <v>149</v>
      </c>
      <c r="N509" s="1187"/>
      <c r="O509" s="434">
        <v>-0.10250099477318406</v>
      </c>
    </row>
    <row r="510" spans="3:15" s="157" customFormat="1" ht="17.100000000000001" customHeight="1" x14ac:dyDescent="0.2">
      <c r="C510" s="1203" t="s">
        <v>169</v>
      </c>
      <c r="D510" s="1187"/>
      <c r="E510" s="432">
        <v>1.6707252759585938E-2</v>
      </c>
      <c r="H510" s="1204" t="s">
        <v>146</v>
      </c>
      <c r="I510" s="1187"/>
      <c r="J510" s="433">
        <v>0.10180920999446372</v>
      </c>
      <c r="M510" s="1205" t="s">
        <v>157</v>
      </c>
      <c r="N510" s="1187"/>
      <c r="O510" s="434">
        <v>-3.267825682298677E-3</v>
      </c>
    </row>
    <row r="511" spans="3:15" s="157" customFormat="1" ht="17.100000000000001" customHeight="1" x14ac:dyDescent="0.2">
      <c r="C511" s="1203" t="s">
        <v>154</v>
      </c>
      <c r="D511" s="1187"/>
      <c r="E511" s="432">
        <v>-1.5330521120139166E-2</v>
      </c>
      <c r="H511" s="1204" t="s">
        <v>148</v>
      </c>
      <c r="I511" s="1187"/>
      <c r="J511" s="433">
        <v>-4.2789906661051882E-2</v>
      </c>
      <c r="M511" s="1205" t="s">
        <v>164</v>
      </c>
      <c r="N511" s="1187"/>
      <c r="O511" s="434">
        <v>2.3805311337500478E-2</v>
      </c>
    </row>
    <row r="512" spans="3:15" s="157" customFormat="1" ht="17.100000000000001" customHeight="1" x14ac:dyDescent="0.2">
      <c r="C512" s="1203" t="s">
        <v>140</v>
      </c>
      <c r="D512" s="1187"/>
      <c r="E512" s="432">
        <v>-8.9030468519825337E-2</v>
      </c>
      <c r="H512" s="1204" t="s">
        <v>151</v>
      </c>
      <c r="I512" s="1187"/>
      <c r="J512" s="433">
        <v>7.6666014175912525E-2</v>
      </c>
      <c r="M512" s="1205" t="s">
        <v>163</v>
      </c>
      <c r="N512" s="1187"/>
      <c r="O512" s="434">
        <v>1.612046389857822E-2</v>
      </c>
    </row>
    <row r="513" spans="3:15" s="157" customFormat="1" ht="17.100000000000001" customHeight="1" x14ac:dyDescent="0.2">
      <c r="C513" s="1203" t="s">
        <v>172</v>
      </c>
      <c r="D513" s="1187"/>
      <c r="E513" s="432">
        <v>-5.1231492827829104E-3</v>
      </c>
      <c r="H513" s="1204" t="s">
        <v>145</v>
      </c>
      <c r="I513" s="1187"/>
      <c r="J513" s="433">
        <v>-4.4125436780695644E-2</v>
      </c>
      <c r="M513" s="1205" t="s">
        <v>166</v>
      </c>
      <c r="N513" s="1187"/>
      <c r="O513" s="434">
        <v>2.7328842508483074E-2</v>
      </c>
    </row>
    <row r="514" spans="3:15" s="157" customFormat="1" ht="17.100000000000001" customHeight="1" x14ac:dyDescent="0.2">
      <c r="C514" s="1203" t="s">
        <v>177</v>
      </c>
      <c r="D514" s="1187"/>
      <c r="E514" s="432">
        <v>2.047912418623666E-4</v>
      </c>
      <c r="H514" s="1204" t="s">
        <v>149</v>
      </c>
      <c r="I514" s="1187"/>
      <c r="J514" s="433">
        <v>-7.8682245067167977E-2</v>
      </c>
      <c r="M514" s="1205" t="s">
        <v>161</v>
      </c>
      <c r="N514" s="1187"/>
      <c r="O514" s="434">
        <v>-1.7828657738862351E-2</v>
      </c>
    </row>
    <row r="515" spans="3:15" s="157" customFormat="1" ht="17.100000000000001" customHeight="1" x14ac:dyDescent="0.2">
      <c r="C515" s="1203" t="s">
        <v>162</v>
      </c>
      <c r="D515" s="1187"/>
      <c r="E515" s="432">
        <v>-2.0990374721164259E-2</v>
      </c>
      <c r="H515" s="1204" t="s">
        <v>157</v>
      </c>
      <c r="I515" s="1187"/>
      <c r="J515" s="433">
        <v>-6.0900268818868529E-2</v>
      </c>
      <c r="M515" s="1205" t="s">
        <v>139</v>
      </c>
      <c r="N515" s="1187"/>
      <c r="O515" s="434">
        <v>-0.11192718879861545</v>
      </c>
    </row>
    <row r="516" spans="3:15" s="157" customFormat="1" ht="17.100000000000001" customHeight="1" x14ac:dyDescent="0.2">
      <c r="C516" s="1203" t="s">
        <v>137</v>
      </c>
      <c r="D516" s="1187"/>
      <c r="E516" s="432">
        <v>0.11787262030412164</v>
      </c>
      <c r="H516" s="1204" t="s">
        <v>164</v>
      </c>
      <c r="I516" s="1187"/>
      <c r="J516" s="433">
        <v>-4.5469143205893049E-2</v>
      </c>
      <c r="M516" s="1205" t="s">
        <v>167</v>
      </c>
      <c r="N516" s="1187"/>
      <c r="O516" s="434">
        <v>1.7881765395319989E-2</v>
      </c>
    </row>
    <row r="517" spans="3:15" s="157" customFormat="1" ht="17.100000000000001" customHeight="1" x14ac:dyDescent="0.2">
      <c r="C517" s="1203" t="s">
        <v>138</v>
      </c>
      <c r="D517" s="1187"/>
      <c r="E517" s="432">
        <v>0.11787262030412177</v>
      </c>
      <c r="H517" s="1204" t="s">
        <v>163</v>
      </c>
      <c r="I517" s="1187"/>
      <c r="J517" s="433">
        <v>-5.4206937355611086E-2</v>
      </c>
      <c r="M517" s="1205" t="s">
        <v>158</v>
      </c>
      <c r="N517" s="1187"/>
      <c r="O517" s="434">
        <v>4.1023586615737288E-2</v>
      </c>
    </row>
    <row r="518" spans="3:15" s="157" customFormat="1" ht="17.100000000000001" customHeight="1" x14ac:dyDescent="0.2">
      <c r="C518" s="1203" t="s">
        <v>174</v>
      </c>
      <c r="D518" s="1187"/>
      <c r="E518" s="432">
        <v>-6.5633036134237818E-3</v>
      </c>
      <c r="H518" s="1204" t="s">
        <v>166</v>
      </c>
      <c r="I518" s="1187"/>
      <c r="J518" s="433">
        <v>-3.0793276334001602E-2</v>
      </c>
      <c r="M518" s="1205" t="s">
        <v>159</v>
      </c>
      <c r="N518" s="1187"/>
      <c r="O518" s="434">
        <v>9.4969413536644016E-3</v>
      </c>
    </row>
    <row r="519" spans="3:15" s="157" customFormat="1" ht="17.100000000000001" customHeight="1" x14ac:dyDescent="0.2">
      <c r="C519" s="1203" t="s">
        <v>173</v>
      </c>
      <c r="D519" s="1187"/>
      <c r="E519" s="432">
        <v>1.5166249347200074E-2</v>
      </c>
      <c r="H519" s="1204" t="s">
        <v>161</v>
      </c>
      <c r="I519" s="1187"/>
      <c r="J519" s="433">
        <v>-2.9608495396339168E-2</v>
      </c>
      <c r="M519" s="1205" t="s">
        <v>152</v>
      </c>
      <c r="N519" s="1187"/>
      <c r="O519" s="434">
        <v>9.3613715493384986E-3</v>
      </c>
    </row>
    <row r="520" spans="3:15" s="157" customFormat="1" ht="17.100000000000001" customHeight="1" x14ac:dyDescent="0.2">
      <c r="C520" s="1203" t="s">
        <v>168</v>
      </c>
      <c r="D520" s="1187"/>
      <c r="E520" s="432">
        <v>1.7635920863656229E-2</v>
      </c>
      <c r="H520" s="1204" t="s">
        <v>139</v>
      </c>
      <c r="I520" s="1187"/>
      <c r="J520" s="433">
        <v>-0.12288216384384948</v>
      </c>
      <c r="M520" s="1205" t="s">
        <v>141</v>
      </c>
      <c r="N520" s="1187"/>
      <c r="O520" s="434">
        <v>0.14824356561768184</v>
      </c>
    </row>
    <row r="521" spans="3:15" s="157" customFormat="1" ht="17.100000000000001" customHeight="1" x14ac:dyDescent="0.2">
      <c r="C521" s="1203" t="s">
        <v>160</v>
      </c>
      <c r="D521" s="1187"/>
      <c r="E521" s="432">
        <v>8.5457055446106229E-3</v>
      </c>
      <c r="H521" s="1204" t="s">
        <v>167</v>
      </c>
      <c r="I521" s="1187"/>
      <c r="J521" s="433">
        <v>2.1629728300069217E-2</v>
      </c>
      <c r="M521" s="1205" t="s">
        <v>165</v>
      </c>
      <c r="N521" s="1187"/>
      <c r="O521" s="434">
        <v>2.6167219041074496E-2</v>
      </c>
    </row>
    <row r="522" spans="3:15" s="157" customFormat="1" ht="17.100000000000001" customHeight="1" x14ac:dyDescent="0.2">
      <c r="C522" s="1203" t="s">
        <v>142</v>
      </c>
      <c r="D522" s="1187"/>
      <c r="E522" s="432">
        <v>0.10900585535547569</v>
      </c>
      <c r="H522" s="1204" t="s">
        <v>158</v>
      </c>
      <c r="I522" s="1187"/>
      <c r="J522" s="433">
        <v>6.6243141117863407E-3</v>
      </c>
      <c r="M522" s="1205" t="s">
        <v>170</v>
      </c>
      <c r="N522" s="1187"/>
      <c r="O522" s="434">
        <v>2.0609017772047235E-2</v>
      </c>
    </row>
    <row r="523" spans="3:15" s="157" customFormat="1" ht="17.100000000000001" customHeight="1" x14ac:dyDescent="0.2">
      <c r="C523" s="1203" t="s">
        <v>155</v>
      </c>
      <c r="D523" s="1187"/>
      <c r="E523" s="432">
        <v>3.3945931582453029E-2</v>
      </c>
      <c r="H523" s="1204" t="s">
        <v>159</v>
      </c>
      <c r="I523" s="1187"/>
      <c r="J523" s="433">
        <v>4.1737781125733037E-2</v>
      </c>
      <c r="M523" s="1205" t="s">
        <v>169</v>
      </c>
      <c r="N523" s="1187"/>
      <c r="O523" s="434">
        <v>1.023541534960706E-2</v>
      </c>
    </row>
    <row r="524" spans="3:15" s="157" customFormat="1" ht="17.100000000000001" customHeight="1" x14ac:dyDescent="0.2">
      <c r="C524" s="1203" t="s">
        <v>143</v>
      </c>
      <c r="D524" s="1187"/>
      <c r="E524" s="432">
        <v>-9.0047379192253349E-2</v>
      </c>
      <c r="H524" s="1204" t="s">
        <v>152</v>
      </c>
      <c r="I524" s="1187"/>
      <c r="J524" s="433">
        <v>5.8839237821178364E-2</v>
      </c>
      <c r="M524" s="1205" t="s">
        <v>154</v>
      </c>
      <c r="N524" s="1187"/>
      <c r="O524" s="434">
        <v>1.5659787159064586E-2</v>
      </c>
    </row>
    <row r="525" spans="3:15" s="157" customFormat="1" ht="17.100000000000001" customHeight="1" x14ac:dyDescent="0.2">
      <c r="C525" s="1203" t="s">
        <v>171</v>
      </c>
      <c r="D525" s="1187"/>
      <c r="E525" s="432">
        <v>-1.5581787345019093E-2</v>
      </c>
      <c r="H525" s="1204" t="s">
        <v>141</v>
      </c>
      <c r="I525" s="1187"/>
      <c r="J525" s="433">
        <v>4.4019376090395849E-2</v>
      </c>
      <c r="M525" s="1205" t="s">
        <v>140</v>
      </c>
      <c r="N525" s="1187"/>
      <c r="O525" s="434">
        <v>-0.20603848507404565</v>
      </c>
    </row>
    <row r="526" spans="3:15" s="157" customFormat="1" ht="17.100000000000001" customHeight="1" x14ac:dyDescent="0.2">
      <c r="C526" s="1207" t="s">
        <v>176</v>
      </c>
      <c r="D526" s="1187"/>
      <c r="E526" s="435">
        <v>6.215009544387922E-4</v>
      </c>
      <c r="H526" s="1204" t="s">
        <v>165</v>
      </c>
      <c r="I526" s="1187"/>
      <c r="J526" s="433">
        <v>2.659917013779093E-2</v>
      </c>
      <c r="M526" s="1205" t="s">
        <v>172</v>
      </c>
      <c r="N526" s="1187"/>
      <c r="O526" s="434">
        <v>-2.3732962558819979E-3</v>
      </c>
    </row>
    <row r="527" spans="3:15" s="157" customFormat="1" ht="17.100000000000001" customHeight="1" x14ac:dyDescent="0.2">
      <c r="C527" s="1190"/>
      <c r="D527" s="1206"/>
      <c r="E527" s="436"/>
      <c r="H527" s="1204" t="s">
        <v>170</v>
      </c>
      <c r="I527" s="1187"/>
      <c r="J527" s="433">
        <v>1.8201854907705151E-2</v>
      </c>
      <c r="M527" s="1205" t="s">
        <v>177</v>
      </c>
      <c r="N527" s="1187"/>
      <c r="O527" s="434">
        <v>1.9292880809261817E-3</v>
      </c>
    </row>
    <row r="528" spans="3:15" s="157" customFormat="1" ht="17.100000000000001" customHeight="1" x14ac:dyDescent="0.2">
      <c r="C528" s="1190"/>
      <c r="D528" s="1187"/>
      <c r="H528" s="1204" t="s">
        <v>169</v>
      </c>
      <c r="I528" s="1187"/>
      <c r="J528" s="433">
        <v>1.2742777581044829E-2</v>
      </c>
      <c r="M528" s="1205" t="s">
        <v>162</v>
      </c>
      <c r="N528" s="1187"/>
      <c r="O528" s="434">
        <v>3.086941663824792E-2</v>
      </c>
    </row>
    <row r="529" spans="3:15" s="157" customFormat="1" ht="17.100000000000001" customHeight="1" x14ac:dyDescent="0.2">
      <c r="C529" s="1186" t="s">
        <v>185</v>
      </c>
      <c r="D529" s="1187"/>
      <c r="E529" s="1187"/>
      <c r="H529" s="1204" t="s">
        <v>154</v>
      </c>
      <c r="I529" s="1187"/>
      <c r="J529" s="433">
        <v>-6.6132614045419494E-2</v>
      </c>
      <c r="M529" s="1205" t="s">
        <v>137</v>
      </c>
      <c r="N529" s="1187"/>
      <c r="O529" s="434">
        <v>0.25452094860556979</v>
      </c>
    </row>
    <row r="530" spans="3:15" s="157" customFormat="1" ht="17.100000000000001" customHeight="1" x14ac:dyDescent="0.2">
      <c r="C530" s="1225" t="s">
        <v>133</v>
      </c>
      <c r="D530" s="1187"/>
      <c r="E530" s="465" t="s">
        <v>135</v>
      </c>
      <c r="H530" s="1204" t="s">
        <v>140</v>
      </c>
      <c r="I530" s="1187"/>
      <c r="J530" s="433">
        <v>-9.3506802822915472E-2</v>
      </c>
      <c r="M530" s="1205" t="s">
        <v>138</v>
      </c>
      <c r="N530" s="1187"/>
      <c r="O530" s="434">
        <v>0.25452094860557034</v>
      </c>
    </row>
    <row r="531" spans="3:15" s="157" customFormat="1" ht="17.100000000000001" customHeight="1" x14ac:dyDescent="0.2">
      <c r="C531" s="1214" t="s">
        <v>135</v>
      </c>
      <c r="D531" s="1206"/>
      <c r="E531" s="466">
        <v>1.0000000000000002</v>
      </c>
      <c r="H531" s="1204" t="s">
        <v>172</v>
      </c>
      <c r="I531" s="1187"/>
      <c r="J531" s="433">
        <v>-2.8928691718452564E-2</v>
      </c>
      <c r="M531" s="1205" t="s">
        <v>174</v>
      </c>
      <c r="N531" s="1187"/>
      <c r="O531" s="434">
        <v>-1.5270411354289355E-3</v>
      </c>
    </row>
    <row r="532" spans="3:15" s="157" customFormat="1" ht="17.100000000000001" customHeight="1" x14ac:dyDescent="0.2">
      <c r="C532" s="1190"/>
      <c r="D532" s="1206"/>
      <c r="E532" s="436"/>
      <c r="H532" s="1204" t="s">
        <v>177</v>
      </c>
      <c r="I532" s="1187"/>
      <c r="J532" s="433">
        <v>-1.162749108302214E-2</v>
      </c>
      <c r="M532" s="1205" t="s">
        <v>173</v>
      </c>
      <c r="N532" s="1187"/>
      <c r="O532" s="434">
        <v>2.3262977314978889E-4</v>
      </c>
    </row>
    <row r="533" spans="3:15" s="157" customFormat="1" ht="17.100000000000001" customHeight="1" x14ac:dyDescent="0.2">
      <c r="C533" s="1190"/>
      <c r="D533" s="1187"/>
      <c r="H533" s="1204" t="s">
        <v>162</v>
      </c>
      <c r="I533" s="1187"/>
      <c r="J533" s="433">
        <v>-5.4431186757067998E-2</v>
      </c>
      <c r="M533" s="1205" t="s">
        <v>160</v>
      </c>
      <c r="N533" s="1187"/>
      <c r="O533" s="434">
        <v>3.7266936443323233E-2</v>
      </c>
    </row>
    <row r="534" spans="3:15" s="157" customFormat="1" ht="17.100000000000001" customHeight="1" x14ac:dyDescent="0.2">
      <c r="C534" s="1190"/>
      <c r="D534" s="1187"/>
      <c r="H534" s="1204" t="s">
        <v>137</v>
      </c>
      <c r="I534" s="1187"/>
      <c r="J534" s="433">
        <v>0.1334346571653236</v>
      </c>
      <c r="M534" s="1205" t="s">
        <v>142</v>
      </c>
      <c r="N534" s="1187"/>
      <c r="O534" s="434">
        <v>9.8591429511820344E-2</v>
      </c>
    </row>
    <row r="535" spans="3:15" s="157" customFormat="1" ht="17.100000000000001" customHeight="1" x14ac:dyDescent="0.2">
      <c r="C535" s="1190"/>
      <c r="D535" s="1187"/>
      <c r="H535" s="1204" t="s">
        <v>138</v>
      </c>
      <c r="I535" s="1187"/>
      <c r="J535" s="433">
        <v>0.13343465716532329</v>
      </c>
      <c r="M535" s="1205" t="s">
        <v>155</v>
      </c>
      <c r="N535" s="1187"/>
      <c r="O535" s="434">
        <v>5.06659266517153E-2</v>
      </c>
    </row>
    <row r="536" spans="3:15" s="157" customFormat="1" ht="17.100000000000001" customHeight="1" x14ac:dyDescent="0.2">
      <c r="C536" s="1190"/>
      <c r="D536" s="1187"/>
      <c r="H536" s="1204" t="s">
        <v>174</v>
      </c>
      <c r="I536" s="1187"/>
      <c r="J536" s="433">
        <v>-1.7230367685225061E-2</v>
      </c>
      <c r="M536" s="1205" t="s">
        <v>143</v>
      </c>
      <c r="N536" s="1187"/>
      <c r="O536" s="434">
        <v>-1.6045339574671868E-2</v>
      </c>
    </row>
    <row r="537" spans="3:15" s="157" customFormat="1" ht="17.100000000000001" customHeight="1" x14ac:dyDescent="0.2">
      <c r="C537" s="1190"/>
      <c r="D537" s="1187"/>
      <c r="H537" s="1204" t="s">
        <v>173</v>
      </c>
      <c r="I537" s="1187"/>
      <c r="J537" s="433">
        <v>1.4319638415163642E-2</v>
      </c>
      <c r="M537" s="1205" t="s">
        <v>171</v>
      </c>
      <c r="N537" s="1187"/>
      <c r="O537" s="434">
        <v>-1.3430974577606496E-2</v>
      </c>
    </row>
    <row r="538" spans="3:15" s="157" customFormat="1" ht="17.100000000000001" customHeight="1" x14ac:dyDescent="0.2">
      <c r="C538" s="1190"/>
      <c r="D538" s="1187"/>
      <c r="H538" s="1204" t="s">
        <v>168</v>
      </c>
      <c r="I538" s="1187"/>
      <c r="J538" s="433">
        <v>1.7915710116855173E-2</v>
      </c>
      <c r="M538" s="1209" t="s">
        <v>176</v>
      </c>
      <c r="N538" s="1187"/>
      <c r="O538" s="437">
        <v>-2.6993430652767591E-3</v>
      </c>
    </row>
    <row r="539" spans="3:15" s="157" customFormat="1" ht="12.95" customHeight="1" x14ac:dyDescent="0.2">
      <c r="C539" s="1190"/>
      <c r="D539" s="1187"/>
      <c r="H539" s="1204" t="s">
        <v>160</v>
      </c>
      <c r="I539" s="1187"/>
      <c r="J539" s="433">
        <v>1.6738928801189655E-3</v>
      </c>
      <c r="M539" s="1190"/>
      <c r="N539" s="1206"/>
      <c r="O539" s="436"/>
    </row>
    <row r="540" spans="3:15" s="157" customFormat="1" ht="17.100000000000001" customHeight="1" x14ac:dyDescent="0.2">
      <c r="C540" s="1190"/>
      <c r="D540" s="1187"/>
      <c r="H540" s="1204" t="s">
        <v>142</v>
      </c>
      <c r="I540" s="1187"/>
      <c r="J540" s="433">
        <v>0.11382977251056814</v>
      </c>
      <c r="M540" s="1190"/>
      <c r="N540" s="1187"/>
    </row>
    <row r="541" spans="3:15" s="157" customFormat="1" ht="36" customHeight="1" x14ac:dyDescent="0.2">
      <c r="C541" s="1190"/>
      <c r="D541" s="1187"/>
      <c r="H541" s="1204" t="s">
        <v>155</v>
      </c>
      <c r="I541" s="1187"/>
      <c r="J541" s="433">
        <v>2.0468216032894998E-3</v>
      </c>
      <c r="M541" s="1189" t="s">
        <v>185</v>
      </c>
      <c r="N541" s="1187"/>
      <c r="O541" s="1187"/>
    </row>
    <row r="542" spans="3:15" s="157" customFormat="1" ht="15.95" customHeight="1" x14ac:dyDescent="0.2">
      <c r="C542" s="1190"/>
      <c r="D542" s="1187"/>
      <c r="H542" s="1204" t="s">
        <v>143</v>
      </c>
      <c r="I542" s="1187"/>
      <c r="J542" s="433">
        <v>-0.1163985566839303</v>
      </c>
      <c r="M542" s="1226" t="s">
        <v>133</v>
      </c>
      <c r="N542" s="1187"/>
      <c r="O542" s="467" t="s">
        <v>135</v>
      </c>
    </row>
    <row r="543" spans="3:15" s="157" customFormat="1" ht="17.100000000000001" customHeight="1" x14ac:dyDescent="0.2">
      <c r="C543" s="1190"/>
      <c r="D543" s="1187"/>
      <c r="H543" s="1204" t="s">
        <v>171</v>
      </c>
      <c r="I543" s="1187"/>
      <c r="J543" s="433">
        <v>-2.0078011781897404E-2</v>
      </c>
      <c r="M543" s="1215" t="s">
        <v>135</v>
      </c>
      <c r="N543" s="1206"/>
      <c r="O543" s="468">
        <v>1</v>
      </c>
    </row>
    <row r="544" spans="3:15" s="157" customFormat="1" ht="39.950000000000003" customHeight="1" x14ac:dyDescent="0.2">
      <c r="C544" s="1190"/>
      <c r="D544" s="1187"/>
      <c r="H544" s="1208" t="s">
        <v>176</v>
      </c>
      <c r="I544" s="1187"/>
      <c r="J544" s="439">
        <v>-2.4861793905849813E-3</v>
      </c>
      <c r="M544" s="1190"/>
      <c r="N544" s="1206"/>
      <c r="O544" s="436"/>
    </row>
    <row r="545" spans="3:14" s="157" customFormat="1" ht="12.95" customHeight="1" x14ac:dyDescent="0.2">
      <c r="C545" s="1190"/>
      <c r="D545" s="1187"/>
      <c r="H545" s="1190"/>
      <c r="I545" s="1206"/>
      <c r="J545" s="436"/>
      <c r="M545" s="1190"/>
      <c r="N545" s="1187"/>
    </row>
    <row r="546" spans="3:14" s="157" customFormat="1" ht="15" customHeight="1" x14ac:dyDescent="0.2">
      <c r="C546" s="1190"/>
      <c r="D546" s="1187"/>
      <c r="H546" s="1190"/>
      <c r="I546" s="1187"/>
      <c r="M546" s="1190"/>
      <c r="N546" s="1187"/>
    </row>
    <row r="547" spans="3:14" s="157" customFormat="1" ht="36" customHeight="1" x14ac:dyDescent="0.2">
      <c r="C547" s="1190"/>
      <c r="D547" s="1187"/>
      <c r="H547" s="1188" t="s">
        <v>185</v>
      </c>
      <c r="I547" s="1187"/>
      <c r="J547" s="1187"/>
      <c r="M547" s="1190"/>
      <c r="N547" s="1187"/>
    </row>
    <row r="548" spans="3:14" s="157" customFormat="1" ht="15.95" customHeight="1" x14ac:dyDescent="0.2">
      <c r="C548" s="1190"/>
      <c r="D548" s="1187"/>
      <c r="H548" s="1227" t="s">
        <v>133</v>
      </c>
      <c r="I548" s="1187"/>
      <c r="J548" s="469" t="s">
        <v>135</v>
      </c>
      <c r="M548" s="1190"/>
      <c r="N548" s="1187"/>
    </row>
    <row r="549" spans="3:14" s="157" customFormat="1" ht="17.100000000000001" customHeight="1" x14ac:dyDescent="0.2">
      <c r="C549" s="1190"/>
      <c r="D549" s="1187"/>
      <c r="H549" s="1220" t="s">
        <v>135</v>
      </c>
      <c r="I549" s="1206"/>
      <c r="J549" s="470">
        <v>1.0000000000000002</v>
      </c>
      <c r="M549" s="1190"/>
      <c r="N549" s="1187"/>
    </row>
    <row r="550" spans="3:14" s="157" customFormat="1" ht="39.950000000000003" customHeight="1" x14ac:dyDescent="0.2">
      <c r="C550" s="1190"/>
      <c r="D550" s="1187"/>
      <c r="H550" s="1190"/>
      <c r="I550" s="1206"/>
      <c r="J550" s="436"/>
      <c r="M550" s="1190"/>
      <c r="N550" s="1187"/>
    </row>
    <row r="551" spans="3:14" s="157" customFormat="1" ht="15" customHeight="1" x14ac:dyDescent="0.2">
      <c r="C551" s="1190"/>
      <c r="D551" s="1187"/>
      <c r="H551" s="1190"/>
      <c r="I551" s="1187"/>
      <c r="M551" s="1190"/>
      <c r="N551" s="1187"/>
    </row>
    <row r="552" spans="3:14" s="157" customFormat="1" ht="15" customHeight="1" x14ac:dyDescent="0.2">
      <c r="C552" s="1190"/>
      <c r="D552" s="1187"/>
      <c r="H552" s="1190"/>
      <c r="I552" s="1187"/>
      <c r="M552" s="1190"/>
      <c r="N552" s="1187"/>
    </row>
    <row r="553" spans="3:14" s="157" customFormat="1" ht="15" customHeight="1" x14ac:dyDescent="0.2">
      <c r="C553" s="1190"/>
      <c r="D553" s="1187"/>
      <c r="H553" s="1190"/>
      <c r="I553" s="1187"/>
      <c r="M553" s="1190"/>
      <c r="N553" s="1187"/>
    </row>
    <row r="554" spans="3:14" s="157" customFormat="1" ht="15" customHeight="1" x14ac:dyDescent="0.2">
      <c r="C554" s="1190"/>
      <c r="D554" s="1187"/>
      <c r="H554" s="1190"/>
      <c r="I554" s="1187"/>
      <c r="M554" s="1190"/>
      <c r="N554" s="1187"/>
    </row>
    <row r="555" spans="3:14" s="157" customFormat="1" ht="15" customHeight="1" x14ac:dyDescent="0.2">
      <c r="C555" s="1190"/>
      <c r="D555" s="1187"/>
      <c r="H555" s="1190"/>
      <c r="I555" s="1187"/>
      <c r="M555" s="1190"/>
      <c r="N555" s="1187"/>
    </row>
    <row r="556" spans="3:14" s="157" customFormat="1" ht="15" customHeight="1" x14ac:dyDescent="0.2">
      <c r="C556" s="1190"/>
      <c r="D556" s="1187"/>
      <c r="H556" s="1190"/>
      <c r="I556" s="1187"/>
      <c r="M556" s="1190"/>
      <c r="N556" s="1187"/>
    </row>
    <row r="557" spans="3:14" s="157" customFormat="1" ht="15" customHeight="1" x14ac:dyDescent="0.2">
      <c r="C557" s="1190"/>
      <c r="D557" s="1187"/>
      <c r="H557" s="1190"/>
      <c r="I557" s="1187"/>
      <c r="M557" s="1190"/>
      <c r="N557" s="1187"/>
    </row>
    <row r="558" spans="3:14" s="157" customFormat="1" ht="15" customHeight="1" x14ac:dyDescent="0.2">
      <c r="C558" s="1190"/>
      <c r="D558" s="1187"/>
      <c r="H558" s="1190"/>
      <c r="I558" s="1187"/>
      <c r="M558" s="1190"/>
      <c r="N558" s="1187"/>
    </row>
    <row r="559" spans="3:14" s="157" customFormat="1" ht="15" customHeight="1" x14ac:dyDescent="0.2">
      <c r="C559" s="1190"/>
      <c r="D559" s="1187"/>
      <c r="H559" s="1190"/>
      <c r="I559" s="1187"/>
      <c r="M559" s="1190"/>
      <c r="N559" s="1187"/>
    </row>
    <row r="560" spans="3:14" s="157" customFormat="1" ht="15" customHeight="1" x14ac:dyDescent="0.2">
      <c r="C560" s="1190"/>
      <c r="D560" s="1187"/>
      <c r="H560" s="1190"/>
      <c r="I560" s="1187"/>
      <c r="M560" s="1190"/>
      <c r="N560" s="1187"/>
    </row>
    <row r="561" spans="3:14" s="157" customFormat="1" ht="15" customHeight="1" x14ac:dyDescent="0.2">
      <c r="C561" s="1190"/>
      <c r="D561" s="1187"/>
      <c r="H561" s="1190"/>
      <c r="I561" s="1187"/>
      <c r="M561" s="1190"/>
      <c r="N561" s="1187"/>
    </row>
    <row r="562" spans="3:14" s="157" customFormat="1" ht="15" customHeight="1" x14ac:dyDescent="0.2">
      <c r="C562" s="1190"/>
      <c r="D562" s="1187"/>
      <c r="H562" s="1190"/>
      <c r="I562" s="1187"/>
      <c r="M562" s="1190"/>
      <c r="N562" s="1187"/>
    </row>
    <row r="563" spans="3:14" s="157" customFormat="1" ht="15" customHeight="1" x14ac:dyDescent="0.2">
      <c r="C563" s="1190"/>
      <c r="D563" s="1187"/>
      <c r="H563" s="1190"/>
      <c r="I563" s="1187"/>
      <c r="M563" s="1190"/>
      <c r="N563" s="1187"/>
    </row>
    <row r="564" spans="3:14" s="157" customFormat="1" ht="15" customHeight="1" x14ac:dyDescent="0.2">
      <c r="C564" s="1190"/>
      <c r="D564" s="1187"/>
      <c r="H564" s="1190"/>
      <c r="I564" s="1187"/>
      <c r="M564" s="1190"/>
      <c r="N564" s="1187"/>
    </row>
    <row r="565" spans="3:14" s="157" customFormat="1" ht="15" customHeight="1" x14ac:dyDescent="0.2">
      <c r="C565" s="1190"/>
      <c r="D565" s="1187"/>
      <c r="H565" s="1190"/>
      <c r="I565" s="1187"/>
      <c r="M565" s="1190"/>
      <c r="N565" s="1187"/>
    </row>
    <row r="566" spans="3:14" s="157" customFormat="1" ht="15" customHeight="1" x14ac:dyDescent="0.2">
      <c r="C566" s="1190"/>
      <c r="D566" s="1187"/>
      <c r="H566" s="1190"/>
      <c r="I566" s="1187"/>
      <c r="M566" s="1190"/>
      <c r="N566" s="1187"/>
    </row>
    <row r="567" spans="3:14" s="157" customFormat="1" ht="15" customHeight="1" x14ac:dyDescent="0.2">
      <c r="C567" s="1190"/>
      <c r="D567" s="1187"/>
      <c r="H567" s="1190"/>
      <c r="I567" s="1187"/>
      <c r="M567" s="1190"/>
      <c r="N567" s="1187"/>
    </row>
    <row r="568" spans="3:14" s="157" customFormat="1" ht="15" customHeight="1" x14ac:dyDescent="0.2">
      <c r="C568" s="1190"/>
      <c r="D568" s="1187"/>
      <c r="H568" s="1190"/>
      <c r="I568" s="1187"/>
      <c r="M568" s="1190"/>
      <c r="N568" s="1187"/>
    </row>
    <row r="569" spans="3:14" s="157" customFormat="1" ht="15" customHeight="1" x14ac:dyDescent="0.2">
      <c r="C569" s="1190"/>
      <c r="D569" s="1187"/>
      <c r="H569" s="1190"/>
      <c r="I569" s="1187"/>
      <c r="M569" s="1190"/>
      <c r="N569" s="1187"/>
    </row>
    <row r="570" spans="3:14" s="157" customFormat="1" ht="15" customHeight="1" x14ac:dyDescent="0.2">
      <c r="C570" s="1190"/>
      <c r="D570" s="1187"/>
      <c r="H570" s="1190"/>
      <c r="I570" s="1187"/>
      <c r="M570" s="1190"/>
      <c r="N570" s="1187"/>
    </row>
    <row r="571" spans="3:14" s="157" customFormat="1" ht="15" customHeight="1" x14ac:dyDescent="0.2">
      <c r="C571" s="1190"/>
      <c r="D571" s="1187"/>
      <c r="H571" s="1190"/>
      <c r="I571" s="1187"/>
      <c r="M571" s="1190"/>
      <c r="N571" s="1187"/>
    </row>
    <row r="572" spans="3:14" s="157" customFormat="1" ht="15" customHeight="1" x14ac:dyDescent="0.2">
      <c r="C572" s="1190"/>
      <c r="D572" s="1187"/>
      <c r="H572" s="1190"/>
      <c r="I572" s="1187"/>
      <c r="M572" s="1190"/>
      <c r="N572" s="1187"/>
    </row>
    <row r="573" spans="3:14" s="157" customFormat="1" ht="15" customHeight="1" x14ac:dyDescent="0.2">
      <c r="C573" s="1190"/>
      <c r="D573" s="1187"/>
      <c r="H573" s="1190"/>
      <c r="I573" s="1187"/>
      <c r="M573" s="1190"/>
      <c r="N573" s="1187"/>
    </row>
    <row r="574" spans="3:14" s="157" customFormat="1" ht="15" customHeight="1" x14ac:dyDescent="0.2">
      <c r="C574" s="1190"/>
      <c r="D574" s="1187"/>
      <c r="H574" s="1190"/>
      <c r="I574" s="1187"/>
      <c r="M574" s="1190"/>
      <c r="N574" s="1187"/>
    </row>
    <row r="575" spans="3:14" s="157" customFormat="1" ht="15" customHeight="1" x14ac:dyDescent="0.2">
      <c r="C575" s="1190"/>
      <c r="D575" s="1187"/>
      <c r="H575" s="1190"/>
      <c r="I575" s="1187"/>
      <c r="M575" s="1190"/>
      <c r="N575" s="1187"/>
    </row>
    <row r="576" spans="3:14" s="157" customFormat="1" ht="15" customHeight="1" x14ac:dyDescent="0.2"/>
    <row r="577" s="157" customFormat="1" ht="15" customHeight="1" x14ac:dyDescent="0.2"/>
    <row r="578" s="157" customFormat="1" ht="15" customHeight="1" x14ac:dyDescent="0.2"/>
    <row r="579" s="157" customFormat="1" ht="15" customHeight="1" x14ac:dyDescent="0.2"/>
    <row r="580" s="157" customFormat="1" ht="15" customHeight="1" x14ac:dyDescent="0.2"/>
    <row r="581" s="157" customFormat="1" ht="15" customHeight="1" x14ac:dyDescent="0.2"/>
    <row r="582" s="157" customFormat="1" ht="15" customHeight="1" x14ac:dyDescent="0.2"/>
    <row r="583" s="157" customFormat="1" ht="15" customHeight="1" x14ac:dyDescent="0.2"/>
    <row r="584" s="157" customFormat="1" ht="15" customHeight="1" x14ac:dyDescent="0.2"/>
    <row r="585" s="157" customFormat="1" ht="15" customHeight="1" x14ac:dyDescent="0.2"/>
    <row r="586" s="157" customFormat="1" ht="15" customHeight="1" x14ac:dyDescent="0.2"/>
    <row r="587" s="157" customFormat="1" ht="15" customHeight="1" x14ac:dyDescent="0.2"/>
    <row r="588" s="157" customFormat="1" ht="15" customHeight="1" x14ac:dyDescent="0.2"/>
    <row r="589" s="157" customFormat="1" ht="15" customHeight="1" x14ac:dyDescent="0.2"/>
    <row r="590" s="157" customFormat="1" ht="15" customHeight="1" x14ac:dyDescent="0.2"/>
    <row r="591" s="157" customFormat="1" ht="15" customHeight="1" x14ac:dyDescent="0.2"/>
    <row r="592" s="157" customFormat="1" ht="15" customHeight="1" x14ac:dyDescent="0.2"/>
    <row r="593" s="157" customFormat="1" ht="15" customHeight="1" x14ac:dyDescent="0.2"/>
    <row r="594" s="157" customFormat="1" ht="15" customHeight="1" x14ac:dyDescent="0.2"/>
    <row r="595" s="157" customFormat="1" ht="15" customHeight="1" x14ac:dyDescent="0.2"/>
    <row r="596" s="157" customFormat="1" ht="15" customHeight="1" x14ac:dyDescent="0.2"/>
    <row r="597" s="157" customFormat="1" ht="15" customHeight="1" x14ac:dyDescent="0.2"/>
    <row r="598" s="157" customFormat="1" ht="15" customHeight="1" x14ac:dyDescent="0.2"/>
    <row r="599" s="157" customFormat="1" ht="15" customHeight="1" x14ac:dyDescent="0.2"/>
    <row r="600" s="157" customFormat="1" ht="15" customHeight="1" x14ac:dyDescent="0.2"/>
    <row r="601" s="157" customFormat="1" ht="15" customHeight="1" x14ac:dyDescent="0.2"/>
    <row r="602" s="157" customFormat="1" ht="15" customHeight="1" x14ac:dyDescent="0.2"/>
    <row r="603" s="157" customFormat="1" ht="15" customHeight="1" x14ac:dyDescent="0.2"/>
    <row r="604" s="157" customFormat="1" ht="15" customHeight="1" x14ac:dyDescent="0.2"/>
    <row r="605" s="157" customFormat="1" ht="15" customHeight="1" x14ac:dyDescent="0.2"/>
    <row r="606" s="157" customFormat="1" ht="15" customHeight="1" x14ac:dyDescent="0.2"/>
    <row r="607" s="157" customFormat="1" ht="15" customHeight="1" x14ac:dyDescent="0.2"/>
    <row r="608" s="157" customFormat="1" ht="15" customHeight="1" x14ac:dyDescent="0.2"/>
    <row r="609" s="157" customFormat="1" ht="15" customHeight="1" x14ac:dyDescent="0.2"/>
    <row r="610" s="157" customFormat="1" ht="15" customHeight="1" x14ac:dyDescent="0.2"/>
    <row r="611" s="157" customFormat="1" ht="15" customHeight="1" x14ac:dyDescent="0.2"/>
    <row r="612" s="157" customFormat="1" ht="15" customHeight="1" x14ac:dyDescent="0.2"/>
    <row r="613" s="157" customFormat="1" ht="15" customHeight="1" x14ac:dyDescent="0.2"/>
    <row r="614" s="157" customFormat="1" ht="15" customHeight="1" x14ac:dyDescent="0.2"/>
    <row r="615" s="157" customFormat="1" ht="15" customHeight="1" x14ac:dyDescent="0.2"/>
    <row r="616" s="157" customFormat="1" ht="15" customHeight="1" x14ac:dyDescent="0.2"/>
    <row r="617" s="157" customFormat="1" ht="15" customHeight="1" x14ac:dyDescent="0.2"/>
    <row r="618" s="157" customFormat="1" ht="15" customHeight="1" x14ac:dyDescent="0.2"/>
    <row r="619" s="157" customFormat="1" ht="15" customHeight="1" x14ac:dyDescent="0.2"/>
    <row r="620" s="157" customFormat="1" ht="15" customHeight="1" x14ac:dyDescent="0.2"/>
    <row r="621" s="157" customFormat="1" ht="15" customHeight="1" x14ac:dyDescent="0.2"/>
    <row r="622" s="157" customFormat="1" ht="15" customHeight="1" x14ac:dyDescent="0.2"/>
    <row r="623" s="157" customFormat="1" ht="15" customHeight="1" x14ac:dyDescent="0.2"/>
    <row r="624" s="157" customFormat="1" ht="15" customHeight="1" x14ac:dyDescent="0.2"/>
    <row r="625" s="157" customFormat="1" ht="15" customHeight="1" x14ac:dyDescent="0.2"/>
    <row r="626" s="157" customFormat="1" ht="15" customHeight="1" x14ac:dyDescent="0.2"/>
    <row r="627" s="157" customFormat="1" ht="15" customHeight="1" x14ac:dyDescent="0.2"/>
    <row r="628" s="157" customFormat="1" ht="15" customHeight="1" x14ac:dyDescent="0.2"/>
    <row r="629" s="157" customFormat="1" ht="15" customHeight="1" x14ac:dyDescent="0.2"/>
    <row r="630" s="157" customFormat="1" ht="15" customHeight="1" x14ac:dyDescent="0.2"/>
    <row r="631" s="157" customFormat="1" ht="15" customHeight="1" x14ac:dyDescent="0.2"/>
    <row r="632" s="157" customFormat="1" ht="15" customHeight="1" x14ac:dyDescent="0.2"/>
    <row r="633" s="157" customFormat="1" ht="15" customHeight="1" x14ac:dyDescent="0.2"/>
    <row r="634" s="157" customFormat="1" ht="15" customHeight="1" x14ac:dyDescent="0.2"/>
    <row r="635" s="157" customFormat="1" ht="15" customHeight="1" x14ac:dyDescent="0.2"/>
    <row r="636" s="157" customFormat="1" ht="15" customHeight="1" x14ac:dyDescent="0.2"/>
    <row r="637" s="157" customFormat="1" ht="15" customHeight="1" x14ac:dyDescent="0.2"/>
    <row r="638" s="157" customFormat="1" ht="15" customHeight="1" x14ac:dyDescent="0.2"/>
    <row r="639" s="157" customFormat="1" ht="15" customHeight="1" x14ac:dyDescent="0.2"/>
    <row r="640" s="157" customFormat="1" ht="15" customHeight="1" x14ac:dyDescent="0.2"/>
    <row r="641" s="157" customFormat="1" ht="15" customHeight="1" x14ac:dyDescent="0.2"/>
    <row r="642" s="157" customFormat="1" ht="15" customHeight="1" x14ac:dyDescent="0.2"/>
    <row r="643" s="157" customFormat="1" ht="15" customHeight="1" x14ac:dyDescent="0.2"/>
    <row r="644" s="157" customFormat="1" ht="15" customHeight="1" x14ac:dyDescent="0.2"/>
    <row r="645" s="157" customFormat="1" ht="15" customHeight="1" x14ac:dyDescent="0.2"/>
    <row r="646" s="157" customFormat="1" ht="15" customHeight="1" x14ac:dyDescent="0.2"/>
    <row r="647" s="157" customFormat="1" ht="15" customHeight="1" x14ac:dyDescent="0.2"/>
    <row r="648" s="157" customFormat="1" ht="15" customHeight="1" x14ac:dyDescent="0.2"/>
    <row r="649" s="157" customFormat="1" ht="15" customHeight="1" x14ac:dyDescent="0.2"/>
    <row r="650" s="157" customFormat="1" ht="15" customHeight="1" x14ac:dyDescent="0.2"/>
    <row r="651" s="157" customFormat="1" ht="15" customHeight="1" x14ac:dyDescent="0.2"/>
    <row r="652" s="157" customFormat="1" ht="15" customHeight="1" x14ac:dyDescent="0.2"/>
    <row r="653" s="157" customFormat="1" ht="15" customHeight="1" x14ac:dyDescent="0.2"/>
    <row r="654" s="157" customFormat="1" ht="15" customHeight="1" x14ac:dyDescent="0.2"/>
    <row r="655" s="157" customFormat="1" ht="15" customHeight="1" x14ac:dyDescent="0.2"/>
    <row r="656" s="157" customFormat="1" ht="15" customHeight="1" x14ac:dyDescent="0.2"/>
    <row r="657" s="157" customFormat="1" ht="15" customHeight="1" x14ac:dyDescent="0.2"/>
    <row r="658" s="157" customFormat="1" ht="15" customHeight="1" x14ac:dyDescent="0.2"/>
    <row r="659" s="157" customFormat="1" ht="15" customHeight="1" x14ac:dyDescent="0.2"/>
    <row r="660" s="157" customFormat="1" ht="15" customHeight="1" x14ac:dyDescent="0.2"/>
    <row r="661" s="157" customFormat="1" ht="15" customHeight="1" x14ac:dyDescent="0.2"/>
    <row r="662" s="157" customFormat="1" ht="15" customHeight="1" x14ac:dyDescent="0.2"/>
    <row r="663" s="157" customFormat="1" ht="15" customHeight="1" x14ac:dyDescent="0.2"/>
    <row r="664" s="157" customFormat="1" ht="15" customHeight="1" x14ac:dyDescent="0.2"/>
    <row r="665" s="157" customFormat="1" ht="15" customHeight="1" x14ac:dyDescent="0.2"/>
    <row r="666" s="157" customFormat="1" ht="15" customHeight="1" x14ac:dyDescent="0.2"/>
    <row r="667" s="157" customFormat="1" ht="15" customHeight="1" x14ac:dyDescent="0.2"/>
    <row r="668" s="157" customFormat="1" ht="15" customHeight="1" x14ac:dyDescent="0.2"/>
    <row r="669" s="157" customFormat="1" ht="15" customHeight="1" x14ac:dyDescent="0.2"/>
    <row r="670" s="157" customFormat="1" ht="15" customHeight="1" x14ac:dyDescent="0.2"/>
    <row r="671" s="157" customFormat="1" ht="15" customHeight="1" x14ac:dyDescent="0.2"/>
    <row r="672" s="157" customFormat="1" ht="15" customHeight="1" x14ac:dyDescent="0.2"/>
    <row r="673" s="157" customFormat="1" ht="15" customHeight="1" x14ac:dyDescent="0.2"/>
    <row r="674" s="157" customFormat="1" ht="15" customHeight="1" x14ac:dyDescent="0.2"/>
    <row r="675" s="157" customFormat="1" ht="15" customHeight="1" x14ac:dyDescent="0.2"/>
    <row r="676" s="157" customFormat="1" ht="15" customHeight="1" x14ac:dyDescent="0.2"/>
    <row r="677" s="157" customFormat="1" ht="15" customHeight="1" x14ac:dyDescent="0.2"/>
    <row r="678" s="157" customFormat="1" ht="15" customHeight="1" x14ac:dyDescent="0.2"/>
    <row r="679" s="157" customFormat="1" ht="15" customHeight="1" x14ac:dyDescent="0.2"/>
    <row r="680" s="157" customFormat="1" ht="15" customHeight="1" x14ac:dyDescent="0.2"/>
    <row r="681" s="157" customFormat="1" ht="15" customHeight="1" x14ac:dyDescent="0.2"/>
    <row r="682" s="157" customFormat="1" ht="15" customHeight="1" x14ac:dyDescent="0.2"/>
    <row r="683" s="157" customFormat="1" ht="15" customHeight="1" x14ac:dyDescent="0.2"/>
    <row r="684" s="157" customFormat="1" ht="15" customHeight="1" x14ac:dyDescent="0.2"/>
    <row r="685" s="157" customFormat="1" ht="15" customHeight="1" x14ac:dyDescent="0.2"/>
    <row r="686" s="157" customFormat="1" ht="15" customHeight="1" x14ac:dyDescent="0.2"/>
    <row r="687" s="157" customFormat="1" ht="15" customHeight="1" x14ac:dyDescent="0.2"/>
    <row r="688" s="157" customFormat="1" ht="15" customHeight="1" x14ac:dyDescent="0.2"/>
    <row r="689" s="157" customFormat="1" ht="15" customHeight="1" x14ac:dyDescent="0.2"/>
    <row r="690" s="157" customFormat="1" ht="15" customHeight="1" x14ac:dyDescent="0.2"/>
    <row r="691" s="157" customFormat="1" ht="15" customHeight="1" x14ac:dyDescent="0.2"/>
    <row r="692" s="157" customFormat="1" ht="15" customHeight="1" x14ac:dyDescent="0.2"/>
    <row r="693" s="157" customFormat="1" ht="15" customHeight="1" x14ac:dyDescent="0.2"/>
    <row r="694" s="157" customFormat="1" ht="15" customHeight="1" x14ac:dyDescent="0.2"/>
    <row r="695" s="157" customFormat="1" ht="15" customHeight="1" x14ac:dyDescent="0.2"/>
    <row r="696" s="157" customFormat="1" ht="15" customHeight="1" x14ac:dyDescent="0.2"/>
    <row r="697" s="157" customFormat="1" ht="15" customHeight="1" x14ac:dyDescent="0.2"/>
    <row r="698" s="157" customFormat="1" ht="15" customHeight="1" x14ac:dyDescent="0.2"/>
    <row r="699" s="157" customFormat="1" ht="15" customHeight="1" x14ac:dyDescent="0.2"/>
    <row r="700" s="157" customFormat="1" ht="15" customHeight="1" x14ac:dyDescent="0.2"/>
  </sheetData>
  <mergeCells count="605">
    <mergeCell ref="C575:D575"/>
    <mergeCell ref="H575:I575"/>
    <mergeCell ref="M575:N575"/>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J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O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E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0:D500"/>
    <mergeCell ref="H500:J500"/>
    <mergeCell ref="M500:N500"/>
    <mergeCell ref="C501:D501"/>
    <mergeCell ref="H501:I502"/>
    <mergeCell ref="M501:N501"/>
    <mergeCell ref="C502:D502"/>
    <mergeCell ref="M502:N502"/>
    <mergeCell ref="C497:D497"/>
    <mergeCell ref="H497:I497"/>
    <mergeCell ref="M497:N498"/>
    <mergeCell ref="C498:D498"/>
    <mergeCell ref="H498:I498"/>
    <mergeCell ref="C499:D499"/>
    <mergeCell ref="H499:I499"/>
    <mergeCell ref="M499:N499"/>
    <mergeCell ref="C495:D495"/>
    <mergeCell ref="H495:I496"/>
    <mergeCell ref="J495:L495"/>
    <mergeCell ref="M495:N495"/>
    <mergeCell ref="C496:D496"/>
    <mergeCell ref="M496:O496"/>
    <mergeCell ref="H492:I492"/>
    <mergeCell ref="C493:D493"/>
    <mergeCell ref="H493:I493"/>
    <mergeCell ref="M493:N493"/>
    <mergeCell ref="C494:D494"/>
    <mergeCell ref="H494:L494"/>
    <mergeCell ref="M494:N494"/>
    <mergeCell ref="C489:D490"/>
    <mergeCell ref="H489:I489"/>
    <mergeCell ref="M489:N489"/>
    <mergeCell ref="H490:I490"/>
    <mergeCell ref="M490:Q490"/>
    <mergeCell ref="C491:D491"/>
    <mergeCell ref="H491:I491"/>
    <mergeCell ref="M491:N492"/>
    <mergeCell ref="O491:Q491"/>
    <mergeCell ref="C492:D492"/>
    <mergeCell ref="C487:D487"/>
    <mergeCell ref="H487:I487"/>
    <mergeCell ref="M487:N487"/>
    <mergeCell ref="C488:E488"/>
    <mergeCell ref="H488:I488"/>
    <mergeCell ref="M488:N488"/>
    <mergeCell ref="C485:D485"/>
    <mergeCell ref="H485:I485"/>
    <mergeCell ref="M485:N485"/>
    <mergeCell ref="C486:D486"/>
    <mergeCell ref="H486:I486"/>
    <mergeCell ref="M486:N486"/>
    <mergeCell ref="C482:G482"/>
    <mergeCell ref="H482:I482"/>
    <mergeCell ref="M482:N482"/>
    <mergeCell ref="C483:D484"/>
    <mergeCell ref="E483:G483"/>
    <mergeCell ref="H483:I483"/>
    <mergeCell ref="M483:N483"/>
    <mergeCell ref="H484:I484"/>
    <mergeCell ref="M484:N484"/>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J448"/>
    <mergeCell ref="M448:N448"/>
    <mergeCell ref="C449:D449"/>
    <mergeCell ref="H449:I449"/>
    <mergeCell ref="M449:N449"/>
    <mergeCell ref="C446:D446"/>
    <mergeCell ref="H446:I446"/>
    <mergeCell ref="M446:O446"/>
    <mergeCell ref="C447:D447"/>
    <mergeCell ref="H447:I447"/>
    <mergeCell ref="M447:N447"/>
    <mergeCell ref="C444:D444"/>
    <mergeCell ref="H444:I444"/>
    <mergeCell ref="M444:N444"/>
    <mergeCell ref="C445:D445"/>
    <mergeCell ref="H445:I445"/>
    <mergeCell ref="M445:N445"/>
    <mergeCell ref="C442:E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H399:K399"/>
    <mergeCell ref="M399:P399"/>
    <mergeCell ref="C400:E400"/>
    <mergeCell ref="H400:J400"/>
    <mergeCell ref="M400:O400"/>
    <mergeCell ref="C401:D402"/>
    <mergeCell ref="H401:I402"/>
    <mergeCell ref="M401:N402"/>
    <mergeCell ref="A228:A230"/>
    <mergeCell ref="A280:C280"/>
    <mergeCell ref="A281:B281"/>
    <mergeCell ref="A286:A288"/>
    <mergeCell ref="A289:C289"/>
    <mergeCell ref="C399:F399"/>
    <mergeCell ref="B402:B445"/>
    <mergeCell ref="C403:D403"/>
    <mergeCell ref="H403:I403"/>
    <mergeCell ref="M403:N403"/>
    <mergeCell ref="C404:D404"/>
    <mergeCell ref="H404:I404"/>
    <mergeCell ref="M404:N404"/>
    <mergeCell ref="C405:D405"/>
    <mergeCell ref="H405:I405"/>
    <mergeCell ref="M405:N405"/>
    <mergeCell ref="M220:Q220"/>
    <mergeCell ref="R220:AB220"/>
    <mergeCell ref="A222:A224"/>
    <mergeCell ref="A226:B227"/>
    <mergeCell ref="C226:G226"/>
    <mergeCell ref="H226:L226"/>
    <mergeCell ref="M226:Q226"/>
    <mergeCell ref="R226:AB226"/>
    <mergeCell ref="A208:B208"/>
    <mergeCell ref="A213:B213"/>
    <mergeCell ref="A214:B214"/>
    <mergeCell ref="A220:B221"/>
    <mergeCell ref="C220:G220"/>
    <mergeCell ref="H220:L220"/>
    <mergeCell ref="A148:B149"/>
    <mergeCell ref="C148:G148"/>
    <mergeCell ref="H148:L148"/>
    <mergeCell ref="M148:Q148"/>
    <mergeCell ref="R148:AB148"/>
    <mergeCell ref="A150:A154"/>
    <mergeCell ref="H133:L133"/>
    <mergeCell ref="M133:Q133"/>
    <mergeCell ref="R133:AB133"/>
    <mergeCell ref="A135:A139"/>
    <mergeCell ref="A140:A143"/>
    <mergeCell ref="A145:A146"/>
    <mergeCell ref="A122:A123"/>
    <mergeCell ref="A124:A127"/>
    <mergeCell ref="A128:A129"/>
    <mergeCell ref="A130:A132"/>
    <mergeCell ref="A133:B134"/>
    <mergeCell ref="C133:G133"/>
    <mergeCell ref="A114:B114"/>
    <mergeCell ref="A120:B121"/>
    <mergeCell ref="C120:G120"/>
    <mergeCell ref="H120:L120"/>
    <mergeCell ref="M120:Q120"/>
    <mergeCell ref="R120:AB120"/>
    <mergeCell ref="R47:AB47"/>
    <mergeCell ref="A49:A59"/>
    <mergeCell ref="A60:A62"/>
    <mergeCell ref="A64:A66"/>
    <mergeCell ref="A108:B108"/>
    <mergeCell ref="A113:B113"/>
    <mergeCell ref="A43:A44"/>
    <mergeCell ref="A45:A46"/>
    <mergeCell ref="A47:B48"/>
    <mergeCell ref="C47:G47"/>
    <mergeCell ref="H47:L47"/>
    <mergeCell ref="M47:Q47"/>
    <mergeCell ref="A31:A32"/>
    <mergeCell ref="A33:A34"/>
    <mergeCell ref="A35:A36"/>
    <mergeCell ref="A37:A38"/>
    <mergeCell ref="A39:A40"/>
    <mergeCell ref="A41:A42"/>
    <mergeCell ref="M27:Q27"/>
    <mergeCell ref="R27:AB27"/>
    <mergeCell ref="A29:A30"/>
    <mergeCell ref="M14:Q14"/>
    <mergeCell ref="R14:AB14"/>
    <mergeCell ref="A16:A17"/>
    <mergeCell ref="A18:A21"/>
    <mergeCell ref="A22:A23"/>
    <mergeCell ref="A24:A26"/>
    <mergeCell ref="A2:B2"/>
    <mergeCell ref="A7:B7"/>
    <mergeCell ref="A8:B8"/>
    <mergeCell ref="A14:B15"/>
    <mergeCell ref="C14:G14"/>
    <mergeCell ref="H14:L14"/>
    <mergeCell ref="A27:B28"/>
    <mergeCell ref="C27:G27"/>
    <mergeCell ref="H27:L27"/>
  </mergeCells>
  <pageMargins left="0.78740157499999996" right="0.78740157499999996" top="0.984251969" bottom="0.984251969"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23233" r:id="rId4" name="Button 1">
              <controlPr defaultSize="0" autoFill="0" autoPict="0" macro="[0]!GoTo_MATRIX">
                <anchor moveWithCells="1">
                  <from>
                    <xdr:col>8</xdr:col>
                    <xdr:colOff>361950</xdr:colOff>
                    <xdr:row>106</xdr:row>
                    <xdr:rowOff>0</xdr:rowOff>
                  </from>
                  <to>
                    <xdr:col>10</xdr:col>
                    <xdr:colOff>542925</xdr:colOff>
                    <xdr:row>106</xdr:row>
                    <xdr:rowOff>209550</xdr:rowOff>
                  </to>
                </anchor>
              </controlPr>
            </control>
          </mc:Choice>
        </mc:AlternateContent>
        <mc:AlternateContent xmlns:mc="http://schemas.openxmlformats.org/markup-compatibility/2006">
          <mc:Choice Requires="x14">
            <control shapeId="223234" r:id="rId5" name="Button 2">
              <controlPr defaultSize="0" autoFill="0" autoPict="0" macro="[0]!GoTo_MATRIX">
                <anchor moveWithCells="1">
                  <from>
                    <xdr:col>8</xdr:col>
                    <xdr:colOff>371475</xdr:colOff>
                    <xdr:row>0</xdr:row>
                    <xdr:rowOff>0</xdr:rowOff>
                  </from>
                  <to>
                    <xdr:col>10</xdr:col>
                    <xdr:colOff>552450</xdr:colOff>
                    <xdr:row>0</xdr:row>
                    <xdr:rowOff>209550</xdr:rowOff>
                  </to>
                </anchor>
              </controlPr>
            </control>
          </mc:Choice>
        </mc:AlternateContent>
        <mc:AlternateContent xmlns:mc="http://schemas.openxmlformats.org/markup-compatibility/2006">
          <mc:Choice Requires="x14">
            <control shapeId="223235" r:id="rId6" name="Button 3">
              <controlPr defaultSize="0" print="0" autoFill="0" autoPict="0" macro="[0]!GoTo_SANITATION">
                <anchor moveWithCells="1">
                  <from>
                    <xdr:col>0</xdr:col>
                    <xdr:colOff>752475</xdr:colOff>
                    <xdr:row>0</xdr:row>
                    <xdr:rowOff>0</xdr:rowOff>
                  </from>
                  <to>
                    <xdr:col>0</xdr:col>
                    <xdr:colOff>1895475</xdr:colOff>
                    <xdr:row>0</xdr:row>
                    <xdr:rowOff>209550</xdr:rowOff>
                  </to>
                </anchor>
              </controlPr>
            </control>
          </mc:Choice>
        </mc:AlternateContent>
        <mc:AlternateContent xmlns:mc="http://schemas.openxmlformats.org/markup-compatibility/2006">
          <mc:Choice Requires="x14">
            <control shapeId="223236" r:id="rId7" name="Button 4">
              <controlPr defaultSize="0" print="0" autoFill="0" autoPict="0" macro="[0]!GoTo_HYGIENE">
                <anchor moveWithCells="1">
                  <from>
                    <xdr:col>1</xdr:col>
                    <xdr:colOff>19050</xdr:colOff>
                    <xdr:row>0</xdr:row>
                    <xdr:rowOff>0</xdr:rowOff>
                  </from>
                  <to>
                    <xdr:col>1</xdr:col>
                    <xdr:colOff>1076325</xdr:colOff>
                    <xdr:row>0</xdr:row>
                    <xdr:rowOff>209550</xdr:rowOff>
                  </to>
                </anchor>
              </controlPr>
            </control>
          </mc:Choice>
        </mc:AlternateContent>
        <mc:AlternateContent xmlns:mc="http://schemas.openxmlformats.org/markup-compatibility/2006">
          <mc:Choice Requires="x14">
            <control shapeId="223237" r:id="rId8" name="Button 5">
              <controlPr defaultSize="0" print="0" autoFill="0" autoPict="0" macro="[0]!GoTo_HYGIENE">
                <anchor moveWithCells="1">
                  <from>
                    <xdr:col>0</xdr:col>
                    <xdr:colOff>876300</xdr:colOff>
                    <xdr:row>106</xdr:row>
                    <xdr:rowOff>0</xdr:rowOff>
                  </from>
                  <to>
                    <xdr:col>0</xdr:col>
                    <xdr:colOff>1895475</xdr:colOff>
                    <xdr:row>106</xdr:row>
                    <xdr:rowOff>209550</xdr:rowOff>
                  </to>
                </anchor>
              </controlPr>
            </control>
          </mc:Choice>
        </mc:AlternateContent>
        <mc:AlternateContent xmlns:mc="http://schemas.openxmlformats.org/markup-compatibility/2006">
          <mc:Choice Requires="x14">
            <control shapeId="223238" r:id="rId9" name="Button 6">
              <controlPr defaultSize="0" print="0" autoFill="0" autoPict="0" macro="[0]!GoTo_WATER">
                <anchor moveWithCells="1">
                  <from>
                    <xdr:col>1</xdr:col>
                    <xdr:colOff>9525</xdr:colOff>
                    <xdr:row>106</xdr:row>
                    <xdr:rowOff>0</xdr:rowOff>
                  </from>
                  <to>
                    <xdr:col>1</xdr:col>
                    <xdr:colOff>962025</xdr:colOff>
                    <xdr:row>106</xdr:row>
                    <xdr:rowOff>209550</xdr:rowOff>
                  </to>
                </anchor>
              </controlPr>
            </control>
          </mc:Choice>
        </mc:AlternateContent>
        <mc:AlternateContent xmlns:mc="http://schemas.openxmlformats.org/markup-compatibility/2006">
          <mc:Choice Requires="x14">
            <control shapeId="223239" r:id="rId10" name="Button 7">
              <controlPr defaultSize="0" print="0" autoFill="0" autoPict="0" macro="[0]!GoTo_WATER">
                <anchor moveWithCells="1">
                  <from>
                    <xdr:col>0</xdr:col>
                    <xdr:colOff>942975</xdr:colOff>
                    <xdr:row>206</xdr:row>
                    <xdr:rowOff>0</xdr:rowOff>
                  </from>
                  <to>
                    <xdr:col>0</xdr:col>
                    <xdr:colOff>1895475</xdr:colOff>
                    <xdr:row>206</xdr:row>
                    <xdr:rowOff>209550</xdr:rowOff>
                  </to>
                </anchor>
              </controlPr>
            </control>
          </mc:Choice>
        </mc:AlternateContent>
        <mc:AlternateContent xmlns:mc="http://schemas.openxmlformats.org/markup-compatibility/2006">
          <mc:Choice Requires="x14">
            <control shapeId="223240" r:id="rId11" name="Button 8">
              <controlPr defaultSize="0" print="0" autoFill="0" autoPict="0" macro="[0]!GoTo_SANITATION">
                <anchor moveWithCells="1">
                  <from>
                    <xdr:col>1</xdr:col>
                    <xdr:colOff>9525</xdr:colOff>
                    <xdr:row>206</xdr:row>
                    <xdr:rowOff>0</xdr:rowOff>
                  </from>
                  <to>
                    <xdr:col>1</xdr:col>
                    <xdr:colOff>1228725</xdr:colOff>
                    <xdr:row>206</xdr:row>
                    <xdr:rowOff>209550</xdr:rowOff>
                  </to>
                </anchor>
              </controlPr>
            </control>
          </mc:Choice>
        </mc:AlternateContent>
        <mc:AlternateContent xmlns:mc="http://schemas.openxmlformats.org/markup-compatibility/2006">
          <mc:Choice Requires="x14">
            <control shapeId="223241" r:id="rId12" name="Button 9">
              <controlPr defaultSize="0" print="0" autoFill="0" autoPict="0" macro="[0]!GoTo_REGION">
                <anchor moveWithCells="1">
                  <from>
                    <xdr:col>2</xdr:col>
                    <xdr:colOff>0</xdr:colOff>
                    <xdr:row>0</xdr:row>
                    <xdr:rowOff>0</xdr:rowOff>
                  </from>
                  <to>
                    <xdr:col>3</xdr:col>
                    <xdr:colOff>647700</xdr:colOff>
                    <xdr:row>0</xdr:row>
                    <xdr:rowOff>209550</xdr:rowOff>
                  </to>
                </anchor>
              </controlPr>
            </control>
          </mc:Choice>
        </mc:AlternateContent>
        <mc:AlternateContent xmlns:mc="http://schemas.openxmlformats.org/markup-compatibility/2006">
          <mc:Choice Requires="x14">
            <control shapeId="223242" r:id="rId13" name="Button 10">
              <controlPr defaultSize="0" print="0" autoFill="0" autoPict="0" macro="[0]!GoTo_NATIONAL">
                <anchor moveWithCells="1">
                  <from>
                    <xdr:col>17</xdr:col>
                    <xdr:colOff>0</xdr:colOff>
                    <xdr:row>0</xdr:row>
                    <xdr:rowOff>0</xdr:rowOff>
                  </from>
                  <to>
                    <xdr:col>19</xdr:col>
                    <xdr:colOff>257175</xdr:colOff>
                    <xdr:row>0</xdr:row>
                    <xdr:rowOff>209550</xdr:rowOff>
                  </to>
                </anchor>
              </controlPr>
            </control>
          </mc:Choice>
        </mc:AlternateContent>
        <mc:AlternateContent xmlns:mc="http://schemas.openxmlformats.org/markup-compatibility/2006">
          <mc:Choice Requires="x14">
            <control shapeId="223243" r:id="rId14" name="Button 11">
              <controlPr defaultSize="0" print="0" autoFill="0" autoPict="0" macro="[0]!GoTo_WATER">
                <anchor moveWithCells="1">
                  <from>
                    <xdr:col>1</xdr:col>
                    <xdr:colOff>161925</xdr:colOff>
                    <xdr:row>398</xdr:row>
                    <xdr:rowOff>133350</xdr:rowOff>
                  </from>
                  <to>
                    <xdr:col>1</xdr:col>
                    <xdr:colOff>1638300</xdr:colOff>
                    <xdr:row>400</xdr:row>
                    <xdr:rowOff>19050</xdr:rowOff>
                  </to>
                </anchor>
              </controlPr>
            </control>
          </mc:Choice>
        </mc:AlternateContent>
        <mc:AlternateContent xmlns:mc="http://schemas.openxmlformats.org/markup-compatibility/2006">
          <mc:Choice Requires="x14">
            <control shapeId="223244" r:id="rId15" name="Button 12">
              <controlPr defaultSize="0" autoFill="0" autoPict="0" macro="[0]!GoTo_MATRIX">
                <anchor moveWithCells="1">
                  <from>
                    <xdr:col>8</xdr:col>
                    <xdr:colOff>295275</xdr:colOff>
                    <xdr:row>206</xdr:row>
                    <xdr:rowOff>0</xdr:rowOff>
                  </from>
                  <to>
                    <xdr:col>10</xdr:col>
                    <xdr:colOff>514350</xdr:colOff>
                    <xdr:row>206</xdr:row>
                    <xdr:rowOff>209550</xdr:rowOff>
                  </to>
                </anchor>
              </controlPr>
            </control>
          </mc:Choice>
        </mc:AlternateContent>
        <mc:AlternateContent xmlns:mc="http://schemas.openxmlformats.org/markup-compatibility/2006">
          <mc:Choice Requires="x14">
            <control shapeId="223245" r:id="rId16" name="Button 13">
              <controlPr defaultSize="0" print="0" autoFill="0" autoPict="0" macro="[0]!GoTo_REGION">
                <anchor moveWithCells="1">
                  <from>
                    <xdr:col>2</xdr:col>
                    <xdr:colOff>0</xdr:colOff>
                    <xdr:row>106</xdr:row>
                    <xdr:rowOff>0</xdr:rowOff>
                  </from>
                  <to>
                    <xdr:col>3</xdr:col>
                    <xdr:colOff>609600</xdr:colOff>
                    <xdr:row>106</xdr:row>
                    <xdr:rowOff>209550</xdr:rowOff>
                  </to>
                </anchor>
              </controlPr>
            </control>
          </mc:Choice>
        </mc:AlternateContent>
        <mc:AlternateContent xmlns:mc="http://schemas.openxmlformats.org/markup-compatibility/2006">
          <mc:Choice Requires="x14">
            <control shapeId="223246" r:id="rId17" name="Button 14">
              <controlPr defaultSize="0" print="0" autoFill="0" autoPict="0" macro="[0]!GoTo_REGION">
                <anchor moveWithCells="1">
                  <from>
                    <xdr:col>2</xdr:col>
                    <xdr:colOff>0</xdr:colOff>
                    <xdr:row>206</xdr:row>
                    <xdr:rowOff>0</xdr:rowOff>
                  </from>
                  <to>
                    <xdr:col>3</xdr:col>
                    <xdr:colOff>647700</xdr:colOff>
                    <xdr:row>206</xdr:row>
                    <xdr:rowOff>209550</xdr:rowOff>
                  </to>
                </anchor>
              </controlPr>
            </control>
          </mc:Choice>
        </mc:AlternateContent>
        <mc:AlternateContent xmlns:mc="http://schemas.openxmlformats.org/markup-compatibility/2006">
          <mc:Choice Requires="x14">
            <control shapeId="223247" r:id="rId18" name="Button 15">
              <controlPr defaultSize="0" print="0" autoFill="0" autoPict="0" macro="[0]!GoTo_NATIONAL">
                <anchor moveWithCells="1">
                  <from>
                    <xdr:col>17</xdr:col>
                    <xdr:colOff>38100</xdr:colOff>
                    <xdr:row>106</xdr:row>
                    <xdr:rowOff>0</xdr:rowOff>
                  </from>
                  <to>
                    <xdr:col>19</xdr:col>
                    <xdr:colOff>257175</xdr:colOff>
                    <xdr:row>106</xdr:row>
                    <xdr:rowOff>209550</xdr:rowOff>
                  </to>
                </anchor>
              </controlPr>
            </control>
          </mc:Choice>
        </mc:AlternateContent>
        <mc:AlternateContent xmlns:mc="http://schemas.openxmlformats.org/markup-compatibility/2006">
          <mc:Choice Requires="x14">
            <control shapeId="223248" r:id="rId19" name="Button 16">
              <controlPr defaultSize="0" print="0" autoFill="0" autoPict="0" macro="[0]!GoTo_NATIONAL">
                <anchor moveWithCells="1">
                  <from>
                    <xdr:col>17</xdr:col>
                    <xdr:colOff>19050</xdr:colOff>
                    <xdr:row>206</xdr:row>
                    <xdr:rowOff>0</xdr:rowOff>
                  </from>
                  <to>
                    <xdr:col>19</xdr:col>
                    <xdr:colOff>238125</xdr:colOff>
                    <xdr:row>206</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52E3E-4956-4D96-A887-32862F30FF04}">
  <sheetPr codeName="Feuil5"/>
  <dimension ref="A1:AB700"/>
  <sheetViews>
    <sheetView workbookViewId="0"/>
  </sheetViews>
  <sheetFormatPr defaultColWidth="9.140625" defaultRowHeight="15" customHeight="1" x14ac:dyDescent="0.2"/>
  <cols>
    <col min="1" max="1" width="30.7109375" style="471" customWidth="1"/>
    <col min="2" max="2" width="32.7109375" style="471" customWidth="1"/>
    <col min="3" max="28" width="10.7109375" style="471" customWidth="1"/>
    <col min="29" max="16384" width="9.140625" style="471"/>
  </cols>
  <sheetData>
    <row r="1" spans="1:28" s="123" customFormat="1" ht="17.25" customHeight="1" x14ac:dyDescent="0.2"/>
    <row r="2" spans="1:28" s="123" customFormat="1" ht="22.5" customHeight="1" x14ac:dyDescent="0.35">
      <c r="A2" s="1110" t="str">
        <f>A281</f>
        <v>Ethiopia</v>
      </c>
      <c r="B2" s="1111"/>
    </row>
    <row r="3" spans="1:28" s="123" customFormat="1" ht="22.5" customHeight="1" x14ac:dyDescent="0.35">
      <c r="A3" s="124" t="s">
        <v>40</v>
      </c>
      <c r="B3" s="125"/>
    </row>
    <row r="4" spans="1:28" s="123" customFormat="1" ht="22.5" customHeight="1" x14ac:dyDescent="0.35">
      <c r="A4" s="126" t="str">
        <f>A289</f>
        <v>2005</v>
      </c>
      <c r="B4" s="127"/>
    </row>
    <row r="5" spans="1:28" s="123" customFormat="1" ht="15" customHeight="1" x14ac:dyDescent="0.35">
      <c r="A5" s="128"/>
      <c r="B5" s="125"/>
    </row>
    <row r="6" spans="1:28" s="123" customFormat="1" ht="15" customHeight="1" x14ac:dyDescent="0.25">
      <c r="A6" s="129" t="s">
        <v>41</v>
      </c>
      <c r="B6" s="125"/>
    </row>
    <row r="7" spans="1:28" s="123" customFormat="1" ht="15" customHeight="1" x14ac:dyDescent="0.25">
      <c r="A7" s="1112" t="s">
        <v>42</v>
      </c>
      <c r="B7" s="1113"/>
    </row>
    <row r="8" spans="1:28" s="123" customFormat="1" ht="15" customHeight="1" x14ac:dyDescent="0.2">
      <c r="A8" s="1114" t="s">
        <v>43</v>
      </c>
      <c r="B8" s="1115"/>
    </row>
    <row r="9" spans="1:28" s="123" customFormat="1" ht="15" customHeight="1" x14ac:dyDescent="0.2">
      <c r="A9" s="130" t="s">
        <v>44</v>
      </c>
      <c r="B9" s="125" t="str">
        <f>A280</f>
        <v>DHS05</v>
      </c>
    </row>
    <row r="10" spans="1:28" s="123" customFormat="1" ht="15" customHeight="1" x14ac:dyDescent="0.2">
      <c r="A10" s="131" t="str">
        <f>B283</f>
        <v/>
      </c>
      <c r="B10" s="125"/>
    </row>
    <row r="11" spans="1:28" s="123" customFormat="1" ht="15" customHeight="1" x14ac:dyDescent="0.2">
      <c r="A11" s="131" t="str">
        <f>B282</f>
        <v/>
      </c>
      <c r="B11" s="132"/>
    </row>
    <row r="12" spans="1:28" s="123" customFormat="1" ht="15" customHeight="1" x14ac:dyDescent="0.2">
      <c r="A12" s="130"/>
      <c r="B12" s="125"/>
    </row>
    <row r="13" spans="1:28" s="123" customFormat="1" ht="15" customHeight="1" x14ac:dyDescent="0.2">
      <c r="A13" s="133"/>
      <c r="B13" s="134"/>
    </row>
    <row r="14" spans="1:28" s="135" customFormat="1" ht="20.100000000000001" customHeight="1" x14ac:dyDescent="0.2">
      <c r="A14" s="1228" t="s">
        <v>186</v>
      </c>
      <c r="B14" s="1229"/>
      <c r="C14" s="1232" t="s">
        <v>48</v>
      </c>
      <c r="D14" s="1233"/>
      <c r="E14" s="1233"/>
      <c r="F14" s="1233"/>
      <c r="G14" s="1234"/>
      <c r="H14" s="1234" t="s">
        <v>49</v>
      </c>
      <c r="I14" s="1233"/>
      <c r="J14" s="1233"/>
      <c r="K14" s="1233"/>
      <c r="L14" s="1234"/>
      <c r="M14" s="1234" t="s">
        <v>50</v>
      </c>
      <c r="N14" s="1233"/>
      <c r="O14" s="1233"/>
      <c r="P14" s="1233"/>
      <c r="Q14" s="1234"/>
      <c r="R14" s="1234" t="s">
        <v>51</v>
      </c>
      <c r="S14" s="1233"/>
      <c r="T14" s="1233"/>
      <c r="U14" s="1233"/>
      <c r="V14" s="1233"/>
      <c r="W14" s="1233"/>
      <c r="X14" s="1233"/>
      <c r="Y14" s="1233"/>
      <c r="Z14" s="1233"/>
      <c r="AA14" s="1233"/>
      <c r="AB14" s="1245"/>
    </row>
    <row r="15" spans="1:28" s="140" customFormat="1" ht="20.100000000000001" customHeight="1" x14ac:dyDescent="0.2">
      <c r="A15" s="1230"/>
      <c r="B15" s="1231"/>
      <c r="C15" s="472" t="s">
        <v>0</v>
      </c>
      <c r="D15" s="473" t="s">
        <v>1</v>
      </c>
      <c r="E15" s="473" t="s">
        <v>2</v>
      </c>
      <c r="F15" s="473" t="s">
        <v>3</v>
      </c>
      <c r="G15" s="474" t="s">
        <v>4</v>
      </c>
      <c r="H15" s="473" t="s">
        <v>0</v>
      </c>
      <c r="I15" s="473" t="s">
        <v>1</v>
      </c>
      <c r="J15" s="473" t="s">
        <v>2</v>
      </c>
      <c r="K15" s="473" t="s">
        <v>3</v>
      </c>
      <c r="L15" s="474" t="s">
        <v>4</v>
      </c>
      <c r="M15" s="473" t="s">
        <v>0</v>
      </c>
      <c r="N15" s="473" t="s">
        <v>1</v>
      </c>
      <c r="O15" s="473" t="s">
        <v>2</v>
      </c>
      <c r="P15" s="473" t="s">
        <v>3</v>
      </c>
      <c r="Q15" s="474" t="s">
        <v>4</v>
      </c>
      <c r="R15" s="473" t="s">
        <v>187</v>
      </c>
      <c r="S15" s="473" t="s">
        <v>188</v>
      </c>
      <c r="T15" s="473" t="s">
        <v>54</v>
      </c>
      <c r="U15" s="473" t="s">
        <v>55</v>
      </c>
      <c r="V15" s="473" t="s">
        <v>56</v>
      </c>
      <c r="W15" s="473" t="s">
        <v>57</v>
      </c>
      <c r="X15" s="473" t="s">
        <v>58</v>
      </c>
      <c r="Y15" s="473" t="s">
        <v>59</v>
      </c>
      <c r="Z15" s="473" t="s">
        <v>60</v>
      </c>
      <c r="AA15" s="473" t="s">
        <v>61</v>
      </c>
      <c r="AB15" s="475" t="s">
        <v>62</v>
      </c>
    </row>
    <row r="16" spans="1:28" s="135" customFormat="1" ht="17.100000000000001" customHeight="1" x14ac:dyDescent="0.2">
      <c r="A16" s="1246" t="s">
        <v>13</v>
      </c>
      <c r="B16" s="476" t="s">
        <v>14</v>
      </c>
      <c r="C16" s="477">
        <v>52.6</v>
      </c>
      <c r="D16" s="478">
        <v>58.3</v>
      </c>
      <c r="E16" s="478">
        <v>53.4</v>
      </c>
      <c r="F16" s="478">
        <v>57</v>
      </c>
      <c r="G16" s="479">
        <v>79.8</v>
      </c>
      <c r="H16" s="478">
        <v>77</v>
      </c>
      <c r="I16" s="478">
        <v>92.3</v>
      </c>
      <c r="J16" s="478">
        <v>98.8</v>
      </c>
      <c r="K16" s="478">
        <v>99.6</v>
      </c>
      <c r="L16" s="479">
        <v>100</v>
      </c>
      <c r="M16" s="478">
        <v>51.5</v>
      </c>
      <c r="N16" s="478">
        <v>57.8</v>
      </c>
      <c r="O16" s="478">
        <v>54.4</v>
      </c>
      <c r="P16" s="478">
        <v>55.2</v>
      </c>
      <c r="Q16" s="479">
        <v>59.2</v>
      </c>
      <c r="R16" s="478">
        <v>99.5</v>
      </c>
      <c r="S16" s="478">
        <v>39.5</v>
      </c>
      <c r="T16" s="478">
        <v>60.5</v>
      </c>
      <c r="U16" s="478">
        <v>57.5</v>
      </c>
      <c r="V16" s="478">
        <v>92.8</v>
      </c>
      <c r="W16" s="478">
        <v>56.4</v>
      </c>
      <c r="X16" s="478">
        <v>83.1</v>
      </c>
      <c r="Y16" s="478">
        <v>60.2</v>
      </c>
      <c r="Z16" s="478">
        <v>56.7</v>
      </c>
      <c r="AA16" s="478">
        <v>32</v>
      </c>
      <c r="AB16" s="480">
        <v>69.400000000000006</v>
      </c>
    </row>
    <row r="17" spans="1:28" s="135" customFormat="1" ht="17.100000000000001" customHeight="1" x14ac:dyDescent="0.2">
      <c r="A17" s="1247"/>
      <c r="B17" s="481" t="s">
        <v>63</v>
      </c>
      <c r="C17" s="482">
        <v>47.4</v>
      </c>
      <c r="D17" s="483">
        <v>41.7</v>
      </c>
      <c r="E17" s="483">
        <v>46.6</v>
      </c>
      <c r="F17" s="483">
        <v>43</v>
      </c>
      <c r="G17" s="484">
        <v>20.2</v>
      </c>
      <c r="H17" s="483">
        <v>23</v>
      </c>
      <c r="I17" s="483">
        <v>7.7</v>
      </c>
      <c r="J17" s="483">
        <v>1.2</v>
      </c>
      <c r="K17" s="483">
        <v>0.4</v>
      </c>
      <c r="L17" s="484">
        <v>0</v>
      </c>
      <c r="M17" s="483">
        <v>48.5</v>
      </c>
      <c r="N17" s="483">
        <v>42.2</v>
      </c>
      <c r="O17" s="483">
        <v>45.6</v>
      </c>
      <c r="P17" s="483">
        <v>44.8</v>
      </c>
      <c r="Q17" s="484">
        <v>40.799999999999997</v>
      </c>
      <c r="R17" s="483">
        <v>0.5</v>
      </c>
      <c r="S17" s="483">
        <v>60.5</v>
      </c>
      <c r="T17" s="483">
        <v>39.5</v>
      </c>
      <c r="U17" s="483">
        <v>42.5</v>
      </c>
      <c r="V17" s="483">
        <v>7.2</v>
      </c>
      <c r="W17" s="483">
        <v>43.6</v>
      </c>
      <c r="X17" s="483">
        <v>16.899999999999999</v>
      </c>
      <c r="Y17" s="483">
        <v>39.799999999999997</v>
      </c>
      <c r="Z17" s="483">
        <v>43.3</v>
      </c>
      <c r="AA17" s="483">
        <v>68</v>
      </c>
      <c r="AB17" s="485">
        <v>30.6</v>
      </c>
    </row>
    <row r="18" spans="1:28" s="135" customFormat="1" ht="17.100000000000001" customHeight="1" x14ac:dyDescent="0.2">
      <c r="A18" s="1247" t="s">
        <v>64</v>
      </c>
      <c r="B18" s="481" t="s">
        <v>15</v>
      </c>
      <c r="C18" s="486">
        <v>35</v>
      </c>
      <c r="D18" s="486">
        <v>39.700000000000003</v>
      </c>
      <c r="E18" s="486">
        <v>38.4</v>
      </c>
      <c r="F18" s="486">
        <v>42.3</v>
      </c>
      <c r="G18" s="486">
        <v>72.599999999999994</v>
      </c>
      <c r="H18" s="486">
        <v>63</v>
      </c>
      <c r="I18" s="486">
        <v>86</v>
      </c>
      <c r="J18" s="486">
        <v>93</v>
      </c>
      <c r="K18" s="486">
        <v>97.5</v>
      </c>
      <c r="L18" s="486">
        <v>99.4</v>
      </c>
      <c r="M18" s="486">
        <v>33.799999999999997</v>
      </c>
      <c r="N18" s="486">
        <v>39.9</v>
      </c>
      <c r="O18" s="486">
        <v>38.299999999999997</v>
      </c>
      <c r="P18" s="486">
        <v>40.200000000000003</v>
      </c>
      <c r="Q18" s="486">
        <v>46.7</v>
      </c>
      <c r="R18" s="486">
        <v>95.9</v>
      </c>
      <c r="S18" s="486">
        <v>18.2</v>
      </c>
      <c r="T18" s="486">
        <v>42.9</v>
      </c>
      <c r="U18" s="486">
        <v>42.8</v>
      </c>
      <c r="V18" s="486">
        <v>71.2</v>
      </c>
      <c r="W18" s="486">
        <v>47.1</v>
      </c>
      <c r="X18" s="486">
        <v>63.5</v>
      </c>
      <c r="Y18" s="486">
        <v>46.6</v>
      </c>
      <c r="Z18" s="486">
        <v>44.8</v>
      </c>
      <c r="AA18" s="486">
        <v>18.600000000000001</v>
      </c>
      <c r="AB18" s="486">
        <v>46.5</v>
      </c>
    </row>
    <row r="19" spans="1:28" s="135" customFormat="1" ht="17.100000000000001" customHeight="1" x14ac:dyDescent="0.2">
      <c r="A19" s="1247"/>
      <c r="B19" s="481" t="s">
        <v>16</v>
      </c>
      <c r="C19" s="486">
        <v>17.5</v>
      </c>
      <c r="D19" s="486">
        <v>18.600000000000001</v>
      </c>
      <c r="E19" s="486">
        <v>15</v>
      </c>
      <c r="F19" s="486">
        <v>14.7</v>
      </c>
      <c r="G19" s="486">
        <v>7.2</v>
      </c>
      <c r="H19" s="486">
        <v>13.9</v>
      </c>
      <c r="I19" s="486">
        <v>6.3</v>
      </c>
      <c r="J19" s="486">
        <v>5.7</v>
      </c>
      <c r="K19" s="486">
        <v>2.1</v>
      </c>
      <c r="L19" s="486">
        <v>0.5</v>
      </c>
      <c r="M19" s="486">
        <v>17.7</v>
      </c>
      <c r="N19" s="486">
        <v>17.899999999999999</v>
      </c>
      <c r="O19" s="486">
        <v>16.100000000000001</v>
      </c>
      <c r="P19" s="486">
        <v>15</v>
      </c>
      <c r="Q19" s="486">
        <v>12.5</v>
      </c>
      <c r="R19" s="486">
        <v>3.6</v>
      </c>
      <c r="S19" s="486">
        <v>21.2</v>
      </c>
      <c r="T19" s="486">
        <v>17.600000000000001</v>
      </c>
      <c r="U19" s="486">
        <v>14.8</v>
      </c>
      <c r="V19" s="486">
        <v>21.6</v>
      </c>
      <c r="W19" s="486">
        <v>9.3000000000000007</v>
      </c>
      <c r="X19" s="486">
        <v>19.600000000000001</v>
      </c>
      <c r="Y19" s="486">
        <v>13.6</v>
      </c>
      <c r="Z19" s="486">
        <v>11.9</v>
      </c>
      <c r="AA19" s="486">
        <v>13.4</v>
      </c>
      <c r="AB19" s="486">
        <v>22.9</v>
      </c>
    </row>
    <row r="20" spans="1:28" s="135" customFormat="1" ht="17.100000000000001" customHeight="1" x14ac:dyDescent="0.2">
      <c r="A20" s="1247"/>
      <c r="B20" s="481" t="s">
        <v>65</v>
      </c>
      <c r="C20" s="486">
        <v>15.7</v>
      </c>
      <c r="D20" s="486">
        <v>12.2</v>
      </c>
      <c r="E20" s="486">
        <v>14.4</v>
      </c>
      <c r="F20" s="486">
        <v>14</v>
      </c>
      <c r="G20" s="486">
        <v>8</v>
      </c>
      <c r="H20" s="486">
        <v>18.3</v>
      </c>
      <c r="I20" s="486">
        <v>7.6</v>
      </c>
      <c r="J20" s="486">
        <v>1.2</v>
      </c>
      <c r="K20" s="486">
        <v>0.4</v>
      </c>
      <c r="L20" s="486">
        <v>0</v>
      </c>
      <c r="M20" s="486">
        <v>16.399999999999999</v>
      </c>
      <c r="N20" s="486">
        <v>11.7</v>
      </c>
      <c r="O20" s="486">
        <v>15.1</v>
      </c>
      <c r="P20" s="486">
        <v>14.2</v>
      </c>
      <c r="Q20" s="486">
        <v>12.1</v>
      </c>
      <c r="R20" s="486">
        <v>0.2</v>
      </c>
      <c r="S20" s="486">
        <v>8.6</v>
      </c>
      <c r="T20" s="486">
        <v>13</v>
      </c>
      <c r="U20" s="486">
        <v>9</v>
      </c>
      <c r="V20" s="486">
        <v>0.9</v>
      </c>
      <c r="W20" s="486">
        <v>14.1</v>
      </c>
      <c r="X20" s="486">
        <v>10.3</v>
      </c>
      <c r="Y20" s="486">
        <v>8.8000000000000007</v>
      </c>
      <c r="Z20" s="486">
        <v>17.100000000000001</v>
      </c>
      <c r="AA20" s="486">
        <v>32.700000000000003</v>
      </c>
      <c r="AB20" s="486">
        <v>17.8</v>
      </c>
    </row>
    <row r="21" spans="1:28" s="135" customFormat="1" ht="17.100000000000001" customHeight="1" x14ac:dyDescent="0.2">
      <c r="A21" s="1247"/>
      <c r="B21" s="481" t="s">
        <v>17</v>
      </c>
      <c r="C21" s="482">
        <v>31.7</v>
      </c>
      <c r="D21" s="483">
        <v>29.5</v>
      </c>
      <c r="E21" s="483">
        <v>32.1</v>
      </c>
      <c r="F21" s="483">
        <v>29</v>
      </c>
      <c r="G21" s="484">
        <v>12.2</v>
      </c>
      <c r="H21" s="483">
        <v>4.7</v>
      </c>
      <c r="I21" s="483">
        <v>0.1</v>
      </c>
      <c r="J21" s="483">
        <v>0</v>
      </c>
      <c r="K21" s="483">
        <v>0</v>
      </c>
      <c r="L21" s="484">
        <v>0</v>
      </c>
      <c r="M21" s="483">
        <v>32.1</v>
      </c>
      <c r="N21" s="483">
        <v>30.5</v>
      </c>
      <c r="O21" s="483">
        <v>30.5</v>
      </c>
      <c r="P21" s="483">
        <v>30.5</v>
      </c>
      <c r="Q21" s="484">
        <v>28.7</v>
      </c>
      <c r="R21" s="483">
        <v>0.4</v>
      </c>
      <c r="S21" s="483">
        <v>51.9</v>
      </c>
      <c r="T21" s="483">
        <v>26.5</v>
      </c>
      <c r="U21" s="483">
        <v>33.5</v>
      </c>
      <c r="V21" s="483">
        <v>6.4</v>
      </c>
      <c r="W21" s="483">
        <v>29.5</v>
      </c>
      <c r="X21" s="483">
        <v>6.7</v>
      </c>
      <c r="Y21" s="483">
        <v>31</v>
      </c>
      <c r="Z21" s="483">
        <v>26.1</v>
      </c>
      <c r="AA21" s="483">
        <v>35.299999999999997</v>
      </c>
      <c r="AB21" s="485">
        <v>12.9</v>
      </c>
    </row>
    <row r="22" spans="1:28" s="135" customFormat="1" ht="17.100000000000001" customHeight="1" x14ac:dyDescent="0.2">
      <c r="A22" s="1247" t="s">
        <v>66</v>
      </c>
      <c r="B22" s="481" t="s">
        <v>67</v>
      </c>
      <c r="C22" s="482">
        <v>33.4</v>
      </c>
      <c r="D22" s="483">
        <v>31.9</v>
      </c>
      <c r="E22" s="483">
        <v>28.1</v>
      </c>
      <c r="F22" s="483">
        <v>25.9</v>
      </c>
      <c r="G22" s="484">
        <v>9</v>
      </c>
      <c r="H22" s="483">
        <v>18.100000000000001</v>
      </c>
      <c r="I22" s="483">
        <v>6.8</v>
      </c>
      <c r="J22" s="483">
        <v>5.8</v>
      </c>
      <c r="K22" s="483">
        <v>2.1</v>
      </c>
      <c r="L22" s="484">
        <v>0.5</v>
      </c>
      <c r="M22" s="483">
        <v>34.299999999999997</v>
      </c>
      <c r="N22" s="483">
        <v>30.9</v>
      </c>
      <c r="O22" s="483">
        <v>29.5</v>
      </c>
      <c r="P22" s="483">
        <v>27.2</v>
      </c>
      <c r="Q22" s="484">
        <v>21.1</v>
      </c>
      <c r="R22" s="483">
        <v>3.6</v>
      </c>
      <c r="S22" s="483">
        <v>53.9</v>
      </c>
      <c r="T22" s="483">
        <v>29.2</v>
      </c>
      <c r="U22" s="483">
        <v>25.6</v>
      </c>
      <c r="V22" s="483">
        <v>23.3</v>
      </c>
      <c r="W22" s="483">
        <v>16.5</v>
      </c>
      <c r="X22" s="483">
        <v>23.6</v>
      </c>
      <c r="Y22" s="483">
        <v>22.6</v>
      </c>
      <c r="Z22" s="483">
        <v>21</v>
      </c>
      <c r="AA22" s="483">
        <v>41.9</v>
      </c>
      <c r="AB22" s="485">
        <v>33</v>
      </c>
    </row>
    <row r="23" spans="1:28" s="135" customFormat="1" ht="17.100000000000001" customHeight="1" x14ac:dyDescent="0.2">
      <c r="A23" s="1248"/>
      <c r="B23" s="487" t="s">
        <v>69</v>
      </c>
      <c r="C23" s="488">
        <v>66.599999999999994</v>
      </c>
      <c r="D23" s="489">
        <v>68.099999999999994</v>
      </c>
      <c r="E23" s="489">
        <v>71.900000000000006</v>
      </c>
      <c r="F23" s="489">
        <v>74.099999999999994</v>
      </c>
      <c r="G23" s="490">
        <v>91</v>
      </c>
      <c r="H23" s="489">
        <v>81.900000000000006</v>
      </c>
      <c r="I23" s="489">
        <v>93.2</v>
      </c>
      <c r="J23" s="489">
        <v>94.2</v>
      </c>
      <c r="K23" s="489">
        <v>97.9</v>
      </c>
      <c r="L23" s="490">
        <v>99.5</v>
      </c>
      <c r="M23" s="489">
        <v>65.7</v>
      </c>
      <c r="N23" s="489">
        <v>69.099999999999994</v>
      </c>
      <c r="O23" s="489">
        <v>70.5</v>
      </c>
      <c r="P23" s="489">
        <v>72.8</v>
      </c>
      <c r="Q23" s="490">
        <v>78.900000000000006</v>
      </c>
      <c r="R23" s="489">
        <v>96.4</v>
      </c>
      <c r="S23" s="489">
        <v>46.1</v>
      </c>
      <c r="T23" s="489">
        <v>70.8</v>
      </c>
      <c r="U23" s="489">
        <v>74.400000000000006</v>
      </c>
      <c r="V23" s="489">
        <v>76.7</v>
      </c>
      <c r="W23" s="489">
        <v>83.5</v>
      </c>
      <c r="X23" s="489">
        <v>76.400000000000006</v>
      </c>
      <c r="Y23" s="489">
        <v>77.400000000000006</v>
      </c>
      <c r="Z23" s="489">
        <v>79</v>
      </c>
      <c r="AA23" s="489">
        <v>58.1</v>
      </c>
      <c r="AB23" s="491">
        <v>67</v>
      </c>
    </row>
    <row r="24" spans="1:28" s="123" customFormat="1" ht="15" customHeight="1" x14ac:dyDescent="0.2">
      <c r="A24" s="1137" t="s">
        <v>70</v>
      </c>
      <c r="B24" s="147" t="s">
        <v>71</v>
      </c>
      <c r="C24" s="148"/>
      <c r="D24" s="148"/>
      <c r="E24" s="148"/>
      <c r="F24" s="148"/>
      <c r="G24" s="148"/>
      <c r="H24" s="148"/>
      <c r="I24" s="148"/>
      <c r="J24" s="148"/>
      <c r="K24" s="148"/>
      <c r="L24" s="148"/>
      <c r="M24" s="148"/>
      <c r="N24" s="148"/>
      <c r="O24" s="148"/>
      <c r="P24" s="148"/>
      <c r="Q24" s="148"/>
      <c r="R24" s="148"/>
      <c r="S24" s="148"/>
      <c r="T24" s="148"/>
      <c r="U24" s="148"/>
      <c r="V24" s="148"/>
      <c r="W24" s="148"/>
      <c r="X24" s="148"/>
      <c r="Y24" s="148"/>
      <c r="Z24" s="148"/>
      <c r="AA24" s="148"/>
      <c r="AB24" s="149"/>
    </row>
    <row r="25" spans="1:28" s="123" customFormat="1" ht="15" customHeight="1" x14ac:dyDescent="0.2">
      <c r="A25" s="1138"/>
      <c r="B25" s="150" t="s">
        <v>72</v>
      </c>
      <c r="C25" s="151"/>
      <c r="D25" s="151"/>
      <c r="E25" s="151"/>
      <c r="F25" s="151"/>
      <c r="G25" s="151"/>
      <c r="H25" s="151"/>
      <c r="I25" s="151"/>
      <c r="J25" s="151"/>
      <c r="K25" s="151"/>
      <c r="L25" s="151"/>
      <c r="M25" s="151"/>
      <c r="N25" s="151"/>
      <c r="O25" s="151"/>
      <c r="P25" s="151"/>
      <c r="Q25" s="151"/>
      <c r="R25" s="151"/>
      <c r="S25" s="151"/>
      <c r="T25" s="151"/>
      <c r="U25" s="151"/>
      <c r="V25" s="151"/>
      <c r="W25" s="151"/>
      <c r="X25" s="151"/>
      <c r="Y25" s="151"/>
      <c r="Z25" s="151"/>
      <c r="AA25" s="151"/>
      <c r="AB25" s="152"/>
    </row>
    <row r="26" spans="1:28" s="123" customFormat="1" ht="15" customHeight="1" x14ac:dyDescent="0.2">
      <c r="A26" s="1139"/>
      <c r="B26" s="153" t="s">
        <v>73</v>
      </c>
      <c r="C26" s="154"/>
      <c r="D26" s="155"/>
      <c r="E26" s="155"/>
      <c r="F26" s="155"/>
      <c r="G26" s="155"/>
      <c r="H26" s="155"/>
      <c r="I26" s="155"/>
      <c r="J26" s="155"/>
      <c r="K26" s="155"/>
      <c r="L26" s="155"/>
      <c r="M26" s="155"/>
      <c r="N26" s="155"/>
      <c r="O26" s="155"/>
      <c r="P26" s="155"/>
      <c r="Q26" s="155"/>
      <c r="R26" s="155"/>
      <c r="S26" s="155"/>
      <c r="T26" s="155"/>
      <c r="U26" s="155"/>
      <c r="V26" s="155"/>
      <c r="W26" s="155"/>
      <c r="X26" s="155"/>
      <c r="Y26" s="155"/>
      <c r="Z26" s="155"/>
      <c r="AA26" s="155"/>
      <c r="AB26" s="156"/>
    </row>
    <row r="27" spans="1:28" s="157" customFormat="1" ht="20.100000000000001" customHeight="1" x14ac:dyDescent="0.2">
      <c r="A27" s="1235" t="s">
        <v>189</v>
      </c>
      <c r="B27" s="1236"/>
      <c r="C27" s="1239" t="s">
        <v>48</v>
      </c>
      <c r="D27" s="1240"/>
      <c r="E27" s="1240"/>
      <c r="F27" s="1240"/>
      <c r="G27" s="1241"/>
      <c r="H27" s="1241" t="s">
        <v>49</v>
      </c>
      <c r="I27" s="1240"/>
      <c r="J27" s="1240"/>
      <c r="K27" s="1240"/>
      <c r="L27" s="1241"/>
      <c r="M27" s="1241" t="s">
        <v>50</v>
      </c>
      <c r="N27" s="1240"/>
      <c r="O27" s="1240"/>
      <c r="P27" s="1240"/>
      <c r="Q27" s="1241"/>
      <c r="R27" s="1241" t="s">
        <v>51</v>
      </c>
      <c r="S27" s="1240"/>
      <c r="T27" s="1240"/>
      <c r="U27" s="1240"/>
      <c r="V27" s="1240"/>
      <c r="W27" s="1240"/>
      <c r="X27" s="1240"/>
      <c r="Y27" s="1240"/>
      <c r="Z27" s="1240"/>
      <c r="AA27" s="1240"/>
      <c r="AB27" s="1242"/>
    </row>
    <row r="28" spans="1:28" s="162" customFormat="1" ht="20.100000000000001" customHeight="1" x14ac:dyDescent="0.2">
      <c r="A28" s="1237"/>
      <c r="B28" s="1238"/>
      <c r="C28" s="492" t="s">
        <v>0</v>
      </c>
      <c r="D28" s="493" t="s">
        <v>1</v>
      </c>
      <c r="E28" s="493" t="s">
        <v>2</v>
      </c>
      <c r="F28" s="493" t="s">
        <v>3</v>
      </c>
      <c r="G28" s="494" t="s">
        <v>4</v>
      </c>
      <c r="H28" s="493" t="s">
        <v>0</v>
      </c>
      <c r="I28" s="493" t="s">
        <v>1</v>
      </c>
      <c r="J28" s="493" t="s">
        <v>2</v>
      </c>
      <c r="K28" s="493" t="s">
        <v>3</v>
      </c>
      <c r="L28" s="494" t="s">
        <v>4</v>
      </c>
      <c r="M28" s="493" t="s">
        <v>0</v>
      </c>
      <c r="N28" s="493" t="s">
        <v>1</v>
      </c>
      <c r="O28" s="493" t="s">
        <v>2</v>
      </c>
      <c r="P28" s="493" t="s">
        <v>3</v>
      </c>
      <c r="Q28" s="494" t="s">
        <v>4</v>
      </c>
      <c r="R28" s="493" t="s">
        <v>187</v>
      </c>
      <c r="S28" s="493" t="s">
        <v>188</v>
      </c>
      <c r="T28" s="493" t="s">
        <v>54</v>
      </c>
      <c r="U28" s="493" t="s">
        <v>55</v>
      </c>
      <c r="V28" s="493" t="s">
        <v>56</v>
      </c>
      <c r="W28" s="493" t="s">
        <v>57</v>
      </c>
      <c r="X28" s="493" t="s">
        <v>58</v>
      </c>
      <c r="Y28" s="493" t="s">
        <v>59</v>
      </c>
      <c r="Z28" s="493" t="s">
        <v>60</v>
      </c>
      <c r="AA28" s="493" t="s">
        <v>61</v>
      </c>
      <c r="AB28" s="495" t="s">
        <v>62</v>
      </c>
    </row>
    <row r="29" spans="1:28" s="157" customFormat="1" ht="17.100000000000001" customHeight="1" x14ac:dyDescent="0.2">
      <c r="A29" s="1243" t="s">
        <v>75</v>
      </c>
      <c r="B29" s="496" t="s">
        <v>67</v>
      </c>
      <c r="C29" s="497">
        <v>0.2</v>
      </c>
      <c r="D29" s="498">
        <v>0.1</v>
      </c>
      <c r="E29" s="498">
        <v>0</v>
      </c>
      <c r="F29" s="498">
        <v>0</v>
      </c>
      <c r="G29" s="499">
        <v>30.3</v>
      </c>
      <c r="H29" s="498">
        <v>9.6</v>
      </c>
      <c r="I29" s="498">
        <v>27.8</v>
      </c>
      <c r="J29" s="498">
        <v>45.4</v>
      </c>
      <c r="K29" s="498">
        <v>68.7</v>
      </c>
      <c r="L29" s="499">
        <v>93.3</v>
      </c>
      <c r="M29" s="498">
        <v>0</v>
      </c>
      <c r="N29" s="498">
        <v>0.1</v>
      </c>
      <c r="O29" s="498">
        <v>0</v>
      </c>
      <c r="P29" s="498">
        <v>0</v>
      </c>
      <c r="Q29" s="499">
        <v>1</v>
      </c>
      <c r="R29" s="498">
        <v>69.2</v>
      </c>
      <c r="S29" s="498">
        <v>7.2</v>
      </c>
      <c r="T29" s="498">
        <v>3.7</v>
      </c>
      <c r="U29" s="498">
        <v>0.3</v>
      </c>
      <c r="V29" s="498">
        <v>23.6</v>
      </c>
      <c r="W29" s="498">
        <v>1.4</v>
      </c>
      <c r="X29" s="498">
        <v>31.1</v>
      </c>
      <c r="Y29" s="498">
        <v>3.8</v>
      </c>
      <c r="Z29" s="498">
        <v>1.9</v>
      </c>
      <c r="AA29" s="498">
        <v>3.9</v>
      </c>
      <c r="AB29" s="500">
        <v>10</v>
      </c>
    </row>
    <row r="30" spans="1:28" s="157" customFormat="1" ht="17.100000000000001" customHeight="1" x14ac:dyDescent="0.2">
      <c r="A30" s="1244"/>
      <c r="B30" s="501" t="s">
        <v>69</v>
      </c>
      <c r="C30" s="502">
        <v>99.8</v>
      </c>
      <c r="D30" s="503">
        <v>99.9</v>
      </c>
      <c r="E30" s="503">
        <v>100</v>
      </c>
      <c r="F30" s="503">
        <v>100</v>
      </c>
      <c r="G30" s="504">
        <v>69.7</v>
      </c>
      <c r="H30" s="503">
        <v>90.4</v>
      </c>
      <c r="I30" s="503">
        <v>72.2</v>
      </c>
      <c r="J30" s="503">
        <v>54.6</v>
      </c>
      <c r="K30" s="503">
        <v>31.3</v>
      </c>
      <c r="L30" s="504">
        <v>6.7</v>
      </c>
      <c r="M30" s="503">
        <v>100</v>
      </c>
      <c r="N30" s="503">
        <v>99.9</v>
      </c>
      <c r="O30" s="503">
        <v>100</v>
      </c>
      <c r="P30" s="503">
        <v>100</v>
      </c>
      <c r="Q30" s="504">
        <v>99</v>
      </c>
      <c r="R30" s="503">
        <v>30.8</v>
      </c>
      <c r="S30" s="503">
        <v>92.8</v>
      </c>
      <c r="T30" s="503">
        <v>96.3</v>
      </c>
      <c r="U30" s="503">
        <v>99.7</v>
      </c>
      <c r="V30" s="503">
        <v>76.400000000000006</v>
      </c>
      <c r="W30" s="503">
        <v>98.6</v>
      </c>
      <c r="X30" s="503">
        <v>68.900000000000006</v>
      </c>
      <c r="Y30" s="503">
        <v>96.2</v>
      </c>
      <c r="Z30" s="503">
        <v>98.1</v>
      </c>
      <c r="AA30" s="503">
        <v>96.1</v>
      </c>
      <c r="AB30" s="505">
        <v>90</v>
      </c>
    </row>
    <row r="31" spans="1:28" s="157" customFormat="1" ht="17.100000000000001" customHeight="1" x14ac:dyDescent="0.2">
      <c r="A31" s="1244" t="s">
        <v>76</v>
      </c>
      <c r="B31" s="501" t="s">
        <v>67</v>
      </c>
      <c r="C31" s="502">
        <v>12.2</v>
      </c>
      <c r="D31" s="503">
        <v>11.6</v>
      </c>
      <c r="E31" s="503">
        <v>12.2</v>
      </c>
      <c r="F31" s="503">
        <v>11.8</v>
      </c>
      <c r="G31" s="504">
        <v>61.9</v>
      </c>
      <c r="H31" s="503">
        <v>65.5</v>
      </c>
      <c r="I31" s="503">
        <v>85.7</v>
      </c>
      <c r="J31" s="503">
        <v>97</v>
      </c>
      <c r="K31" s="503">
        <v>99.3</v>
      </c>
      <c r="L31" s="504">
        <v>99.8</v>
      </c>
      <c r="M31" s="503">
        <v>10.8</v>
      </c>
      <c r="N31" s="503">
        <v>11.6</v>
      </c>
      <c r="O31" s="503">
        <v>11.4</v>
      </c>
      <c r="P31" s="503">
        <v>11.5</v>
      </c>
      <c r="Q31" s="504">
        <v>17.8</v>
      </c>
      <c r="R31" s="503">
        <v>98.6</v>
      </c>
      <c r="S31" s="503">
        <v>16.600000000000001</v>
      </c>
      <c r="T31" s="503">
        <v>18.399999999999999</v>
      </c>
      <c r="U31" s="503">
        <v>15.9</v>
      </c>
      <c r="V31" s="503">
        <v>80.2</v>
      </c>
      <c r="W31" s="503">
        <v>26.3</v>
      </c>
      <c r="X31" s="503">
        <v>55.4</v>
      </c>
      <c r="Y31" s="503">
        <v>19.5</v>
      </c>
      <c r="Z31" s="503">
        <v>17.2</v>
      </c>
      <c r="AA31" s="503">
        <v>12</v>
      </c>
      <c r="AB31" s="505">
        <v>28.1</v>
      </c>
    </row>
    <row r="32" spans="1:28" s="157" customFormat="1" ht="17.100000000000001" customHeight="1" x14ac:dyDescent="0.2">
      <c r="A32" s="1244"/>
      <c r="B32" s="501" t="s">
        <v>69</v>
      </c>
      <c r="C32" s="502">
        <v>87.8</v>
      </c>
      <c r="D32" s="503">
        <v>88.4</v>
      </c>
      <c r="E32" s="503">
        <v>87.8</v>
      </c>
      <c r="F32" s="503">
        <v>88.2</v>
      </c>
      <c r="G32" s="504">
        <v>38.1</v>
      </c>
      <c r="H32" s="503">
        <v>34.5</v>
      </c>
      <c r="I32" s="503">
        <v>14.3</v>
      </c>
      <c r="J32" s="503">
        <v>3</v>
      </c>
      <c r="K32" s="503">
        <v>0.7</v>
      </c>
      <c r="L32" s="504">
        <v>0.2</v>
      </c>
      <c r="M32" s="503">
        <v>89.2</v>
      </c>
      <c r="N32" s="503">
        <v>88.4</v>
      </c>
      <c r="O32" s="503">
        <v>88.6</v>
      </c>
      <c r="P32" s="503">
        <v>88.5</v>
      </c>
      <c r="Q32" s="504">
        <v>82.2</v>
      </c>
      <c r="R32" s="503">
        <v>1.4</v>
      </c>
      <c r="S32" s="503">
        <v>83.4</v>
      </c>
      <c r="T32" s="503">
        <v>81.599999999999994</v>
      </c>
      <c r="U32" s="503">
        <v>84.1</v>
      </c>
      <c r="V32" s="503">
        <v>19.8</v>
      </c>
      <c r="W32" s="503">
        <v>73.7</v>
      </c>
      <c r="X32" s="503">
        <v>44.6</v>
      </c>
      <c r="Y32" s="503">
        <v>80.5</v>
      </c>
      <c r="Z32" s="503">
        <v>82.8</v>
      </c>
      <c r="AA32" s="503">
        <v>88</v>
      </c>
      <c r="AB32" s="505">
        <v>71.900000000000006</v>
      </c>
    </row>
    <row r="33" spans="1:28" s="157" customFormat="1" ht="17.100000000000001" customHeight="1" x14ac:dyDescent="0.2">
      <c r="A33" s="1244" t="s">
        <v>77</v>
      </c>
      <c r="B33" s="501" t="s">
        <v>67</v>
      </c>
      <c r="C33" s="502">
        <v>1.7</v>
      </c>
      <c r="D33" s="503">
        <v>1.3</v>
      </c>
      <c r="E33" s="503">
        <v>0.8</v>
      </c>
      <c r="F33" s="503">
        <v>2.2999999999999998</v>
      </c>
      <c r="G33" s="504">
        <v>31.8</v>
      </c>
      <c r="H33" s="503">
        <v>10.199999999999999</v>
      </c>
      <c r="I33" s="503">
        <v>29.5</v>
      </c>
      <c r="J33" s="503">
        <v>46.6</v>
      </c>
      <c r="K33" s="503">
        <v>69.099999999999994</v>
      </c>
      <c r="L33" s="504">
        <v>93.3</v>
      </c>
      <c r="M33" s="503">
        <v>1.5</v>
      </c>
      <c r="N33" s="503">
        <v>1</v>
      </c>
      <c r="O33" s="503">
        <v>1.4</v>
      </c>
      <c r="P33" s="503">
        <v>1.3</v>
      </c>
      <c r="Q33" s="504">
        <v>3.6</v>
      </c>
      <c r="R33" s="503">
        <v>69.3</v>
      </c>
      <c r="S33" s="503">
        <v>7.5</v>
      </c>
      <c r="T33" s="503">
        <v>5.5</v>
      </c>
      <c r="U33" s="503">
        <v>1.8</v>
      </c>
      <c r="V33" s="503">
        <v>23.8</v>
      </c>
      <c r="W33" s="503">
        <v>1.5</v>
      </c>
      <c r="X33" s="503">
        <v>31.9</v>
      </c>
      <c r="Y33" s="503">
        <v>4.5</v>
      </c>
      <c r="Z33" s="503">
        <v>4.2</v>
      </c>
      <c r="AA33" s="503">
        <v>7.7</v>
      </c>
      <c r="AB33" s="505">
        <v>10.7</v>
      </c>
    </row>
    <row r="34" spans="1:28" s="157" customFormat="1" ht="17.100000000000001" customHeight="1" x14ac:dyDescent="0.2">
      <c r="A34" s="1244"/>
      <c r="B34" s="501" t="s">
        <v>69</v>
      </c>
      <c r="C34" s="502">
        <v>98.3</v>
      </c>
      <c r="D34" s="503">
        <v>98.7</v>
      </c>
      <c r="E34" s="503">
        <v>99.2</v>
      </c>
      <c r="F34" s="503">
        <v>97.7</v>
      </c>
      <c r="G34" s="504">
        <v>68.2</v>
      </c>
      <c r="H34" s="503">
        <v>89.8</v>
      </c>
      <c r="I34" s="503">
        <v>70.5</v>
      </c>
      <c r="J34" s="503">
        <v>53.4</v>
      </c>
      <c r="K34" s="503">
        <v>30.9</v>
      </c>
      <c r="L34" s="504">
        <v>6.7</v>
      </c>
      <c r="M34" s="503">
        <v>98.5</v>
      </c>
      <c r="N34" s="503">
        <v>99</v>
      </c>
      <c r="O34" s="503">
        <v>98.6</v>
      </c>
      <c r="P34" s="503">
        <v>98.7</v>
      </c>
      <c r="Q34" s="504">
        <v>96.4</v>
      </c>
      <c r="R34" s="503">
        <v>30.7</v>
      </c>
      <c r="S34" s="503">
        <v>92.5</v>
      </c>
      <c r="T34" s="503">
        <v>94.5</v>
      </c>
      <c r="U34" s="503">
        <v>98.2</v>
      </c>
      <c r="V34" s="503">
        <v>76.2</v>
      </c>
      <c r="W34" s="503">
        <v>98.5</v>
      </c>
      <c r="X34" s="503">
        <v>68.099999999999994</v>
      </c>
      <c r="Y34" s="503">
        <v>95.5</v>
      </c>
      <c r="Z34" s="503">
        <v>95.8</v>
      </c>
      <c r="AA34" s="503">
        <v>92.3</v>
      </c>
      <c r="AB34" s="505">
        <v>89.3</v>
      </c>
    </row>
    <row r="35" spans="1:28" s="157" customFormat="1" ht="17.100000000000001" customHeight="1" x14ac:dyDescent="0.2">
      <c r="A35" s="1244" t="s">
        <v>78</v>
      </c>
      <c r="B35" s="501" t="s">
        <v>67</v>
      </c>
      <c r="C35" s="502">
        <v>1.2</v>
      </c>
      <c r="D35" s="503">
        <v>0.7</v>
      </c>
      <c r="E35" s="503">
        <v>0.4</v>
      </c>
      <c r="F35" s="503">
        <v>1.3</v>
      </c>
      <c r="G35" s="504">
        <v>31.3</v>
      </c>
      <c r="H35" s="503">
        <v>10</v>
      </c>
      <c r="I35" s="503">
        <v>29.1</v>
      </c>
      <c r="J35" s="503">
        <v>46.5</v>
      </c>
      <c r="K35" s="503">
        <v>69.099999999999994</v>
      </c>
      <c r="L35" s="504">
        <v>93.3</v>
      </c>
      <c r="M35" s="503">
        <v>1.1000000000000001</v>
      </c>
      <c r="N35" s="503">
        <v>0.5</v>
      </c>
      <c r="O35" s="503">
        <v>0.7</v>
      </c>
      <c r="P35" s="503">
        <v>0.9</v>
      </c>
      <c r="Q35" s="504">
        <v>2.4</v>
      </c>
      <c r="R35" s="503">
        <v>69.3</v>
      </c>
      <c r="S35" s="503">
        <v>7.5</v>
      </c>
      <c r="T35" s="503">
        <v>4.5999999999999996</v>
      </c>
      <c r="U35" s="503">
        <v>0.7</v>
      </c>
      <c r="V35" s="503">
        <v>23.8</v>
      </c>
      <c r="W35" s="503">
        <v>1.5</v>
      </c>
      <c r="X35" s="503">
        <v>31.7</v>
      </c>
      <c r="Y35" s="503">
        <v>4.3</v>
      </c>
      <c r="Z35" s="503">
        <v>3.2</v>
      </c>
      <c r="AA35" s="503">
        <v>7.5</v>
      </c>
      <c r="AB35" s="505">
        <v>10.4</v>
      </c>
    </row>
    <row r="36" spans="1:28" s="157" customFormat="1" ht="17.100000000000001" customHeight="1" x14ac:dyDescent="0.2">
      <c r="A36" s="1244"/>
      <c r="B36" s="501" t="s">
        <v>69</v>
      </c>
      <c r="C36" s="502">
        <v>98.8</v>
      </c>
      <c r="D36" s="503">
        <v>99.3</v>
      </c>
      <c r="E36" s="503">
        <v>99.6</v>
      </c>
      <c r="F36" s="503">
        <v>98.7</v>
      </c>
      <c r="G36" s="504">
        <v>68.7</v>
      </c>
      <c r="H36" s="503">
        <v>90</v>
      </c>
      <c r="I36" s="503">
        <v>70.900000000000006</v>
      </c>
      <c r="J36" s="503">
        <v>53.5</v>
      </c>
      <c r="K36" s="503">
        <v>30.9</v>
      </c>
      <c r="L36" s="504">
        <v>6.7</v>
      </c>
      <c r="M36" s="503">
        <v>98.9</v>
      </c>
      <c r="N36" s="503">
        <v>99.5</v>
      </c>
      <c r="O36" s="503">
        <v>99.3</v>
      </c>
      <c r="P36" s="503">
        <v>99.1</v>
      </c>
      <c r="Q36" s="504">
        <v>97.6</v>
      </c>
      <c r="R36" s="503">
        <v>30.7</v>
      </c>
      <c r="S36" s="503">
        <v>92.5</v>
      </c>
      <c r="T36" s="503">
        <v>95.4</v>
      </c>
      <c r="U36" s="503">
        <v>99.3</v>
      </c>
      <c r="V36" s="503">
        <v>76.2</v>
      </c>
      <c r="W36" s="503">
        <v>98.5</v>
      </c>
      <c r="X36" s="503">
        <v>68.3</v>
      </c>
      <c r="Y36" s="503">
        <v>95.7</v>
      </c>
      <c r="Z36" s="503">
        <v>96.8</v>
      </c>
      <c r="AA36" s="503">
        <v>92.5</v>
      </c>
      <c r="AB36" s="505">
        <v>89.6</v>
      </c>
    </row>
    <row r="37" spans="1:28" s="157" customFormat="1" ht="17.100000000000001" customHeight="1" x14ac:dyDescent="0.2">
      <c r="A37" s="1244" t="s">
        <v>79</v>
      </c>
      <c r="B37" s="501" t="s">
        <v>67</v>
      </c>
      <c r="C37" s="502">
        <v>43</v>
      </c>
      <c r="D37" s="503">
        <v>33</v>
      </c>
      <c r="E37" s="503">
        <v>32.299999999999997</v>
      </c>
      <c r="F37" s="503">
        <v>28.5</v>
      </c>
      <c r="G37" s="504">
        <v>13.7</v>
      </c>
      <c r="H37" s="503">
        <v>20.5</v>
      </c>
      <c r="I37" s="503">
        <v>9.1</v>
      </c>
      <c r="J37" s="503">
        <v>6.9</v>
      </c>
      <c r="K37" s="503">
        <v>2.1</v>
      </c>
      <c r="L37" s="504">
        <v>0.5</v>
      </c>
      <c r="M37" s="503">
        <v>43.7</v>
      </c>
      <c r="N37" s="503">
        <v>33.299999999999997</v>
      </c>
      <c r="O37" s="503">
        <v>32.5</v>
      </c>
      <c r="P37" s="503">
        <v>30.9</v>
      </c>
      <c r="Q37" s="504">
        <v>25.5</v>
      </c>
      <c r="R37" s="503">
        <v>4</v>
      </c>
      <c r="S37" s="503">
        <v>72.099999999999994</v>
      </c>
      <c r="T37" s="503">
        <v>30.6</v>
      </c>
      <c r="U37" s="503">
        <v>30.6</v>
      </c>
      <c r="V37" s="503">
        <v>25.6</v>
      </c>
      <c r="W37" s="503">
        <v>18.600000000000001</v>
      </c>
      <c r="X37" s="503">
        <v>28.6</v>
      </c>
      <c r="Y37" s="503">
        <v>29.1</v>
      </c>
      <c r="Z37" s="503">
        <v>25</v>
      </c>
      <c r="AA37" s="503">
        <v>63.7</v>
      </c>
      <c r="AB37" s="505">
        <v>38.200000000000003</v>
      </c>
    </row>
    <row r="38" spans="1:28" s="157" customFormat="1" ht="17.100000000000001" customHeight="1" x14ac:dyDescent="0.2">
      <c r="A38" s="1244"/>
      <c r="B38" s="501" t="s">
        <v>69</v>
      </c>
      <c r="C38" s="502">
        <v>57</v>
      </c>
      <c r="D38" s="503">
        <v>67</v>
      </c>
      <c r="E38" s="503">
        <v>67.7</v>
      </c>
      <c r="F38" s="503">
        <v>71.5</v>
      </c>
      <c r="G38" s="504">
        <v>86.3</v>
      </c>
      <c r="H38" s="503">
        <v>79.5</v>
      </c>
      <c r="I38" s="503">
        <v>90.9</v>
      </c>
      <c r="J38" s="503">
        <v>93.1</v>
      </c>
      <c r="K38" s="503">
        <v>97.9</v>
      </c>
      <c r="L38" s="504">
        <v>99.5</v>
      </c>
      <c r="M38" s="503">
        <v>56.3</v>
      </c>
      <c r="N38" s="503">
        <v>66.7</v>
      </c>
      <c r="O38" s="503">
        <v>67.5</v>
      </c>
      <c r="P38" s="503">
        <v>69.099999999999994</v>
      </c>
      <c r="Q38" s="504">
        <v>74.5</v>
      </c>
      <c r="R38" s="503">
        <v>96</v>
      </c>
      <c r="S38" s="503">
        <v>27.9</v>
      </c>
      <c r="T38" s="503">
        <v>69.400000000000006</v>
      </c>
      <c r="U38" s="503">
        <v>69.400000000000006</v>
      </c>
      <c r="V38" s="503">
        <v>74.400000000000006</v>
      </c>
      <c r="W38" s="503">
        <v>81.400000000000006</v>
      </c>
      <c r="X38" s="503">
        <v>71.400000000000006</v>
      </c>
      <c r="Y38" s="503">
        <v>70.900000000000006</v>
      </c>
      <c r="Z38" s="503">
        <v>75</v>
      </c>
      <c r="AA38" s="503">
        <v>36.299999999999997</v>
      </c>
      <c r="AB38" s="505">
        <v>61.8</v>
      </c>
    </row>
    <row r="39" spans="1:28" s="157" customFormat="1" ht="17.100000000000001" customHeight="1" x14ac:dyDescent="0.2">
      <c r="A39" s="1244" t="s">
        <v>80</v>
      </c>
      <c r="B39" s="501" t="s">
        <v>67</v>
      </c>
      <c r="C39" s="173" t="s">
        <v>68</v>
      </c>
      <c r="D39" s="173" t="s">
        <v>68</v>
      </c>
      <c r="E39" s="173" t="s">
        <v>68</v>
      </c>
      <c r="F39" s="173" t="s">
        <v>68</v>
      </c>
      <c r="G39" s="173" t="s">
        <v>68</v>
      </c>
      <c r="H39" s="173" t="s">
        <v>68</v>
      </c>
      <c r="I39" s="173" t="s">
        <v>68</v>
      </c>
      <c r="J39" s="173" t="s">
        <v>68</v>
      </c>
      <c r="K39" s="173" t="s">
        <v>68</v>
      </c>
      <c r="L39" s="173" t="s">
        <v>68</v>
      </c>
      <c r="M39" s="173" t="s">
        <v>68</v>
      </c>
      <c r="N39" s="173" t="s">
        <v>68</v>
      </c>
      <c r="O39" s="173" t="s">
        <v>68</v>
      </c>
      <c r="P39" s="173" t="s">
        <v>68</v>
      </c>
      <c r="Q39" s="173" t="s">
        <v>68</v>
      </c>
      <c r="R39" s="173" t="s">
        <v>68</v>
      </c>
      <c r="S39" s="173" t="s">
        <v>68</v>
      </c>
      <c r="T39" s="173" t="s">
        <v>68</v>
      </c>
      <c r="U39" s="173" t="s">
        <v>68</v>
      </c>
      <c r="V39" s="173" t="s">
        <v>68</v>
      </c>
      <c r="W39" s="173" t="s">
        <v>68</v>
      </c>
      <c r="X39" s="173" t="s">
        <v>68</v>
      </c>
      <c r="Y39" s="173" t="s">
        <v>68</v>
      </c>
      <c r="Z39" s="173" t="s">
        <v>68</v>
      </c>
      <c r="AA39" s="173" t="s">
        <v>68</v>
      </c>
      <c r="AB39" s="173" t="s">
        <v>68</v>
      </c>
    </row>
    <row r="40" spans="1:28" s="157" customFormat="1" ht="17.100000000000001" customHeight="1" x14ac:dyDescent="0.2">
      <c r="A40" s="1244"/>
      <c r="B40" s="501" t="s">
        <v>69</v>
      </c>
      <c r="C40" s="173" t="s">
        <v>68</v>
      </c>
      <c r="D40" s="173" t="s">
        <v>68</v>
      </c>
      <c r="E40" s="173" t="s">
        <v>68</v>
      </c>
      <c r="F40" s="173" t="s">
        <v>68</v>
      </c>
      <c r="G40" s="173" t="s">
        <v>68</v>
      </c>
      <c r="H40" s="173" t="s">
        <v>68</v>
      </c>
      <c r="I40" s="173" t="s">
        <v>68</v>
      </c>
      <c r="J40" s="173" t="s">
        <v>68</v>
      </c>
      <c r="K40" s="173" t="s">
        <v>68</v>
      </c>
      <c r="L40" s="173" t="s">
        <v>68</v>
      </c>
      <c r="M40" s="173" t="s">
        <v>68</v>
      </c>
      <c r="N40" s="173" t="s">
        <v>68</v>
      </c>
      <c r="O40" s="173" t="s">
        <v>68</v>
      </c>
      <c r="P40" s="173" t="s">
        <v>68</v>
      </c>
      <c r="Q40" s="173" t="s">
        <v>68</v>
      </c>
      <c r="R40" s="173" t="s">
        <v>68</v>
      </c>
      <c r="S40" s="173" t="s">
        <v>68</v>
      </c>
      <c r="T40" s="173" t="s">
        <v>68</v>
      </c>
      <c r="U40" s="173" t="s">
        <v>68</v>
      </c>
      <c r="V40" s="173" t="s">
        <v>68</v>
      </c>
      <c r="W40" s="173" t="s">
        <v>68</v>
      </c>
      <c r="X40" s="173" t="s">
        <v>68</v>
      </c>
      <c r="Y40" s="173" t="s">
        <v>68</v>
      </c>
      <c r="Z40" s="173" t="s">
        <v>68</v>
      </c>
      <c r="AA40" s="173" t="s">
        <v>68</v>
      </c>
      <c r="AB40" s="173" t="s">
        <v>68</v>
      </c>
    </row>
    <row r="41" spans="1:28" s="157" customFormat="1" ht="17.100000000000001" customHeight="1" x14ac:dyDescent="0.2">
      <c r="A41" s="1244" t="s">
        <v>81</v>
      </c>
      <c r="B41" s="501" t="s">
        <v>67</v>
      </c>
      <c r="C41" s="173" t="s">
        <v>68</v>
      </c>
      <c r="D41" s="173" t="s">
        <v>68</v>
      </c>
      <c r="E41" s="173" t="s">
        <v>68</v>
      </c>
      <c r="F41" s="173" t="s">
        <v>68</v>
      </c>
      <c r="G41" s="173" t="s">
        <v>68</v>
      </c>
      <c r="H41" s="173" t="s">
        <v>68</v>
      </c>
      <c r="I41" s="173" t="s">
        <v>68</v>
      </c>
      <c r="J41" s="173" t="s">
        <v>68</v>
      </c>
      <c r="K41" s="173" t="s">
        <v>68</v>
      </c>
      <c r="L41" s="173" t="s">
        <v>68</v>
      </c>
      <c r="M41" s="173" t="s">
        <v>68</v>
      </c>
      <c r="N41" s="173" t="s">
        <v>68</v>
      </c>
      <c r="O41" s="173" t="s">
        <v>68</v>
      </c>
      <c r="P41" s="173" t="s">
        <v>68</v>
      </c>
      <c r="Q41" s="173" t="s">
        <v>68</v>
      </c>
      <c r="R41" s="173" t="s">
        <v>68</v>
      </c>
      <c r="S41" s="173" t="s">
        <v>68</v>
      </c>
      <c r="T41" s="173" t="s">
        <v>68</v>
      </c>
      <c r="U41" s="173" t="s">
        <v>68</v>
      </c>
      <c r="V41" s="173" t="s">
        <v>68</v>
      </c>
      <c r="W41" s="173" t="s">
        <v>68</v>
      </c>
      <c r="X41" s="173" t="s">
        <v>68</v>
      </c>
      <c r="Y41" s="173" t="s">
        <v>68</v>
      </c>
      <c r="Z41" s="173" t="s">
        <v>68</v>
      </c>
      <c r="AA41" s="173" t="s">
        <v>68</v>
      </c>
      <c r="AB41" s="173" t="s">
        <v>68</v>
      </c>
    </row>
    <row r="42" spans="1:28" s="157" customFormat="1" ht="17.100000000000001" customHeight="1" x14ac:dyDescent="0.2">
      <c r="A42" s="1244"/>
      <c r="B42" s="501" t="s">
        <v>69</v>
      </c>
      <c r="C42" s="173" t="s">
        <v>68</v>
      </c>
      <c r="D42" s="173" t="s">
        <v>68</v>
      </c>
      <c r="E42" s="173" t="s">
        <v>68</v>
      </c>
      <c r="F42" s="173" t="s">
        <v>68</v>
      </c>
      <c r="G42" s="173" t="s">
        <v>68</v>
      </c>
      <c r="H42" s="173" t="s">
        <v>68</v>
      </c>
      <c r="I42" s="173" t="s">
        <v>68</v>
      </c>
      <c r="J42" s="173" t="s">
        <v>68</v>
      </c>
      <c r="K42" s="173" t="s">
        <v>68</v>
      </c>
      <c r="L42" s="173" t="s">
        <v>68</v>
      </c>
      <c r="M42" s="173" t="s">
        <v>68</v>
      </c>
      <c r="N42" s="173" t="s">
        <v>68</v>
      </c>
      <c r="O42" s="173" t="s">
        <v>68</v>
      </c>
      <c r="P42" s="173" t="s">
        <v>68</v>
      </c>
      <c r="Q42" s="173" t="s">
        <v>68</v>
      </c>
      <c r="R42" s="173" t="s">
        <v>68</v>
      </c>
      <c r="S42" s="173" t="s">
        <v>68</v>
      </c>
      <c r="T42" s="173" t="s">
        <v>68</v>
      </c>
      <c r="U42" s="173" t="s">
        <v>68</v>
      </c>
      <c r="V42" s="173" t="s">
        <v>68</v>
      </c>
      <c r="W42" s="173" t="s">
        <v>68</v>
      </c>
      <c r="X42" s="173" t="s">
        <v>68</v>
      </c>
      <c r="Y42" s="173" t="s">
        <v>68</v>
      </c>
      <c r="Z42" s="173" t="s">
        <v>68</v>
      </c>
      <c r="AA42" s="173" t="s">
        <v>68</v>
      </c>
      <c r="AB42" s="173" t="s">
        <v>68</v>
      </c>
    </row>
    <row r="43" spans="1:28" s="157" customFormat="1" ht="17.100000000000001" customHeight="1" x14ac:dyDescent="0.2">
      <c r="A43" s="1244" t="s">
        <v>82</v>
      </c>
      <c r="B43" s="501" t="s">
        <v>67</v>
      </c>
      <c r="C43" s="173" t="s">
        <v>68</v>
      </c>
      <c r="D43" s="173" t="s">
        <v>68</v>
      </c>
      <c r="E43" s="173" t="s">
        <v>68</v>
      </c>
      <c r="F43" s="173" t="s">
        <v>68</v>
      </c>
      <c r="G43" s="173" t="s">
        <v>68</v>
      </c>
      <c r="H43" s="173" t="s">
        <v>68</v>
      </c>
      <c r="I43" s="173" t="s">
        <v>68</v>
      </c>
      <c r="J43" s="173" t="s">
        <v>68</v>
      </c>
      <c r="K43" s="173" t="s">
        <v>68</v>
      </c>
      <c r="L43" s="173" t="s">
        <v>68</v>
      </c>
      <c r="M43" s="173" t="s">
        <v>68</v>
      </c>
      <c r="N43" s="173" t="s">
        <v>68</v>
      </c>
      <c r="O43" s="173" t="s">
        <v>68</v>
      </c>
      <c r="P43" s="173" t="s">
        <v>68</v>
      </c>
      <c r="Q43" s="173" t="s">
        <v>68</v>
      </c>
      <c r="R43" s="173" t="s">
        <v>68</v>
      </c>
      <c r="S43" s="173" t="s">
        <v>68</v>
      </c>
      <c r="T43" s="173" t="s">
        <v>68</v>
      </c>
      <c r="U43" s="173" t="s">
        <v>68</v>
      </c>
      <c r="V43" s="173" t="s">
        <v>68</v>
      </c>
      <c r="W43" s="173" t="s">
        <v>68</v>
      </c>
      <c r="X43" s="173" t="s">
        <v>68</v>
      </c>
      <c r="Y43" s="173" t="s">
        <v>68</v>
      </c>
      <c r="Z43" s="173" t="s">
        <v>68</v>
      </c>
      <c r="AA43" s="173" t="s">
        <v>68</v>
      </c>
      <c r="AB43" s="173" t="s">
        <v>68</v>
      </c>
    </row>
    <row r="44" spans="1:28" s="157" customFormat="1" ht="17.100000000000001" customHeight="1" x14ac:dyDescent="0.2">
      <c r="A44" s="1244"/>
      <c r="B44" s="501" t="s">
        <v>69</v>
      </c>
      <c r="C44" s="173" t="s">
        <v>68</v>
      </c>
      <c r="D44" s="173" t="s">
        <v>68</v>
      </c>
      <c r="E44" s="173" t="s">
        <v>68</v>
      </c>
      <c r="F44" s="173" t="s">
        <v>68</v>
      </c>
      <c r="G44" s="173" t="s">
        <v>68</v>
      </c>
      <c r="H44" s="173" t="s">
        <v>68</v>
      </c>
      <c r="I44" s="173" t="s">
        <v>68</v>
      </c>
      <c r="J44" s="173" t="s">
        <v>68</v>
      </c>
      <c r="K44" s="173" t="s">
        <v>68</v>
      </c>
      <c r="L44" s="173" t="s">
        <v>68</v>
      </c>
      <c r="M44" s="173" t="s">
        <v>68</v>
      </c>
      <c r="N44" s="173" t="s">
        <v>68</v>
      </c>
      <c r="O44" s="173" t="s">
        <v>68</v>
      </c>
      <c r="P44" s="173" t="s">
        <v>68</v>
      </c>
      <c r="Q44" s="173" t="s">
        <v>68</v>
      </c>
      <c r="R44" s="173" t="s">
        <v>68</v>
      </c>
      <c r="S44" s="173" t="s">
        <v>68</v>
      </c>
      <c r="T44" s="173" t="s">
        <v>68</v>
      </c>
      <c r="U44" s="173" t="s">
        <v>68</v>
      </c>
      <c r="V44" s="173" t="s">
        <v>68</v>
      </c>
      <c r="W44" s="173" t="s">
        <v>68</v>
      </c>
      <c r="X44" s="173" t="s">
        <v>68</v>
      </c>
      <c r="Y44" s="173" t="s">
        <v>68</v>
      </c>
      <c r="Z44" s="173" t="s">
        <v>68</v>
      </c>
      <c r="AA44" s="173" t="s">
        <v>68</v>
      </c>
      <c r="AB44" s="173" t="s">
        <v>68</v>
      </c>
    </row>
    <row r="45" spans="1:28" s="157" customFormat="1" ht="17.100000000000001" customHeight="1" x14ac:dyDescent="0.2">
      <c r="A45" s="1244" t="s">
        <v>83</v>
      </c>
      <c r="B45" s="501" t="s">
        <v>67</v>
      </c>
      <c r="C45" s="173" t="s">
        <v>68</v>
      </c>
      <c r="D45" s="173" t="s">
        <v>68</v>
      </c>
      <c r="E45" s="173" t="s">
        <v>68</v>
      </c>
      <c r="F45" s="173" t="s">
        <v>68</v>
      </c>
      <c r="G45" s="173" t="s">
        <v>68</v>
      </c>
      <c r="H45" s="173" t="s">
        <v>68</v>
      </c>
      <c r="I45" s="173" t="s">
        <v>68</v>
      </c>
      <c r="J45" s="173" t="s">
        <v>68</v>
      </c>
      <c r="K45" s="173" t="s">
        <v>68</v>
      </c>
      <c r="L45" s="173" t="s">
        <v>68</v>
      </c>
      <c r="M45" s="173" t="s">
        <v>68</v>
      </c>
      <c r="N45" s="173" t="s">
        <v>68</v>
      </c>
      <c r="O45" s="173" t="s">
        <v>68</v>
      </c>
      <c r="P45" s="173" t="s">
        <v>68</v>
      </c>
      <c r="Q45" s="173" t="s">
        <v>68</v>
      </c>
      <c r="R45" s="173" t="s">
        <v>68</v>
      </c>
      <c r="S45" s="173" t="s">
        <v>68</v>
      </c>
      <c r="T45" s="173" t="s">
        <v>68</v>
      </c>
      <c r="U45" s="173" t="s">
        <v>68</v>
      </c>
      <c r="V45" s="173" t="s">
        <v>68</v>
      </c>
      <c r="W45" s="173" t="s">
        <v>68</v>
      </c>
      <c r="X45" s="173" t="s">
        <v>68</v>
      </c>
      <c r="Y45" s="173" t="s">
        <v>68</v>
      </c>
      <c r="Z45" s="173" t="s">
        <v>68</v>
      </c>
      <c r="AA45" s="173" t="s">
        <v>68</v>
      </c>
      <c r="AB45" s="173" t="s">
        <v>68</v>
      </c>
    </row>
    <row r="46" spans="1:28" s="157" customFormat="1" ht="17.100000000000001" customHeight="1" x14ac:dyDescent="0.2">
      <c r="A46" s="1249"/>
      <c r="B46" s="506" t="s">
        <v>69</v>
      </c>
      <c r="C46" s="175" t="s">
        <v>68</v>
      </c>
      <c r="D46" s="175" t="s">
        <v>68</v>
      </c>
      <c r="E46" s="175" t="s">
        <v>68</v>
      </c>
      <c r="F46" s="175" t="s">
        <v>68</v>
      </c>
      <c r="G46" s="175" t="s">
        <v>68</v>
      </c>
      <c r="H46" s="175" t="s">
        <v>68</v>
      </c>
      <c r="I46" s="175" t="s">
        <v>68</v>
      </c>
      <c r="J46" s="175" t="s">
        <v>68</v>
      </c>
      <c r="K46" s="175" t="s">
        <v>68</v>
      </c>
      <c r="L46" s="175" t="s">
        <v>68</v>
      </c>
      <c r="M46" s="175" t="s">
        <v>68</v>
      </c>
      <c r="N46" s="175" t="s">
        <v>68</v>
      </c>
      <c r="O46" s="175" t="s">
        <v>68</v>
      </c>
      <c r="P46" s="175" t="s">
        <v>68</v>
      </c>
      <c r="Q46" s="175" t="s">
        <v>68</v>
      </c>
      <c r="R46" s="175" t="s">
        <v>68</v>
      </c>
      <c r="S46" s="175" t="s">
        <v>68</v>
      </c>
      <c r="T46" s="175" t="s">
        <v>68</v>
      </c>
      <c r="U46" s="175" t="s">
        <v>68</v>
      </c>
      <c r="V46" s="175" t="s">
        <v>68</v>
      </c>
      <c r="W46" s="175" t="s">
        <v>68</v>
      </c>
      <c r="X46" s="175" t="s">
        <v>68</v>
      </c>
      <c r="Y46" s="175" t="s">
        <v>68</v>
      </c>
      <c r="Z46" s="175" t="s">
        <v>68</v>
      </c>
      <c r="AA46" s="175" t="s">
        <v>68</v>
      </c>
      <c r="AB46" s="175" t="s">
        <v>68</v>
      </c>
    </row>
    <row r="47" spans="1:28" s="157" customFormat="1" ht="20.100000000000001" customHeight="1" x14ac:dyDescent="0.2">
      <c r="A47" s="1250" t="s">
        <v>189</v>
      </c>
      <c r="B47" s="1251"/>
      <c r="C47" s="1254" t="s">
        <v>48</v>
      </c>
      <c r="D47" s="1255"/>
      <c r="E47" s="1255"/>
      <c r="F47" s="1255"/>
      <c r="G47" s="1256"/>
      <c r="H47" s="1256" t="s">
        <v>49</v>
      </c>
      <c r="I47" s="1255"/>
      <c r="J47" s="1255"/>
      <c r="K47" s="1255"/>
      <c r="L47" s="1256"/>
      <c r="M47" s="1256" t="s">
        <v>50</v>
      </c>
      <c r="N47" s="1255"/>
      <c r="O47" s="1255"/>
      <c r="P47" s="1255"/>
      <c r="Q47" s="1256"/>
      <c r="R47" s="1256" t="s">
        <v>51</v>
      </c>
      <c r="S47" s="1255"/>
      <c r="T47" s="1255"/>
      <c r="U47" s="1255"/>
      <c r="V47" s="1255"/>
      <c r="W47" s="1255"/>
      <c r="X47" s="1255"/>
      <c r="Y47" s="1255"/>
      <c r="Z47" s="1255"/>
      <c r="AA47" s="1255"/>
      <c r="AB47" s="1264"/>
    </row>
    <row r="48" spans="1:28" s="162" customFormat="1" ht="20.100000000000001" customHeight="1" x14ac:dyDescent="0.2">
      <c r="A48" s="1252"/>
      <c r="B48" s="1253"/>
      <c r="C48" s="507" t="s">
        <v>0</v>
      </c>
      <c r="D48" s="508" t="s">
        <v>1</v>
      </c>
      <c r="E48" s="508" t="s">
        <v>2</v>
      </c>
      <c r="F48" s="508" t="s">
        <v>3</v>
      </c>
      <c r="G48" s="509" t="s">
        <v>4</v>
      </c>
      <c r="H48" s="508" t="s">
        <v>0</v>
      </c>
      <c r="I48" s="508" t="s">
        <v>1</v>
      </c>
      <c r="J48" s="508" t="s">
        <v>2</v>
      </c>
      <c r="K48" s="508" t="s">
        <v>3</v>
      </c>
      <c r="L48" s="509" t="s">
        <v>4</v>
      </c>
      <c r="M48" s="508" t="s">
        <v>0</v>
      </c>
      <c r="N48" s="508" t="s">
        <v>1</v>
      </c>
      <c r="O48" s="508" t="s">
        <v>2</v>
      </c>
      <c r="P48" s="508" t="s">
        <v>3</v>
      </c>
      <c r="Q48" s="509" t="s">
        <v>4</v>
      </c>
      <c r="R48" s="508" t="s">
        <v>187</v>
      </c>
      <c r="S48" s="508" t="s">
        <v>188</v>
      </c>
      <c r="T48" s="508" t="s">
        <v>54</v>
      </c>
      <c r="U48" s="508" t="s">
        <v>55</v>
      </c>
      <c r="V48" s="508" t="s">
        <v>56</v>
      </c>
      <c r="W48" s="508" t="s">
        <v>57</v>
      </c>
      <c r="X48" s="508" t="s">
        <v>58</v>
      </c>
      <c r="Y48" s="508" t="s">
        <v>59</v>
      </c>
      <c r="Z48" s="508" t="s">
        <v>60</v>
      </c>
      <c r="AA48" s="508" t="s">
        <v>61</v>
      </c>
      <c r="AB48" s="510" t="s">
        <v>62</v>
      </c>
    </row>
    <row r="49" spans="1:28" s="157" customFormat="1" ht="17.100000000000001" customHeight="1" x14ac:dyDescent="0.2">
      <c r="A49" s="1265" t="s">
        <v>84</v>
      </c>
      <c r="B49" s="511" t="s">
        <v>190</v>
      </c>
      <c r="C49" s="512">
        <v>0</v>
      </c>
      <c r="D49" s="513">
        <v>0.1</v>
      </c>
      <c r="E49" s="513">
        <v>0</v>
      </c>
      <c r="F49" s="513">
        <v>0</v>
      </c>
      <c r="G49" s="514">
        <v>1.6</v>
      </c>
      <c r="H49" s="513">
        <v>0</v>
      </c>
      <c r="I49" s="513">
        <v>1</v>
      </c>
      <c r="J49" s="513">
        <v>1.5</v>
      </c>
      <c r="K49" s="513">
        <v>3.7</v>
      </c>
      <c r="L49" s="514">
        <v>7</v>
      </c>
      <c r="M49" s="513">
        <v>0</v>
      </c>
      <c r="N49" s="513">
        <v>0.1</v>
      </c>
      <c r="O49" s="513">
        <v>0</v>
      </c>
      <c r="P49" s="513">
        <v>0</v>
      </c>
      <c r="Q49" s="514">
        <v>0</v>
      </c>
      <c r="R49" s="513">
        <v>4.5</v>
      </c>
      <c r="S49" s="513">
        <v>0.7</v>
      </c>
      <c r="T49" s="513">
        <v>0.3</v>
      </c>
      <c r="U49" s="513">
        <v>0</v>
      </c>
      <c r="V49" s="513">
        <v>1</v>
      </c>
      <c r="W49" s="513">
        <v>0.2</v>
      </c>
      <c r="X49" s="513">
        <v>1.1000000000000001</v>
      </c>
      <c r="Y49" s="513">
        <v>0.1</v>
      </c>
      <c r="Z49" s="513">
        <v>0.1</v>
      </c>
      <c r="AA49" s="513">
        <v>0.1</v>
      </c>
      <c r="AB49" s="515">
        <v>0.4</v>
      </c>
    </row>
    <row r="50" spans="1:28" s="157" customFormat="1" ht="17.100000000000001" customHeight="1" x14ac:dyDescent="0.2">
      <c r="A50" s="1266"/>
      <c r="B50" s="516" t="s">
        <v>86</v>
      </c>
      <c r="C50" s="517">
        <v>0.2</v>
      </c>
      <c r="D50" s="518">
        <v>0</v>
      </c>
      <c r="E50" s="518">
        <v>0</v>
      </c>
      <c r="F50" s="518">
        <v>0</v>
      </c>
      <c r="G50" s="519">
        <v>28.7</v>
      </c>
      <c r="H50" s="518">
        <v>9.6</v>
      </c>
      <c r="I50" s="518">
        <v>26.8</v>
      </c>
      <c r="J50" s="518">
        <v>43.8</v>
      </c>
      <c r="K50" s="518">
        <v>65</v>
      </c>
      <c r="L50" s="519">
        <v>86.3</v>
      </c>
      <c r="M50" s="518">
        <v>0</v>
      </c>
      <c r="N50" s="518">
        <v>0</v>
      </c>
      <c r="O50" s="518">
        <v>0</v>
      </c>
      <c r="P50" s="518">
        <v>0</v>
      </c>
      <c r="Q50" s="519">
        <v>1</v>
      </c>
      <c r="R50" s="518">
        <v>64.7</v>
      </c>
      <c r="S50" s="518">
        <v>6.5</v>
      </c>
      <c r="T50" s="518">
        <v>3.5</v>
      </c>
      <c r="U50" s="518">
        <v>0.3</v>
      </c>
      <c r="V50" s="518">
        <v>22.5</v>
      </c>
      <c r="W50" s="518">
        <v>1.2</v>
      </c>
      <c r="X50" s="518">
        <v>30</v>
      </c>
      <c r="Y50" s="518">
        <v>3.6</v>
      </c>
      <c r="Z50" s="518">
        <v>1.8</v>
      </c>
      <c r="AA50" s="518">
        <v>3.8</v>
      </c>
      <c r="AB50" s="520">
        <v>9.6</v>
      </c>
    </row>
    <row r="51" spans="1:28" s="157" customFormat="1" ht="17.100000000000001" customHeight="1" x14ac:dyDescent="0.2">
      <c r="A51" s="1266"/>
      <c r="B51" s="516" t="s">
        <v>87</v>
      </c>
      <c r="C51" s="517">
        <v>12</v>
      </c>
      <c r="D51" s="518">
        <v>11.6</v>
      </c>
      <c r="E51" s="518">
        <v>12.1</v>
      </c>
      <c r="F51" s="518">
        <v>11.8</v>
      </c>
      <c r="G51" s="519">
        <v>31.7</v>
      </c>
      <c r="H51" s="518">
        <v>55.8</v>
      </c>
      <c r="I51" s="518">
        <v>57.9</v>
      </c>
      <c r="J51" s="518">
        <v>51.6</v>
      </c>
      <c r="K51" s="518">
        <v>30.5</v>
      </c>
      <c r="L51" s="519">
        <v>6.5</v>
      </c>
      <c r="M51" s="518">
        <v>10.8</v>
      </c>
      <c r="N51" s="518">
        <v>11.5</v>
      </c>
      <c r="O51" s="518">
        <v>11.4</v>
      </c>
      <c r="P51" s="518">
        <v>11.5</v>
      </c>
      <c r="Q51" s="519">
        <v>16.8</v>
      </c>
      <c r="R51" s="518">
        <v>29.4</v>
      </c>
      <c r="S51" s="518">
        <v>9.5</v>
      </c>
      <c r="T51" s="518">
        <v>14.6</v>
      </c>
      <c r="U51" s="518">
        <v>15.5</v>
      </c>
      <c r="V51" s="518">
        <v>56.7</v>
      </c>
      <c r="W51" s="518">
        <v>24.9</v>
      </c>
      <c r="X51" s="518">
        <v>24.4</v>
      </c>
      <c r="Y51" s="518">
        <v>15.8</v>
      </c>
      <c r="Z51" s="518">
        <v>15.3</v>
      </c>
      <c r="AA51" s="518">
        <v>8</v>
      </c>
      <c r="AB51" s="520">
        <v>18</v>
      </c>
    </row>
    <row r="52" spans="1:28" s="157" customFormat="1" ht="17.100000000000001" customHeight="1" x14ac:dyDescent="0.2">
      <c r="A52" s="1266"/>
      <c r="B52" s="516" t="s">
        <v>191</v>
      </c>
      <c r="C52" s="517">
        <v>9.5</v>
      </c>
      <c r="D52" s="518">
        <v>5.8</v>
      </c>
      <c r="E52" s="518">
        <v>5.5</v>
      </c>
      <c r="F52" s="518">
        <v>4.3</v>
      </c>
      <c r="G52" s="519">
        <v>2.1</v>
      </c>
      <c r="H52" s="518">
        <v>2.8</v>
      </c>
      <c r="I52" s="518">
        <v>1.4</v>
      </c>
      <c r="J52" s="518">
        <v>0.1</v>
      </c>
      <c r="K52" s="518">
        <v>0</v>
      </c>
      <c r="L52" s="519">
        <v>0</v>
      </c>
      <c r="M52" s="518">
        <v>10.199999999999999</v>
      </c>
      <c r="N52" s="518">
        <v>5.5</v>
      </c>
      <c r="O52" s="518">
        <v>6.2</v>
      </c>
      <c r="P52" s="518">
        <v>4.0999999999999996</v>
      </c>
      <c r="Q52" s="519">
        <v>4.4000000000000004</v>
      </c>
      <c r="R52" s="518">
        <v>0</v>
      </c>
      <c r="S52" s="518">
        <v>7.9</v>
      </c>
      <c r="T52" s="518">
        <v>5.3</v>
      </c>
      <c r="U52" s="518">
        <v>4.3</v>
      </c>
      <c r="V52" s="518">
        <v>0.6</v>
      </c>
      <c r="W52" s="518">
        <v>3.8</v>
      </c>
      <c r="X52" s="518">
        <v>1.6</v>
      </c>
      <c r="Y52" s="518">
        <v>2.7</v>
      </c>
      <c r="Z52" s="518">
        <v>3.8</v>
      </c>
      <c r="AA52" s="518">
        <v>30.4</v>
      </c>
      <c r="AB52" s="520">
        <v>14.6</v>
      </c>
    </row>
    <row r="53" spans="1:28" s="157" customFormat="1" ht="17.100000000000001" customHeight="1" x14ac:dyDescent="0.2">
      <c r="A53" s="1266"/>
      <c r="B53" s="516" t="s">
        <v>192</v>
      </c>
      <c r="C53" s="517">
        <v>5.9</v>
      </c>
      <c r="D53" s="518">
        <v>6.3</v>
      </c>
      <c r="E53" s="518">
        <v>8.9</v>
      </c>
      <c r="F53" s="518">
        <v>9.6</v>
      </c>
      <c r="G53" s="519">
        <v>5.6</v>
      </c>
      <c r="H53" s="518">
        <v>15</v>
      </c>
      <c r="I53" s="518">
        <v>6.2</v>
      </c>
      <c r="J53" s="518">
        <v>1.1000000000000001</v>
      </c>
      <c r="K53" s="518">
        <v>0</v>
      </c>
      <c r="L53" s="519">
        <v>0</v>
      </c>
      <c r="M53" s="518">
        <v>5.8</v>
      </c>
      <c r="N53" s="518">
        <v>6</v>
      </c>
      <c r="O53" s="518">
        <v>8.9</v>
      </c>
      <c r="P53" s="518">
        <v>10.1</v>
      </c>
      <c r="Q53" s="519">
        <v>7.3</v>
      </c>
      <c r="R53" s="518">
        <v>0.1</v>
      </c>
      <c r="S53" s="518">
        <v>0.8</v>
      </c>
      <c r="T53" s="518">
        <v>7.7</v>
      </c>
      <c r="U53" s="518">
        <v>3.6</v>
      </c>
      <c r="V53" s="518">
        <v>0.3</v>
      </c>
      <c r="W53" s="518">
        <v>10.3</v>
      </c>
      <c r="X53" s="518">
        <v>8.6999999999999993</v>
      </c>
      <c r="Y53" s="518">
        <v>6</v>
      </c>
      <c r="Z53" s="518">
        <v>13</v>
      </c>
      <c r="AA53" s="518">
        <v>1.9</v>
      </c>
      <c r="AB53" s="520">
        <v>1.9</v>
      </c>
    </row>
    <row r="54" spans="1:28" s="157" customFormat="1" ht="17.100000000000001" customHeight="1" x14ac:dyDescent="0.2">
      <c r="A54" s="1266"/>
      <c r="B54" s="516" t="s">
        <v>193</v>
      </c>
      <c r="C54" s="517">
        <v>0</v>
      </c>
      <c r="D54" s="518">
        <v>0.2</v>
      </c>
      <c r="E54" s="518">
        <v>0</v>
      </c>
      <c r="F54" s="518">
        <v>0.1</v>
      </c>
      <c r="G54" s="519">
        <v>0.2</v>
      </c>
      <c r="H54" s="518">
        <v>0.2</v>
      </c>
      <c r="I54" s="518">
        <v>0</v>
      </c>
      <c r="J54" s="518">
        <v>0</v>
      </c>
      <c r="K54" s="518">
        <v>0</v>
      </c>
      <c r="L54" s="519">
        <v>0</v>
      </c>
      <c r="M54" s="518">
        <v>0.1</v>
      </c>
      <c r="N54" s="518">
        <v>0.2</v>
      </c>
      <c r="O54" s="518">
        <v>0</v>
      </c>
      <c r="P54" s="518">
        <v>0.1</v>
      </c>
      <c r="Q54" s="519">
        <v>0.2</v>
      </c>
      <c r="R54" s="518">
        <v>0</v>
      </c>
      <c r="S54" s="518">
        <v>0</v>
      </c>
      <c r="T54" s="518">
        <v>0.1</v>
      </c>
      <c r="U54" s="518">
        <v>0.1</v>
      </c>
      <c r="V54" s="518">
        <v>0</v>
      </c>
      <c r="W54" s="518">
        <v>1.9</v>
      </c>
      <c r="X54" s="518">
        <v>0</v>
      </c>
      <c r="Y54" s="518">
        <v>0.1</v>
      </c>
      <c r="Z54" s="518">
        <v>0.2</v>
      </c>
      <c r="AA54" s="518">
        <v>0.2</v>
      </c>
      <c r="AB54" s="520">
        <v>0.1</v>
      </c>
    </row>
    <row r="55" spans="1:28" s="157" customFormat="1" ht="17.100000000000001" customHeight="1" x14ac:dyDescent="0.2">
      <c r="A55" s="1266"/>
      <c r="B55" s="516" t="s">
        <v>194</v>
      </c>
      <c r="C55" s="517">
        <v>7.4</v>
      </c>
      <c r="D55" s="518">
        <v>4.4000000000000004</v>
      </c>
      <c r="E55" s="518">
        <v>3.2</v>
      </c>
      <c r="F55" s="518">
        <v>3.4</v>
      </c>
      <c r="G55" s="519">
        <v>2.4</v>
      </c>
      <c r="H55" s="518">
        <v>1.5</v>
      </c>
      <c r="I55" s="518">
        <v>2.1</v>
      </c>
      <c r="J55" s="518">
        <v>1.2</v>
      </c>
      <c r="K55" s="518">
        <v>0.3</v>
      </c>
      <c r="L55" s="519">
        <v>0</v>
      </c>
      <c r="M55" s="518">
        <v>8.1</v>
      </c>
      <c r="N55" s="518">
        <v>3.9</v>
      </c>
      <c r="O55" s="518">
        <v>3.9</v>
      </c>
      <c r="P55" s="518">
        <v>3</v>
      </c>
      <c r="Q55" s="519">
        <v>4</v>
      </c>
      <c r="R55" s="518">
        <v>0</v>
      </c>
      <c r="S55" s="518">
        <v>4.5</v>
      </c>
      <c r="T55" s="518">
        <v>2.7</v>
      </c>
      <c r="U55" s="518">
        <v>6.4</v>
      </c>
      <c r="V55" s="518">
        <v>0.2</v>
      </c>
      <c r="W55" s="518">
        <v>8.1</v>
      </c>
      <c r="X55" s="518">
        <v>5.8</v>
      </c>
      <c r="Y55" s="518">
        <v>2</v>
      </c>
      <c r="Z55" s="518">
        <v>6.1</v>
      </c>
      <c r="AA55" s="518">
        <v>10.4</v>
      </c>
      <c r="AB55" s="520">
        <v>13.5</v>
      </c>
    </row>
    <row r="56" spans="1:28" s="157" customFormat="1" ht="17.100000000000001" customHeight="1" x14ac:dyDescent="0.2">
      <c r="A56" s="1266"/>
      <c r="B56" s="516" t="s">
        <v>195</v>
      </c>
      <c r="C56" s="517">
        <v>31.7</v>
      </c>
      <c r="D56" s="518">
        <v>42</v>
      </c>
      <c r="E56" s="518">
        <v>38</v>
      </c>
      <c r="F56" s="518">
        <v>41.6</v>
      </c>
      <c r="G56" s="519">
        <v>14.9</v>
      </c>
      <c r="H56" s="518">
        <v>7.3</v>
      </c>
      <c r="I56" s="518">
        <v>3.9</v>
      </c>
      <c r="J56" s="518">
        <v>0.3</v>
      </c>
      <c r="K56" s="518">
        <v>0</v>
      </c>
      <c r="L56" s="519">
        <v>0</v>
      </c>
      <c r="M56" s="518">
        <v>31.4</v>
      </c>
      <c r="N56" s="518">
        <v>42</v>
      </c>
      <c r="O56" s="518">
        <v>38.9</v>
      </c>
      <c r="P56" s="518">
        <v>40.4</v>
      </c>
      <c r="Q56" s="519">
        <v>37.200000000000003</v>
      </c>
      <c r="R56" s="518">
        <v>0.9</v>
      </c>
      <c r="S56" s="518">
        <v>15.7</v>
      </c>
      <c r="T56" s="518">
        <v>39.299999999999997</v>
      </c>
      <c r="U56" s="518">
        <v>35.200000000000003</v>
      </c>
      <c r="V56" s="518">
        <v>12.4</v>
      </c>
      <c r="W56" s="518">
        <v>18.899999999999999</v>
      </c>
      <c r="X56" s="518">
        <v>19.600000000000001</v>
      </c>
      <c r="Y56" s="518">
        <v>38.4</v>
      </c>
      <c r="Z56" s="518">
        <v>33.200000000000003</v>
      </c>
      <c r="AA56" s="518">
        <v>3.8</v>
      </c>
      <c r="AB56" s="520">
        <v>27.8</v>
      </c>
    </row>
    <row r="57" spans="1:28" s="157" customFormat="1" ht="17.100000000000001" customHeight="1" x14ac:dyDescent="0.2">
      <c r="A57" s="1266"/>
      <c r="B57" s="516" t="s">
        <v>196</v>
      </c>
      <c r="C57" s="517">
        <v>31.7</v>
      </c>
      <c r="D57" s="518">
        <v>29.5</v>
      </c>
      <c r="E57" s="518">
        <v>32.1</v>
      </c>
      <c r="F57" s="518">
        <v>29</v>
      </c>
      <c r="G57" s="519">
        <v>12.2</v>
      </c>
      <c r="H57" s="518">
        <v>4.7</v>
      </c>
      <c r="I57" s="518">
        <v>0.1</v>
      </c>
      <c r="J57" s="518">
        <v>0</v>
      </c>
      <c r="K57" s="518">
        <v>0</v>
      </c>
      <c r="L57" s="519">
        <v>0</v>
      </c>
      <c r="M57" s="518">
        <v>32.1</v>
      </c>
      <c r="N57" s="518">
        <v>30.5</v>
      </c>
      <c r="O57" s="518">
        <v>30.5</v>
      </c>
      <c r="P57" s="518">
        <v>30.5</v>
      </c>
      <c r="Q57" s="519">
        <v>28.7</v>
      </c>
      <c r="R57" s="518">
        <v>0.4</v>
      </c>
      <c r="S57" s="518">
        <v>51.9</v>
      </c>
      <c r="T57" s="518">
        <v>26.5</v>
      </c>
      <c r="U57" s="518">
        <v>33.5</v>
      </c>
      <c r="V57" s="518">
        <v>6.4</v>
      </c>
      <c r="W57" s="518">
        <v>29.5</v>
      </c>
      <c r="X57" s="518">
        <v>6.6</v>
      </c>
      <c r="Y57" s="518">
        <v>31</v>
      </c>
      <c r="Z57" s="518">
        <v>26.1</v>
      </c>
      <c r="AA57" s="518">
        <v>35.299999999999997</v>
      </c>
      <c r="AB57" s="520">
        <v>12.9</v>
      </c>
    </row>
    <row r="58" spans="1:28" s="157" customFormat="1" ht="17.100000000000001" customHeight="1" x14ac:dyDescent="0.2">
      <c r="A58" s="1266"/>
      <c r="B58" s="516" t="s">
        <v>94</v>
      </c>
      <c r="C58" s="517">
        <v>0.7</v>
      </c>
      <c r="D58" s="518">
        <v>0.1</v>
      </c>
      <c r="E58" s="518">
        <v>0</v>
      </c>
      <c r="F58" s="518">
        <v>0.1</v>
      </c>
      <c r="G58" s="519">
        <v>0</v>
      </c>
      <c r="H58" s="518">
        <v>0.1</v>
      </c>
      <c r="I58" s="518">
        <v>0</v>
      </c>
      <c r="J58" s="518">
        <v>0</v>
      </c>
      <c r="K58" s="518">
        <v>0</v>
      </c>
      <c r="L58" s="519">
        <v>0</v>
      </c>
      <c r="M58" s="518">
        <v>0.8</v>
      </c>
      <c r="N58" s="518">
        <v>0.1</v>
      </c>
      <c r="O58" s="518">
        <v>0</v>
      </c>
      <c r="P58" s="518">
        <v>0.1</v>
      </c>
      <c r="Q58" s="519">
        <v>0</v>
      </c>
      <c r="R58" s="518">
        <v>0</v>
      </c>
      <c r="S58" s="518">
        <v>0.2</v>
      </c>
      <c r="T58" s="518">
        <v>0</v>
      </c>
      <c r="U58" s="518">
        <v>0</v>
      </c>
      <c r="V58" s="518">
        <v>0</v>
      </c>
      <c r="W58" s="518">
        <v>0</v>
      </c>
      <c r="X58" s="518">
        <v>0.1</v>
      </c>
      <c r="Y58" s="518">
        <v>0.1</v>
      </c>
      <c r="Z58" s="518">
        <v>0</v>
      </c>
      <c r="AA58" s="518">
        <v>3.4</v>
      </c>
      <c r="AB58" s="520">
        <v>0</v>
      </c>
    </row>
    <row r="59" spans="1:28" s="157" customFormat="1" ht="17.100000000000001" customHeight="1" x14ac:dyDescent="0.2">
      <c r="A59" s="1266"/>
      <c r="B59" s="516" t="s">
        <v>197</v>
      </c>
      <c r="C59" s="517">
        <v>0.4</v>
      </c>
      <c r="D59" s="518">
        <v>0</v>
      </c>
      <c r="E59" s="518">
        <v>0.1</v>
      </c>
      <c r="F59" s="518">
        <v>0.1</v>
      </c>
      <c r="G59" s="519">
        <v>0.3</v>
      </c>
      <c r="H59" s="518">
        <v>2.2999999999999998</v>
      </c>
      <c r="I59" s="518">
        <v>0.6</v>
      </c>
      <c r="J59" s="518">
        <v>0.2</v>
      </c>
      <c r="K59" s="518">
        <v>0</v>
      </c>
      <c r="L59" s="519">
        <v>0.1</v>
      </c>
      <c r="M59" s="518">
        <v>0.3</v>
      </c>
      <c r="N59" s="518">
        <v>0</v>
      </c>
      <c r="O59" s="518">
        <v>0.1</v>
      </c>
      <c r="P59" s="518">
        <v>0.1</v>
      </c>
      <c r="Q59" s="519">
        <v>0.1</v>
      </c>
      <c r="R59" s="518">
        <v>0</v>
      </c>
      <c r="S59" s="518">
        <v>2.5</v>
      </c>
      <c r="T59" s="518">
        <v>0</v>
      </c>
      <c r="U59" s="518">
        <v>0</v>
      </c>
      <c r="V59" s="518">
        <v>0</v>
      </c>
      <c r="W59" s="518">
        <v>1.3</v>
      </c>
      <c r="X59" s="518">
        <v>2</v>
      </c>
      <c r="Y59" s="518">
        <v>0.1</v>
      </c>
      <c r="Z59" s="518">
        <v>0.1</v>
      </c>
      <c r="AA59" s="518">
        <v>2.2000000000000002</v>
      </c>
      <c r="AB59" s="520">
        <v>0</v>
      </c>
    </row>
    <row r="60" spans="1:28" s="157" customFormat="1" ht="17.100000000000001" customHeight="1" x14ac:dyDescent="0.2">
      <c r="A60" s="1266"/>
      <c r="B60" s="516" t="s">
        <v>198</v>
      </c>
      <c r="C60" s="517">
        <v>0</v>
      </c>
      <c r="D60" s="518">
        <v>0</v>
      </c>
      <c r="E60" s="518">
        <v>0</v>
      </c>
      <c r="F60" s="518">
        <v>0</v>
      </c>
      <c r="G60" s="519">
        <v>0</v>
      </c>
      <c r="H60" s="518">
        <v>0</v>
      </c>
      <c r="I60" s="518">
        <v>0</v>
      </c>
      <c r="J60" s="518">
        <v>0</v>
      </c>
      <c r="K60" s="518">
        <v>0</v>
      </c>
      <c r="L60" s="519">
        <v>0</v>
      </c>
      <c r="M60" s="518">
        <v>0</v>
      </c>
      <c r="N60" s="518">
        <v>0</v>
      </c>
      <c r="O60" s="518">
        <v>0</v>
      </c>
      <c r="P60" s="518">
        <v>0</v>
      </c>
      <c r="Q60" s="519">
        <v>0</v>
      </c>
      <c r="R60" s="518">
        <v>0</v>
      </c>
      <c r="S60" s="518">
        <v>0</v>
      </c>
      <c r="T60" s="518">
        <v>0</v>
      </c>
      <c r="U60" s="518">
        <v>0</v>
      </c>
      <c r="V60" s="518">
        <v>0</v>
      </c>
      <c r="W60" s="518">
        <v>0</v>
      </c>
      <c r="X60" s="518">
        <v>0.1</v>
      </c>
      <c r="Y60" s="518">
        <v>0</v>
      </c>
      <c r="Z60" s="518">
        <v>0</v>
      </c>
      <c r="AA60" s="518">
        <v>0</v>
      </c>
      <c r="AB60" s="520">
        <v>0</v>
      </c>
    </row>
    <row r="61" spans="1:28" s="157" customFormat="1" ht="17.100000000000001" customHeight="1" x14ac:dyDescent="0.2">
      <c r="A61" s="1266"/>
      <c r="B61" s="516" t="s">
        <v>73</v>
      </c>
      <c r="C61" s="517">
        <v>0.3</v>
      </c>
      <c r="D61" s="518">
        <v>0.1</v>
      </c>
      <c r="E61" s="518">
        <v>0</v>
      </c>
      <c r="F61" s="518">
        <v>0.2</v>
      </c>
      <c r="G61" s="519">
        <v>0.2</v>
      </c>
      <c r="H61" s="518">
        <v>0.5</v>
      </c>
      <c r="I61" s="518">
        <v>0</v>
      </c>
      <c r="J61" s="518">
        <v>0</v>
      </c>
      <c r="K61" s="518">
        <v>0.3</v>
      </c>
      <c r="L61" s="519">
        <v>0</v>
      </c>
      <c r="M61" s="518">
        <v>0.3</v>
      </c>
      <c r="N61" s="518">
        <v>0.1</v>
      </c>
      <c r="O61" s="518">
        <v>0</v>
      </c>
      <c r="P61" s="518">
        <v>0.1</v>
      </c>
      <c r="Q61" s="519">
        <v>0.3</v>
      </c>
      <c r="R61" s="518">
        <v>0.1</v>
      </c>
      <c r="S61" s="518">
        <v>0</v>
      </c>
      <c r="T61" s="518">
        <v>0</v>
      </c>
      <c r="U61" s="518">
        <v>1.1000000000000001</v>
      </c>
      <c r="V61" s="518">
        <v>0</v>
      </c>
      <c r="W61" s="518">
        <v>0</v>
      </c>
      <c r="X61" s="518">
        <v>0</v>
      </c>
      <c r="Y61" s="518">
        <v>0</v>
      </c>
      <c r="Z61" s="518">
        <v>0.3</v>
      </c>
      <c r="AA61" s="518">
        <v>0.5</v>
      </c>
      <c r="AB61" s="520">
        <v>1.2</v>
      </c>
    </row>
    <row r="62" spans="1:28" s="157" customFormat="1" ht="17.100000000000001" customHeight="1" x14ac:dyDescent="0.2">
      <c r="A62" s="1266" t="s">
        <v>79</v>
      </c>
      <c r="B62" s="516" t="s">
        <v>67</v>
      </c>
      <c r="C62" s="517">
        <v>43</v>
      </c>
      <c r="D62" s="518">
        <v>33</v>
      </c>
      <c r="E62" s="518">
        <v>32.299999999999997</v>
      </c>
      <c r="F62" s="518">
        <v>28.5</v>
      </c>
      <c r="G62" s="519">
        <v>13.6</v>
      </c>
      <c r="H62" s="518">
        <v>20.5</v>
      </c>
      <c r="I62" s="518">
        <v>9.1</v>
      </c>
      <c r="J62" s="518">
        <v>6.9</v>
      </c>
      <c r="K62" s="518">
        <v>2.1</v>
      </c>
      <c r="L62" s="519">
        <v>0.5</v>
      </c>
      <c r="M62" s="518">
        <v>43.7</v>
      </c>
      <c r="N62" s="518">
        <v>33.299999999999997</v>
      </c>
      <c r="O62" s="518">
        <v>32.5</v>
      </c>
      <c r="P62" s="518">
        <v>30.9</v>
      </c>
      <c r="Q62" s="519">
        <v>25.5</v>
      </c>
      <c r="R62" s="518">
        <v>4</v>
      </c>
      <c r="S62" s="518">
        <v>72.099999999999994</v>
      </c>
      <c r="T62" s="518">
        <v>30.6</v>
      </c>
      <c r="U62" s="518">
        <v>30.6</v>
      </c>
      <c r="V62" s="518">
        <v>25.6</v>
      </c>
      <c r="W62" s="518">
        <v>18.600000000000001</v>
      </c>
      <c r="X62" s="518">
        <v>28.5</v>
      </c>
      <c r="Y62" s="518">
        <v>29.1</v>
      </c>
      <c r="Z62" s="518">
        <v>25</v>
      </c>
      <c r="AA62" s="518">
        <v>63.7</v>
      </c>
      <c r="AB62" s="520">
        <v>38</v>
      </c>
    </row>
    <row r="63" spans="1:28" s="157" customFormat="1" ht="17.100000000000001" customHeight="1" x14ac:dyDescent="0.2">
      <c r="A63" s="1266"/>
      <c r="B63" s="516" t="s">
        <v>69</v>
      </c>
      <c r="C63" s="517">
        <v>57</v>
      </c>
      <c r="D63" s="518">
        <v>66.900000000000006</v>
      </c>
      <c r="E63" s="518">
        <v>67.7</v>
      </c>
      <c r="F63" s="518">
        <v>71.400000000000006</v>
      </c>
      <c r="G63" s="519">
        <v>86.2</v>
      </c>
      <c r="H63" s="518">
        <v>79.5</v>
      </c>
      <c r="I63" s="518">
        <v>90.9</v>
      </c>
      <c r="J63" s="518">
        <v>92.5</v>
      </c>
      <c r="K63" s="518">
        <v>97.9</v>
      </c>
      <c r="L63" s="519">
        <v>99.5</v>
      </c>
      <c r="M63" s="518">
        <v>56.3</v>
      </c>
      <c r="N63" s="518">
        <v>66.599999999999994</v>
      </c>
      <c r="O63" s="518">
        <v>67.5</v>
      </c>
      <c r="P63" s="518">
        <v>69.099999999999994</v>
      </c>
      <c r="Q63" s="519">
        <v>74.400000000000006</v>
      </c>
      <c r="R63" s="518">
        <v>96</v>
      </c>
      <c r="S63" s="518">
        <v>27.9</v>
      </c>
      <c r="T63" s="518">
        <v>69.400000000000006</v>
      </c>
      <c r="U63" s="518">
        <v>69.400000000000006</v>
      </c>
      <c r="V63" s="518">
        <v>74.400000000000006</v>
      </c>
      <c r="W63" s="518">
        <v>81.3</v>
      </c>
      <c r="X63" s="518">
        <v>71.2</v>
      </c>
      <c r="Y63" s="518">
        <v>70.900000000000006</v>
      </c>
      <c r="Z63" s="518">
        <v>75</v>
      </c>
      <c r="AA63" s="518">
        <v>36.299999999999997</v>
      </c>
      <c r="AB63" s="520">
        <v>61.6</v>
      </c>
    </row>
    <row r="64" spans="1:28" s="157" customFormat="1" ht="17.100000000000001" customHeight="1" x14ac:dyDescent="0.2">
      <c r="A64" s="1266"/>
      <c r="B64" s="516" t="s">
        <v>95</v>
      </c>
      <c r="C64" s="517">
        <v>0</v>
      </c>
      <c r="D64" s="518">
        <v>0.1</v>
      </c>
      <c r="E64" s="518">
        <v>0</v>
      </c>
      <c r="F64" s="518">
        <v>0.1</v>
      </c>
      <c r="G64" s="519">
        <v>0.2</v>
      </c>
      <c r="H64" s="518">
        <v>0</v>
      </c>
      <c r="I64" s="518">
        <v>0</v>
      </c>
      <c r="J64" s="518">
        <v>0.7</v>
      </c>
      <c r="K64" s="518">
        <v>0</v>
      </c>
      <c r="L64" s="519">
        <v>0</v>
      </c>
      <c r="M64" s="518">
        <v>0</v>
      </c>
      <c r="N64" s="518">
        <v>0.1</v>
      </c>
      <c r="O64" s="518">
        <v>0</v>
      </c>
      <c r="P64" s="518">
        <v>0</v>
      </c>
      <c r="Q64" s="519">
        <v>0.1</v>
      </c>
      <c r="R64" s="518">
        <v>0</v>
      </c>
      <c r="S64" s="518">
        <v>0.1</v>
      </c>
      <c r="T64" s="518">
        <v>0</v>
      </c>
      <c r="U64" s="518">
        <v>0</v>
      </c>
      <c r="V64" s="518">
        <v>0</v>
      </c>
      <c r="W64" s="518">
        <v>0.1</v>
      </c>
      <c r="X64" s="518">
        <v>0.3</v>
      </c>
      <c r="Y64" s="518">
        <v>0.1</v>
      </c>
      <c r="Z64" s="518">
        <v>0.1</v>
      </c>
      <c r="AA64" s="518">
        <v>0</v>
      </c>
      <c r="AB64" s="520">
        <v>0.4</v>
      </c>
    </row>
    <row r="65" spans="1:28" s="157" customFormat="1" ht="17.100000000000001" customHeight="1" x14ac:dyDescent="0.2">
      <c r="A65" s="1266" t="s">
        <v>66</v>
      </c>
      <c r="B65" s="516" t="s">
        <v>67</v>
      </c>
      <c r="C65" s="517">
        <v>17.5</v>
      </c>
      <c r="D65" s="518">
        <v>18.600000000000001</v>
      </c>
      <c r="E65" s="518">
        <v>15</v>
      </c>
      <c r="F65" s="518">
        <v>14.7</v>
      </c>
      <c r="G65" s="519">
        <v>7.1</v>
      </c>
      <c r="H65" s="518">
        <v>13.9</v>
      </c>
      <c r="I65" s="518">
        <v>6.3</v>
      </c>
      <c r="J65" s="518">
        <v>5.7</v>
      </c>
      <c r="K65" s="518">
        <v>2.1</v>
      </c>
      <c r="L65" s="519">
        <v>0.5</v>
      </c>
      <c r="M65" s="518">
        <v>17.7</v>
      </c>
      <c r="N65" s="518">
        <v>17.899999999999999</v>
      </c>
      <c r="O65" s="518">
        <v>16.100000000000001</v>
      </c>
      <c r="P65" s="518">
        <v>15</v>
      </c>
      <c r="Q65" s="519">
        <v>12.5</v>
      </c>
      <c r="R65" s="518">
        <v>3.6</v>
      </c>
      <c r="S65" s="518">
        <v>21.2</v>
      </c>
      <c r="T65" s="518">
        <v>17.600000000000001</v>
      </c>
      <c r="U65" s="518">
        <v>14.8</v>
      </c>
      <c r="V65" s="518">
        <v>21.6</v>
      </c>
      <c r="W65" s="518">
        <v>9.3000000000000007</v>
      </c>
      <c r="X65" s="518">
        <v>19.5</v>
      </c>
      <c r="Y65" s="518">
        <v>13.6</v>
      </c>
      <c r="Z65" s="518">
        <v>11.9</v>
      </c>
      <c r="AA65" s="518">
        <v>13.4</v>
      </c>
      <c r="AB65" s="520">
        <v>22.8</v>
      </c>
    </row>
    <row r="66" spans="1:28" s="157" customFormat="1" ht="17.100000000000001" customHeight="1" x14ac:dyDescent="0.2">
      <c r="A66" s="1266"/>
      <c r="B66" s="516" t="s">
        <v>69</v>
      </c>
      <c r="C66" s="517">
        <v>35</v>
      </c>
      <c r="D66" s="518">
        <v>39.700000000000003</v>
      </c>
      <c r="E66" s="518">
        <v>38.4</v>
      </c>
      <c r="F66" s="518">
        <v>42.3</v>
      </c>
      <c r="G66" s="519">
        <v>72.5</v>
      </c>
      <c r="H66" s="518">
        <v>63</v>
      </c>
      <c r="I66" s="518">
        <v>86</v>
      </c>
      <c r="J66" s="518">
        <v>92.4</v>
      </c>
      <c r="K66" s="518">
        <v>97.5</v>
      </c>
      <c r="L66" s="519">
        <v>99.4</v>
      </c>
      <c r="M66" s="518">
        <v>33.799999999999997</v>
      </c>
      <c r="N66" s="518">
        <v>39.9</v>
      </c>
      <c r="O66" s="518">
        <v>38.299999999999997</v>
      </c>
      <c r="P66" s="518">
        <v>40.1</v>
      </c>
      <c r="Q66" s="519">
        <v>46.7</v>
      </c>
      <c r="R66" s="518">
        <v>95.9</v>
      </c>
      <c r="S66" s="518">
        <v>18.2</v>
      </c>
      <c r="T66" s="518">
        <v>42.9</v>
      </c>
      <c r="U66" s="518">
        <v>42.8</v>
      </c>
      <c r="V66" s="518">
        <v>71.2</v>
      </c>
      <c r="W66" s="518">
        <v>47.1</v>
      </c>
      <c r="X66" s="518">
        <v>63.3</v>
      </c>
      <c r="Y66" s="518">
        <v>46.6</v>
      </c>
      <c r="Z66" s="518">
        <v>44.8</v>
      </c>
      <c r="AA66" s="518">
        <v>18.600000000000001</v>
      </c>
      <c r="AB66" s="520">
        <v>46.3</v>
      </c>
    </row>
    <row r="67" spans="1:28" s="157" customFormat="1" ht="17.100000000000001" customHeight="1" x14ac:dyDescent="0.2">
      <c r="A67" s="1266"/>
      <c r="B67" s="516" t="s">
        <v>95</v>
      </c>
      <c r="C67" s="517">
        <v>47.4</v>
      </c>
      <c r="D67" s="518">
        <v>41.8</v>
      </c>
      <c r="E67" s="518">
        <v>46.6</v>
      </c>
      <c r="F67" s="518">
        <v>43</v>
      </c>
      <c r="G67" s="519">
        <v>20.3</v>
      </c>
      <c r="H67" s="518">
        <v>23</v>
      </c>
      <c r="I67" s="518">
        <v>7.7</v>
      </c>
      <c r="J67" s="518">
        <v>1.9</v>
      </c>
      <c r="K67" s="518">
        <v>0.4</v>
      </c>
      <c r="L67" s="519">
        <v>0</v>
      </c>
      <c r="M67" s="518">
        <v>48.5</v>
      </c>
      <c r="N67" s="518">
        <v>42.3</v>
      </c>
      <c r="O67" s="518">
        <v>45.6</v>
      </c>
      <c r="P67" s="518">
        <v>44.8</v>
      </c>
      <c r="Q67" s="519">
        <v>40.799999999999997</v>
      </c>
      <c r="R67" s="518">
        <v>0.5</v>
      </c>
      <c r="S67" s="518">
        <v>60.6</v>
      </c>
      <c r="T67" s="518">
        <v>39.5</v>
      </c>
      <c r="U67" s="518">
        <v>42.5</v>
      </c>
      <c r="V67" s="518">
        <v>7.2</v>
      </c>
      <c r="W67" s="518">
        <v>43.6</v>
      </c>
      <c r="X67" s="518">
        <v>17.2</v>
      </c>
      <c r="Y67" s="518">
        <v>39.799999999999997</v>
      </c>
      <c r="Z67" s="518">
        <v>43.3</v>
      </c>
      <c r="AA67" s="518">
        <v>68</v>
      </c>
      <c r="AB67" s="520">
        <v>30.9</v>
      </c>
    </row>
    <row r="68" spans="1:28" s="157" customFormat="1" ht="17.100000000000001" customHeight="1" x14ac:dyDescent="0.2">
      <c r="A68" s="1266" t="s">
        <v>77</v>
      </c>
      <c r="B68" s="516" t="s">
        <v>67</v>
      </c>
      <c r="C68" s="517">
        <v>1.7</v>
      </c>
      <c r="D68" s="518">
        <v>1.3</v>
      </c>
      <c r="E68" s="518">
        <v>0.8</v>
      </c>
      <c r="F68" s="518">
        <v>2.2999999999999998</v>
      </c>
      <c r="G68" s="519">
        <v>31.8</v>
      </c>
      <c r="H68" s="518">
        <v>10.199999999999999</v>
      </c>
      <c r="I68" s="518">
        <v>29.5</v>
      </c>
      <c r="J68" s="518">
        <v>46.6</v>
      </c>
      <c r="K68" s="518">
        <v>69.099999999999994</v>
      </c>
      <c r="L68" s="519">
        <v>93.3</v>
      </c>
      <c r="M68" s="518">
        <v>1.5</v>
      </c>
      <c r="N68" s="518">
        <v>1</v>
      </c>
      <c r="O68" s="518">
        <v>1.4</v>
      </c>
      <c r="P68" s="518">
        <v>1.3</v>
      </c>
      <c r="Q68" s="519">
        <v>3.6</v>
      </c>
      <c r="R68" s="518">
        <v>69.3</v>
      </c>
      <c r="S68" s="518">
        <v>7.5</v>
      </c>
      <c r="T68" s="518">
        <v>5.5</v>
      </c>
      <c r="U68" s="518">
        <v>1.8</v>
      </c>
      <c r="V68" s="518">
        <v>23.8</v>
      </c>
      <c r="W68" s="518">
        <v>1.5</v>
      </c>
      <c r="X68" s="518">
        <v>31.9</v>
      </c>
      <c r="Y68" s="518">
        <v>4.5</v>
      </c>
      <c r="Z68" s="518">
        <v>4.2</v>
      </c>
      <c r="AA68" s="518">
        <v>7.7</v>
      </c>
      <c r="AB68" s="520">
        <v>10.7</v>
      </c>
    </row>
    <row r="69" spans="1:28" s="157" customFormat="1" ht="17.100000000000001" customHeight="1" x14ac:dyDescent="0.2">
      <c r="A69" s="1266"/>
      <c r="B69" s="516" t="s">
        <v>69</v>
      </c>
      <c r="C69" s="517">
        <v>98.3</v>
      </c>
      <c r="D69" s="518">
        <v>98.7</v>
      </c>
      <c r="E69" s="518">
        <v>99.2</v>
      </c>
      <c r="F69" s="518">
        <v>97.7</v>
      </c>
      <c r="G69" s="519">
        <v>68.2</v>
      </c>
      <c r="H69" s="518">
        <v>89.8</v>
      </c>
      <c r="I69" s="518">
        <v>70.5</v>
      </c>
      <c r="J69" s="518">
        <v>53.4</v>
      </c>
      <c r="K69" s="518">
        <v>30.9</v>
      </c>
      <c r="L69" s="519">
        <v>6.7</v>
      </c>
      <c r="M69" s="518">
        <v>98.5</v>
      </c>
      <c r="N69" s="518">
        <v>99</v>
      </c>
      <c r="O69" s="518">
        <v>98.6</v>
      </c>
      <c r="P69" s="518">
        <v>98.7</v>
      </c>
      <c r="Q69" s="519">
        <v>96.4</v>
      </c>
      <c r="R69" s="518">
        <v>30.7</v>
      </c>
      <c r="S69" s="518">
        <v>92.5</v>
      </c>
      <c r="T69" s="518">
        <v>94.5</v>
      </c>
      <c r="U69" s="518">
        <v>98.2</v>
      </c>
      <c r="V69" s="518">
        <v>76.2</v>
      </c>
      <c r="W69" s="518">
        <v>98.5</v>
      </c>
      <c r="X69" s="518">
        <v>68.099999999999994</v>
      </c>
      <c r="Y69" s="518">
        <v>95.5</v>
      </c>
      <c r="Z69" s="518">
        <v>95.8</v>
      </c>
      <c r="AA69" s="518">
        <v>92.3</v>
      </c>
      <c r="AB69" s="520">
        <v>89.3</v>
      </c>
    </row>
    <row r="70" spans="1:28" s="157" customFormat="1" ht="17.100000000000001" customHeight="1" x14ac:dyDescent="0.2">
      <c r="A70" s="1266" t="s">
        <v>78</v>
      </c>
      <c r="B70" s="516" t="s">
        <v>67</v>
      </c>
      <c r="C70" s="517">
        <v>1.2</v>
      </c>
      <c r="D70" s="518">
        <v>0.7</v>
      </c>
      <c r="E70" s="518">
        <v>0.4</v>
      </c>
      <c r="F70" s="518">
        <v>1.3</v>
      </c>
      <c r="G70" s="519">
        <v>31.3</v>
      </c>
      <c r="H70" s="518">
        <v>10</v>
      </c>
      <c r="I70" s="518">
        <v>29.1</v>
      </c>
      <c r="J70" s="518">
        <v>46.5</v>
      </c>
      <c r="K70" s="518">
        <v>69.099999999999994</v>
      </c>
      <c r="L70" s="519">
        <v>93.3</v>
      </c>
      <c r="M70" s="518">
        <v>1.1000000000000001</v>
      </c>
      <c r="N70" s="518">
        <v>0.5</v>
      </c>
      <c r="O70" s="518">
        <v>0.7</v>
      </c>
      <c r="P70" s="518">
        <v>0.9</v>
      </c>
      <c r="Q70" s="519">
        <v>2.4</v>
      </c>
      <c r="R70" s="518">
        <v>69.3</v>
      </c>
      <c r="S70" s="518">
        <v>7.5</v>
      </c>
      <c r="T70" s="518">
        <v>4.5999999999999996</v>
      </c>
      <c r="U70" s="518">
        <v>0.7</v>
      </c>
      <c r="V70" s="518">
        <v>23.8</v>
      </c>
      <c r="W70" s="518">
        <v>1.5</v>
      </c>
      <c r="X70" s="518">
        <v>31.7</v>
      </c>
      <c r="Y70" s="518">
        <v>4.3</v>
      </c>
      <c r="Z70" s="518">
        <v>3.2</v>
      </c>
      <c r="AA70" s="518">
        <v>7.5</v>
      </c>
      <c r="AB70" s="520">
        <v>10.4</v>
      </c>
    </row>
    <row r="71" spans="1:28" s="157" customFormat="1" ht="17.100000000000001" customHeight="1" x14ac:dyDescent="0.2">
      <c r="A71" s="1266"/>
      <c r="B71" s="516" t="s">
        <v>69</v>
      </c>
      <c r="C71" s="517">
        <v>98.8</v>
      </c>
      <c r="D71" s="518">
        <v>99.3</v>
      </c>
      <c r="E71" s="518">
        <v>99.6</v>
      </c>
      <c r="F71" s="518">
        <v>98.7</v>
      </c>
      <c r="G71" s="519">
        <v>68.7</v>
      </c>
      <c r="H71" s="518">
        <v>90</v>
      </c>
      <c r="I71" s="518">
        <v>70.900000000000006</v>
      </c>
      <c r="J71" s="518">
        <v>53.5</v>
      </c>
      <c r="K71" s="518">
        <v>30.9</v>
      </c>
      <c r="L71" s="519">
        <v>6.7</v>
      </c>
      <c r="M71" s="518">
        <v>98.9</v>
      </c>
      <c r="N71" s="518">
        <v>99.5</v>
      </c>
      <c r="O71" s="518">
        <v>99.3</v>
      </c>
      <c r="P71" s="518">
        <v>99.1</v>
      </c>
      <c r="Q71" s="519">
        <v>97.6</v>
      </c>
      <c r="R71" s="518">
        <v>30.7</v>
      </c>
      <c r="S71" s="518">
        <v>92.5</v>
      </c>
      <c r="T71" s="518">
        <v>95.4</v>
      </c>
      <c r="U71" s="518">
        <v>99.3</v>
      </c>
      <c r="V71" s="518">
        <v>76.2</v>
      </c>
      <c r="W71" s="518">
        <v>98.5</v>
      </c>
      <c r="X71" s="518">
        <v>68.3</v>
      </c>
      <c r="Y71" s="518">
        <v>95.7</v>
      </c>
      <c r="Z71" s="518">
        <v>96.8</v>
      </c>
      <c r="AA71" s="518">
        <v>92.5</v>
      </c>
      <c r="AB71" s="520">
        <v>89.6</v>
      </c>
    </row>
    <row r="72" spans="1:28" s="157" customFormat="1" ht="17.100000000000001" customHeight="1" x14ac:dyDescent="0.2">
      <c r="A72" s="521" t="s">
        <v>80</v>
      </c>
      <c r="B72" s="516" t="s">
        <v>95</v>
      </c>
      <c r="C72" s="517">
        <v>100</v>
      </c>
      <c r="D72" s="518">
        <v>100</v>
      </c>
      <c r="E72" s="518">
        <v>100</v>
      </c>
      <c r="F72" s="518">
        <v>100</v>
      </c>
      <c r="G72" s="519">
        <v>100</v>
      </c>
      <c r="H72" s="518">
        <v>100</v>
      </c>
      <c r="I72" s="518">
        <v>100</v>
      </c>
      <c r="J72" s="518">
        <v>100</v>
      </c>
      <c r="K72" s="518">
        <v>100</v>
      </c>
      <c r="L72" s="519">
        <v>100</v>
      </c>
      <c r="M72" s="518">
        <v>100</v>
      </c>
      <c r="N72" s="518">
        <v>100</v>
      </c>
      <c r="O72" s="518">
        <v>100</v>
      </c>
      <c r="P72" s="518">
        <v>100</v>
      </c>
      <c r="Q72" s="519">
        <v>100</v>
      </c>
      <c r="R72" s="518">
        <v>100</v>
      </c>
      <c r="S72" s="518">
        <v>100</v>
      </c>
      <c r="T72" s="518">
        <v>100</v>
      </c>
      <c r="U72" s="518">
        <v>100</v>
      </c>
      <c r="V72" s="518">
        <v>100</v>
      </c>
      <c r="W72" s="518">
        <v>100</v>
      </c>
      <c r="X72" s="518">
        <v>100</v>
      </c>
      <c r="Y72" s="518">
        <v>100</v>
      </c>
      <c r="Z72" s="518">
        <v>100</v>
      </c>
      <c r="AA72" s="518">
        <v>100</v>
      </c>
      <c r="AB72" s="520">
        <v>100</v>
      </c>
    </row>
    <row r="73" spans="1:28" s="157" customFormat="1" ht="17.100000000000001" customHeight="1" x14ac:dyDescent="0.2">
      <c r="A73" s="521" t="s">
        <v>81</v>
      </c>
      <c r="B73" s="516" t="s">
        <v>95</v>
      </c>
      <c r="C73" s="517">
        <v>100</v>
      </c>
      <c r="D73" s="518">
        <v>100</v>
      </c>
      <c r="E73" s="518">
        <v>100</v>
      </c>
      <c r="F73" s="518">
        <v>100</v>
      </c>
      <c r="G73" s="519">
        <v>100</v>
      </c>
      <c r="H73" s="518">
        <v>100</v>
      </c>
      <c r="I73" s="518">
        <v>100</v>
      </c>
      <c r="J73" s="518">
        <v>100</v>
      </c>
      <c r="K73" s="518">
        <v>100</v>
      </c>
      <c r="L73" s="519">
        <v>100</v>
      </c>
      <c r="M73" s="518">
        <v>100</v>
      </c>
      <c r="N73" s="518">
        <v>100</v>
      </c>
      <c r="O73" s="518">
        <v>100</v>
      </c>
      <c r="P73" s="518">
        <v>100</v>
      </c>
      <c r="Q73" s="519">
        <v>100</v>
      </c>
      <c r="R73" s="518">
        <v>100</v>
      </c>
      <c r="S73" s="518">
        <v>100</v>
      </c>
      <c r="T73" s="518">
        <v>100</v>
      </c>
      <c r="U73" s="518">
        <v>100</v>
      </c>
      <c r="V73" s="518">
        <v>100</v>
      </c>
      <c r="W73" s="518">
        <v>100</v>
      </c>
      <c r="X73" s="518">
        <v>100</v>
      </c>
      <c r="Y73" s="518">
        <v>100</v>
      </c>
      <c r="Z73" s="518">
        <v>100</v>
      </c>
      <c r="AA73" s="518">
        <v>100</v>
      </c>
      <c r="AB73" s="520">
        <v>100</v>
      </c>
    </row>
    <row r="74" spans="1:28" s="157" customFormat="1" ht="17.100000000000001" customHeight="1" x14ac:dyDescent="0.2">
      <c r="A74" s="521" t="s">
        <v>82</v>
      </c>
      <c r="B74" s="516" t="s">
        <v>95</v>
      </c>
      <c r="C74" s="517">
        <v>100</v>
      </c>
      <c r="D74" s="518">
        <v>100</v>
      </c>
      <c r="E74" s="518">
        <v>100</v>
      </c>
      <c r="F74" s="518">
        <v>100</v>
      </c>
      <c r="G74" s="519">
        <v>100</v>
      </c>
      <c r="H74" s="518">
        <v>100</v>
      </c>
      <c r="I74" s="518">
        <v>100</v>
      </c>
      <c r="J74" s="518">
        <v>100</v>
      </c>
      <c r="K74" s="518">
        <v>100</v>
      </c>
      <c r="L74" s="519">
        <v>100</v>
      </c>
      <c r="M74" s="518">
        <v>100</v>
      </c>
      <c r="N74" s="518">
        <v>100</v>
      </c>
      <c r="O74" s="518">
        <v>100</v>
      </c>
      <c r="P74" s="518">
        <v>100</v>
      </c>
      <c r="Q74" s="519">
        <v>100</v>
      </c>
      <c r="R74" s="518">
        <v>100</v>
      </c>
      <c r="S74" s="518">
        <v>100</v>
      </c>
      <c r="T74" s="518">
        <v>100</v>
      </c>
      <c r="U74" s="518">
        <v>100</v>
      </c>
      <c r="V74" s="518">
        <v>100</v>
      </c>
      <c r="W74" s="518">
        <v>100</v>
      </c>
      <c r="X74" s="518">
        <v>100</v>
      </c>
      <c r="Y74" s="518">
        <v>100</v>
      </c>
      <c r="Z74" s="518">
        <v>100</v>
      </c>
      <c r="AA74" s="518">
        <v>100</v>
      </c>
      <c r="AB74" s="520">
        <v>100</v>
      </c>
    </row>
    <row r="75" spans="1:28" s="157" customFormat="1" ht="17.100000000000001" customHeight="1" x14ac:dyDescent="0.2">
      <c r="A75" s="522" t="s">
        <v>83</v>
      </c>
      <c r="B75" s="523" t="s">
        <v>95</v>
      </c>
      <c r="C75" s="524">
        <v>100</v>
      </c>
      <c r="D75" s="525">
        <v>100</v>
      </c>
      <c r="E75" s="525">
        <v>100</v>
      </c>
      <c r="F75" s="525">
        <v>100</v>
      </c>
      <c r="G75" s="526">
        <v>100</v>
      </c>
      <c r="H75" s="525">
        <v>100</v>
      </c>
      <c r="I75" s="525">
        <v>100</v>
      </c>
      <c r="J75" s="525">
        <v>100</v>
      </c>
      <c r="K75" s="525">
        <v>100</v>
      </c>
      <c r="L75" s="526">
        <v>100</v>
      </c>
      <c r="M75" s="525">
        <v>100</v>
      </c>
      <c r="N75" s="525">
        <v>100</v>
      </c>
      <c r="O75" s="525">
        <v>100</v>
      </c>
      <c r="P75" s="525">
        <v>100</v>
      </c>
      <c r="Q75" s="526">
        <v>100</v>
      </c>
      <c r="R75" s="525">
        <v>100</v>
      </c>
      <c r="S75" s="525">
        <v>100</v>
      </c>
      <c r="T75" s="525">
        <v>100</v>
      </c>
      <c r="U75" s="525">
        <v>100</v>
      </c>
      <c r="V75" s="525">
        <v>100</v>
      </c>
      <c r="W75" s="525">
        <v>100</v>
      </c>
      <c r="X75" s="525">
        <v>100</v>
      </c>
      <c r="Y75" s="525">
        <v>100</v>
      </c>
      <c r="Z75" s="525">
        <v>100</v>
      </c>
      <c r="AA75" s="525">
        <v>100</v>
      </c>
      <c r="AB75" s="527">
        <v>100</v>
      </c>
    </row>
    <row r="76" spans="1:28" s="157" customFormat="1" ht="15" customHeight="1" x14ac:dyDescent="0.2">
      <c r="A76" s="197"/>
      <c r="B76" s="198"/>
      <c r="C76" s="199"/>
      <c r="D76" s="200"/>
      <c r="E76" s="200"/>
      <c r="F76" s="200"/>
      <c r="G76" s="201"/>
      <c r="H76" s="200"/>
      <c r="I76" s="200"/>
      <c r="J76" s="200"/>
      <c r="K76" s="200"/>
      <c r="L76" s="201"/>
      <c r="M76" s="200"/>
      <c r="N76" s="200"/>
      <c r="O76" s="200"/>
      <c r="P76" s="200"/>
      <c r="Q76" s="201"/>
      <c r="R76" s="200"/>
      <c r="S76" s="200"/>
      <c r="T76" s="200"/>
      <c r="U76" s="200"/>
      <c r="V76" s="200"/>
      <c r="W76" s="200"/>
      <c r="X76" s="200"/>
      <c r="Y76" s="200"/>
      <c r="Z76" s="200"/>
      <c r="AA76" s="200"/>
      <c r="AB76" s="202"/>
    </row>
    <row r="77" spans="1:28" s="157" customFormat="1" ht="15" customHeight="1" x14ac:dyDescent="0.2">
      <c r="A77" s="197"/>
      <c r="B77" s="198"/>
      <c r="C77" s="199"/>
      <c r="D77" s="200"/>
      <c r="E77" s="200"/>
      <c r="F77" s="200"/>
      <c r="G77" s="201"/>
      <c r="H77" s="200"/>
      <c r="I77" s="200"/>
      <c r="J77" s="200"/>
      <c r="K77" s="200"/>
      <c r="L77" s="201"/>
      <c r="M77" s="200"/>
      <c r="N77" s="200"/>
      <c r="O77" s="200"/>
      <c r="P77" s="200"/>
      <c r="Q77" s="201"/>
      <c r="R77" s="200"/>
      <c r="S77" s="200"/>
      <c r="T77" s="200"/>
      <c r="U77" s="200"/>
      <c r="V77" s="200"/>
      <c r="W77" s="200"/>
      <c r="X77" s="200"/>
      <c r="Y77" s="200"/>
      <c r="Z77" s="200"/>
      <c r="AA77" s="200"/>
      <c r="AB77" s="202"/>
    </row>
    <row r="78" spans="1:28" s="157" customFormat="1" ht="15" customHeight="1" x14ac:dyDescent="0.2">
      <c r="A78" s="197"/>
      <c r="B78" s="198"/>
      <c r="C78" s="199"/>
      <c r="D78" s="200"/>
      <c r="E78" s="200"/>
      <c r="F78" s="200"/>
      <c r="G78" s="201"/>
      <c r="H78" s="200"/>
      <c r="I78" s="200"/>
      <c r="J78" s="200"/>
      <c r="K78" s="200"/>
      <c r="L78" s="201"/>
      <c r="M78" s="200"/>
      <c r="N78" s="200"/>
      <c r="O78" s="200"/>
      <c r="P78" s="200"/>
      <c r="Q78" s="201"/>
      <c r="R78" s="200"/>
      <c r="S78" s="200"/>
      <c r="T78" s="200"/>
      <c r="U78" s="200"/>
      <c r="V78" s="200"/>
      <c r="W78" s="200"/>
      <c r="X78" s="200"/>
      <c r="Y78" s="200"/>
      <c r="Z78" s="200"/>
      <c r="AA78" s="200"/>
      <c r="AB78" s="202"/>
    </row>
    <row r="79" spans="1:28" s="157" customFormat="1" ht="15" customHeight="1" x14ac:dyDescent="0.2">
      <c r="A79" s="197"/>
      <c r="B79" s="198"/>
      <c r="C79" s="199"/>
      <c r="D79" s="200"/>
      <c r="E79" s="200"/>
      <c r="F79" s="200"/>
      <c r="G79" s="201"/>
      <c r="H79" s="200"/>
      <c r="I79" s="200"/>
      <c r="J79" s="200"/>
      <c r="K79" s="200"/>
      <c r="L79" s="201"/>
      <c r="M79" s="200"/>
      <c r="N79" s="200"/>
      <c r="O79" s="200"/>
      <c r="P79" s="200"/>
      <c r="Q79" s="201"/>
      <c r="R79" s="200"/>
      <c r="S79" s="200"/>
      <c r="T79" s="200"/>
      <c r="U79" s="200"/>
      <c r="V79" s="200"/>
      <c r="W79" s="200"/>
      <c r="X79" s="200"/>
      <c r="Y79" s="200"/>
      <c r="Z79" s="200"/>
      <c r="AA79" s="200"/>
      <c r="AB79" s="202"/>
    </row>
    <row r="80" spans="1:28" s="157" customFormat="1" ht="15" customHeight="1" x14ac:dyDescent="0.2">
      <c r="A80" s="197"/>
      <c r="B80" s="198"/>
      <c r="C80" s="199"/>
      <c r="D80" s="200"/>
      <c r="E80" s="200"/>
      <c r="F80" s="200"/>
      <c r="G80" s="201"/>
      <c r="H80" s="200"/>
      <c r="I80" s="200"/>
      <c r="J80" s="200"/>
      <c r="K80" s="200"/>
      <c r="L80" s="201"/>
      <c r="M80" s="200"/>
      <c r="N80" s="200"/>
      <c r="O80" s="200"/>
      <c r="P80" s="200"/>
      <c r="Q80" s="201"/>
      <c r="R80" s="200"/>
      <c r="S80" s="200"/>
      <c r="T80" s="200"/>
      <c r="U80" s="200"/>
      <c r="V80" s="200"/>
      <c r="W80" s="200"/>
      <c r="X80" s="200"/>
      <c r="Y80" s="200"/>
      <c r="Z80" s="200"/>
      <c r="AA80" s="200"/>
      <c r="AB80" s="202"/>
    </row>
    <row r="81" spans="1:28" s="157" customFormat="1" ht="15" customHeight="1" x14ac:dyDescent="0.2">
      <c r="A81" s="203"/>
      <c r="B81" s="204"/>
      <c r="C81" s="205"/>
      <c r="D81" s="206"/>
      <c r="E81" s="206"/>
      <c r="F81" s="206"/>
      <c r="G81" s="207"/>
      <c r="H81" s="206"/>
      <c r="I81" s="206"/>
      <c r="J81" s="206"/>
      <c r="K81" s="206"/>
      <c r="L81" s="207"/>
      <c r="M81" s="206"/>
      <c r="N81" s="206"/>
      <c r="O81" s="206"/>
      <c r="P81" s="206"/>
      <c r="Q81" s="207"/>
      <c r="R81" s="206"/>
      <c r="S81" s="206"/>
      <c r="T81" s="206"/>
      <c r="U81" s="206"/>
      <c r="V81" s="206"/>
      <c r="W81" s="206"/>
      <c r="X81" s="206"/>
      <c r="Y81" s="206"/>
      <c r="Z81" s="206"/>
      <c r="AA81" s="206"/>
      <c r="AB81" s="208"/>
    </row>
    <row r="82" spans="1:28" s="157" customFormat="1" ht="15" customHeight="1" x14ac:dyDescent="0.2">
      <c r="B82" s="135"/>
    </row>
    <row r="83" spans="1:28" s="157" customFormat="1" ht="15" customHeight="1" x14ac:dyDescent="0.2">
      <c r="B83" s="135"/>
    </row>
    <row r="84" spans="1:28" s="157" customFormat="1" ht="15" customHeight="1" x14ac:dyDescent="0.2">
      <c r="A84" s="209"/>
      <c r="B84" s="210"/>
      <c r="C84" s="211"/>
      <c r="D84" s="210"/>
      <c r="E84" s="210"/>
      <c r="F84" s="210"/>
      <c r="G84" s="210"/>
      <c r="H84" s="211"/>
      <c r="I84" s="210"/>
      <c r="J84" s="210"/>
      <c r="K84" s="210"/>
      <c r="L84" s="210"/>
      <c r="M84" s="211"/>
      <c r="N84" s="210"/>
      <c r="O84" s="210"/>
      <c r="P84" s="210"/>
      <c r="Q84" s="210"/>
      <c r="R84" s="211"/>
      <c r="S84" s="210"/>
      <c r="T84" s="210"/>
      <c r="U84" s="210"/>
      <c r="V84" s="210"/>
      <c r="W84" s="210"/>
      <c r="X84" s="210"/>
      <c r="Y84" s="210"/>
      <c r="Z84" s="210"/>
      <c r="AA84" s="210"/>
      <c r="AB84" s="210"/>
    </row>
    <row r="85" spans="1:28" s="157" customFormat="1" ht="15" customHeight="1" x14ac:dyDescent="0.2">
      <c r="A85" s="210"/>
      <c r="B85" s="210"/>
      <c r="C85" s="211"/>
      <c r="D85" s="211"/>
      <c r="E85" s="211"/>
      <c r="F85" s="211"/>
      <c r="G85" s="211"/>
      <c r="H85" s="211"/>
      <c r="I85" s="211"/>
      <c r="J85" s="211"/>
      <c r="K85" s="211"/>
      <c r="L85" s="211"/>
      <c r="M85" s="211"/>
      <c r="N85" s="211"/>
      <c r="O85" s="211"/>
      <c r="P85" s="211"/>
      <c r="Q85" s="211"/>
      <c r="R85" s="211"/>
      <c r="S85" s="211"/>
      <c r="T85" s="211"/>
      <c r="U85" s="211"/>
      <c r="V85" s="211"/>
      <c r="W85" s="211"/>
      <c r="X85" s="211"/>
      <c r="Y85" s="211"/>
      <c r="Z85" s="211"/>
      <c r="AA85" s="211"/>
      <c r="AB85" s="211"/>
    </row>
    <row r="86" spans="1:28" s="157" customFormat="1" ht="15" customHeight="1" x14ac:dyDescent="0.2">
      <c r="A86" s="212"/>
      <c r="B86" s="213"/>
      <c r="C86" s="214"/>
      <c r="D86" s="214"/>
      <c r="E86" s="214"/>
      <c r="F86" s="214"/>
      <c r="G86" s="214"/>
      <c r="H86" s="214"/>
      <c r="I86" s="214"/>
      <c r="J86" s="214"/>
      <c r="K86" s="214"/>
      <c r="L86" s="214"/>
      <c r="M86" s="214"/>
      <c r="N86" s="214"/>
      <c r="O86" s="214"/>
      <c r="P86" s="214"/>
      <c r="Q86" s="214"/>
      <c r="R86" s="214"/>
      <c r="S86" s="214"/>
      <c r="T86" s="214"/>
      <c r="U86" s="214"/>
      <c r="V86" s="214"/>
      <c r="W86" s="214"/>
      <c r="X86" s="214"/>
      <c r="Y86" s="214"/>
      <c r="Z86" s="214"/>
      <c r="AA86" s="214"/>
      <c r="AB86" s="214"/>
    </row>
    <row r="87" spans="1:28" s="123" customFormat="1" ht="15" customHeight="1" x14ac:dyDescent="0.2">
      <c r="A87" s="215"/>
      <c r="B87" s="216"/>
      <c r="C87" s="217"/>
      <c r="D87" s="217"/>
      <c r="E87" s="217"/>
      <c r="F87" s="217"/>
      <c r="G87" s="217"/>
      <c r="H87" s="217"/>
      <c r="I87" s="217"/>
      <c r="J87" s="217"/>
      <c r="K87" s="217"/>
      <c r="L87" s="217"/>
      <c r="M87" s="217"/>
      <c r="N87" s="217"/>
      <c r="O87" s="217"/>
      <c r="P87" s="217"/>
      <c r="Q87" s="217"/>
      <c r="R87" s="217"/>
      <c r="S87" s="217"/>
      <c r="T87" s="217"/>
      <c r="U87" s="217"/>
      <c r="V87" s="217"/>
      <c r="W87" s="217"/>
      <c r="X87" s="217"/>
      <c r="Y87" s="217"/>
      <c r="Z87" s="217"/>
      <c r="AA87" s="217"/>
      <c r="AB87" s="217"/>
    </row>
    <row r="88" spans="1:28" s="123" customFormat="1" ht="15" customHeight="1" x14ac:dyDescent="0.2">
      <c r="A88" s="218"/>
      <c r="B88" s="216"/>
      <c r="C88" s="217"/>
      <c r="D88" s="217"/>
      <c r="E88" s="217"/>
      <c r="F88" s="217"/>
      <c r="G88" s="217"/>
      <c r="H88" s="217"/>
      <c r="I88" s="217"/>
      <c r="J88" s="217"/>
      <c r="K88" s="217"/>
      <c r="L88" s="217"/>
      <c r="M88" s="217"/>
      <c r="N88" s="217"/>
      <c r="O88" s="217"/>
      <c r="P88" s="217"/>
      <c r="Q88" s="217"/>
      <c r="R88" s="217"/>
      <c r="S88" s="217"/>
      <c r="T88" s="217"/>
      <c r="U88" s="217"/>
      <c r="V88" s="217"/>
      <c r="W88" s="217"/>
      <c r="X88" s="217"/>
      <c r="Y88" s="217"/>
      <c r="Z88" s="217"/>
      <c r="AA88" s="217"/>
      <c r="AB88" s="217"/>
    </row>
    <row r="89" spans="1:28" s="123" customFormat="1" ht="15" customHeight="1" x14ac:dyDescent="0.2">
      <c r="A89" s="215"/>
      <c r="B89" s="216"/>
      <c r="C89" s="217"/>
      <c r="D89" s="217"/>
      <c r="E89" s="217"/>
      <c r="F89" s="217"/>
      <c r="G89" s="217"/>
      <c r="H89" s="217"/>
      <c r="I89" s="217"/>
      <c r="J89" s="217"/>
      <c r="K89" s="217"/>
      <c r="L89" s="217"/>
      <c r="M89" s="217"/>
      <c r="N89" s="217"/>
      <c r="O89" s="217"/>
      <c r="P89" s="217"/>
      <c r="Q89" s="217"/>
      <c r="R89" s="217"/>
      <c r="S89" s="217"/>
      <c r="T89" s="217"/>
      <c r="U89" s="217"/>
      <c r="V89" s="217"/>
      <c r="W89" s="217"/>
      <c r="X89" s="217"/>
      <c r="Y89" s="217"/>
      <c r="Z89" s="217"/>
      <c r="AA89" s="217"/>
      <c r="AB89" s="217"/>
    </row>
    <row r="90" spans="1:28" s="123" customFormat="1" ht="15" customHeight="1" x14ac:dyDescent="0.2">
      <c r="A90" s="215"/>
      <c r="B90" s="216"/>
      <c r="C90" s="217"/>
      <c r="D90" s="217"/>
      <c r="E90" s="217"/>
      <c r="F90" s="217"/>
      <c r="G90" s="217"/>
      <c r="H90" s="217"/>
      <c r="I90" s="217"/>
      <c r="J90" s="217"/>
      <c r="K90" s="217"/>
      <c r="L90" s="217"/>
      <c r="M90" s="217"/>
      <c r="N90" s="217"/>
      <c r="O90" s="217"/>
      <c r="P90" s="217"/>
      <c r="Q90" s="217"/>
      <c r="R90" s="217"/>
      <c r="S90" s="217"/>
      <c r="T90" s="217"/>
      <c r="U90" s="217"/>
      <c r="V90" s="217"/>
      <c r="W90" s="217"/>
      <c r="X90" s="217"/>
      <c r="Y90" s="217"/>
      <c r="Z90" s="217"/>
      <c r="AA90" s="217"/>
      <c r="AB90" s="217"/>
    </row>
    <row r="91" spans="1:28" s="123" customFormat="1" ht="15" customHeight="1" x14ac:dyDescent="0.2">
      <c r="A91" s="215"/>
      <c r="B91" s="216"/>
      <c r="C91" s="217"/>
      <c r="D91" s="217"/>
      <c r="E91" s="217"/>
      <c r="F91" s="217"/>
      <c r="G91" s="217"/>
      <c r="H91" s="217"/>
      <c r="I91" s="217"/>
      <c r="J91" s="217"/>
      <c r="K91" s="217"/>
      <c r="L91" s="217"/>
      <c r="M91" s="217"/>
      <c r="N91" s="217"/>
      <c r="O91" s="217"/>
      <c r="P91" s="217"/>
      <c r="Q91" s="217"/>
      <c r="R91" s="217"/>
      <c r="S91" s="217"/>
      <c r="T91" s="217"/>
      <c r="U91" s="217"/>
      <c r="V91" s="217"/>
      <c r="W91" s="217"/>
      <c r="X91" s="217"/>
      <c r="Y91" s="217"/>
      <c r="Z91" s="217"/>
      <c r="AA91" s="217"/>
      <c r="AB91" s="217"/>
    </row>
    <row r="92" spans="1:28" s="123" customFormat="1" ht="15" customHeight="1" x14ac:dyDescent="0.2">
      <c r="A92" s="218"/>
      <c r="B92" s="216"/>
      <c r="C92" s="217"/>
      <c r="D92" s="217"/>
      <c r="E92" s="217"/>
      <c r="F92" s="217"/>
      <c r="G92" s="217"/>
      <c r="H92" s="217"/>
      <c r="I92" s="217"/>
      <c r="J92" s="217"/>
      <c r="K92" s="217"/>
      <c r="L92" s="217"/>
      <c r="M92" s="217"/>
      <c r="N92" s="217"/>
      <c r="O92" s="217"/>
      <c r="P92" s="217"/>
      <c r="Q92" s="217"/>
      <c r="R92" s="217"/>
      <c r="S92" s="217"/>
      <c r="T92" s="217"/>
      <c r="U92" s="217"/>
      <c r="V92" s="217"/>
      <c r="W92" s="217"/>
      <c r="X92" s="217"/>
      <c r="Y92" s="217"/>
      <c r="Z92" s="217"/>
      <c r="AA92" s="217"/>
      <c r="AB92" s="217"/>
    </row>
    <row r="93" spans="1:28" s="123" customFormat="1" ht="15" customHeight="1" x14ac:dyDescent="0.2">
      <c r="A93" s="215"/>
      <c r="B93" s="216"/>
      <c r="C93" s="217"/>
      <c r="D93" s="217"/>
      <c r="E93" s="217"/>
      <c r="F93" s="217"/>
      <c r="G93" s="217"/>
      <c r="H93" s="217"/>
      <c r="I93" s="217"/>
      <c r="J93" s="217"/>
      <c r="K93" s="217"/>
      <c r="L93" s="217"/>
      <c r="M93" s="217"/>
      <c r="N93" s="217"/>
      <c r="O93" s="217"/>
      <c r="P93" s="217"/>
      <c r="Q93" s="217"/>
      <c r="R93" s="217"/>
      <c r="S93" s="217"/>
      <c r="T93" s="217"/>
      <c r="U93" s="217"/>
      <c r="V93" s="217"/>
      <c r="W93" s="217"/>
      <c r="X93" s="217"/>
      <c r="Y93" s="217"/>
      <c r="Z93" s="217"/>
      <c r="AA93" s="217"/>
      <c r="AB93" s="217"/>
    </row>
    <row r="94" spans="1:28" s="123" customFormat="1" ht="15" customHeight="1" x14ac:dyDescent="0.2">
      <c r="A94" s="215"/>
      <c r="B94" s="216"/>
      <c r="C94" s="217"/>
      <c r="D94" s="217"/>
      <c r="E94" s="217"/>
      <c r="F94" s="217"/>
      <c r="G94" s="217"/>
      <c r="H94" s="217"/>
      <c r="I94" s="217"/>
      <c r="J94" s="217"/>
      <c r="K94" s="217"/>
      <c r="L94" s="217"/>
      <c r="M94" s="217"/>
      <c r="N94" s="217"/>
      <c r="O94" s="217"/>
      <c r="P94" s="217"/>
      <c r="Q94" s="217"/>
      <c r="R94" s="217"/>
      <c r="S94" s="217"/>
      <c r="T94" s="217"/>
      <c r="U94" s="217"/>
      <c r="V94" s="217"/>
      <c r="W94" s="217"/>
      <c r="X94" s="217"/>
      <c r="Y94" s="217"/>
      <c r="Z94" s="217"/>
      <c r="AA94" s="217"/>
      <c r="AB94" s="217"/>
    </row>
    <row r="95" spans="1:28" s="123" customFormat="1" ht="15" customHeight="1" x14ac:dyDescent="0.2">
      <c r="A95" s="215"/>
      <c r="B95" s="216"/>
      <c r="C95" s="217"/>
      <c r="D95" s="217"/>
      <c r="E95" s="217"/>
      <c r="F95" s="217"/>
      <c r="G95" s="217"/>
      <c r="H95" s="217"/>
      <c r="I95" s="217"/>
      <c r="J95" s="217"/>
      <c r="K95" s="217"/>
      <c r="L95" s="217"/>
      <c r="M95" s="217"/>
      <c r="N95" s="217"/>
      <c r="O95" s="217"/>
      <c r="P95" s="217"/>
      <c r="Q95" s="217"/>
      <c r="R95" s="217"/>
      <c r="S95" s="217"/>
      <c r="T95" s="217"/>
      <c r="U95" s="217"/>
      <c r="V95" s="217"/>
      <c r="W95" s="217"/>
      <c r="X95" s="217"/>
      <c r="Y95" s="217"/>
      <c r="Z95" s="217"/>
      <c r="AA95" s="217"/>
      <c r="AB95" s="217"/>
    </row>
    <row r="96" spans="1:28" s="123" customFormat="1" ht="15" customHeight="1" x14ac:dyDescent="0.2">
      <c r="A96" s="218"/>
      <c r="B96" s="216"/>
      <c r="C96" s="217"/>
      <c r="D96" s="217"/>
      <c r="E96" s="217"/>
      <c r="F96" s="217"/>
      <c r="G96" s="217"/>
      <c r="H96" s="217"/>
      <c r="I96" s="217"/>
      <c r="J96" s="217"/>
      <c r="K96" s="217"/>
      <c r="L96" s="217"/>
      <c r="M96" s="217"/>
      <c r="N96" s="217"/>
      <c r="O96" s="217"/>
      <c r="P96" s="217"/>
      <c r="Q96" s="217"/>
      <c r="R96" s="217"/>
      <c r="S96" s="217"/>
      <c r="T96" s="217"/>
      <c r="U96" s="217"/>
      <c r="V96" s="217"/>
      <c r="W96" s="217"/>
      <c r="X96" s="217"/>
      <c r="Y96" s="217"/>
      <c r="Z96" s="217"/>
      <c r="AA96" s="217"/>
      <c r="AB96" s="217"/>
    </row>
    <row r="97" spans="1:28" s="123" customFormat="1" ht="15" customHeight="1" x14ac:dyDescent="0.2">
      <c r="A97" s="215"/>
      <c r="B97" s="216"/>
      <c r="C97" s="217"/>
      <c r="D97" s="217"/>
      <c r="E97" s="217"/>
      <c r="F97" s="217"/>
      <c r="G97" s="217"/>
      <c r="H97" s="217"/>
      <c r="I97" s="217"/>
      <c r="J97" s="217"/>
      <c r="K97" s="217"/>
      <c r="L97" s="217"/>
      <c r="M97" s="217"/>
      <c r="N97" s="217"/>
      <c r="O97" s="217"/>
      <c r="P97" s="217"/>
      <c r="Q97" s="217"/>
      <c r="R97" s="217"/>
      <c r="S97" s="217"/>
      <c r="T97" s="217"/>
      <c r="U97" s="217"/>
      <c r="V97" s="217"/>
      <c r="W97" s="217"/>
      <c r="X97" s="217"/>
      <c r="Y97" s="217"/>
      <c r="Z97" s="217"/>
      <c r="AA97" s="217"/>
      <c r="AB97" s="217"/>
    </row>
    <row r="98" spans="1:28" s="123" customFormat="1" ht="15" customHeight="1" x14ac:dyDescent="0.2">
      <c r="A98" s="215"/>
      <c r="B98" s="216"/>
      <c r="C98" s="217"/>
      <c r="D98" s="217"/>
      <c r="E98" s="217"/>
      <c r="F98" s="217"/>
      <c r="G98" s="217"/>
      <c r="H98" s="217"/>
      <c r="I98" s="217"/>
      <c r="J98" s="217"/>
      <c r="K98" s="217"/>
      <c r="L98" s="217"/>
      <c r="M98" s="217"/>
      <c r="N98" s="217"/>
      <c r="O98" s="217"/>
      <c r="P98" s="217"/>
      <c r="Q98" s="217"/>
      <c r="R98" s="217"/>
      <c r="S98" s="217"/>
      <c r="T98" s="217"/>
      <c r="U98" s="217"/>
      <c r="V98" s="217"/>
      <c r="W98" s="217"/>
      <c r="X98" s="217"/>
      <c r="Y98" s="217"/>
      <c r="Z98" s="217"/>
      <c r="AA98" s="217"/>
      <c r="AB98" s="217"/>
    </row>
    <row r="99" spans="1:28" s="123" customFormat="1" ht="15" customHeight="1" x14ac:dyDescent="0.2">
      <c r="A99" s="215"/>
      <c r="B99" s="216"/>
      <c r="C99" s="217"/>
      <c r="D99" s="217"/>
      <c r="E99" s="217"/>
      <c r="F99" s="217"/>
      <c r="G99" s="217"/>
      <c r="H99" s="217"/>
      <c r="I99" s="217"/>
      <c r="J99" s="217"/>
      <c r="K99" s="217"/>
      <c r="L99" s="217"/>
      <c r="M99" s="217"/>
      <c r="N99" s="217"/>
      <c r="O99" s="217"/>
      <c r="P99" s="217"/>
      <c r="Q99" s="217"/>
      <c r="R99" s="217"/>
      <c r="S99" s="217"/>
      <c r="T99" s="217"/>
      <c r="U99" s="217"/>
      <c r="V99" s="217"/>
      <c r="W99" s="217"/>
      <c r="X99" s="217"/>
      <c r="Y99" s="217"/>
      <c r="Z99" s="217"/>
      <c r="AA99" s="217"/>
      <c r="AB99" s="217"/>
    </row>
    <row r="100" spans="1:28" s="123" customFormat="1" ht="15" customHeight="1" x14ac:dyDescent="0.2">
      <c r="A100" s="215"/>
      <c r="B100" s="216"/>
      <c r="C100" s="217"/>
      <c r="D100" s="217"/>
      <c r="E100" s="217"/>
      <c r="F100" s="217"/>
      <c r="G100" s="217"/>
      <c r="H100" s="217"/>
      <c r="I100" s="217"/>
      <c r="J100" s="217"/>
      <c r="K100" s="217"/>
      <c r="L100" s="217"/>
      <c r="M100" s="217"/>
      <c r="N100" s="217"/>
      <c r="O100" s="217"/>
      <c r="P100" s="217"/>
      <c r="Q100" s="217"/>
      <c r="R100" s="217"/>
      <c r="S100" s="217"/>
      <c r="T100" s="217"/>
      <c r="U100" s="217"/>
      <c r="V100" s="217"/>
      <c r="W100" s="217"/>
      <c r="X100" s="217"/>
      <c r="Y100" s="217"/>
      <c r="Z100" s="217"/>
      <c r="AA100" s="217"/>
      <c r="AB100" s="217"/>
    </row>
    <row r="101" spans="1:28" s="123" customFormat="1" ht="15" customHeight="1" x14ac:dyDescent="0.2">
      <c r="A101" s="215"/>
      <c r="B101" s="216"/>
      <c r="C101" s="217"/>
      <c r="D101" s="217"/>
      <c r="E101" s="217"/>
      <c r="F101" s="217"/>
      <c r="G101" s="217"/>
      <c r="H101" s="217"/>
      <c r="I101" s="217"/>
      <c r="J101" s="217"/>
      <c r="K101" s="217"/>
      <c r="L101" s="217"/>
      <c r="M101" s="217"/>
      <c r="N101" s="217"/>
      <c r="O101" s="217"/>
      <c r="P101" s="217"/>
      <c r="Q101" s="217"/>
      <c r="R101" s="217"/>
      <c r="S101" s="217"/>
      <c r="T101" s="217"/>
      <c r="U101" s="217"/>
      <c r="V101" s="217"/>
      <c r="W101" s="217"/>
      <c r="X101" s="217"/>
      <c r="Y101" s="217"/>
      <c r="Z101" s="217"/>
      <c r="AA101" s="217"/>
      <c r="AB101" s="217"/>
    </row>
    <row r="102" spans="1:28" s="123" customFormat="1" ht="15" customHeight="1" x14ac:dyDescent="0.2">
      <c r="A102" s="215"/>
      <c r="B102" s="216"/>
      <c r="C102" s="217"/>
      <c r="D102" s="217"/>
      <c r="E102" s="217"/>
      <c r="F102" s="217"/>
      <c r="G102" s="217"/>
      <c r="H102" s="217"/>
      <c r="I102" s="217"/>
      <c r="J102" s="217"/>
      <c r="K102" s="217"/>
      <c r="L102" s="217"/>
      <c r="M102" s="217"/>
      <c r="N102" s="217"/>
      <c r="O102" s="217"/>
      <c r="P102" s="217"/>
      <c r="Q102" s="217"/>
      <c r="R102" s="217"/>
      <c r="S102" s="217"/>
      <c r="T102" s="217"/>
      <c r="U102" s="217"/>
      <c r="V102" s="217"/>
      <c r="W102" s="217"/>
      <c r="X102" s="217"/>
      <c r="Y102" s="217"/>
      <c r="Z102" s="217"/>
      <c r="AA102" s="217"/>
      <c r="AB102" s="217"/>
    </row>
    <row r="103" spans="1:28" s="123" customFormat="1" ht="15" customHeight="1" x14ac:dyDescent="0.2">
      <c r="A103" s="215"/>
      <c r="B103" s="216"/>
      <c r="C103" s="217"/>
      <c r="D103" s="217"/>
      <c r="E103" s="217"/>
      <c r="F103" s="217"/>
      <c r="G103" s="217"/>
      <c r="H103" s="217"/>
      <c r="I103" s="217"/>
      <c r="J103" s="217"/>
      <c r="K103" s="217"/>
      <c r="L103" s="217"/>
      <c r="M103" s="217"/>
      <c r="N103" s="217"/>
      <c r="O103" s="217"/>
      <c r="P103" s="217"/>
      <c r="Q103" s="217"/>
      <c r="R103" s="217"/>
      <c r="S103" s="217"/>
      <c r="T103" s="217"/>
      <c r="U103" s="217"/>
      <c r="V103" s="217"/>
      <c r="W103" s="217"/>
      <c r="X103" s="217"/>
      <c r="Y103" s="217"/>
      <c r="Z103" s="217"/>
      <c r="AA103" s="217"/>
      <c r="AB103" s="217"/>
    </row>
    <row r="104" spans="1:28" s="123" customFormat="1" ht="15" customHeight="1" x14ac:dyDescent="0.2">
      <c r="A104" s="215"/>
      <c r="B104" s="216"/>
      <c r="C104" s="217"/>
      <c r="D104" s="217"/>
      <c r="E104" s="217"/>
      <c r="F104" s="217"/>
      <c r="G104" s="217"/>
      <c r="H104" s="217"/>
      <c r="I104" s="217"/>
      <c r="J104" s="217"/>
      <c r="K104" s="217"/>
      <c r="L104" s="217"/>
      <c r="M104" s="217"/>
      <c r="N104" s="217"/>
      <c r="O104" s="217"/>
      <c r="P104" s="217"/>
      <c r="Q104" s="217"/>
      <c r="R104" s="217"/>
      <c r="S104" s="217"/>
      <c r="T104" s="217"/>
      <c r="U104" s="217"/>
      <c r="V104" s="217"/>
      <c r="W104" s="217"/>
      <c r="X104" s="217"/>
      <c r="Y104" s="217"/>
      <c r="Z104" s="217"/>
      <c r="AA104" s="217"/>
      <c r="AB104" s="217"/>
    </row>
    <row r="105" spans="1:28" s="123" customFormat="1" ht="15" customHeight="1" x14ac:dyDescent="0.2">
      <c r="A105" s="219"/>
      <c r="B105" s="215"/>
      <c r="C105" s="220"/>
      <c r="D105" s="221"/>
      <c r="E105" s="221"/>
      <c r="F105" s="221"/>
      <c r="G105" s="221"/>
      <c r="H105" s="220"/>
      <c r="I105" s="221"/>
      <c r="J105" s="221"/>
      <c r="K105" s="221"/>
      <c r="L105" s="221"/>
      <c r="M105" s="220"/>
      <c r="N105" s="221"/>
      <c r="O105" s="221"/>
      <c r="P105" s="221"/>
      <c r="Q105" s="221"/>
      <c r="R105" s="220"/>
      <c r="S105" s="221"/>
      <c r="T105" s="221"/>
      <c r="U105" s="221"/>
    </row>
    <row r="106" spans="1:28" s="123" customFormat="1" ht="15" customHeight="1" x14ac:dyDescent="0.2">
      <c r="A106" s="221"/>
      <c r="B106" s="221"/>
      <c r="C106" s="220"/>
      <c r="D106" s="220"/>
      <c r="E106" s="220"/>
      <c r="F106" s="220"/>
      <c r="G106" s="220"/>
      <c r="H106" s="220"/>
      <c r="I106" s="220"/>
      <c r="J106" s="220"/>
      <c r="K106" s="220"/>
      <c r="L106" s="220"/>
      <c r="M106" s="220"/>
      <c r="N106" s="220"/>
      <c r="O106" s="220"/>
      <c r="P106" s="220"/>
      <c r="Q106" s="220"/>
      <c r="R106" s="220"/>
      <c r="S106" s="220"/>
      <c r="T106" s="220"/>
      <c r="U106" s="220"/>
    </row>
    <row r="107" spans="1:28" s="123" customFormat="1" ht="17.25" customHeight="1" x14ac:dyDescent="0.2">
      <c r="A107" s="218"/>
      <c r="B107" s="218"/>
      <c r="C107" s="222"/>
      <c r="D107" s="222"/>
      <c r="E107" s="222"/>
      <c r="F107" s="222"/>
      <c r="G107" s="222"/>
      <c r="H107" s="222"/>
      <c r="I107" s="222"/>
      <c r="J107" s="222"/>
      <c r="K107" s="222"/>
      <c r="L107" s="222"/>
      <c r="M107" s="222"/>
      <c r="N107" s="222"/>
      <c r="O107" s="222"/>
      <c r="P107" s="222"/>
      <c r="Q107" s="222"/>
      <c r="R107" s="222"/>
      <c r="S107" s="222"/>
      <c r="T107" s="222"/>
      <c r="U107" s="222"/>
    </row>
    <row r="108" spans="1:28" s="123" customFormat="1" ht="22.5" customHeight="1" x14ac:dyDescent="0.35">
      <c r="A108" s="1110" t="str">
        <f>A281</f>
        <v>Ethiopia</v>
      </c>
      <c r="B108" s="1111"/>
      <c r="C108" s="222"/>
      <c r="D108" s="222"/>
      <c r="E108" s="222"/>
      <c r="F108" s="222"/>
      <c r="G108" s="222"/>
      <c r="H108" s="222"/>
      <c r="I108" s="222"/>
      <c r="J108" s="222"/>
      <c r="K108" s="222"/>
      <c r="L108" s="222"/>
      <c r="M108" s="222"/>
      <c r="N108" s="222"/>
      <c r="O108" s="222"/>
      <c r="P108" s="222"/>
      <c r="Q108" s="222"/>
      <c r="R108" s="222"/>
      <c r="S108" s="222"/>
      <c r="T108" s="222"/>
      <c r="U108" s="222"/>
    </row>
    <row r="109" spans="1:28" s="123" customFormat="1" ht="22.5" customHeight="1" x14ac:dyDescent="0.3">
      <c r="A109" s="223" t="s">
        <v>96</v>
      </c>
      <c r="B109" s="125"/>
      <c r="C109" s="222"/>
      <c r="D109" s="222"/>
      <c r="E109" s="222"/>
      <c r="F109" s="222"/>
      <c r="G109" s="222"/>
      <c r="H109" s="222"/>
      <c r="I109" s="222"/>
      <c r="J109" s="222"/>
      <c r="K109" s="222"/>
      <c r="L109" s="222"/>
      <c r="M109" s="222"/>
      <c r="N109" s="222"/>
      <c r="O109" s="222"/>
      <c r="P109" s="222"/>
      <c r="Q109" s="222"/>
      <c r="R109" s="222"/>
      <c r="S109" s="222"/>
      <c r="T109" s="222"/>
      <c r="U109" s="222"/>
    </row>
    <row r="110" spans="1:28" s="123" customFormat="1" ht="22.5" customHeight="1" x14ac:dyDescent="0.35">
      <c r="A110" s="126" t="str">
        <f>A289</f>
        <v>2005</v>
      </c>
      <c r="B110" s="127"/>
      <c r="C110" s="222"/>
      <c r="D110" s="222"/>
      <c r="E110" s="222"/>
      <c r="F110" s="222"/>
      <c r="G110" s="222"/>
      <c r="H110" s="222"/>
      <c r="I110" s="222"/>
      <c r="J110" s="222"/>
      <c r="K110" s="222"/>
      <c r="L110" s="222"/>
      <c r="M110" s="222"/>
      <c r="N110" s="222"/>
      <c r="O110" s="222"/>
      <c r="P110" s="222"/>
      <c r="Q110" s="222"/>
      <c r="R110" s="222"/>
      <c r="S110" s="222"/>
      <c r="T110" s="222"/>
      <c r="U110" s="222"/>
    </row>
    <row r="111" spans="1:28" s="123" customFormat="1" ht="15" customHeight="1" x14ac:dyDescent="0.35">
      <c r="A111" s="128"/>
      <c r="B111" s="125"/>
      <c r="C111" s="222"/>
      <c r="D111" s="222"/>
      <c r="E111" s="222"/>
      <c r="F111" s="222"/>
      <c r="G111" s="222"/>
      <c r="H111" s="222"/>
      <c r="I111" s="222"/>
      <c r="J111" s="222"/>
      <c r="K111" s="222"/>
      <c r="L111" s="222"/>
      <c r="M111" s="222"/>
      <c r="N111" s="222"/>
      <c r="O111" s="222"/>
      <c r="P111" s="222"/>
      <c r="Q111" s="222"/>
      <c r="R111" s="222"/>
      <c r="S111" s="222"/>
      <c r="T111" s="222"/>
      <c r="U111" s="222"/>
    </row>
    <row r="112" spans="1:28" s="123" customFormat="1" ht="15" customHeight="1" x14ac:dyDescent="0.25">
      <c r="A112" s="129" t="s">
        <v>41</v>
      </c>
      <c r="B112" s="125"/>
      <c r="C112" s="222"/>
      <c r="D112" s="222"/>
      <c r="E112" s="222"/>
      <c r="F112" s="222"/>
      <c r="G112" s="222"/>
      <c r="H112" s="222"/>
      <c r="I112" s="222"/>
      <c r="J112" s="222"/>
      <c r="K112" s="222"/>
      <c r="L112" s="222"/>
      <c r="M112" s="222"/>
      <c r="N112" s="222"/>
      <c r="O112" s="222"/>
      <c r="P112" s="222"/>
      <c r="Q112" s="222"/>
      <c r="R112" s="222"/>
      <c r="S112" s="222"/>
      <c r="T112" s="222"/>
      <c r="U112" s="222"/>
    </row>
    <row r="113" spans="1:28" s="123" customFormat="1" ht="15" customHeight="1" x14ac:dyDescent="0.25">
      <c r="A113" s="1112" t="s">
        <v>42</v>
      </c>
      <c r="B113" s="1113"/>
      <c r="C113" s="222"/>
      <c r="D113" s="222"/>
      <c r="E113" s="222"/>
      <c r="F113" s="222"/>
      <c r="G113" s="222"/>
      <c r="H113" s="222"/>
      <c r="I113" s="222"/>
      <c r="J113" s="222"/>
      <c r="K113" s="222"/>
      <c r="L113" s="222"/>
      <c r="M113" s="222"/>
      <c r="N113" s="222"/>
      <c r="O113" s="222"/>
      <c r="P113" s="222"/>
      <c r="Q113" s="222"/>
      <c r="R113" s="222"/>
      <c r="S113" s="222"/>
      <c r="T113" s="222"/>
      <c r="U113" s="222"/>
    </row>
    <row r="114" spans="1:28" s="123" customFormat="1" ht="15" customHeight="1" x14ac:dyDescent="0.2">
      <c r="A114" s="1114" t="s">
        <v>43</v>
      </c>
      <c r="B114" s="1115"/>
      <c r="C114" s="222"/>
      <c r="D114" s="222"/>
      <c r="E114" s="222"/>
      <c r="F114" s="222"/>
      <c r="G114" s="222"/>
      <c r="H114" s="222"/>
      <c r="I114" s="222"/>
      <c r="J114" s="222"/>
      <c r="K114" s="222"/>
      <c r="L114" s="222"/>
      <c r="M114" s="222"/>
      <c r="N114" s="222"/>
      <c r="O114" s="222"/>
      <c r="P114" s="222"/>
      <c r="Q114" s="222"/>
      <c r="R114" s="222"/>
      <c r="S114" s="222"/>
      <c r="T114" s="222"/>
      <c r="U114" s="222"/>
    </row>
    <row r="115" spans="1:28" s="123" customFormat="1" ht="15" customHeight="1" x14ac:dyDescent="0.2">
      <c r="A115" s="130" t="s">
        <v>44</v>
      </c>
      <c r="B115" s="125" t="str">
        <f>A280</f>
        <v>DHS05</v>
      </c>
      <c r="C115" s="222"/>
      <c r="D115" s="222"/>
      <c r="E115" s="222"/>
      <c r="F115" s="222"/>
      <c r="G115" s="222"/>
      <c r="H115" s="222"/>
      <c r="I115" s="222"/>
      <c r="J115" s="222"/>
      <c r="K115" s="222"/>
      <c r="L115" s="222"/>
      <c r="M115" s="222"/>
      <c r="N115" s="222"/>
      <c r="O115" s="222"/>
      <c r="P115" s="222"/>
      <c r="Q115" s="222"/>
      <c r="R115" s="222"/>
      <c r="S115" s="222"/>
      <c r="T115" s="222"/>
      <c r="U115" s="222"/>
    </row>
    <row r="116" spans="1:28" s="123" customFormat="1" ht="15" customHeight="1" x14ac:dyDescent="0.2">
      <c r="A116" s="131" t="str">
        <f>B285</f>
        <v/>
      </c>
      <c r="B116" s="125"/>
      <c r="C116" s="222"/>
      <c r="D116" s="222"/>
      <c r="E116" s="222"/>
      <c r="F116" s="222"/>
      <c r="G116" s="222"/>
      <c r="H116" s="222"/>
      <c r="I116" s="222"/>
      <c r="J116" s="222"/>
      <c r="K116" s="222"/>
      <c r="L116" s="222"/>
      <c r="M116" s="222"/>
      <c r="N116" s="222"/>
      <c r="O116" s="222"/>
      <c r="P116" s="222"/>
      <c r="Q116" s="222"/>
      <c r="R116" s="222"/>
      <c r="S116" s="222"/>
      <c r="T116" s="222"/>
      <c r="U116" s="222"/>
    </row>
    <row r="117" spans="1:28" s="123" customFormat="1" ht="15" customHeight="1" x14ac:dyDescent="0.2">
      <c r="A117" s="131" t="str">
        <f>B284</f>
        <v/>
      </c>
      <c r="B117" s="132"/>
      <c r="C117" s="222"/>
      <c r="D117" s="222"/>
      <c r="E117" s="222"/>
      <c r="F117" s="222"/>
      <c r="G117" s="222"/>
      <c r="H117" s="222"/>
      <c r="I117" s="222"/>
      <c r="J117" s="222"/>
      <c r="K117" s="222"/>
      <c r="L117" s="222"/>
      <c r="M117" s="222"/>
      <c r="N117" s="222"/>
      <c r="O117" s="222"/>
      <c r="P117" s="222"/>
      <c r="Q117" s="222"/>
      <c r="R117" s="222"/>
      <c r="S117" s="222"/>
      <c r="T117" s="222"/>
      <c r="U117" s="222"/>
    </row>
    <row r="118" spans="1:28" s="123" customFormat="1" ht="15" customHeight="1" x14ac:dyDescent="0.2">
      <c r="A118" s="130"/>
      <c r="B118" s="125"/>
      <c r="C118" s="222"/>
      <c r="D118" s="222"/>
      <c r="E118" s="222"/>
      <c r="F118" s="222"/>
      <c r="G118" s="222"/>
      <c r="H118" s="222"/>
      <c r="I118" s="222"/>
      <c r="J118" s="222"/>
      <c r="K118" s="222"/>
      <c r="L118" s="222"/>
      <c r="M118" s="222"/>
      <c r="N118" s="222"/>
      <c r="O118" s="222"/>
      <c r="P118" s="222"/>
      <c r="Q118" s="222"/>
      <c r="R118" s="222"/>
      <c r="S118" s="222"/>
      <c r="T118" s="222"/>
      <c r="U118" s="222"/>
    </row>
    <row r="119" spans="1:28" s="123" customFormat="1" ht="15" customHeight="1" x14ac:dyDescent="0.2">
      <c r="A119" s="133"/>
      <c r="B119" s="134"/>
      <c r="C119" s="222"/>
      <c r="D119" s="222"/>
      <c r="E119" s="222"/>
      <c r="F119" s="222"/>
      <c r="G119" s="222"/>
      <c r="H119" s="222"/>
      <c r="I119" s="222"/>
      <c r="J119" s="222"/>
      <c r="K119" s="222"/>
      <c r="L119" s="222"/>
      <c r="M119" s="222"/>
      <c r="N119" s="222"/>
      <c r="O119" s="222"/>
      <c r="P119" s="222"/>
      <c r="Q119" s="222"/>
      <c r="R119" s="222"/>
      <c r="S119" s="222"/>
      <c r="T119" s="222"/>
      <c r="U119" s="222"/>
    </row>
    <row r="120" spans="1:28" s="157" customFormat="1" ht="20.100000000000001" customHeight="1" x14ac:dyDescent="0.2">
      <c r="A120" s="1257" t="s">
        <v>186</v>
      </c>
      <c r="B120" s="1258"/>
      <c r="C120" s="1261" t="s">
        <v>48</v>
      </c>
      <c r="D120" s="1262"/>
      <c r="E120" s="1262"/>
      <c r="F120" s="1262"/>
      <c r="G120" s="1263"/>
      <c r="H120" s="1263" t="s">
        <v>49</v>
      </c>
      <c r="I120" s="1262"/>
      <c r="J120" s="1262"/>
      <c r="K120" s="1262"/>
      <c r="L120" s="1263"/>
      <c r="M120" s="1263" t="s">
        <v>50</v>
      </c>
      <c r="N120" s="1262"/>
      <c r="O120" s="1262"/>
      <c r="P120" s="1262"/>
      <c r="Q120" s="1263"/>
      <c r="R120" s="1263" t="s">
        <v>51</v>
      </c>
      <c r="S120" s="1262"/>
      <c r="T120" s="1262"/>
      <c r="U120" s="1262"/>
      <c r="V120" s="1262"/>
      <c r="W120" s="1262"/>
      <c r="X120" s="1262"/>
      <c r="Y120" s="1262"/>
      <c r="Z120" s="1262"/>
      <c r="AA120" s="1262"/>
      <c r="AB120" s="1277"/>
    </row>
    <row r="121" spans="1:28" s="162" customFormat="1" ht="20.100000000000001" customHeight="1" x14ac:dyDescent="0.2">
      <c r="A121" s="1259"/>
      <c r="B121" s="1260"/>
      <c r="C121" s="528" t="s">
        <v>0</v>
      </c>
      <c r="D121" s="529" t="s">
        <v>1</v>
      </c>
      <c r="E121" s="529" t="s">
        <v>2</v>
      </c>
      <c r="F121" s="529" t="s">
        <v>3</v>
      </c>
      <c r="G121" s="530" t="s">
        <v>4</v>
      </c>
      <c r="H121" s="529" t="s">
        <v>0</v>
      </c>
      <c r="I121" s="529" t="s">
        <v>1</v>
      </c>
      <c r="J121" s="529" t="s">
        <v>2</v>
      </c>
      <c r="K121" s="529" t="s">
        <v>3</v>
      </c>
      <c r="L121" s="530" t="s">
        <v>4</v>
      </c>
      <c r="M121" s="529" t="s">
        <v>0</v>
      </c>
      <c r="N121" s="529" t="s">
        <v>1</v>
      </c>
      <c r="O121" s="529" t="s">
        <v>2</v>
      </c>
      <c r="P121" s="529" t="s">
        <v>3</v>
      </c>
      <c r="Q121" s="530" t="s">
        <v>4</v>
      </c>
      <c r="R121" s="529" t="s">
        <v>187</v>
      </c>
      <c r="S121" s="529" t="s">
        <v>188</v>
      </c>
      <c r="T121" s="529" t="s">
        <v>54</v>
      </c>
      <c r="U121" s="529" t="s">
        <v>55</v>
      </c>
      <c r="V121" s="529" t="s">
        <v>56</v>
      </c>
      <c r="W121" s="529" t="s">
        <v>57</v>
      </c>
      <c r="X121" s="529" t="s">
        <v>58</v>
      </c>
      <c r="Y121" s="529" t="s">
        <v>59</v>
      </c>
      <c r="Z121" s="529" t="s">
        <v>60</v>
      </c>
      <c r="AA121" s="529" t="s">
        <v>61</v>
      </c>
      <c r="AB121" s="531" t="s">
        <v>62</v>
      </c>
    </row>
    <row r="122" spans="1:28" s="157" customFormat="1" ht="17.100000000000001" customHeight="1" x14ac:dyDescent="0.2">
      <c r="A122" s="1278" t="s">
        <v>18</v>
      </c>
      <c r="B122" s="532" t="s">
        <v>14</v>
      </c>
      <c r="C122" s="533">
        <v>4.4661606736156942</v>
      </c>
      <c r="D122" s="534">
        <v>6.3174599401359695</v>
      </c>
      <c r="E122" s="534">
        <v>7.96624478852533</v>
      </c>
      <c r="F122" s="534">
        <v>6.0094697879446368</v>
      </c>
      <c r="G122" s="535">
        <v>36.2353377639934</v>
      </c>
      <c r="H122" s="534">
        <v>21.754448297143114</v>
      </c>
      <c r="I122" s="534">
        <v>32.726403297369636</v>
      </c>
      <c r="J122" s="534">
        <v>48.307597014653311</v>
      </c>
      <c r="K122" s="534">
        <v>69.82967843786335</v>
      </c>
      <c r="L122" s="535">
        <v>89.066556319539075</v>
      </c>
      <c r="M122" s="534">
        <v>4.6928111498679055</v>
      </c>
      <c r="N122" s="534">
        <v>5.9168884425235184</v>
      </c>
      <c r="O122" s="534">
        <v>6.9498206775633067</v>
      </c>
      <c r="P122" s="534">
        <v>7.0163919094271154</v>
      </c>
      <c r="Q122" s="535">
        <v>8.7108606426592647</v>
      </c>
      <c r="R122" s="534">
        <v>72.302470737184819</v>
      </c>
      <c r="S122" s="534">
        <v>7.4625004566379802</v>
      </c>
      <c r="T122" s="534">
        <v>7.7980453838932249</v>
      </c>
      <c r="U122" s="534">
        <v>7.0237417121692554</v>
      </c>
      <c r="V122" s="534">
        <v>50.504018991352275</v>
      </c>
      <c r="W122" s="534">
        <v>6.5402990200219708</v>
      </c>
      <c r="X122" s="534">
        <v>38.424172723113934</v>
      </c>
      <c r="Y122" s="534">
        <v>7.8502752829997249</v>
      </c>
      <c r="Z122" s="534">
        <v>15.353258979136003</v>
      </c>
      <c r="AA122" s="534">
        <v>10.335294350815124</v>
      </c>
      <c r="AB122" s="536">
        <v>10.86358667010848</v>
      </c>
    </row>
    <row r="123" spans="1:28" s="157" customFormat="1" ht="17.100000000000001" customHeight="1" x14ac:dyDescent="0.2">
      <c r="A123" s="1279"/>
      <c r="B123" s="537" t="s">
        <v>63</v>
      </c>
      <c r="C123" s="538">
        <v>95.533839326384211</v>
      </c>
      <c r="D123" s="539">
        <v>93.682540059863925</v>
      </c>
      <c r="E123" s="539">
        <v>92.033755211474627</v>
      </c>
      <c r="F123" s="539">
        <v>93.990530212055305</v>
      </c>
      <c r="G123" s="540">
        <v>63.764662236007396</v>
      </c>
      <c r="H123" s="539">
        <v>78.245551702856801</v>
      </c>
      <c r="I123" s="539">
        <v>67.273596702630257</v>
      </c>
      <c r="J123" s="539">
        <v>51.69240298534654</v>
      </c>
      <c r="K123" s="539">
        <v>30.17032156213666</v>
      </c>
      <c r="L123" s="540">
        <v>10.933443680460972</v>
      </c>
      <c r="M123" s="539">
        <v>95.307188850132079</v>
      </c>
      <c r="N123" s="539">
        <v>94.083111557476357</v>
      </c>
      <c r="O123" s="539">
        <v>93.050179322436676</v>
      </c>
      <c r="P123" s="539">
        <v>92.983608090572815</v>
      </c>
      <c r="Q123" s="540">
        <v>91.289139357340787</v>
      </c>
      <c r="R123" s="539">
        <v>27.697529262815017</v>
      </c>
      <c r="S123" s="539">
        <v>92.537499543362074</v>
      </c>
      <c r="T123" s="539">
        <v>92.20195461610659</v>
      </c>
      <c r="U123" s="539">
        <v>92.976258287830703</v>
      </c>
      <c r="V123" s="539">
        <v>49.49598100864803</v>
      </c>
      <c r="W123" s="539">
        <v>93.459700979978052</v>
      </c>
      <c r="X123" s="539">
        <v>61.575827276885718</v>
      </c>
      <c r="Y123" s="539">
        <v>92.149724717000254</v>
      </c>
      <c r="Z123" s="539">
        <v>84.646741020863885</v>
      </c>
      <c r="AA123" s="539">
        <v>89.664705649184967</v>
      </c>
      <c r="AB123" s="541">
        <v>89.136413329891198</v>
      </c>
    </row>
    <row r="124" spans="1:28" s="157" customFormat="1" ht="17.100000000000001" customHeight="1" x14ac:dyDescent="0.2">
      <c r="A124" s="1279" t="s">
        <v>97</v>
      </c>
      <c r="B124" s="537" t="s">
        <v>15</v>
      </c>
      <c r="C124" s="542">
        <f>C122*C129/100</f>
        <v>4.0788324229983131</v>
      </c>
      <c r="D124" s="542">
        <f>D122*D129/100</f>
        <v>5.4694371386903731</v>
      </c>
      <c r="E124" s="542">
        <f t="shared" ref="E124:AB124" si="0">E122*E129/100</f>
        <v>6.4776776557689368</v>
      </c>
      <c r="F124" s="542">
        <f t="shared" si="0"/>
        <v>4.8624733693773825</v>
      </c>
      <c r="G124" s="542">
        <f t="shared" si="0"/>
        <v>16.978327857365642</v>
      </c>
      <c r="H124" s="542">
        <f t="shared" si="0"/>
        <v>10.891989772731979</v>
      </c>
      <c r="I124" s="542">
        <f t="shared" si="0"/>
        <v>10.121124239722793</v>
      </c>
      <c r="J124" s="542">
        <f t="shared" si="0"/>
        <v>11.171666145577239</v>
      </c>
      <c r="K124" s="542">
        <f t="shared" si="0"/>
        <v>26.957395613777354</v>
      </c>
      <c r="L124" s="542">
        <f t="shared" si="0"/>
        <v>54.295529546049245</v>
      </c>
      <c r="M124" s="542">
        <f t="shared" si="0"/>
        <v>4.3519026322212522</v>
      </c>
      <c r="N124" s="542">
        <f t="shared" si="0"/>
        <v>5.066988059366242</v>
      </c>
      <c r="O124" s="542">
        <f t="shared" si="0"/>
        <v>5.8882329183887627</v>
      </c>
      <c r="P124" s="542">
        <f t="shared" si="0"/>
        <v>5.3914677855037132</v>
      </c>
      <c r="Q124" s="542">
        <f t="shared" si="0"/>
        <v>6.7197321969878745</v>
      </c>
      <c r="R124" s="542">
        <f t="shared" si="0"/>
        <v>26.614626877426161</v>
      </c>
      <c r="S124" s="542">
        <f t="shared" si="0"/>
        <v>4.5364895122858497</v>
      </c>
      <c r="T124" s="542">
        <f t="shared" si="0"/>
        <v>4.944746450389224</v>
      </c>
      <c r="U124" s="542">
        <f t="shared" si="0"/>
        <v>4.106888544100034</v>
      </c>
      <c r="V124" s="542">
        <f t="shared" si="0"/>
        <v>24.058299623366338</v>
      </c>
      <c r="W124" s="542">
        <f t="shared" si="0"/>
        <v>4.3011860969570126</v>
      </c>
      <c r="X124" s="542">
        <f t="shared" si="0"/>
        <v>19.002797102880471</v>
      </c>
      <c r="Y124" s="542">
        <f t="shared" si="0"/>
        <v>5.2223780863507674</v>
      </c>
      <c r="Z124" s="542">
        <f t="shared" si="0"/>
        <v>13.019520923082659</v>
      </c>
      <c r="AA124" s="542">
        <f t="shared" si="0"/>
        <v>4.995306974591986</v>
      </c>
      <c r="AB124" s="542">
        <f t="shared" si="0"/>
        <v>3.6561159266130532</v>
      </c>
    </row>
    <row r="125" spans="1:28" s="157" customFormat="1" ht="17.100000000000001" customHeight="1" x14ac:dyDescent="0.2">
      <c r="A125" s="1279"/>
      <c r="B125" s="537" t="s">
        <v>16</v>
      </c>
      <c r="C125" s="542">
        <f>C122*C128/100</f>
        <v>0.38732825061738102</v>
      </c>
      <c r="D125" s="542">
        <f>D122*D128/100</f>
        <v>0.84802280144559417</v>
      </c>
      <c r="E125" s="542">
        <f t="shared" ref="E125:AB125" si="1">E122*E128/100</f>
        <v>1.488567132756395</v>
      </c>
      <c r="F125" s="542">
        <f t="shared" si="1"/>
        <v>1.1469964185672554</v>
      </c>
      <c r="G125" s="542">
        <f t="shared" si="1"/>
        <v>19.257009906627765</v>
      </c>
      <c r="H125" s="542">
        <f t="shared" si="1"/>
        <v>10.862458524411133</v>
      </c>
      <c r="I125" s="542">
        <f t="shared" si="1"/>
        <v>22.605279057646882</v>
      </c>
      <c r="J125" s="542">
        <f t="shared" si="1"/>
        <v>37.135930869076113</v>
      </c>
      <c r="K125" s="542">
        <f t="shared" si="1"/>
        <v>42.872282824085893</v>
      </c>
      <c r="L125" s="542">
        <f t="shared" si="1"/>
        <v>34.771026773489716</v>
      </c>
      <c r="M125" s="542">
        <f t="shared" si="1"/>
        <v>0.34090851764665131</v>
      </c>
      <c r="N125" s="542">
        <f t="shared" si="1"/>
        <v>0.8499003831572769</v>
      </c>
      <c r="O125" s="542">
        <f t="shared" si="1"/>
        <v>1.0615877591745433</v>
      </c>
      <c r="P125" s="542">
        <f t="shared" si="1"/>
        <v>1.6249241239234036</v>
      </c>
      <c r="Q125" s="542">
        <f t="shared" si="1"/>
        <v>1.9911284456713922</v>
      </c>
      <c r="R125" s="542">
        <f t="shared" si="1"/>
        <v>45.687843859758694</v>
      </c>
      <c r="S125" s="542">
        <f t="shared" si="1"/>
        <v>2.9260109443521314</v>
      </c>
      <c r="T125" s="542">
        <f t="shared" si="1"/>
        <v>2.8532989335040049</v>
      </c>
      <c r="U125" s="542">
        <f t="shared" si="1"/>
        <v>2.916853168069224</v>
      </c>
      <c r="V125" s="542">
        <f t="shared" si="1"/>
        <v>26.445719367985916</v>
      </c>
      <c r="W125" s="542">
        <f t="shared" si="1"/>
        <v>2.2391129230649618</v>
      </c>
      <c r="X125" s="542">
        <f t="shared" si="1"/>
        <v>19.421375620233476</v>
      </c>
      <c r="Y125" s="542">
        <f t="shared" si="1"/>
        <v>2.6278971966489593</v>
      </c>
      <c r="Z125" s="542">
        <f t="shared" si="1"/>
        <v>2.333738056053333</v>
      </c>
      <c r="AA125" s="542">
        <f t="shared" si="1"/>
        <v>5.3399873762231387</v>
      </c>
      <c r="AB125" s="542">
        <f t="shared" si="1"/>
        <v>7.2074707434954197</v>
      </c>
    </row>
    <row r="126" spans="1:28" s="157" customFormat="1" ht="17.100000000000001" customHeight="1" x14ac:dyDescent="0.2">
      <c r="A126" s="1279"/>
      <c r="B126" s="537" t="s">
        <v>65</v>
      </c>
      <c r="C126" s="542">
        <f>100-C124-C125-C127</f>
        <v>13.413103436005031</v>
      </c>
      <c r="D126" s="542">
        <f>100-D124-D125-D127</f>
        <v>20.98039406448811</v>
      </c>
      <c r="E126" s="542">
        <f t="shared" ref="E126:AB126" si="2">100-E124-E125-E127</f>
        <v>24.37318250132185</v>
      </c>
      <c r="F126" s="542">
        <f t="shared" si="2"/>
        <v>30.655592502833279</v>
      </c>
      <c r="G126" s="542">
        <f t="shared" si="2"/>
        <v>38.761735701529588</v>
      </c>
      <c r="H126" s="542">
        <f t="shared" si="2"/>
        <v>41.242004709323183</v>
      </c>
      <c r="I126" s="542">
        <f t="shared" si="2"/>
        <v>56.691295186335061</v>
      </c>
      <c r="J126" s="542">
        <f t="shared" si="2"/>
        <v>45.088849520460698</v>
      </c>
      <c r="K126" s="542">
        <f t="shared" si="2"/>
        <v>28.68730530404083</v>
      </c>
      <c r="L126" s="542">
        <f t="shared" si="2"/>
        <v>10.058475656567735</v>
      </c>
      <c r="M126" s="542">
        <f t="shared" si="2"/>
        <v>11.786202723040176</v>
      </c>
      <c r="N126" s="542">
        <f t="shared" si="2"/>
        <v>20.128181711628585</v>
      </c>
      <c r="O126" s="542">
        <f t="shared" si="2"/>
        <v>23.213097200592202</v>
      </c>
      <c r="P126" s="542">
        <f t="shared" si="2"/>
        <v>28.766895915543728</v>
      </c>
      <c r="Q126" s="542">
        <f t="shared" si="2"/>
        <v>36.909828401666907</v>
      </c>
      <c r="R126" s="542">
        <f t="shared" si="2"/>
        <v>23.074673282240607</v>
      </c>
      <c r="S126" s="542">
        <f t="shared" si="2"/>
        <v>2.4120166193545174</v>
      </c>
      <c r="T126" s="542">
        <f t="shared" si="2"/>
        <v>23.516283942679792</v>
      </c>
      <c r="U126" s="542">
        <f t="shared" si="2"/>
        <v>32.550831830616552</v>
      </c>
      <c r="V126" s="542">
        <f t="shared" si="2"/>
        <v>11.012008695764798</v>
      </c>
      <c r="W126" s="542">
        <f t="shared" si="2"/>
        <v>19.1005336167824</v>
      </c>
      <c r="X126" s="542">
        <f t="shared" si="2"/>
        <v>16.003867209451677</v>
      </c>
      <c r="Y126" s="542">
        <f t="shared" si="2"/>
        <v>18.218388043259552</v>
      </c>
      <c r="Z126" s="542">
        <f t="shared" si="2"/>
        <v>50.579638617171803</v>
      </c>
      <c r="AA126" s="542">
        <f t="shared" si="2"/>
        <v>4.2990046522505025</v>
      </c>
      <c r="AB126" s="542">
        <f t="shared" si="2"/>
        <v>10.269091145004637</v>
      </c>
    </row>
    <row r="127" spans="1:28" s="157" customFormat="1" ht="17.100000000000001" customHeight="1" x14ac:dyDescent="0.2">
      <c r="A127" s="1279"/>
      <c r="B127" s="537" t="s">
        <v>19</v>
      </c>
      <c r="C127" s="538">
        <v>82.120735890379265</v>
      </c>
      <c r="D127" s="539">
        <v>72.702145995375929</v>
      </c>
      <c r="E127" s="539">
        <v>67.660572710152806</v>
      </c>
      <c r="F127" s="539">
        <v>63.334937709222082</v>
      </c>
      <c r="G127" s="540">
        <v>25.002926534477005</v>
      </c>
      <c r="H127" s="539">
        <v>37.003546993533703</v>
      </c>
      <c r="I127" s="539">
        <v>10.582301516295267</v>
      </c>
      <c r="J127" s="539">
        <v>6.6035534648859588</v>
      </c>
      <c r="K127" s="539">
        <v>1.4830162580959259</v>
      </c>
      <c r="L127" s="540">
        <v>0.87496802389330353</v>
      </c>
      <c r="M127" s="539">
        <v>83.520986127091916</v>
      </c>
      <c r="N127" s="539">
        <v>73.9549298458479</v>
      </c>
      <c r="O127" s="539">
        <v>69.837082121844489</v>
      </c>
      <c r="P127" s="539">
        <v>64.216712175029159</v>
      </c>
      <c r="Q127" s="540">
        <v>54.379310955673823</v>
      </c>
      <c r="R127" s="539">
        <v>4.6228559805745375</v>
      </c>
      <c r="S127" s="539">
        <v>90.1254829240075</v>
      </c>
      <c r="T127" s="539">
        <v>68.685670673426984</v>
      </c>
      <c r="U127" s="539">
        <v>60.425426457214193</v>
      </c>
      <c r="V127" s="539">
        <v>38.483972312882948</v>
      </c>
      <c r="W127" s="539">
        <v>74.359167363195624</v>
      </c>
      <c r="X127" s="539">
        <v>45.571960067434382</v>
      </c>
      <c r="Y127" s="539">
        <v>73.931336673740716</v>
      </c>
      <c r="Z127" s="539">
        <v>34.067102403692196</v>
      </c>
      <c r="AA127" s="539">
        <v>85.365700996934379</v>
      </c>
      <c r="AB127" s="541">
        <v>78.867322184886888</v>
      </c>
    </row>
    <row r="128" spans="1:28" s="157" customFormat="1" ht="17.100000000000001" customHeight="1" x14ac:dyDescent="0.2">
      <c r="A128" s="1279" t="s">
        <v>98</v>
      </c>
      <c r="B128" s="537" t="s">
        <v>67</v>
      </c>
      <c r="C128" s="538">
        <v>8.6725104384524876</v>
      </c>
      <c r="D128" s="539">
        <v>13.423477307041576</v>
      </c>
      <c r="E128" s="539">
        <v>18.685932610312754</v>
      </c>
      <c r="F128" s="539">
        <v>19.08648281863735</v>
      </c>
      <c r="G128" s="540">
        <v>53.144281507879896</v>
      </c>
      <c r="H128" s="539">
        <v>49.932125954385327</v>
      </c>
      <c r="I128" s="539">
        <v>69.073521010675094</v>
      </c>
      <c r="J128" s="539">
        <v>76.873893888390967</v>
      </c>
      <c r="K128" s="539">
        <v>61.395503721580226</v>
      </c>
      <c r="L128" s="540">
        <v>39.039374834189907</v>
      </c>
      <c r="M128" s="539">
        <v>7.2644840535772959</v>
      </c>
      <c r="N128" s="539">
        <v>14.363975109775762</v>
      </c>
      <c r="O128" s="539">
        <v>15.275038140217873</v>
      </c>
      <c r="P128" s="539">
        <v>23.158970378210782</v>
      </c>
      <c r="Q128" s="540">
        <v>22.857999081288686</v>
      </c>
      <c r="R128" s="539">
        <v>63.189879120218848</v>
      </c>
      <c r="S128" s="539">
        <v>39.209524493220115</v>
      </c>
      <c r="T128" s="539">
        <v>36.589924693147616</v>
      </c>
      <c r="U128" s="539">
        <v>41.528479941332655</v>
      </c>
      <c r="V128" s="539">
        <v>52.36359382114555</v>
      </c>
      <c r="W128" s="539">
        <v>34.235635346492764</v>
      </c>
      <c r="X128" s="539">
        <v>50.544681235389646</v>
      </c>
      <c r="Y128" s="539">
        <v>33.475223503815712</v>
      </c>
      <c r="Z128" s="539">
        <v>15.200278059692202</v>
      </c>
      <c r="AA128" s="539">
        <v>51.667491945229258</v>
      </c>
      <c r="AB128" s="541">
        <v>66.345222460709181</v>
      </c>
    </row>
    <row r="129" spans="1:28" s="157" customFormat="1" ht="17.100000000000001" customHeight="1" x14ac:dyDescent="0.2">
      <c r="A129" s="1280"/>
      <c r="B129" s="543" t="s">
        <v>69</v>
      </c>
      <c r="C129" s="544">
        <v>91.327489561547509</v>
      </c>
      <c r="D129" s="545">
        <v>86.576522692958392</v>
      </c>
      <c r="E129" s="545">
        <v>81.314067389687267</v>
      </c>
      <c r="F129" s="545">
        <v>80.913517181362664</v>
      </c>
      <c r="G129" s="546">
        <v>46.855718492120126</v>
      </c>
      <c r="H129" s="545">
        <v>50.067874045614666</v>
      </c>
      <c r="I129" s="545">
        <v>30.926478989325023</v>
      </c>
      <c r="J129" s="545">
        <v>23.126106111609111</v>
      </c>
      <c r="K129" s="545">
        <v>38.604496278419631</v>
      </c>
      <c r="L129" s="546">
        <v>60.960625165809965</v>
      </c>
      <c r="M129" s="545">
        <v>92.735515946422666</v>
      </c>
      <c r="N129" s="545">
        <v>85.636024890224249</v>
      </c>
      <c r="O129" s="545">
        <v>84.724961859782113</v>
      </c>
      <c r="P129" s="545">
        <v>76.841029621789232</v>
      </c>
      <c r="Q129" s="546">
        <v>77.142000918711346</v>
      </c>
      <c r="R129" s="545">
        <v>36.810120879781202</v>
      </c>
      <c r="S129" s="545">
        <v>60.790475506779899</v>
      </c>
      <c r="T129" s="545">
        <v>63.410075306852434</v>
      </c>
      <c r="U129" s="545">
        <v>58.47152005866738</v>
      </c>
      <c r="V129" s="545">
        <v>47.636406178854408</v>
      </c>
      <c r="W129" s="545">
        <v>65.764364653507286</v>
      </c>
      <c r="X129" s="545">
        <v>49.455318764610389</v>
      </c>
      <c r="Y129" s="545">
        <v>66.524776496184302</v>
      </c>
      <c r="Z129" s="545">
        <v>84.799721940307734</v>
      </c>
      <c r="AA129" s="545">
        <v>48.332508054770749</v>
      </c>
      <c r="AB129" s="547">
        <v>33.654777539290755</v>
      </c>
    </row>
    <row r="130" spans="1:28" s="123" customFormat="1" ht="15" customHeight="1" x14ac:dyDescent="0.2">
      <c r="A130" s="1137" t="s">
        <v>70</v>
      </c>
      <c r="B130" s="147" t="s">
        <v>99</v>
      </c>
      <c r="C130" s="148">
        <f>C146/(C146+C147)*100</f>
        <v>3.0556796826556729</v>
      </c>
      <c r="D130" s="148">
        <f t="shared" ref="D130:AB130" si="3">D146/(D146+D147)*100</f>
        <v>4.2004553316802529</v>
      </c>
      <c r="E130" s="148">
        <f t="shared" si="3"/>
        <v>5.8239248777044716</v>
      </c>
      <c r="F130" s="148">
        <f t="shared" si="3"/>
        <v>2.1020526540752615</v>
      </c>
      <c r="G130" s="148">
        <f t="shared" si="3"/>
        <v>39.267820227806091</v>
      </c>
      <c r="H130" s="148">
        <f t="shared" si="3"/>
        <v>22.499953186641825</v>
      </c>
      <c r="I130" s="148">
        <f t="shared" si="3"/>
        <v>28.560021323953649</v>
      </c>
      <c r="J130" s="148">
        <f t="shared" si="3"/>
        <v>47.061501359723962</v>
      </c>
      <c r="K130" s="148">
        <f t="shared" si="3"/>
        <v>67.449640068596864</v>
      </c>
      <c r="L130" s="148">
        <f t="shared" si="3"/>
        <v>86.63138837868442</v>
      </c>
      <c r="M130" s="148">
        <f t="shared" si="3"/>
        <v>2.8917976442406705</v>
      </c>
      <c r="N130" s="148">
        <f t="shared" si="3"/>
        <v>4.4421456711937504</v>
      </c>
      <c r="O130" s="148">
        <f t="shared" si="3"/>
        <v>5.3728312531946676</v>
      </c>
      <c r="P130" s="148">
        <f t="shared" si="3"/>
        <v>2.5655473627029672</v>
      </c>
      <c r="Q130" s="148">
        <f t="shared" si="3"/>
        <v>6.3927393650736857</v>
      </c>
      <c r="R130" s="148">
        <f t="shared" si="3"/>
        <v>71.656071017189973</v>
      </c>
      <c r="S130" s="148">
        <f t="shared" si="3"/>
        <v>69.677546245881885</v>
      </c>
      <c r="T130" s="148">
        <f t="shared" si="3"/>
        <v>14.183476175935361</v>
      </c>
      <c r="U130" s="148">
        <f t="shared" si="3"/>
        <v>5.6809720240388462</v>
      </c>
      <c r="V130" s="148">
        <f t="shared" si="3"/>
        <v>79.136605171683499</v>
      </c>
      <c r="W130" s="148">
        <f t="shared" si="3"/>
        <v>13.867983807000275</v>
      </c>
      <c r="X130" s="148">
        <f t="shared" si="3"/>
        <v>66.752057338963127</v>
      </c>
      <c r="Y130" s="148">
        <f t="shared" si="3"/>
        <v>17.729132721469508</v>
      </c>
      <c r="Z130" s="148">
        <f t="shared" si="3"/>
        <v>4.3126671439607831</v>
      </c>
      <c r="AA130" s="148">
        <f t="shared" si="3"/>
        <v>61.602003214808413</v>
      </c>
      <c r="AB130" s="148">
        <f t="shared" si="3"/>
        <v>36.818336696558717</v>
      </c>
    </row>
    <row r="131" spans="1:28" s="123" customFormat="1" ht="15" customHeight="1" x14ac:dyDescent="0.2">
      <c r="A131" s="1138"/>
      <c r="B131" s="150" t="s">
        <v>73</v>
      </c>
      <c r="C131" s="151"/>
      <c r="D131" s="151"/>
      <c r="E131" s="151"/>
      <c r="F131" s="151"/>
      <c r="G131" s="151"/>
      <c r="H131" s="151"/>
      <c r="I131" s="151"/>
      <c r="J131" s="151"/>
      <c r="K131" s="151"/>
      <c r="L131" s="151"/>
      <c r="M131" s="151"/>
      <c r="N131" s="151"/>
      <c r="O131" s="151"/>
      <c r="P131" s="151"/>
      <c r="Q131" s="151"/>
      <c r="R131" s="151"/>
      <c r="S131" s="151"/>
      <c r="T131" s="151"/>
      <c r="U131" s="151"/>
      <c r="V131" s="151"/>
      <c r="W131" s="151"/>
      <c r="X131" s="151"/>
      <c r="Y131" s="151"/>
      <c r="Z131" s="151"/>
      <c r="AA131" s="151"/>
      <c r="AB131" s="152"/>
    </row>
    <row r="132" spans="1:28" s="123" customFormat="1" ht="15" customHeight="1" x14ac:dyDescent="0.2">
      <c r="A132" s="1139"/>
      <c r="B132" s="153" t="s">
        <v>73</v>
      </c>
      <c r="C132" s="154"/>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6"/>
    </row>
    <row r="133" spans="1:28" s="157" customFormat="1" ht="20.100000000000001" customHeight="1" x14ac:dyDescent="0.2">
      <c r="A133" s="1267" t="s">
        <v>189</v>
      </c>
      <c r="B133" s="1268"/>
      <c r="C133" s="1271" t="s">
        <v>48</v>
      </c>
      <c r="D133" s="1272"/>
      <c r="E133" s="1272"/>
      <c r="F133" s="1272"/>
      <c r="G133" s="1273"/>
      <c r="H133" s="1273" t="s">
        <v>49</v>
      </c>
      <c r="I133" s="1272"/>
      <c r="J133" s="1272"/>
      <c r="K133" s="1272"/>
      <c r="L133" s="1273"/>
      <c r="M133" s="1273" t="s">
        <v>50</v>
      </c>
      <c r="N133" s="1272"/>
      <c r="O133" s="1272"/>
      <c r="P133" s="1272"/>
      <c r="Q133" s="1273"/>
      <c r="R133" s="1273" t="s">
        <v>51</v>
      </c>
      <c r="S133" s="1272"/>
      <c r="T133" s="1272"/>
      <c r="U133" s="1272"/>
      <c r="V133" s="1272"/>
      <c r="W133" s="1272"/>
      <c r="X133" s="1272"/>
      <c r="Y133" s="1272"/>
      <c r="Z133" s="1272"/>
      <c r="AA133" s="1272"/>
      <c r="AB133" s="1274"/>
    </row>
    <row r="134" spans="1:28" s="162" customFormat="1" ht="20.100000000000001" customHeight="1" x14ac:dyDescent="0.2">
      <c r="A134" s="1269"/>
      <c r="B134" s="1270"/>
      <c r="C134" s="548" t="s">
        <v>0</v>
      </c>
      <c r="D134" s="549" t="s">
        <v>1</v>
      </c>
      <c r="E134" s="549" t="s">
        <v>2</v>
      </c>
      <c r="F134" s="549" t="s">
        <v>3</v>
      </c>
      <c r="G134" s="550" t="s">
        <v>4</v>
      </c>
      <c r="H134" s="549" t="s">
        <v>0</v>
      </c>
      <c r="I134" s="549" t="s">
        <v>1</v>
      </c>
      <c r="J134" s="549" t="s">
        <v>2</v>
      </c>
      <c r="K134" s="549" t="s">
        <v>3</v>
      </c>
      <c r="L134" s="550" t="s">
        <v>4</v>
      </c>
      <c r="M134" s="549" t="s">
        <v>0</v>
      </c>
      <c r="N134" s="549" t="s">
        <v>1</v>
      </c>
      <c r="O134" s="549" t="s">
        <v>2</v>
      </c>
      <c r="P134" s="549" t="s">
        <v>3</v>
      </c>
      <c r="Q134" s="550" t="s">
        <v>4</v>
      </c>
      <c r="R134" s="549" t="s">
        <v>187</v>
      </c>
      <c r="S134" s="549" t="s">
        <v>188</v>
      </c>
      <c r="T134" s="549" t="s">
        <v>54</v>
      </c>
      <c r="U134" s="549" t="s">
        <v>55</v>
      </c>
      <c r="V134" s="549" t="s">
        <v>56</v>
      </c>
      <c r="W134" s="549" t="s">
        <v>57</v>
      </c>
      <c r="X134" s="549" t="s">
        <v>58</v>
      </c>
      <c r="Y134" s="549" t="s">
        <v>59</v>
      </c>
      <c r="Z134" s="549" t="s">
        <v>60</v>
      </c>
      <c r="AA134" s="549" t="s">
        <v>61</v>
      </c>
      <c r="AB134" s="551" t="s">
        <v>62</v>
      </c>
    </row>
    <row r="135" spans="1:28" s="157" customFormat="1" ht="17.100000000000001" customHeight="1" x14ac:dyDescent="0.2">
      <c r="A135" s="1275" t="s">
        <v>100</v>
      </c>
      <c r="B135" s="552" t="s">
        <v>101</v>
      </c>
      <c r="C135" s="553">
        <v>0</v>
      </c>
      <c r="D135" s="554">
        <v>0</v>
      </c>
      <c r="E135" s="554">
        <v>0</v>
      </c>
      <c r="F135" s="554">
        <v>0</v>
      </c>
      <c r="G135" s="555">
        <v>0.83805298872690803</v>
      </c>
      <c r="H135" s="554">
        <v>0</v>
      </c>
      <c r="I135" s="554">
        <v>8.2528308857221962E-3</v>
      </c>
      <c r="J135" s="554">
        <v>1.7950718342581773E-2</v>
      </c>
      <c r="K135" s="554">
        <v>0.83674220885809558</v>
      </c>
      <c r="L135" s="555">
        <v>5.9995681245032015</v>
      </c>
      <c r="M135" s="554">
        <v>0</v>
      </c>
      <c r="N135" s="554">
        <v>0</v>
      </c>
      <c r="O135" s="554">
        <v>0</v>
      </c>
      <c r="P135" s="554">
        <v>0</v>
      </c>
      <c r="Q135" s="555">
        <v>6.1513250156909078E-3</v>
      </c>
      <c r="R135" s="554">
        <v>2.1730407202886219</v>
      </c>
      <c r="S135" s="554">
        <v>0</v>
      </c>
      <c r="T135" s="554">
        <v>6.5768194055460166E-2</v>
      </c>
      <c r="U135" s="554">
        <v>0</v>
      </c>
      <c r="V135" s="554">
        <v>4.7822021513387734E-2</v>
      </c>
      <c r="W135" s="554">
        <v>0</v>
      </c>
      <c r="X135" s="554">
        <v>0.8222124071641348</v>
      </c>
      <c r="Y135" s="554">
        <v>0.1793500538467821</v>
      </c>
      <c r="Z135" s="554">
        <v>0</v>
      </c>
      <c r="AA135" s="554">
        <v>0.23997341062726524</v>
      </c>
      <c r="AB135" s="556">
        <v>0</v>
      </c>
    </row>
    <row r="136" spans="1:28" s="157" customFormat="1" ht="17.100000000000001" customHeight="1" x14ac:dyDescent="0.2">
      <c r="A136" s="1276"/>
      <c r="B136" s="557" t="s">
        <v>102</v>
      </c>
      <c r="C136" s="558">
        <v>0</v>
      </c>
      <c r="D136" s="559">
        <v>2.9413755060330594E-2</v>
      </c>
      <c r="E136" s="559">
        <v>0</v>
      </c>
      <c r="F136" s="559">
        <v>0</v>
      </c>
      <c r="G136" s="560">
        <v>1.0965941178020875</v>
      </c>
      <c r="H136" s="559">
        <v>0.13266686618571288</v>
      </c>
      <c r="I136" s="559">
        <v>0</v>
      </c>
      <c r="J136" s="559">
        <v>0.35865913836395008</v>
      </c>
      <c r="K136" s="559">
        <v>0.53690180975310131</v>
      </c>
      <c r="L136" s="560">
        <v>8.0104432191137978</v>
      </c>
      <c r="M136" s="559">
        <v>0</v>
      </c>
      <c r="N136" s="559">
        <v>3.3444900186375526E-2</v>
      </c>
      <c r="O136" s="559">
        <v>0</v>
      </c>
      <c r="P136" s="559">
        <v>0</v>
      </c>
      <c r="Q136" s="560">
        <v>0</v>
      </c>
      <c r="R136" s="559">
        <v>3.5304695653644655</v>
      </c>
      <c r="S136" s="559">
        <v>0</v>
      </c>
      <c r="T136" s="559">
        <v>6.7976737263337403E-2</v>
      </c>
      <c r="U136" s="559">
        <v>0</v>
      </c>
      <c r="V136" s="559">
        <v>1.2276706393710586</v>
      </c>
      <c r="W136" s="559">
        <v>0</v>
      </c>
      <c r="X136" s="559">
        <v>0.29381233115380573</v>
      </c>
      <c r="Y136" s="559">
        <v>0.15769562748229232</v>
      </c>
      <c r="Z136" s="559">
        <v>4.1516789111714955E-2</v>
      </c>
      <c r="AA136" s="559">
        <v>0</v>
      </c>
      <c r="AB136" s="561">
        <v>0.25003493778230168</v>
      </c>
    </row>
    <row r="137" spans="1:28" s="157" customFormat="1" ht="17.100000000000001" customHeight="1" x14ac:dyDescent="0.2">
      <c r="A137" s="1276"/>
      <c r="B137" s="557" t="s">
        <v>99</v>
      </c>
      <c r="C137" s="558">
        <v>4.4661606736156942</v>
      </c>
      <c r="D137" s="559">
        <v>6.288046185075638</v>
      </c>
      <c r="E137" s="559">
        <v>7.96624478852533</v>
      </c>
      <c r="F137" s="559">
        <v>6.0094697879446368</v>
      </c>
      <c r="G137" s="560">
        <v>34.300690657464401</v>
      </c>
      <c r="H137" s="559">
        <v>21.621781430957398</v>
      </c>
      <c r="I137" s="559">
        <v>32.718150466483912</v>
      </c>
      <c r="J137" s="559">
        <v>47.930987157946767</v>
      </c>
      <c r="K137" s="559">
        <v>68.456034419252148</v>
      </c>
      <c r="L137" s="560">
        <v>75.056544975922051</v>
      </c>
      <c r="M137" s="559">
        <v>4.6928111498679055</v>
      </c>
      <c r="N137" s="559">
        <v>5.883443542337143</v>
      </c>
      <c r="O137" s="559">
        <v>6.9498206775633067</v>
      </c>
      <c r="P137" s="559">
        <v>7.0163919094271154</v>
      </c>
      <c r="Q137" s="560">
        <v>8.7047093176435766</v>
      </c>
      <c r="R137" s="559">
        <v>66.598960451531752</v>
      </c>
      <c r="S137" s="559">
        <v>7.4625004566379802</v>
      </c>
      <c r="T137" s="559">
        <v>7.6643004525744285</v>
      </c>
      <c r="U137" s="559">
        <v>7.0237417121692554</v>
      </c>
      <c r="V137" s="559">
        <v>49.228526330467822</v>
      </c>
      <c r="W137" s="559">
        <v>6.5402990200219708</v>
      </c>
      <c r="X137" s="559">
        <v>37.308147984795994</v>
      </c>
      <c r="Y137" s="559">
        <v>7.5132296016706501</v>
      </c>
      <c r="Z137" s="559">
        <v>15.311742190024285</v>
      </c>
      <c r="AA137" s="559">
        <v>10.095320940187857</v>
      </c>
      <c r="AB137" s="561">
        <v>10.613551732326181</v>
      </c>
    </row>
    <row r="138" spans="1:28" s="157" customFormat="1" ht="17.100000000000001" customHeight="1" x14ac:dyDescent="0.2">
      <c r="A138" s="1276"/>
      <c r="B138" s="557" t="s">
        <v>103</v>
      </c>
      <c r="C138" s="558">
        <v>13.413103436004819</v>
      </c>
      <c r="D138" s="559">
        <v>20.980394064487822</v>
      </c>
      <c r="E138" s="559">
        <v>24.41205437493975</v>
      </c>
      <c r="F138" s="559">
        <v>30.729811949988999</v>
      </c>
      <c r="G138" s="560">
        <v>38.785788002652168</v>
      </c>
      <c r="H138" s="559">
        <v>41.263953143022079</v>
      </c>
      <c r="I138" s="559">
        <v>56.691295186335026</v>
      </c>
      <c r="J138" s="559">
        <v>45.111892463953296</v>
      </c>
      <c r="K138" s="559">
        <v>28.691111473496722</v>
      </c>
      <c r="L138" s="560">
        <v>10.05940495409059</v>
      </c>
      <c r="M138" s="559">
        <v>11.786202723040214</v>
      </c>
      <c r="N138" s="559">
        <v>20.128181711628343</v>
      </c>
      <c r="O138" s="559">
        <v>23.258801790713317</v>
      </c>
      <c r="P138" s="559">
        <v>28.766895915543682</v>
      </c>
      <c r="Q138" s="560">
        <v>36.984004593391703</v>
      </c>
      <c r="R138" s="559">
        <v>23.086998021662133</v>
      </c>
      <c r="S138" s="559">
        <v>2.4120166193546102</v>
      </c>
      <c r="T138" s="559">
        <v>23.53973009726128</v>
      </c>
      <c r="U138" s="559">
        <v>32.550831830616346</v>
      </c>
      <c r="V138" s="559">
        <v>11.012008695765029</v>
      </c>
      <c r="W138" s="559">
        <v>19.100533616782585</v>
      </c>
      <c r="X138" s="559">
        <v>16.060918413406934</v>
      </c>
      <c r="Y138" s="559">
        <v>18.265749100264891</v>
      </c>
      <c r="Z138" s="559">
        <v>50.597516143826027</v>
      </c>
      <c r="AA138" s="559">
        <v>4.3290280003044996</v>
      </c>
      <c r="AB138" s="561">
        <v>10.269091145004342</v>
      </c>
    </row>
    <row r="139" spans="1:28" s="157" customFormat="1" ht="17.100000000000001" customHeight="1" x14ac:dyDescent="0.2">
      <c r="A139" s="1276"/>
      <c r="B139" s="557" t="s">
        <v>19</v>
      </c>
      <c r="C139" s="558">
        <v>82.120735890379265</v>
      </c>
      <c r="D139" s="559">
        <v>72.702145995375929</v>
      </c>
      <c r="E139" s="559">
        <v>67.621700836534714</v>
      </c>
      <c r="F139" s="559">
        <v>63.260718262066248</v>
      </c>
      <c r="G139" s="560">
        <v>24.978874233355175</v>
      </c>
      <c r="H139" s="559">
        <v>36.981598559834701</v>
      </c>
      <c r="I139" s="559">
        <v>10.582301516295267</v>
      </c>
      <c r="J139" s="559">
        <v>6.5805105213932347</v>
      </c>
      <c r="K139" s="559">
        <v>1.4792100886399377</v>
      </c>
      <c r="L139" s="560">
        <v>0.87403872637038038</v>
      </c>
      <c r="M139" s="559">
        <v>83.520986127091916</v>
      </c>
      <c r="N139" s="559">
        <v>73.9549298458479</v>
      </c>
      <c r="O139" s="559">
        <v>69.791377531723469</v>
      </c>
      <c r="P139" s="559">
        <v>64.216712175029159</v>
      </c>
      <c r="Q139" s="560">
        <v>54.305134763949113</v>
      </c>
      <c r="R139" s="559">
        <v>4.6105312411528985</v>
      </c>
      <c r="S139" s="559">
        <v>90.1254829240075</v>
      </c>
      <c r="T139" s="559">
        <v>68.66222451884542</v>
      </c>
      <c r="U139" s="559">
        <v>60.425426457214193</v>
      </c>
      <c r="V139" s="559">
        <v>38.483972312882948</v>
      </c>
      <c r="W139" s="559">
        <v>74.359167363195624</v>
      </c>
      <c r="X139" s="559">
        <v>45.51490886347888</v>
      </c>
      <c r="Y139" s="559">
        <v>73.883975616735242</v>
      </c>
      <c r="Z139" s="559">
        <v>34.049224877037894</v>
      </c>
      <c r="AA139" s="559">
        <v>85.335677648880505</v>
      </c>
      <c r="AB139" s="561">
        <v>78.867322184886888</v>
      </c>
    </row>
    <row r="140" spans="1:28" s="157" customFormat="1" ht="17.100000000000001" customHeight="1" x14ac:dyDescent="0.2">
      <c r="A140" s="1276" t="s">
        <v>104</v>
      </c>
      <c r="B140" s="557" t="s">
        <v>199</v>
      </c>
      <c r="C140" s="558">
        <v>0</v>
      </c>
      <c r="D140" s="559">
        <v>0</v>
      </c>
      <c r="E140" s="559">
        <v>0</v>
      </c>
      <c r="F140" s="559">
        <v>0</v>
      </c>
      <c r="G140" s="560">
        <v>0.83810600586355188</v>
      </c>
      <c r="H140" s="559">
        <v>0</v>
      </c>
      <c r="I140" s="559">
        <v>8.2528308857221962E-3</v>
      </c>
      <c r="J140" s="559">
        <v>1.7950718342581773E-2</v>
      </c>
      <c r="K140" s="559">
        <v>0.83674220885809558</v>
      </c>
      <c r="L140" s="560">
        <v>6.0026978140036151</v>
      </c>
      <c r="M140" s="559">
        <v>0</v>
      </c>
      <c r="N140" s="559">
        <v>0</v>
      </c>
      <c r="O140" s="559">
        <v>0</v>
      </c>
      <c r="P140" s="559">
        <v>0</v>
      </c>
      <c r="Q140" s="560">
        <v>6.1513250156909078E-3</v>
      </c>
      <c r="R140" s="559">
        <v>2.1738511073227436</v>
      </c>
      <c r="S140" s="559">
        <v>0</v>
      </c>
      <c r="T140" s="559">
        <v>6.5768194055460166E-2</v>
      </c>
      <c r="U140" s="559">
        <v>0</v>
      </c>
      <c r="V140" s="559">
        <v>4.7822021513387734E-2</v>
      </c>
      <c r="W140" s="559">
        <v>0</v>
      </c>
      <c r="X140" s="559">
        <v>0.8222124071641348</v>
      </c>
      <c r="Y140" s="559">
        <v>0.17946377518829029</v>
      </c>
      <c r="Z140" s="559">
        <v>0</v>
      </c>
      <c r="AA140" s="559">
        <v>0.24048146676407064</v>
      </c>
      <c r="AB140" s="561">
        <v>0</v>
      </c>
    </row>
    <row r="141" spans="1:28" s="157" customFormat="1" ht="17.100000000000001" customHeight="1" x14ac:dyDescent="0.2">
      <c r="A141" s="1276"/>
      <c r="B141" s="557" t="s">
        <v>200</v>
      </c>
      <c r="C141" s="558">
        <v>0</v>
      </c>
      <c r="D141" s="559">
        <v>2.9418297454212976E-2</v>
      </c>
      <c r="E141" s="559">
        <v>0</v>
      </c>
      <c r="F141" s="559">
        <v>0</v>
      </c>
      <c r="G141" s="560">
        <v>1.096663490838123</v>
      </c>
      <c r="H141" s="559">
        <v>0.13266686618571288</v>
      </c>
      <c r="I141" s="559">
        <v>0</v>
      </c>
      <c r="J141" s="559">
        <v>0.35865913836395008</v>
      </c>
      <c r="K141" s="559">
        <v>0.53690180975310131</v>
      </c>
      <c r="L141" s="560">
        <v>8.0146218865638978</v>
      </c>
      <c r="M141" s="559">
        <v>0</v>
      </c>
      <c r="N141" s="559">
        <v>3.3450773089638626E-2</v>
      </c>
      <c r="O141" s="559">
        <v>0</v>
      </c>
      <c r="P141" s="559">
        <v>0</v>
      </c>
      <c r="Q141" s="560">
        <v>0</v>
      </c>
      <c r="R141" s="559">
        <v>3.5317861751883957</v>
      </c>
      <c r="S141" s="559">
        <v>0</v>
      </c>
      <c r="T141" s="559">
        <v>6.7976737263337403E-2</v>
      </c>
      <c r="U141" s="559">
        <v>0</v>
      </c>
      <c r="V141" s="559">
        <v>1.2276706393710586</v>
      </c>
      <c r="W141" s="559">
        <v>0</v>
      </c>
      <c r="X141" s="559">
        <v>0.29381233115380573</v>
      </c>
      <c r="Y141" s="559">
        <v>0.15779561829870201</v>
      </c>
      <c r="Z141" s="559">
        <v>4.1535283511348893E-2</v>
      </c>
      <c r="AA141" s="559">
        <v>0</v>
      </c>
      <c r="AB141" s="561">
        <v>0.25029807226420342</v>
      </c>
    </row>
    <row r="142" spans="1:28" s="157" customFormat="1" ht="17.100000000000001" customHeight="1" x14ac:dyDescent="0.2">
      <c r="A142" s="1276"/>
      <c r="B142" s="557" t="s">
        <v>201</v>
      </c>
      <c r="C142" s="558">
        <v>0.38716519736401594</v>
      </c>
      <c r="D142" s="559">
        <v>0.82170997311459215</v>
      </c>
      <c r="E142" s="559">
        <v>1.2595114151059228</v>
      </c>
      <c r="F142" s="559">
        <v>1.7850195361516892</v>
      </c>
      <c r="G142" s="560">
        <v>3.6445540213958205</v>
      </c>
      <c r="H142" s="559">
        <v>4.1966035964696324</v>
      </c>
      <c r="I142" s="559">
        <v>3.4775173799825114</v>
      </c>
      <c r="J142" s="559">
        <v>4.6181566844444326</v>
      </c>
      <c r="K142" s="559">
        <v>3.4306149535893837</v>
      </c>
      <c r="L142" s="560">
        <v>5.708030028041704</v>
      </c>
      <c r="M142" s="559">
        <v>0.42368885305199289</v>
      </c>
      <c r="N142" s="559">
        <v>0.92901153832236627</v>
      </c>
      <c r="O142" s="559">
        <v>0.93698164301500486</v>
      </c>
      <c r="P142" s="559">
        <v>1.5906031246400605</v>
      </c>
      <c r="Q142" s="560">
        <v>2.1486976041898473</v>
      </c>
      <c r="R142" s="559">
        <v>4.5593473453078097</v>
      </c>
      <c r="S142" s="559">
        <v>8.6486398700715034E-2</v>
      </c>
      <c r="T142" s="559">
        <v>0.16158603481551775</v>
      </c>
      <c r="U142" s="559">
        <v>1.8184623436405354</v>
      </c>
      <c r="V142" s="559">
        <v>0.10623964477919731</v>
      </c>
      <c r="W142" s="559">
        <v>5.2714490070324548E-2</v>
      </c>
      <c r="X142" s="559">
        <v>0.20703313417001543</v>
      </c>
      <c r="Y142" s="559">
        <v>0.89428014213189211</v>
      </c>
      <c r="Z142" s="559">
        <v>4.1774469071302782</v>
      </c>
      <c r="AA142" s="559">
        <v>0.26656403918426608</v>
      </c>
      <c r="AB142" s="561">
        <v>1.7812862590829215</v>
      </c>
    </row>
    <row r="143" spans="1:28" s="157" customFormat="1" ht="17.100000000000001" customHeight="1" x14ac:dyDescent="0.2">
      <c r="A143" s="1276"/>
      <c r="B143" s="557" t="s">
        <v>202</v>
      </c>
      <c r="C143" s="558">
        <v>0</v>
      </c>
      <c r="D143" s="559">
        <v>0</v>
      </c>
      <c r="E143" s="559">
        <v>0</v>
      </c>
      <c r="F143" s="559">
        <v>0</v>
      </c>
      <c r="G143" s="560">
        <v>0.13369174778094564</v>
      </c>
      <c r="H143" s="559">
        <v>0</v>
      </c>
      <c r="I143" s="559">
        <v>4.957757101261899E-2</v>
      </c>
      <c r="J143" s="559">
        <v>0</v>
      </c>
      <c r="K143" s="559">
        <v>0.81691336137565718</v>
      </c>
      <c r="L143" s="560">
        <v>0.2351376417728005</v>
      </c>
      <c r="M143" s="559">
        <v>0</v>
      </c>
      <c r="N143" s="559">
        <v>0</v>
      </c>
      <c r="O143" s="559">
        <v>0</v>
      </c>
      <c r="P143" s="559">
        <v>0</v>
      </c>
      <c r="Q143" s="560">
        <v>0</v>
      </c>
      <c r="R143" s="559">
        <v>0.45101125031199452</v>
      </c>
      <c r="S143" s="559">
        <v>0</v>
      </c>
      <c r="T143" s="559">
        <v>0</v>
      </c>
      <c r="U143" s="559">
        <v>0</v>
      </c>
      <c r="V143" s="559">
        <v>0</v>
      </c>
      <c r="W143" s="559">
        <v>0</v>
      </c>
      <c r="X143" s="559">
        <v>0</v>
      </c>
      <c r="Y143" s="559">
        <v>0</v>
      </c>
      <c r="Z143" s="559">
        <v>0</v>
      </c>
      <c r="AA143" s="559">
        <v>0</v>
      </c>
      <c r="AB143" s="561">
        <v>0.17938827949350344</v>
      </c>
    </row>
    <row r="144" spans="1:28" s="157" customFormat="1" ht="17.100000000000001" customHeight="1" x14ac:dyDescent="0.2">
      <c r="A144" s="1276"/>
      <c r="B144" s="557" t="s">
        <v>203</v>
      </c>
      <c r="C144" s="558">
        <v>0.2333999014691493</v>
      </c>
      <c r="D144" s="559">
        <v>0.14733813033182591</v>
      </c>
      <c r="E144" s="559">
        <v>0.13100088675756533</v>
      </c>
      <c r="F144" s="559">
        <v>2.091627903343149E-2</v>
      </c>
      <c r="G144" s="560">
        <v>0.21900409605610208</v>
      </c>
      <c r="H144" s="559">
        <v>0</v>
      </c>
      <c r="I144" s="559">
        <v>0.16171581643304439</v>
      </c>
      <c r="J144" s="559">
        <v>0.72979209380908738</v>
      </c>
      <c r="K144" s="559">
        <v>0.1255766375024466</v>
      </c>
      <c r="L144" s="560">
        <v>0.56604782266228482</v>
      </c>
      <c r="M144" s="559">
        <v>0.26587815336526949</v>
      </c>
      <c r="N144" s="559">
        <v>0.16753431679220757</v>
      </c>
      <c r="O144" s="559">
        <v>0.14922725961182245</v>
      </c>
      <c r="P144" s="559">
        <v>2.2480918432555369E-2</v>
      </c>
      <c r="Q144" s="560">
        <v>3.2119760445474987E-2</v>
      </c>
      <c r="R144" s="559">
        <v>0.40466577926890457</v>
      </c>
      <c r="S144" s="559">
        <v>0</v>
      </c>
      <c r="T144" s="559">
        <v>0</v>
      </c>
      <c r="U144" s="559">
        <v>2.6143006028266032E-2</v>
      </c>
      <c r="V144" s="559">
        <v>0</v>
      </c>
      <c r="W144" s="559">
        <v>0</v>
      </c>
      <c r="X144" s="559">
        <v>0</v>
      </c>
      <c r="Y144" s="559">
        <v>0</v>
      </c>
      <c r="Z144" s="559">
        <v>0.42216618676262907</v>
      </c>
      <c r="AA144" s="559">
        <v>0.69822872862220164</v>
      </c>
      <c r="AB144" s="561">
        <v>0.24053665410412103</v>
      </c>
    </row>
    <row r="145" spans="1:28" s="157" customFormat="1" ht="17.100000000000001" customHeight="1" x14ac:dyDescent="0.2">
      <c r="A145" s="1276"/>
      <c r="B145" s="557" t="s">
        <v>204</v>
      </c>
      <c r="C145" s="558">
        <v>0.31313364428637752</v>
      </c>
      <c r="D145" s="559">
        <v>0.30524712488119671</v>
      </c>
      <c r="E145" s="559">
        <v>0.44187565075647273</v>
      </c>
      <c r="F145" s="559">
        <v>0.64527394753828771</v>
      </c>
      <c r="G145" s="560">
        <v>2.7509958340441272</v>
      </c>
      <c r="H145" s="559">
        <v>1.1144290211023948</v>
      </c>
      <c r="I145" s="559">
        <v>2.2369789154011457</v>
      </c>
      <c r="J145" s="559">
        <v>1.8358627061620818</v>
      </c>
      <c r="K145" s="559">
        <v>6.074835968009876</v>
      </c>
      <c r="L145" s="560">
        <v>7.9679304995732627</v>
      </c>
      <c r="M145" s="559">
        <v>0.3134271292430939</v>
      </c>
      <c r="N145" s="559">
        <v>0.34496429016125663</v>
      </c>
      <c r="O145" s="559">
        <v>0.34377751634320586</v>
      </c>
      <c r="P145" s="559">
        <v>0.7347010980806512</v>
      </c>
      <c r="Q145" s="560">
        <v>0.67978082807565277</v>
      </c>
      <c r="R145" s="559">
        <v>7.2511948449979675</v>
      </c>
      <c r="S145" s="559">
        <v>1.2483847532684917</v>
      </c>
      <c r="T145" s="559">
        <v>0.47117080681941603</v>
      </c>
      <c r="U145" s="559">
        <v>0.17436607060176337</v>
      </c>
      <c r="V145" s="559">
        <v>3.5091929416603622</v>
      </c>
      <c r="W145" s="559">
        <v>0.79525779283011777</v>
      </c>
      <c r="X145" s="559">
        <v>2.7036591888756027</v>
      </c>
      <c r="Y145" s="559">
        <v>0.43467214020083933</v>
      </c>
      <c r="Z145" s="559">
        <v>0.85250376456446864</v>
      </c>
      <c r="AA145" s="559">
        <v>2.0281150213288721</v>
      </c>
      <c r="AB145" s="561">
        <v>0.96757448787982669</v>
      </c>
    </row>
    <row r="146" spans="1:28" s="157" customFormat="1" ht="17.100000000000001" customHeight="1" x14ac:dyDescent="0.2">
      <c r="A146" s="1276"/>
      <c r="B146" s="557" t="s">
        <v>205</v>
      </c>
      <c r="C146" s="558">
        <v>0.41551647539682085</v>
      </c>
      <c r="D146" s="559">
        <v>0.91884194958217669</v>
      </c>
      <c r="E146" s="559">
        <v>1.5038179829352489</v>
      </c>
      <c r="F146" s="559">
        <v>0.65810062968171046</v>
      </c>
      <c r="G146" s="560">
        <v>24.802799916342497</v>
      </c>
      <c r="H146" s="559">
        <v>11.877875414002579</v>
      </c>
      <c r="I146" s="559">
        <v>22.527887768972565</v>
      </c>
      <c r="J146" s="559">
        <v>39.438387099716117</v>
      </c>
      <c r="K146" s="559">
        <v>56.738465249677198</v>
      </c>
      <c r="L146" s="560">
        <v>60.181566226888883</v>
      </c>
      <c r="M146" s="559">
        <v>0.34532329027231673</v>
      </c>
      <c r="N146" s="559">
        <v>0.93092945158029983</v>
      </c>
      <c r="O146" s="559">
        <v>1.3158642999145387</v>
      </c>
      <c r="P146" s="559">
        <v>0.75435260129126802</v>
      </c>
      <c r="Q146" s="560">
        <v>2.5257560197635547</v>
      </c>
      <c r="R146" s="559">
        <v>53.266718951788981</v>
      </c>
      <c r="S146" s="559">
        <v>5.3588938867988762</v>
      </c>
      <c r="T146" s="559">
        <v>3.890570092386203</v>
      </c>
      <c r="U146" s="559">
        <v>1.9605838711151138</v>
      </c>
      <c r="V146" s="559">
        <v>39.74981239838327</v>
      </c>
      <c r="W146" s="559">
        <v>3.0753476188118483</v>
      </c>
      <c r="X146" s="559">
        <v>31.885605563705745</v>
      </c>
      <c r="Y146" s="559">
        <v>3.9234194618230016</v>
      </c>
      <c r="Z146" s="559">
        <v>2.2708872673924927</v>
      </c>
      <c r="AA146" s="559">
        <v>6.3875902408828749</v>
      </c>
      <c r="AB146" s="561">
        <v>5.8246210894891917</v>
      </c>
    </row>
    <row r="147" spans="1:28" s="157" customFormat="1" ht="17.100000000000001" customHeight="1" x14ac:dyDescent="0.2">
      <c r="A147" s="1276"/>
      <c r="B147" s="557" t="s">
        <v>206</v>
      </c>
      <c r="C147" s="558">
        <v>13.182652133549061</v>
      </c>
      <c r="D147" s="559">
        <v>20.955975826771237</v>
      </c>
      <c r="E147" s="559">
        <v>24.317565611696317</v>
      </c>
      <c r="F147" s="559">
        <v>30.649422919067028</v>
      </c>
      <c r="G147" s="560">
        <v>38.36036975402105</v>
      </c>
      <c r="H147" s="559">
        <v>40.912791817493925</v>
      </c>
      <c r="I147" s="559">
        <v>56.351212191916275</v>
      </c>
      <c r="J147" s="559">
        <v>44.36341683820109</v>
      </c>
      <c r="K147" s="559">
        <v>27.381279780798419</v>
      </c>
      <c r="L147" s="560">
        <v>9.2869801662755886</v>
      </c>
      <c r="M147" s="559">
        <v>11.596151624477185</v>
      </c>
      <c r="N147" s="559">
        <v>20.025822543680778</v>
      </c>
      <c r="O147" s="559">
        <v>23.175213828253554</v>
      </c>
      <c r="P147" s="559">
        <v>28.648830994450641</v>
      </c>
      <c r="Q147" s="560">
        <v>36.984004593391703</v>
      </c>
      <c r="R147" s="559">
        <v>21.069925795326085</v>
      </c>
      <c r="S147" s="559">
        <v>2.3320972222854222</v>
      </c>
      <c r="T147" s="559">
        <v>23.53973009726128</v>
      </c>
      <c r="U147" s="559">
        <v>32.550831830616346</v>
      </c>
      <c r="V147" s="559">
        <v>10.479550248836354</v>
      </c>
      <c r="W147" s="559">
        <v>19.100533616782585</v>
      </c>
      <c r="X147" s="559">
        <v>15.881619649732196</v>
      </c>
      <c r="Y147" s="559">
        <v>18.206368404629401</v>
      </c>
      <c r="Z147" s="559">
        <v>50.385327357761589</v>
      </c>
      <c r="AA147" s="559">
        <v>3.9815372347433908</v>
      </c>
      <c r="AB147" s="561">
        <v>9.9952708776392392</v>
      </c>
    </row>
    <row r="148" spans="1:28" s="157" customFormat="1" ht="17.100000000000001" customHeight="1" x14ac:dyDescent="0.2">
      <c r="A148" s="1276"/>
      <c r="B148" s="557" t="s">
        <v>207</v>
      </c>
      <c r="C148" s="558">
        <v>3.1220632316758228</v>
      </c>
      <c r="D148" s="559">
        <v>4.0958800760574139</v>
      </c>
      <c r="E148" s="559">
        <v>4.6300388529701202</v>
      </c>
      <c r="F148" s="559">
        <v>2.9071334700469968</v>
      </c>
      <c r="G148" s="560">
        <v>2.8855067292693386</v>
      </c>
      <c r="H148" s="559">
        <v>4.4328733993827933</v>
      </c>
      <c r="I148" s="559">
        <v>4.3140505856946803</v>
      </c>
      <c r="J148" s="559">
        <v>1.3087885738150811</v>
      </c>
      <c r="K148" s="559">
        <v>2.0865416104731778</v>
      </c>
      <c r="L148" s="560">
        <v>0.67212383044859236</v>
      </c>
      <c r="M148" s="559">
        <v>3.3506195130534246</v>
      </c>
      <c r="N148" s="559">
        <v>3.5120370744359657</v>
      </c>
      <c r="O148" s="559">
        <v>4.2039699586787327</v>
      </c>
      <c r="P148" s="559">
        <v>3.9235130057475662</v>
      </c>
      <c r="Q148" s="560">
        <v>3.3183551051690441</v>
      </c>
      <c r="R148" s="559">
        <v>1.1418701259723063</v>
      </c>
      <c r="S148" s="559">
        <v>0.77484681106056075</v>
      </c>
      <c r="T148" s="559">
        <v>3.1409735185532908</v>
      </c>
      <c r="U148" s="559">
        <v>3.044186420783578</v>
      </c>
      <c r="V148" s="559">
        <v>5.8632813456449977</v>
      </c>
      <c r="W148" s="559">
        <v>2.6169791183096835</v>
      </c>
      <c r="X148" s="559">
        <v>2.5118500980446377</v>
      </c>
      <c r="Y148" s="559">
        <v>2.2656218067362004</v>
      </c>
      <c r="Z148" s="559">
        <v>7.5955589548360747</v>
      </c>
      <c r="AA148" s="559">
        <v>0.73619606873448773</v>
      </c>
      <c r="AB148" s="561">
        <v>1.8107028465501223</v>
      </c>
    </row>
    <row r="149" spans="1:28" s="157" customFormat="1" ht="17.100000000000001" customHeight="1" x14ac:dyDescent="0.2">
      <c r="A149" s="1276"/>
      <c r="B149" s="557" t="s">
        <v>208</v>
      </c>
      <c r="C149" s="558">
        <v>0</v>
      </c>
      <c r="D149" s="559">
        <v>0</v>
      </c>
      <c r="E149" s="559">
        <v>0</v>
      </c>
      <c r="F149" s="559">
        <v>0</v>
      </c>
      <c r="G149" s="560">
        <v>6.2245224264601474E-2</v>
      </c>
      <c r="H149" s="559">
        <v>0</v>
      </c>
      <c r="I149" s="559">
        <v>2.2469235577956999E-2</v>
      </c>
      <c r="J149" s="559">
        <v>0.31546448683979028</v>
      </c>
      <c r="K149" s="559">
        <v>7.80142112167755E-2</v>
      </c>
      <c r="L149" s="560">
        <v>9.7600831402130411E-2</v>
      </c>
      <c r="M149" s="559">
        <v>0</v>
      </c>
      <c r="N149" s="559">
        <v>0</v>
      </c>
      <c r="O149" s="559">
        <v>0</v>
      </c>
      <c r="P149" s="559">
        <v>0</v>
      </c>
      <c r="Q149" s="560">
        <v>0</v>
      </c>
      <c r="R149" s="559">
        <v>0.36693223476353659</v>
      </c>
      <c r="S149" s="559">
        <v>0</v>
      </c>
      <c r="T149" s="559">
        <v>0</v>
      </c>
      <c r="U149" s="559">
        <v>0</v>
      </c>
      <c r="V149" s="559">
        <v>0</v>
      </c>
      <c r="W149" s="559">
        <v>0</v>
      </c>
      <c r="X149" s="559">
        <v>0</v>
      </c>
      <c r="Y149" s="559">
        <v>0</v>
      </c>
      <c r="Z149" s="559">
        <v>0</v>
      </c>
      <c r="AA149" s="559">
        <v>0</v>
      </c>
      <c r="AB149" s="561">
        <v>0</v>
      </c>
    </row>
    <row r="150" spans="1:28" s="157" customFormat="1" ht="17.100000000000001" customHeight="1" x14ac:dyDescent="0.2">
      <c r="A150" s="1276"/>
      <c r="B150" s="557" t="s">
        <v>209</v>
      </c>
      <c r="C150" s="558">
        <v>0.13123131834627341</v>
      </c>
      <c r="D150" s="559">
        <v>0</v>
      </c>
      <c r="E150" s="559">
        <v>5.6490587763003294E-2</v>
      </c>
      <c r="F150" s="559">
        <v>0</v>
      </c>
      <c r="G150" s="560">
        <v>0.16235182680132834</v>
      </c>
      <c r="H150" s="559">
        <v>0.28906453470212828</v>
      </c>
      <c r="I150" s="559">
        <v>0.12497170802295345</v>
      </c>
      <c r="J150" s="559">
        <v>0.24596263519773093</v>
      </c>
      <c r="K150" s="559">
        <v>0.32106961486480484</v>
      </c>
      <c r="L150" s="560">
        <v>0.35732320704499237</v>
      </c>
      <c r="M150" s="559">
        <v>7.4900690379859622E-2</v>
      </c>
      <c r="N150" s="559">
        <v>7.4444183463739766E-2</v>
      </c>
      <c r="O150" s="559">
        <v>6.4350217883141964E-2</v>
      </c>
      <c r="P150" s="559">
        <v>0</v>
      </c>
      <c r="Q150" s="560">
        <v>0</v>
      </c>
      <c r="R150" s="559">
        <v>0.94440991227075199</v>
      </c>
      <c r="S150" s="559">
        <v>0</v>
      </c>
      <c r="T150" s="559">
        <v>0</v>
      </c>
      <c r="U150" s="559">
        <v>0</v>
      </c>
      <c r="V150" s="559">
        <v>0</v>
      </c>
      <c r="W150" s="559">
        <v>0</v>
      </c>
      <c r="X150" s="559">
        <v>0.17929876367474182</v>
      </c>
      <c r="Y150" s="559">
        <v>0</v>
      </c>
      <c r="Z150" s="559">
        <v>0.15159944184284932</v>
      </c>
      <c r="AA150" s="559">
        <v>0.10585675627091688</v>
      </c>
      <c r="AB150" s="561">
        <v>0</v>
      </c>
    </row>
    <row r="151" spans="1:28" s="157" customFormat="1" ht="17.100000000000001" customHeight="1" x14ac:dyDescent="0.2">
      <c r="A151" s="1276"/>
      <c r="B151" s="557" t="s">
        <v>210</v>
      </c>
      <c r="C151" s="558">
        <v>82.214838097912235</v>
      </c>
      <c r="D151" s="559">
        <v>72.713373456219614</v>
      </c>
      <c r="E151" s="559">
        <v>67.621700836534714</v>
      </c>
      <c r="F151" s="559">
        <v>63.334133218480751</v>
      </c>
      <c r="G151" s="560">
        <v>24.980454453706695</v>
      </c>
      <c r="H151" s="559">
        <v>36.981598559834701</v>
      </c>
      <c r="I151" s="559">
        <v>10.582301516295267</v>
      </c>
      <c r="J151" s="559">
        <v>6.5805105213932347</v>
      </c>
      <c r="K151" s="559">
        <v>1.4792100886399377</v>
      </c>
      <c r="L151" s="560">
        <v>0.87449467082639964</v>
      </c>
      <c r="M151" s="559">
        <v>83.630010746156884</v>
      </c>
      <c r="N151" s="559">
        <v>73.967916284629126</v>
      </c>
      <c r="O151" s="559">
        <v>69.791377531723469</v>
      </c>
      <c r="P151" s="559">
        <v>64.301452621646348</v>
      </c>
      <c r="Q151" s="560">
        <v>54.305134763949113</v>
      </c>
      <c r="R151" s="559">
        <v>4.6122506358717175</v>
      </c>
      <c r="S151" s="559">
        <v>90.199290927886025</v>
      </c>
      <c r="T151" s="559">
        <v>68.66222451884542</v>
      </c>
      <c r="U151" s="559">
        <v>60.425426457214193</v>
      </c>
      <c r="V151" s="559">
        <v>38.483972312882948</v>
      </c>
      <c r="W151" s="559">
        <v>74.359167363195624</v>
      </c>
      <c r="X151" s="559">
        <v>45.51490886347888</v>
      </c>
      <c r="Y151" s="559">
        <v>73.930823580495939</v>
      </c>
      <c r="Z151" s="559">
        <v>34.064392716015213</v>
      </c>
      <c r="AA151" s="559">
        <v>85.51634480948232</v>
      </c>
      <c r="AB151" s="561">
        <v>78.950321433496569</v>
      </c>
    </row>
    <row r="152" spans="1:28" s="157" customFormat="1" ht="17.100000000000001" customHeight="1" x14ac:dyDescent="0.2">
      <c r="A152" s="1276"/>
      <c r="B152" s="557" t="s">
        <v>211</v>
      </c>
      <c r="C152" s="558">
        <v>0</v>
      </c>
      <c r="D152" s="559">
        <v>1.2215165587433388E-2</v>
      </c>
      <c r="E152" s="559">
        <v>3.7998175480434285E-2</v>
      </c>
      <c r="F152" s="559">
        <v>0</v>
      </c>
      <c r="G152" s="560">
        <v>6.3256899616558754E-2</v>
      </c>
      <c r="H152" s="559">
        <v>6.2096790826021674E-2</v>
      </c>
      <c r="I152" s="559">
        <v>0.14306447980522119</v>
      </c>
      <c r="J152" s="559">
        <v>0.18704850371469847</v>
      </c>
      <c r="K152" s="559">
        <v>9.3834505241063529E-2</v>
      </c>
      <c r="L152" s="560">
        <v>3.544537449584239E-2</v>
      </c>
      <c r="M152" s="559">
        <v>0</v>
      </c>
      <c r="N152" s="559">
        <v>1.3889543844389956E-2</v>
      </c>
      <c r="O152" s="559">
        <v>1.9237744576622157E-2</v>
      </c>
      <c r="P152" s="559">
        <v>2.4065635710875267E-2</v>
      </c>
      <c r="Q152" s="560">
        <v>0</v>
      </c>
      <c r="R152" s="559">
        <v>0.22603584160870871</v>
      </c>
      <c r="S152" s="559">
        <v>0</v>
      </c>
      <c r="T152" s="559">
        <v>0</v>
      </c>
      <c r="U152" s="559">
        <v>0</v>
      </c>
      <c r="V152" s="559">
        <v>0.53245844692867639</v>
      </c>
      <c r="W152" s="559">
        <v>0</v>
      </c>
      <c r="X152" s="559">
        <v>0</v>
      </c>
      <c r="Y152" s="559">
        <v>7.5550704955899967E-3</v>
      </c>
      <c r="Z152" s="559">
        <v>3.8582120182965293E-2</v>
      </c>
      <c r="AA152" s="559">
        <v>3.9085633986721983E-2</v>
      </c>
      <c r="AB152" s="561">
        <v>0</v>
      </c>
    </row>
    <row r="153" spans="1:28" s="157" customFormat="1" ht="17.100000000000001" customHeight="1" x14ac:dyDescent="0.2">
      <c r="A153" s="1276" t="s">
        <v>98</v>
      </c>
      <c r="B153" s="557" t="s">
        <v>67</v>
      </c>
      <c r="C153" s="558">
        <v>0.38732825061738096</v>
      </c>
      <c r="D153" s="559">
        <v>0.84802280144559405</v>
      </c>
      <c r="E153" s="559">
        <v>1.4778318229331129</v>
      </c>
      <c r="F153" s="559">
        <v>1.1246298030121515</v>
      </c>
      <c r="G153" s="560">
        <v>19.205886200770035</v>
      </c>
      <c r="H153" s="559">
        <v>10.832841581036714</v>
      </c>
      <c r="I153" s="559">
        <v>22.605279057646879</v>
      </c>
      <c r="J153" s="559">
        <v>36.867681236154212</v>
      </c>
      <c r="K153" s="559">
        <v>42.714710923087232</v>
      </c>
      <c r="L153" s="560">
        <v>34.729563321867289</v>
      </c>
      <c r="M153" s="559">
        <v>0.34090851764665125</v>
      </c>
      <c r="N153" s="559">
        <v>0.8499003831572769</v>
      </c>
      <c r="O153" s="559">
        <v>1.0515910735160032</v>
      </c>
      <c r="P153" s="559">
        <v>1.6249241239234034</v>
      </c>
      <c r="Q153" s="560">
        <v>1.9599489530941712</v>
      </c>
      <c r="R153" s="559">
        <v>45.519376834717427</v>
      </c>
      <c r="S153" s="559">
        <v>2.9260109443521318</v>
      </c>
      <c r="T153" s="559">
        <v>2.8408088024173934</v>
      </c>
      <c r="U153" s="559">
        <v>2.9168531680692245</v>
      </c>
      <c r="V153" s="559">
        <v>26.445719367985916</v>
      </c>
      <c r="W153" s="559">
        <v>2.2391129230649618</v>
      </c>
      <c r="X153" s="559">
        <v>19.358099102968048</v>
      </c>
      <c r="Y153" s="559">
        <v>2.6064526774509464</v>
      </c>
      <c r="Z153" s="559">
        <v>2.3257613466477358</v>
      </c>
      <c r="AA153" s="559">
        <v>5.3218157794855028</v>
      </c>
      <c r="AB153" s="561">
        <v>7.2074707434954215</v>
      </c>
    </row>
    <row r="154" spans="1:28" s="157" customFormat="1" ht="17.100000000000001" customHeight="1" x14ac:dyDescent="0.2">
      <c r="A154" s="1276"/>
      <c r="B154" s="557" t="s">
        <v>69</v>
      </c>
      <c r="C154" s="558">
        <v>4.0788324229983131</v>
      </c>
      <c r="D154" s="559">
        <v>5.4694371386903731</v>
      </c>
      <c r="E154" s="559">
        <v>6.4309616729692474</v>
      </c>
      <c r="F154" s="559">
        <v>4.7676543527359474</v>
      </c>
      <c r="G154" s="560">
        <v>16.933253619799963</v>
      </c>
      <c r="H154" s="559">
        <v>10.862292311185056</v>
      </c>
      <c r="I154" s="559">
        <v>10.121124239722793</v>
      </c>
      <c r="J154" s="559">
        <v>11.090968145754847</v>
      </c>
      <c r="K154" s="559">
        <v>26.858316959853902</v>
      </c>
      <c r="L154" s="560">
        <v>54.230783685154414</v>
      </c>
      <c r="M154" s="559">
        <v>4.3519026322212513</v>
      </c>
      <c r="N154" s="559">
        <v>5.0669880593662429</v>
      </c>
      <c r="O154" s="559">
        <v>5.8327850168274535</v>
      </c>
      <c r="P154" s="559">
        <v>5.3914677855037123</v>
      </c>
      <c r="Q154" s="560">
        <v>6.6145065192510222</v>
      </c>
      <c r="R154" s="559">
        <v>26.516489459814903</v>
      </c>
      <c r="S154" s="559">
        <v>4.5364895122858488</v>
      </c>
      <c r="T154" s="559">
        <v>4.9231011433973029</v>
      </c>
      <c r="U154" s="559">
        <v>4.106888544100034</v>
      </c>
      <c r="V154" s="559">
        <v>24.058299623366334</v>
      </c>
      <c r="W154" s="559">
        <v>4.3011860969570126</v>
      </c>
      <c r="X154" s="559">
        <v>18.940884350535626</v>
      </c>
      <c r="Y154" s="559">
        <v>5.1797617361849984</v>
      </c>
      <c r="Z154" s="559">
        <v>12.975020241125602</v>
      </c>
      <c r="AA154" s="559">
        <v>4.9783083007136248</v>
      </c>
      <c r="AB154" s="561">
        <v>3.6561159266130536</v>
      </c>
    </row>
    <row r="155" spans="1:28" s="157" customFormat="1" ht="17.100000000000001" customHeight="1" x14ac:dyDescent="0.2">
      <c r="A155" s="1276"/>
      <c r="B155" s="557" t="s">
        <v>95</v>
      </c>
      <c r="C155" s="558">
        <v>95.533839326384211</v>
      </c>
      <c r="D155" s="559">
        <v>93.682540059863925</v>
      </c>
      <c r="E155" s="559">
        <v>92.091206504097613</v>
      </c>
      <c r="F155" s="559">
        <v>94.107715844251842</v>
      </c>
      <c r="G155" s="560">
        <v>63.860860179430787</v>
      </c>
      <c r="H155" s="559">
        <v>78.304866107778139</v>
      </c>
      <c r="I155" s="559">
        <v>67.273596702630257</v>
      </c>
      <c r="J155" s="559">
        <v>52.041350618090846</v>
      </c>
      <c r="K155" s="559">
        <v>30.426972117058771</v>
      </c>
      <c r="L155" s="560">
        <v>11.039652992978247</v>
      </c>
      <c r="M155" s="559">
        <v>95.307188850132079</v>
      </c>
      <c r="N155" s="559">
        <v>94.083111557476357</v>
      </c>
      <c r="O155" s="559">
        <v>93.115623909656549</v>
      </c>
      <c r="P155" s="559">
        <v>92.983608090572815</v>
      </c>
      <c r="Q155" s="560">
        <v>91.42554452765485</v>
      </c>
      <c r="R155" s="559">
        <v>27.964133705467535</v>
      </c>
      <c r="S155" s="559">
        <v>92.537499543362074</v>
      </c>
      <c r="T155" s="559">
        <v>92.236090054185141</v>
      </c>
      <c r="U155" s="559">
        <v>92.976258287830703</v>
      </c>
      <c r="V155" s="559">
        <v>49.49598100864803</v>
      </c>
      <c r="W155" s="559">
        <v>93.459700979978052</v>
      </c>
      <c r="X155" s="559">
        <v>61.701016546496</v>
      </c>
      <c r="Y155" s="559">
        <v>92.213785586364025</v>
      </c>
      <c r="Z155" s="559">
        <v>84.699218412226543</v>
      </c>
      <c r="AA155" s="559">
        <v>89.699875919800959</v>
      </c>
      <c r="AB155" s="561">
        <v>89.136413329891198</v>
      </c>
    </row>
    <row r="156" spans="1:28" s="157" customFormat="1" ht="17.100000000000001" customHeight="1" x14ac:dyDescent="0.2">
      <c r="A156" s="1276" t="s">
        <v>109</v>
      </c>
      <c r="B156" s="557" t="s">
        <v>67</v>
      </c>
      <c r="C156" s="558">
        <v>12.239750675511711</v>
      </c>
      <c r="D156" s="559">
        <v>16.476546178528526</v>
      </c>
      <c r="E156" s="559">
        <v>17.075258395509845</v>
      </c>
      <c r="F156" s="559">
        <v>17.164214415263537</v>
      </c>
      <c r="G156" s="560">
        <v>41.53511918663785</v>
      </c>
      <c r="H156" s="559">
        <v>40.862859912997479</v>
      </c>
      <c r="I156" s="559">
        <v>51.678672902174142</v>
      </c>
      <c r="J156" s="559">
        <v>59.785039483134042</v>
      </c>
      <c r="K156" s="559">
        <v>58.278435201713421</v>
      </c>
      <c r="L156" s="560">
        <v>39.989370581965694</v>
      </c>
      <c r="M156" s="559">
        <v>11.323610375366492</v>
      </c>
      <c r="N156" s="559">
        <v>16.328515114841149</v>
      </c>
      <c r="O156" s="559">
        <v>15.826826996064975</v>
      </c>
      <c r="P156" s="559">
        <v>18.251530553311198</v>
      </c>
      <c r="Q156" s="560">
        <v>17.640916152569172</v>
      </c>
      <c r="R156" s="559">
        <v>64.687174122128724</v>
      </c>
      <c r="S156" s="559">
        <v>37.859427609450464</v>
      </c>
      <c r="T156" s="559">
        <v>25.223885280283671</v>
      </c>
      <c r="U156" s="559">
        <v>38.066039624643032</v>
      </c>
      <c r="V156" s="559">
        <v>55.921089353619926</v>
      </c>
      <c r="W156" s="559">
        <v>39.258159661685795</v>
      </c>
      <c r="X156" s="559">
        <v>50.075413018947479</v>
      </c>
      <c r="Y156" s="559">
        <v>26.532543269254493</v>
      </c>
      <c r="Z156" s="559">
        <v>13.300705455591139</v>
      </c>
      <c r="AA156" s="559">
        <v>51.409135989846142</v>
      </c>
      <c r="AB156" s="561">
        <v>52.635201339722073</v>
      </c>
    </row>
    <row r="157" spans="1:28" s="157" customFormat="1" ht="17.100000000000001" customHeight="1" x14ac:dyDescent="0.2">
      <c r="A157" s="1276"/>
      <c r="B157" s="557" t="s">
        <v>69</v>
      </c>
      <c r="C157" s="558">
        <v>87.240928004880132</v>
      </c>
      <c r="D157" s="559">
        <v>83.523453821471463</v>
      </c>
      <c r="E157" s="559">
        <v>82.747303956104446</v>
      </c>
      <c r="F157" s="559">
        <v>82.201307964597902</v>
      </c>
      <c r="G157" s="560">
        <v>58.316560861406487</v>
      </c>
      <c r="H157" s="559">
        <v>59.043017729777027</v>
      </c>
      <c r="I157" s="559">
        <v>48.321327097825787</v>
      </c>
      <c r="J157" s="559">
        <v>39.841432857175249</v>
      </c>
      <c r="K157" s="559">
        <v>41.352946254134274</v>
      </c>
      <c r="L157" s="560">
        <v>59.903483609658046</v>
      </c>
      <c r="M157" s="559">
        <v>88.03463738647433</v>
      </c>
      <c r="N157" s="559">
        <v>83.671484885158804</v>
      </c>
      <c r="O157" s="559">
        <v>83.956530926698377</v>
      </c>
      <c r="P157" s="559">
        <v>81.380179619743586</v>
      </c>
      <c r="Q157" s="560">
        <v>82.055225719066371</v>
      </c>
      <c r="R157" s="559">
        <v>34.953469252229596</v>
      </c>
      <c r="S157" s="559">
        <v>61.311896943188401</v>
      </c>
      <c r="T157" s="559">
        <v>74.667187274949057</v>
      </c>
      <c r="U157" s="559">
        <v>61.933960375357124</v>
      </c>
      <c r="V157" s="559">
        <v>44.07891064638001</v>
      </c>
      <c r="W157" s="559">
        <v>60.171695966132098</v>
      </c>
      <c r="X157" s="559">
        <v>49.694819044542207</v>
      </c>
      <c r="Y157" s="559">
        <v>72.97952578297847</v>
      </c>
      <c r="Z157" s="559">
        <v>86.5522085510637</v>
      </c>
      <c r="AA157" s="559">
        <v>47.630687440560052</v>
      </c>
      <c r="AB157" s="561">
        <v>47.096203198780366</v>
      </c>
    </row>
    <row r="158" spans="1:28" s="157" customFormat="1" ht="17.100000000000001" customHeight="1" x14ac:dyDescent="0.2">
      <c r="A158" s="1284"/>
      <c r="B158" s="562" t="s">
        <v>95</v>
      </c>
      <c r="C158" s="563">
        <v>0.51932131960812633</v>
      </c>
      <c r="D158" s="564">
        <v>0</v>
      </c>
      <c r="E158" s="564">
        <v>0.17743764838580031</v>
      </c>
      <c r="F158" s="564">
        <v>0.63447762013855458</v>
      </c>
      <c r="G158" s="565">
        <v>0.14831995195628839</v>
      </c>
      <c r="H158" s="564">
        <v>9.4122357225545863E-2</v>
      </c>
      <c r="I158" s="564">
        <v>0</v>
      </c>
      <c r="J158" s="564">
        <v>0.3735276596905418</v>
      </c>
      <c r="K158" s="564">
        <v>0.36861854415221673</v>
      </c>
      <c r="L158" s="565">
        <v>0.10714580837616471</v>
      </c>
      <c r="M158" s="564">
        <v>0.64175223815916116</v>
      </c>
      <c r="N158" s="564">
        <v>0</v>
      </c>
      <c r="O158" s="564">
        <v>0.21664207723663897</v>
      </c>
      <c r="P158" s="564">
        <v>0.36828982694519929</v>
      </c>
      <c r="Q158" s="565">
        <v>0.30385812836450848</v>
      </c>
      <c r="R158" s="564">
        <v>0.35935662564166426</v>
      </c>
      <c r="S158" s="564">
        <v>0.82867544736111176</v>
      </c>
      <c r="T158" s="564">
        <v>0.1089274447672913</v>
      </c>
      <c r="U158" s="564">
        <v>0</v>
      </c>
      <c r="V158" s="564">
        <v>0</v>
      </c>
      <c r="W158" s="564">
        <v>0.57014437218208147</v>
      </c>
      <c r="X158" s="564">
        <v>0.22976793651055039</v>
      </c>
      <c r="Y158" s="564">
        <v>0.48793094776718121</v>
      </c>
      <c r="Z158" s="564">
        <v>0.14708599334509448</v>
      </c>
      <c r="AA158" s="564">
        <v>0.96017656959384212</v>
      </c>
      <c r="AB158" s="566">
        <v>0.26859546149765018</v>
      </c>
    </row>
    <row r="159" spans="1:28" s="157" customFormat="1" ht="15" customHeight="1" x14ac:dyDescent="0.2">
      <c r="A159" s="292"/>
      <c r="B159" s="293"/>
      <c r="C159" s="294"/>
      <c r="D159" s="295"/>
      <c r="E159" s="295"/>
      <c r="F159" s="295"/>
      <c r="G159" s="296"/>
      <c r="H159" s="295"/>
      <c r="I159" s="295"/>
      <c r="J159" s="295"/>
      <c r="K159" s="295"/>
      <c r="L159" s="296"/>
      <c r="M159" s="295"/>
      <c r="N159" s="295"/>
      <c r="O159" s="295"/>
      <c r="P159" s="295"/>
      <c r="Q159" s="296"/>
      <c r="R159" s="295"/>
      <c r="S159" s="295"/>
      <c r="T159" s="295"/>
      <c r="U159" s="295"/>
      <c r="V159" s="295"/>
      <c r="W159" s="295"/>
      <c r="X159" s="295"/>
      <c r="Y159" s="295"/>
      <c r="Z159" s="295"/>
      <c r="AA159" s="295"/>
      <c r="AB159" s="297"/>
    </row>
    <row r="160" spans="1:28" s="162" customFormat="1" ht="20.100000000000001" customHeight="1" x14ac:dyDescent="0.2">
      <c r="A160" s="1267" t="s">
        <v>212</v>
      </c>
      <c r="B160" s="1268"/>
      <c r="C160" s="1285" t="s">
        <v>48</v>
      </c>
      <c r="D160" s="1282"/>
      <c r="E160" s="1282"/>
      <c r="F160" s="1282"/>
      <c r="G160" s="1281"/>
      <c r="H160" s="1281" t="s">
        <v>49</v>
      </c>
      <c r="I160" s="1282"/>
      <c r="J160" s="1282"/>
      <c r="K160" s="1282"/>
      <c r="L160" s="1281"/>
      <c r="M160" s="1281" t="s">
        <v>50</v>
      </c>
      <c r="N160" s="1282"/>
      <c r="O160" s="1282"/>
      <c r="P160" s="1282"/>
      <c r="Q160" s="1281"/>
      <c r="R160" s="1281" t="s">
        <v>51</v>
      </c>
      <c r="S160" s="1282"/>
      <c r="T160" s="1282"/>
      <c r="U160" s="1282"/>
      <c r="V160" s="1282"/>
      <c r="W160" s="1282"/>
      <c r="X160" s="1282"/>
      <c r="Y160" s="1282"/>
      <c r="Z160" s="1282"/>
      <c r="AA160" s="1282"/>
      <c r="AB160" s="1283"/>
    </row>
    <row r="161" spans="1:28" s="157" customFormat="1" ht="20.100000000000001" customHeight="1" x14ac:dyDescent="0.2">
      <c r="A161" s="1269"/>
      <c r="B161" s="1270"/>
      <c r="C161" s="567" t="s">
        <v>0</v>
      </c>
      <c r="D161" s="568" t="s">
        <v>1</v>
      </c>
      <c r="E161" s="568" t="s">
        <v>2</v>
      </c>
      <c r="F161" s="568" t="s">
        <v>3</v>
      </c>
      <c r="G161" s="569" t="s">
        <v>4</v>
      </c>
      <c r="H161" s="568" t="s">
        <v>0</v>
      </c>
      <c r="I161" s="568" t="s">
        <v>1</v>
      </c>
      <c r="J161" s="568" t="s">
        <v>2</v>
      </c>
      <c r="K161" s="568" t="s">
        <v>3</v>
      </c>
      <c r="L161" s="569" t="s">
        <v>4</v>
      </c>
      <c r="M161" s="568" t="s">
        <v>0</v>
      </c>
      <c r="N161" s="568" t="s">
        <v>1</v>
      </c>
      <c r="O161" s="568" t="s">
        <v>2</v>
      </c>
      <c r="P161" s="568" t="s">
        <v>3</v>
      </c>
      <c r="Q161" s="569" t="s">
        <v>4</v>
      </c>
      <c r="R161" s="568" t="s">
        <v>187</v>
      </c>
      <c r="S161" s="568" t="s">
        <v>188</v>
      </c>
      <c r="T161" s="568" t="s">
        <v>54</v>
      </c>
      <c r="U161" s="568" t="s">
        <v>55</v>
      </c>
      <c r="V161" s="568" t="s">
        <v>56</v>
      </c>
      <c r="W161" s="568" t="s">
        <v>57</v>
      </c>
      <c r="X161" s="568" t="s">
        <v>58</v>
      </c>
      <c r="Y161" s="568" t="s">
        <v>59</v>
      </c>
      <c r="Z161" s="568" t="s">
        <v>60</v>
      </c>
      <c r="AA161" s="568" t="s">
        <v>61</v>
      </c>
      <c r="AB161" s="570" t="s">
        <v>62</v>
      </c>
    </row>
    <row r="162" spans="1:28" s="157" customFormat="1" ht="17.100000000000001" customHeight="1" x14ac:dyDescent="0.2">
      <c r="A162" s="1275" t="s">
        <v>18</v>
      </c>
      <c r="B162" s="552" t="s">
        <v>14</v>
      </c>
      <c r="C162" s="571">
        <v>625.33790400000021</v>
      </c>
      <c r="D162" s="572">
        <v>883.81171500000005</v>
      </c>
      <c r="E162" s="572">
        <v>1116.114421</v>
      </c>
      <c r="F162" s="572">
        <v>840.77559499999995</v>
      </c>
      <c r="G162" s="573">
        <v>5071.7799420000038</v>
      </c>
      <c r="H162" s="572">
        <v>369.45376399999992</v>
      </c>
      <c r="I162" s="572">
        <v>556.37215299999934</v>
      </c>
      <c r="J162" s="572">
        <v>818.93305099999895</v>
      </c>
      <c r="K162" s="572">
        <v>1186.243824000001</v>
      </c>
      <c r="L162" s="573">
        <v>1512.5345110000003</v>
      </c>
      <c r="M162" s="572">
        <v>576.90017200000023</v>
      </c>
      <c r="N162" s="572">
        <v>727.99970900000005</v>
      </c>
      <c r="O162" s="572">
        <v>854.7807690000003</v>
      </c>
      <c r="P162" s="572">
        <v>863.44470299999978</v>
      </c>
      <c r="Q162" s="573">
        <v>1071.1569210000002</v>
      </c>
      <c r="R162" s="572">
        <v>1717.2592049999982</v>
      </c>
      <c r="S162" s="572">
        <v>55.663811999999993</v>
      </c>
      <c r="T162" s="572">
        <v>1351.3675880000001</v>
      </c>
      <c r="U162" s="572">
        <v>43.011306999999988</v>
      </c>
      <c r="V162" s="572">
        <v>147.43762100000001</v>
      </c>
      <c r="W162" s="572">
        <v>13.436557999999993</v>
      </c>
      <c r="X162" s="572">
        <v>64.339609999999965</v>
      </c>
      <c r="Y162" s="572">
        <v>2009.1407690000003</v>
      </c>
      <c r="Z162" s="572">
        <v>2354.9582610000016</v>
      </c>
      <c r="AA162" s="572">
        <v>296.01883099999998</v>
      </c>
      <c r="AB162" s="574">
        <v>485.1860150000004</v>
      </c>
    </row>
    <row r="163" spans="1:28" s="157" customFormat="1" ht="17.100000000000001" customHeight="1" x14ac:dyDescent="0.2">
      <c r="A163" s="1276"/>
      <c r="B163" s="557" t="s">
        <v>63</v>
      </c>
      <c r="C163" s="575">
        <v>13376.350563999995</v>
      </c>
      <c r="D163" s="576">
        <v>13106.173554000014</v>
      </c>
      <c r="E163" s="576">
        <v>12894.431961000006</v>
      </c>
      <c r="F163" s="576">
        <v>13150.069265999993</v>
      </c>
      <c r="G163" s="577">
        <v>8924.9984930000101</v>
      </c>
      <c r="H163" s="576">
        <v>1328.8368980000007</v>
      </c>
      <c r="I163" s="576">
        <v>1143.6990339999995</v>
      </c>
      <c r="J163" s="576">
        <v>876.31387000000029</v>
      </c>
      <c r="K163" s="576">
        <v>512.52359200000001</v>
      </c>
      <c r="L163" s="577">
        <v>185.67250800000011</v>
      </c>
      <c r="M163" s="576">
        <v>11716.374659999981</v>
      </c>
      <c r="N163" s="576">
        <v>11575.759539999995</v>
      </c>
      <c r="O163" s="576">
        <v>11444.540445999994</v>
      </c>
      <c r="P163" s="576">
        <v>11442.662397999993</v>
      </c>
      <c r="Q163" s="577">
        <v>11225.640891999981</v>
      </c>
      <c r="R163" s="576">
        <v>657.84525199999905</v>
      </c>
      <c r="S163" s="576">
        <v>690.24987099999805</v>
      </c>
      <c r="T163" s="576">
        <v>15978.200546999986</v>
      </c>
      <c r="U163" s="576">
        <v>569.35897600000078</v>
      </c>
      <c r="V163" s="576">
        <v>144.4948310000002</v>
      </c>
      <c r="W163" s="576">
        <v>192.00600599999979</v>
      </c>
      <c r="X163" s="576">
        <v>103.10605099999982</v>
      </c>
      <c r="Y163" s="576">
        <v>23584.111653000069</v>
      </c>
      <c r="Z163" s="576">
        <v>12983.532831999999</v>
      </c>
      <c r="AA163" s="576">
        <v>2568.1359859999998</v>
      </c>
      <c r="AB163" s="578">
        <v>3980.9818329999998</v>
      </c>
    </row>
    <row r="164" spans="1:28" s="157" customFormat="1" ht="17.100000000000001" customHeight="1" x14ac:dyDescent="0.2">
      <c r="A164" s="1276" t="s">
        <v>97</v>
      </c>
      <c r="B164" s="557" t="s">
        <v>15</v>
      </c>
      <c r="C164" s="575">
        <v>571.10540900000012</v>
      </c>
      <c r="D164" s="576">
        <v>765.17344999999978</v>
      </c>
      <c r="E164" s="576">
        <v>901.01286800000037</v>
      </c>
      <c r="F164" s="576">
        <v>667.03512400000011</v>
      </c>
      <c r="G164" s="577">
        <v>2370.1099910000016</v>
      </c>
      <c r="H164" s="576">
        <v>184.473296</v>
      </c>
      <c r="I164" s="576">
        <v>172.06631700000008</v>
      </c>
      <c r="J164" s="576">
        <v>188.01929600000003</v>
      </c>
      <c r="K164" s="576">
        <v>456.26033700000011</v>
      </c>
      <c r="L164" s="577">
        <v>920.95097499999883</v>
      </c>
      <c r="M164" s="576">
        <v>534.99135100000001</v>
      </c>
      <c r="N164" s="576">
        <v>623.43001200000015</v>
      </c>
      <c r="O164" s="576">
        <v>717.39296500000012</v>
      </c>
      <c r="P164" s="576">
        <v>663.47979999999984</v>
      </c>
      <c r="Q164" s="577">
        <v>813.37249300000042</v>
      </c>
      <c r="R164" s="576">
        <v>629.79432299999928</v>
      </c>
      <c r="S164" s="576">
        <v>33.838296000000007</v>
      </c>
      <c r="T164" s="576">
        <v>853.15216700000042</v>
      </c>
      <c r="U164" s="576">
        <v>25.149365</v>
      </c>
      <c r="V164" s="576">
        <v>70.23398399999995</v>
      </c>
      <c r="W164" s="576">
        <v>8.8364670000000007</v>
      </c>
      <c r="X164" s="576">
        <v>31.715689000000005</v>
      </c>
      <c r="Y164" s="576">
        <v>1325.6694960000004</v>
      </c>
      <c r="Z164" s="576">
        <v>1990.1723239999997</v>
      </c>
      <c r="AA164" s="576">
        <v>142.586457</v>
      </c>
      <c r="AB164" s="578">
        <v>163.288274</v>
      </c>
    </row>
    <row r="165" spans="1:28" s="157" customFormat="1" ht="17.100000000000001" customHeight="1" x14ac:dyDescent="0.2">
      <c r="A165" s="1276"/>
      <c r="B165" s="557" t="s">
        <v>16</v>
      </c>
      <c r="C165" s="575">
        <v>54.232495000000007</v>
      </c>
      <c r="D165" s="576">
        <v>118.63826499999998</v>
      </c>
      <c r="E165" s="576">
        <v>207.05231300000005</v>
      </c>
      <c r="F165" s="576">
        <v>157.34521100000003</v>
      </c>
      <c r="G165" s="577">
        <v>2688.2053380000029</v>
      </c>
      <c r="H165" s="576">
        <v>183.97313699999989</v>
      </c>
      <c r="I165" s="576">
        <v>384.30583599999989</v>
      </c>
      <c r="J165" s="576">
        <v>624.99823099999958</v>
      </c>
      <c r="K165" s="576">
        <v>725.62359099999912</v>
      </c>
      <c r="L165" s="577">
        <v>589.7798819999997</v>
      </c>
      <c r="M165" s="576">
        <v>41.908821000000003</v>
      </c>
      <c r="N165" s="576">
        <v>104.56969699999998</v>
      </c>
      <c r="O165" s="576">
        <v>129.33856399999999</v>
      </c>
      <c r="P165" s="576">
        <v>199.96490299999999</v>
      </c>
      <c r="Q165" s="577">
        <v>241.01095999999995</v>
      </c>
      <c r="R165" s="576">
        <v>1081.1327479999998</v>
      </c>
      <c r="S165" s="576">
        <v>21.825515999999997</v>
      </c>
      <c r="T165" s="576">
        <v>492.29989700000021</v>
      </c>
      <c r="U165" s="576">
        <v>17.861942000000003</v>
      </c>
      <c r="V165" s="576">
        <v>77.203637000000001</v>
      </c>
      <c r="W165" s="576">
        <v>4.600090999999999</v>
      </c>
      <c r="X165" s="576">
        <v>32.414296999999991</v>
      </c>
      <c r="Y165" s="576">
        <v>667.07601300000022</v>
      </c>
      <c r="Z165" s="576">
        <v>356.73669700000022</v>
      </c>
      <c r="AA165" s="576">
        <v>152.42504299999999</v>
      </c>
      <c r="AB165" s="578">
        <v>321.89774100000011</v>
      </c>
    </row>
    <row r="166" spans="1:28" s="157" customFormat="1" ht="17.100000000000001" customHeight="1" x14ac:dyDescent="0.2">
      <c r="A166" s="1276"/>
      <c r="B166" s="557" t="s">
        <v>65</v>
      </c>
      <c r="C166" s="575">
        <v>1878.0609569999997</v>
      </c>
      <c r="D166" s="576">
        <v>2935.1540390000023</v>
      </c>
      <c r="E166" s="576">
        <v>3420.2622009999968</v>
      </c>
      <c r="F166" s="576">
        <v>4299.3603160000002</v>
      </c>
      <c r="G166" s="577">
        <v>5428.7608109999992</v>
      </c>
      <c r="H166" s="576">
        <v>700.78186300000016</v>
      </c>
      <c r="I166" s="576">
        <v>963.79237499999999</v>
      </c>
      <c r="J166" s="576">
        <v>764.75796800000012</v>
      </c>
      <c r="K166" s="576">
        <v>487.39525300000003</v>
      </c>
      <c r="L166" s="577">
        <v>170.82952100000008</v>
      </c>
      <c r="M166" s="576">
        <v>1448.9102929999995</v>
      </c>
      <c r="N166" s="576">
        <v>2476.5230190000007</v>
      </c>
      <c r="O166" s="576">
        <v>2860.6747430000023</v>
      </c>
      <c r="P166" s="576">
        <v>3540.0850210000008</v>
      </c>
      <c r="Q166" s="577">
        <v>4547.8482680000016</v>
      </c>
      <c r="R166" s="576">
        <v>548.34031899999945</v>
      </c>
      <c r="S166" s="576">
        <v>17.991562000000005</v>
      </c>
      <c r="T166" s="576">
        <v>4079.3335659999989</v>
      </c>
      <c r="U166" s="576">
        <v>199.33162099999973</v>
      </c>
      <c r="V166" s="576">
        <v>32.147627</v>
      </c>
      <c r="W166" s="576">
        <v>39.24062600000002</v>
      </c>
      <c r="X166" s="576">
        <v>26.893311000000015</v>
      </c>
      <c r="Y166" s="576">
        <v>4674.7992740000018</v>
      </c>
      <c r="Z166" s="576">
        <v>7760.895507000002</v>
      </c>
      <c r="AA166" s="576">
        <v>123.99006399999998</v>
      </c>
      <c r="AB166" s="578">
        <v>458.63484700000049</v>
      </c>
    </row>
    <row r="167" spans="1:28" s="157" customFormat="1" ht="17.100000000000001" customHeight="1" x14ac:dyDescent="0.2">
      <c r="A167" s="1276"/>
      <c r="B167" s="557" t="s">
        <v>19</v>
      </c>
      <c r="C167" s="575">
        <v>11498.289606999977</v>
      </c>
      <c r="D167" s="576">
        <v>10171.019514999987</v>
      </c>
      <c r="E167" s="576">
        <v>9474.1697599999861</v>
      </c>
      <c r="F167" s="576">
        <v>8850.7089499999856</v>
      </c>
      <c r="G167" s="577">
        <v>3496.2376820000045</v>
      </c>
      <c r="H167" s="576">
        <v>628.05503499999986</v>
      </c>
      <c r="I167" s="576">
        <v>179.90665900000002</v>
      </c>
      <c r="J167" s="576">
        <v>111.55590199999997</v>
      </c>
      <c r="K167" s="576">
        <v>25.12833899999999</v>
      </c>
      <c r="L167" s="577">
        <v>14.842987000000001</v>
      </c>
      <c r="M167" s="576">
        <v>10267.46436699999</v>
      </c>
      <c r="N167" s="576">
        <v>9099.2365209999807</v>
      </c>
      <c r="O167" s="576">
        <v>8583.8657030000049</v>
      </c>
      <c r="P167" s="576">
        <v>7902.577376999996</v>
      </c>
      <c r="Q167" s="577">
        <v>6677.7926239999842</v>
      </c>
      <c r="R167" s="576">
        <v>109.50493299999998</v>
      </c>
      <c r="S167" s="576">
        <v>672.25830899999823</v>
      </c>
      <c r="T167" s="576">
        <v>11898.866981000005</v>
      </c>
      <c r="U167" s="576">
        <v>370.027355</v>
      </c>
      <c r="V167" s="576">
        <v>112.34720400000003</v>
      </c>
      <c r="W167" s="576">
        <v>152.76538000000008</v>
      </c>
      <c r="X167" s="576">
        <v>76.212739999999968</v>
      </c>
      <c r="Y167" s="576">
        <v>18909.312379000039</v>
      </c>
      <c r="Z167" s="576">
        <v>5222.6373250000033</v>
      </c>
      <c r="AA167" s="576">
        <v>2444.1459220000011</v>
      </c>
      <c r="AB167" s="578">
        <v>3522.3469860000009</v>
      </c>
    </row>
    <row r="168" spans="1:28" s="157" customFormat="1" ht="17.100000000000001" customHeight="1" x14ac:dyDescent="0.2">
      <c r="A168" s="1276" t="s">
        <v>104</v>
      </c>
      <c r="B168" s="557" t="s">
        <v>199</v>
      </c>
      <c r="C168" s="575">
        <v>0</v>
      </c>
      <c r="D168" s="576">
        <v>0</v>
      </c>
      <c r="E168" s="576">
        <v>0</v>
      </c>
      <c r="F168" s="576">
        <v>0</v>
      </c>
      <c r="G168" s="577">
        <v>117.30042000000003</v>
      </c>
      <c r="H168" s="576">
        <v>0</v>
      </c>
      <c r="I168" s="576">
        <v>0.14030400000000001</v>
      </c>
      <c r="J168" s="576">
        <v>0.30430900000000005</v>
      </c>
      <c r="K168" s="576">
        <v>14.214304</v>
      </c>
      <c r="L168" s="577">
        <v>101.885087</v>
      </c>
      <c r="M168" s="576">
        <v>0</v>
      </c>
      <c r="N168" s="576">
        <v>0</v>
      </c>
      <c r="O168" s="576">
        <v>0</v>
      </c>
      <c r="P168" s="576">
        <v>0</v>
      </c>
      <c r="Q168" s="577">
        <v>0.75641599999999998</v>
      </c>
      <c r="R168" s="576">
        <v>51.611986999999992</v>
      </c>
      <c r="S168" s="576">
        <v>0</v>
      </c>
      <c r="T168" s="576">
        <v>11.397344</v>
      </c>
      <c r="U168" s="576">
        <v>0</v>
      </c>
      <c r="V168" s="576">
        <v>0.13960800000000001</v>
      </c>
      <c r="W168" s="576">
        <v>0</v>
      </c>
      <c r="X168" s="576">
        <v>1.3767590000000001</v>
      </c>
      <c r="Y168" s="576">
        <v>45.901512000000004</v>
      </c>
      <c r="Z168" s="576">
        <v>0</v>
      </c>
      <c r="AA168" s="576">
        <v>6.8732100000000003</v>
      </c>
      <c r="AB168" s="578">
        <v>0</v>
      </c>
    </row>
    <row r="169" spans="1:28" s="157" customFormat="1" ht="17.100000000000001" customHeight="1" x14ac:dyDescent="0.2">
      <c r="A169" s="1276"/>
      <c r="B169" s="557" t="s">
        <v>200</v>
      </c>
      <c r="C169" s="575">
        <v>0</v>
      </c>
      <c r="D169" s="576">
        <v>4.1149800000000001</v>
      </c>
      <c r="E169" s="576">
        <v>0</v>
      </c>
      <c r="F169" s="576">
        <v>0</v>
      </c>
      <c r="G169" s="577">
        <v>153.48784900000004</v>
      </c>
      <c r="H169" s="576">
        <v>2.253069</v>
      </c>
      <c r="I169" s="576">
        <v>0</v>
      </c>
      <c r="J169" s="576">
        <v>6.080158</v>
      </c>
      <c r="K169" s="576">
        <v>9.1207130000000003</v>
      </c>
      <c r="L169" s="577">
        <v>136.03390900000002</v>
      </c>
      <c r="M169" s="576">
        <v>0</v>
      </c>
      <c r="N169" s="576">
        <v>4.1149800000000001</v>
      </c>
      <c r="O169" s="576">
        <v>0</v>
      </c>
      <c r="P169" s="576">
        <v>0</v>
      </c>
      <c r="Q169" s="577">
        <v>0</v>
      </c>
      <c r="R169" s="576">
        <v>83.852339999999998</v>
      </c>
      <c r="S169" s="576">
        <v>0</v>
      </c>
      <c r="T169" s="576">
        <v>11.780075</v>
      </c>
      <c r="U169" s="576">
        <v>0</v>
      </c>
      <c r="V169" s="576">
        <v>3.5839690000000002</v>
      </c>
      <c r="W169" s="576">
        <v>0</v>
      </c>
      <c r="X169" s="576">
        <v>0.49197600000000002</v>
      </c>
      <c r="Y169" s="576">
        <v>40.359439999999999</v>
      </c>
      <c r="Z169" s="576">
        <v>6.3680490000000001</v>
      </c>
      <c r="AA169" s="576">
        <v>0</v>
      </c>
      <c r="AB169" s="578">
        <v>11.166979999999999</v>
      </c>
    </row>
    <row r="170" spans="1:28" s="157" customFormat="1" ht="17.100000000000001" customHeight="1" x14ac:dyDescent="0.2">
      <c r="A170" s="1276"/>
      <c r="B170" s="557" t="s">
        <v>201</v>
      </c>
      <c r="C170" s="575">
        <v>54.14761699999999</v>
      </c>
      <c r="D170" s="576">
        <v>114.93935400000001</v>
      </c>
      <c r="E170" s="576">
        <v>176.46443099999999</v>
      </c>
      <c r="F170" s="576">
        <v>249.44982400000004</v>
      </c>
      <c r="G170" s="577">
        <v>510.08788200000009</v>
      </c>
      <c r="H170" s="576">
        <v>71.270527000000001</v>
      </c>
      <c r="I170" s="576">
        <v>59.120271000000002</v>
      </c>
      <c r="J170" s="576">
        <v>78.289159000000012</v>
      </c>
      <c r="K170" s="576">
        <v>58.278168999999998</v>
      </c>
      <c r="L170" s="577">
        <v>96.883626999999976</v>
      </c>
      <c r="M170" s="576">
        <v>52.017333999999991</v>
      </c>
      <c r="N170" s="576">
        <v>114.283275</v>
      </c>
      <c r="O170" s="576">
        <v>115.24238200000002</v>
      </c>
      <c r="P170" s="576">
        <v>195.48336400000002</v>
      </c>
      <c r="Q170" s="577">
        <v>264.221</v>
      </c>
      <c r="R170" s="576">
        <v>108.24889299999998</v>
      </c>
      <c r="S170" s="576">
        <v>0.64458599999999999</v>
      </c>
      <c r="T170" s="576">
        <v>28.002161999999998</v>
      </c>
      <c r="U170" s="576">
        <v>11.135722999999997</v>
      </c>
      <c r="V170" s="576">
        <v>0.31014799999999998</v>
      </c>
      <c r="W170" s="576">
        <v>0.10829800000000001</v>
      </c>
      <c r="X170" s="576">
        <v>0.34666799999999998</v>
      </c>
      <c r="Y170" s="576">
        <v>228.73034200000001</v>
      </c>
      <c r="Z170" s="576">
        <v>640.47201200000018</v>
      </c>
      <c r="AA170" s="576">
        <v>7.6186769999999999</v>
      </c>
      <c r="AB170" s="578">
        <v>79.471598999999998</v>
      </c>
    </row>
    <row r="171" spans="1:28" s="157" customFormat="1" ht="17.100000000000001" customHeight="1" x14ac:dyDescent="0.2">
      <c r="A171" s="1276"/>
      <c r="B171" s="557" t="s">
        <v>202</v>
      </c>
      <c r="C171" s="575">
        <v>0</v>
      </c>
      <c r="D171" s="576">
        <v>0</v>
      </c>
      <c r="E171" s="576">
        <v>0</v>
      </c>
      <c r="F171" s="576">
        <v>0</v>
      </c>
      <c r="G171" s="577">
        <v>18.711354</v>
      </c>
      <c r="H171" s="576">
        <v>0</v>
      </c>
      <c r="I171" s="576">
        <v>0.84285399999999999</v>
      </c>
      <c r="J171" s="576">
        <v>0</v>
      </c>
      <c r="K171" s="576">
        <v>13.877457999999999</v>
      </c>
      <c r="L171" s="577">
        <v>3.9910419999999998</v>
      </c>
      <c r="M171" s="576">
        <v>0</v>
      </c>
      <c r="N171" s="576">
        <v>0</v>
      </c>
      <c r="O171" s="576">
        <v>0</v>
      </c>
      <c r="P171" s="576">
        <v>0</v>
      </c>
      <c r="Q171" s="577">
        <v>0</v>
      </c>
      <c r="R171" s="576">
        <v>10.707995</v>
      </c>
      <c r="S171" s="576">
        <v>0</v>
      </c>
      <c r="T171" s="576">
        <v>0</v>
      </c>
      <c r="U171" s="576">
        <v>0</v>
      </c>
      <c r="V171" s="576">
        <v>0</v>
      </c>
      <c r="W171" s="576">
        <v>0</v>
      </c>
      <c r="X171" s="576">
        <v>0</v>
      </c>
      <c r="Y171" s="576">
        <v>0</v>
      </c>
      <c r="Z171" s="576">
        <v>0</v>
      </c>
      <c r="AA171" s="576">
        <v>0</v>
      </c>
      <c r="AB171" s="578">
        <v>8.0033589999999997</v>
      </c>
    </row>
    <row r="172" spans="1:28" s="157" customFormat="1" ht="17.100000000000001" customHeight="1" x14ac:dyDescent="0.2">
      <c r="A172" s="1276"/>
      <c r="B172" s="557" t="s">
        <v>203</v>
      </c>
      <c r="C172" s="575">
        <v>32.642522</v>
      </c>
      <c r="D172" s="576">
        <v>20.609400000000001</v>
      </c>
      <c r="E172" s="576">
        <v>18.353940000000001</v>
      </c>
      <c r="F172" s="576">
        <v>2.9229720000000001</v>
      </c>
      <c r="G172" s="577">
        <v>30.651579000000002</v>
      </c>
      <c r="H172" s="576">
        <v>0</v>
      </c>
      <c r="I172" s="576">
        <v>2.7492839999999998</v>
      </c>
      <c r="J172" s="576">
        <v>12.371777999999999</v>
      </c>
      <c r="K172" s="576">
        <v>2.1332550000000001</v>
      </c>
      <c r="L172" s="577">
        <v>9.6076519999999999</v>
      </c>
      <c r="M172" s="576">
        <v>32.642522</v>
      </c>
      <c r="N172" s="576">
        <v>20.609400000000001</v>
      </c>
      <c r="O172" s="576">
        <v>18.353940000000001</v>
      </c>
      <c r="P172" s="576">
        <v>2.76288</v>
      </c>
      <c r="Q172" s="577">
        <v>3.9497019999999998</v>
      </c>
      <c r="R172" s="576">
        <v>9.6076519999999999</v>
      </c>
      <c r="S172" s="576">
        <v>0</v>
      </c>
      <c r="T172" s="576">
        <v>0</v>
      </c>
      <c r="U172" s="576">
        <v>0.16009200000000001</v>
      </c>
      <c r="V172" s="576">
        <v>0</v>
      </c>
      <c r="W172" s="576">
        <v>0</v>
      </c>
      <c r="X172" s="576">
        <v>0</v>
      </c>
      <c r="Y172" s="576">
        <v>0</v>
      </c>
      <c r="Z172" s="576">
        <v>64.725089999999994</v>
      </c>
      <c r="AA172" s="576">
        <v>19.956101999999998</v>
      </c>
      <c r="AB172" s="578">
        <v>10.731477</v>
      </c>
    </row>
    <row r="173" spans="1:28" s="157" customFormat="1" ht="17.100000000000001" customHeight="1" x14ac:dyDescent="0.2">
      <c r="A173" s="1276"/>
      <c r="B173" s="557" t="s">
        <v>204</v>
      </c>
      <c r="C173" s="575">
        <v>43.793814000000005</v>
      </c>
      <c r="D173" s="576">
        <v>42.697434000000001</v>
      </c>
      <c r="E173" s="576">
        <v>61.909192999999995</v>
      </c>
      <c r="F173" s="576">
        <v>90.174627999999998</v>
      </c>
      <c r="G173" s="577">
        <v>385.02643399999999</v>
      </c>
      <c r="H173" s="576">
        <v>18.926244000000004</v>
      </c>
      <c r="I173" s="576">
        <v>38.030234</v>
      </c>
      <c r="J173" s="576">
        <v>31.122406000000002</v>
      </c>
      <c r="K173" s="576">
        <v>103.197334</v>
      </c>
      <c r="L173" s="577">
        <v>135.24140599999998</v>
      </c>
      <c r="M173" s="576">
        <v>38.480227999999997</v>
      </c>
      <c r="N173" s="576">
        <v>42.436124</v>
      </c>
      <c r="O173" s="576">
        <v>42.282300999999997</v>
      </c>
      <c r="P173" s="576">
        <v>90.293952000000004</v>
      </c>
      <c r="Q173" s="577">
        <v>83.591273999999999</v>
      </c>
      <c r="R173" s="576">
        <v>172.15924900000005</v>
      </c>
      <c r="S173" s="576">
        <v>9.3042529999999992</v>
      </c>
      <c r="T173" s="576">
        <v>81.651866000000012</v>
      </c>
      <c r="U173" s="576">
        <v>1.067766</v>
      </c>
      <c r="V173" s="576">
        <v>10.244473000000001</v>
      </c>
      <c r="W173" s="576">
        <v>1.6337980000000001</v>
      </c>
      <c r="X173" s="576">
        <v>4.5271600000000012</v>
      </c>
      <c r="Y173" s="576">
        <v>111.17624400000001</v>
      </c>
      <c r="Z173" s="576">
        <v>130.70299</v>
      </c>
      <c r="AA173" s="576">
        <v>57.965633000000004</v>
      </c>
      <c r="AB173" s="578">
        <v>43.168070999999998</v>
      </c>
    </row>
    <row r="174" spans="1:28" s="157" customFormat="1" ht="17.100000000000001" customHeight="1" x14ac:dyDescent="0.2">
      <c r="A174" s="1276"/>
      <c r="B174" s="557" t="s">
        <v>205</v>
      </c>
      <c r="C174" s="575">
        <v>58.112731000000018</v>
      </c>
      <c r="D174" s="576">
        <v>128.52600500000003</v>
      </c>
      <c r="E174" s="576">
        <v>210.69311600000006</v>
      </c>
      <c r="F174" s="576">
        <v>91.967109000000022</v>
      </c>
      <c r="G174" s="577">
        <v>3471.3733430000057</v>
      </c>
      <c r="H174" s="576">
        <v>201.72084899999987</v>
      </c>
      <c r="I174" s="576">
        <v>382.99012899999985</v>
      </c>
      <c r="J174" s="576">
        <v>668.5780429999993</v>
      </c>
      <c r="K174" s="576">
        <v>963.85455999999976</v>
      </c>
      <c r="L174" s="577">
        <v>1021.4747269999992</v>
      </c>
      <c r="M174" s="576">
        <v>42.396199000000003</v>
      </c>
      <c r="N174" s="576">
        <v>114.51920900000002</v>
      </c>
      <c r="O174" s="576">
        <v>161.84237700000003</v>
      </c>
      <c r="P174" s="576">
        <v>92.709099999999992</v>
      </c>
      <c r="Q174" s="577">
        <v>310.58711099999999</v>
      </c>
      <c r="R174" s="576">
        <v>1264.6685859999991</v>
      </c>
      <c r="S174" s="576">
        <v>39.940013999999998</v>
      </c>
      <c r="T174" s="576">
        <v>674.21899500000006</v>
      </c>
      <c r="U174" s="576">
        <v>12.006032999999997</v>
      </c>
      <c r="V174" s="576">
        <v>116.04260200000002</v>
      </c>
      <c r="W174" s="576">
        <v>6.3180729999999992</v>
      </c>
      <c r="X174" s="576">
        <v>53.391062999999974</v>
      </c>
      <c r="Y174" s="576">
        <v>1003.4943559999996</v>
      </c>
      <c r="Z174" s="576">
        <v>348.16474500000004</v>
      </c>
      <c r="AA174" s="576">
        <v>182.56396099999998</v>
      </c>
      <c r="AB174" s="578">
        <v>259.863876</v>
      </c>
    </row>
    <row r="175" spans="1:28" s="157" customFormat="1" ht="17.100000000000001" customHeight="1" x14ac:dyDescent="0.2">
      <c r="A175" s="1276"/>
      <c r="B175" s="557" t="s">
        <v>206</v>
      </c>
      <c r="C175" s="575">
        <v>1843.6812079999997</v>
      </c>
      <c r="D175" s="576">
        <v>2931.2852500000017</v>
      </c>
      <c r="E175" s="576">
        <v>3407.0238089999975</v>
      </c>
      <c r="F175" s="576">
        <v>4283.1425639999998</v>
      </c>
      <c r="G175" s="577">
        <v>5368.8763139999974</v>
      </c>
      <c r="H175" s="576">
        <v>694.81812300000024</v>
      </c>
      <c r="I175" s="576">
        <v>958.0107220000001</v>
      </c>
      <c r="J175" s="576">
        <v>752.06945800000028</v>
      </c>
      <c r="K175" s="576">
        <v>465.14425899999998</v>
      </c>
      <c r="L175" s="577">
        <v>157.62992100000005</v>
      </c>
      <c r="M175" s="576">
        <v>1423.6883689999997</v>
      </c>
      <c r="N175" s="576">
        <v>2463.4964050000008</v>
      </c>
      <c r="O175" s="576">
        <v>2850.3939910000022</v>
      </c>
      <c r="P175" s="576">
        <v>3520.9096290000007</v>
      </c>
      <c r="Q175" s="577">
        <v>4547.8482680000016</v>
      </c>
      <c r="R175" s="576">
        <v>500.2461909999999</v>
      </c>
      <c r="S175" s="576">
        <v>17.381198000000005</v>
      </c>
      <c r="T175" s="576">
        <v>4079.3335659999989</v>
      </c>
      <c r="U175" s="576">
        <v>199.33162099999973</v>
      </c>
      <c r="V175" s="576">
        <v>30.593208000000001</v>
      </c>
      <c r="W175" s="576">
        <v>39.24062600000002</v>
      </c>
      <c r="X175" s="576">
        <v>26.593083000000018</v>
      </c>
      <c r="Y175" s="576">
        <v>4656.6491590000014</v>
      </c>
      <c r="Z175" s="576">
        <v>7724.9077500000012</v>
      </c>
      <c r="AA175" s="576">
        <v>113.79646799999998</v>
      </c>
      <c r="AB175" s="578">
        <v>445.93627500000048</v>
      </c>
    </row>
    <row r="176" spans="1:28" s="157" customFormat="1" ht="17.100000000000001" customHeight="1" x14ac:dyDescent="0.2">
      <c r="A176" s="1276"/>
      <c r="B176" s="557" t="s">
        <v>207</v>
      </c>
      <c r="C176" s="575">
        <v>436.64121999999998</v>
      </c>
      <c r="D176" s="576">
        <v>572.92454200000009</v>
      </c>
      <c r="E176" s="576">
        <v>648.69374100000005</v>
      </c>
      <c r="F176" s="576">
        <v>406.26106200000004</v>
      </c>
      <c r="G176" s="577">
        <v>403.85243500000007</v>
      </c>
      <c r="H176" s="576">
        <v>75.283075000000025</v>
      </c>
      <c r="I176" s="576">
        <v>73.341931000000031</v>
      </c>
      <c r="J176" s="576">
        <v>22.187197999999999</v>
      </c>
      <c r="K176" s="576">
        <v>35.445489000000002</v>
      </c>
      <c r="L176" s="577">
        <v>11.408102999999999</v>
      </c>
      <c r="M176" s="576">
        <v>411.36388900000003</v>
      </c>
      <c r="N176" s="576">
        <v>432.03672099999994</v>
      </c>
      <c r="O176" s="576">
        <v>517.05976899999996</v>
      </c>
      <c r="P176" s="576">
        <v>482.19540699999999</v>
      </c>
      <c r="Q176" s="577">
        <v>408.05141800000007</v>
      </c>
      <c r="R176" s="576">
        <v>27.110498</v>
      </c>
      <c r="S176" s="576">
        <v>5.774959</v>
      </c>
      <c r="T176" s="576">
        <v>544.31714599999987</v>
      </c>
      <c r="U176" s="576">
        <v>18.641692999999997</v>
      </c>
      <c r="V176" s="576">
        <v>17.116820999999998</v>
      </c>
      <c r="W176" s="576">
        <v>5.3763890000000005</v>
      </c>
      <c r="X176" s="576">
        <v>4.2059840000000008</v>
      </c>
      <c r="Y176" s="576">
        <v>579.47887500000013</v>
      </c>
      <c r="Z176" s="576">
        <v>1164.5253750000004</v>
      </c>
      <c r="AA176" s="576">
        <v>21.041248000000003</v>
      </c>
      <c r="AB176" s="578">
        <v>80.784012000000004</v>
      </c>
    </row>
    <row r="177" spans="1:28" s="157" customFormat="1" ht="17.100000000000001" customHeight="1" x14ac:dyDescent="0.2">
      <c r="A177" s="1276"/>
      <c r="B177" s="557" t="s">
        <v>208</v>
      </c>
      <c r="C177" s="575">
        <v>0</v>
      </c>
      <c r="D177" s="576">
        <v>0</v>
      </c>
      <c r="E177" s="576">
        <v>0</v>
      </c>
      <c r="F177" s="576">
        <v>0</v>
      </c>
      <c r="G177" s="577">
        <v>8.7117750000000012</v>
      </c>
      <c r="H177" s="576">
        <v>0</v>
      </c>
      <c r="I177" s="576">
        <v>0.38199300000000003</v>
      </c>
      <c r="J177" s="576">
        <v>5.3479020000000004</v>
      </c>
      <c r="K177" s="576">
        <v>1.32528</v>
      </c>
      <c r="L177" s="577">
        <v>1.6566000000000001</v>
      </c>
      <c r="M177" s="576">
        <v>0</v>
      </c>
      <c r="N177" s="576">
        <v>0</v>
      </c>
      <c r="O177" s="576">
        <v>0</v>
      </c>
      <c r="P177" s="576">
        <v>0</v>
      </c>
      <c r="Q177" s="577">
        <v>0</v>
      </c>
      <c r="R177" s="576">
        <v>8.7117750000000012</v>
      </c>
      <c r="S177" s="576">
        <v>0</v>
      </c>
      <c r="T177" s="576">
        <v>0</v>
      </c>
      <c r="U177" s="576">
        <v>0</v>
      </c>
      <c r="V177" s="576">
        <v>0</v>
      </c>
      <c r="W177" s="576">
        <v>0</v>
      </c>
      <c r="X177" s="576">
        <v>0</v>
      </c>
      <c r="Y177" s="576">
        <v>0</v>
      </c>
      <c r="Z177" s="576">
        <v>0</v>
      </c>
      <c r="AA177" s="576">
        <v>0</v>
      </c>
      <c r="AB177" s="578">
        <v>0</v>
      </c>
    </row>
    <row r="178" spans="1:28" s="157" customFormat="1" ht="17.100000000000001" customHeight="1" x14ac:dyDescent="0.2">
      <c r="A178" s="1276"/>
      <c r="B178" s="557" t="s">
        <v>209</v>
      </c>
      <c r="C178" s="575">
        <v>18.353569</v>
      </c>
      <c r="D178" s="576">
        <v>0</v>
      </c>
      <c r="E178" s="576">
        <v>7.9146400000000003</v>
      </c>
      <c r="F178" s="576">
        <v>0</v>
      </c>
      <c r="G178" s="577">
        <v>22.722588000000002</v>
      </c>
      <c r="H178" s="576">
        <v>4.9091560000000003</v>
      </c>
      <c r="I178" s="576">
        <v>2.1246079999999998</v>
      </c>
      <c r="J178" s="576">
        <v>4.1696739999999997</v>
      </c>
      <c r="K178" s="576">
        <v>5.4542259999999994</v>
      </c>
      <c r="L178" s="577">
        <v>6.0649239999999995</v>
      </c>
      <c r="M178" s="576">
        <v>9.1957439999999995</v>
      </c>
      <c r="N178" s="576">
        <v>9.1578250000000008</v>
      </c>
      <c r="O178" s="576">
        <v>7.9146400000000003</v>
      </c>
      <c r="P178" s="576">
        <v>0</v>
      </c>
      <c r="Q178" s="577">
        <v>0</v>
      </c>
      <c r="R178" s="576">
        <v>22.422359999999998</v>
      </c>
      <c r="S178" s="576">
        <v>0</v>
      </c>
      <c r="T178" s="576">
        <v>0</v>
      </c>
      <c r="U178" s="576">
        <v>0</v>
      </c>
      <c r="V178" s="576">
        <v>0</v>
      </c>
      <c r="W178" s="576">
        <v>0</v>
      </c>
      <c r="X178" s="576">
        <v>0.30022799999999999</v>
      </c>
      <c r="Y178" s="576">
        <v>0</v>
      </c>
      <c r="Z178" s="576">
        <v>23.242713000000002</v>
      </c>
      <c r="AA178" s="576">
        <v>3.025496</v>
      </c>
      <c r="AB178" s="578">
        <v>0</v>
      </c>
    </row>
    <row r="179" spans="1:28" s="157" customFormat="1" ht="17.100000000000001" customHeight="1" x14ac:dyDescent="0.2">
      <c r="A179" s="1276"/>
      <c r="B179" s="557" t="s">
        <v>210</v>
      </c>
      <c r="C179" s="575">
        <v>11498.289606999977</v>
      </c>
      <c r="D179" s="576">
        <v>10171.019514999987</v>
      </c>
      <c r="E179" s="576">
        <v>9474.1697599999861</v>
      </c>
      <c r="F179" s="576">
        <v>8850.7089499999856</v>
      </c>
      <c r="G179" s="577">
        <v>3496.2376820000045</v>
      </c>
      <c r="H179" s="576">
        <v>628.05503499999986</v>
      </c>
      <c r="I179" s="576">
        <v>179.90665900000002</v>
      </c>
      <c r="J179" s="576">
        <v>111.55590199999997</v>
      </c>
      <c r="K179" s="576">
        <v>25.12833899999999</v>
      </c>
      <c r="L179" s="577">
        <v>14.842987000000001</v>
      </c>
      <c r="M179" s="576">
        <v>10267.46436699999</v>
      </c>
      <c r="N179" s="576">
        <v>9099.2365209999807</v>
      </c>
      <c r="O179" s="576">
        <v>8583.8657030000049</v>
      </c>
      <c r="P179" s="576">
        <v>7902.577376999996</v>
      </c>
      <c r="Q179" s="577">
        <v>6677.7926239999842</v>
      </c>
      <c r="R179" s="576">
        <v>109.50493299999998</v>
      </c>
      <c r="S179" s="576">
        <v>672.25830899999823</v>
      </c>
      <c r="T179" s="576">
        <v>11898.866981000005</v>
      </c>
      <c r="U179" s="576">
        <v>370.027355</v>
      </c>
      <c r="V179" s="576">
        <v>112.34720400000003</v>
      </c>
      <c r="W179" s="576">
        <v>152.76538000000008</v>
      </c>
      <c r="X179" s="576">
        <v>76.212739999999968</v>
      </c>
      <c r="Y179" s="576">
        <v>18909.312379000039</v>
      </c>
      <c r="Z179" s="576">
        <v>5222.6373250000033</v>
      </c>
      <c r="AA179" s="576">
        <v>2444.1459220000011</v>
      </c>
      <c r="AB179" s="578">
        <v>3522.3469860000009</v>
      </c>
    </row>
    <row r="180" spans="1:28" s="157" customFormat="1" ht="17.100000000000001" customHeight="1" x14ac:dyDescent="0.2">
      <c r="A180" s="1276"/>
      <c r="B180" s="557" t="s">
        <v>211</v>
      </c>
      <c r="C180" s="575">
        <v>0</v>
      </c>
      <c r="D180" s="576">
        <v>1.708636</v>
      </c>
      <c r="E180" s="576">
        <v>5.3237520000000007</v>
      </c>
      <c r="F180" s="576">
        <v>0</v>
      </c>
      <c r="G180" s="577">
        <v>8.8533679999999997</v>
      </c>
      <c r="H180" s="576">
        <v>1.054584</v>
      </c>
      <c r="I180" s="576">
        <v>2.4321980000000001</v>
      </c>
      <c r="J180" s="576">
        <v>3.1709339999999999</v>
      </c>
      <c r="K180" s="576">
        <v>1.5940300000000001</v>
      </c>
      <c r="L180" s="577">
        <v>0.60162199999999999</v>
      </c>
      <c r="M180" s="576">
        <v>0</v>
      </c>
      <c r="N180" s="576">
        <v>1.708636</v>
      </c>
      <c r="O180" s="576">
        <v>2.3661120000000002</v>
      </c>
      <c r="P180" s="576">
        <v>2.95764</v>
      </c>
      <c r="Q180" s="577">
        <v>0</v>
      </c>
      <c r="R180" s="576">
        <v>5.3665859999999999</v>
      </c>
      <c r="S180" s="576">
        <v>0</v>
      </c>
      <c r="T180" s="576">
        <v>0</v>
      </c>
      <c r="U180" s="576">
        <v>0</v>
      </c>
      <c r="V180" s="576">
        <v>1.554419</v>
      </c>
      <c r="W180" s="576">
        <v>0</v>
      </c>
      <c r="X180" s="576">
        <v>0</v>
      </c>
      <c r="Y180" s="576">
        <v>1.9323630000000001</v>
      </c>
      <c r="Z180" s="576">
        <v>5.915280000000001</v>
      </c>
      <c r="AA180" s="576">
        <v>1.117108</v>
      </c>
      <c r="AB180" s="578">
        <v>0</v>
      </c>
    </row>
    <row r="181" spans="1:28" s="157" customFormat="1" ht="17.100000000000001" customHeight="1" x14ac:dyDescent="0.2">
      <c r="A181" s="1284"/>
      <c r="B181" s="562" t="s">
        <v>111</v>
      </c>
      <c r="C181" s="579">
        <v>13985.66228800001</v>
      </c>
      <c r="D181" s="580">
        <v>13987.825116000029</v>
      </c>
      <c r="E181" s="580">
        <v>14010.546382000011</v>
      </c>
      <c r="F181" s="580">
        <v>13974.627109000001</v>
      </c>
      <c r="G181" s="581">
        <v>13995.893022999904</v>
      </c>
      <c r="H181" s="580">
        <v>1698.2906620000019</v>
      </c>
      <c r="I181" s="580">
        <v>1700.0711870000007</v>
      </c>
      <c r="J181" s="580">
        <v>1695.2469210000017</v>
      </c>
      <c r="K181" s="580">
        <v>1698.7674160000008</v>
      </c>
      <c r="L181" s="581">
        <v>1697.3216069999994</v>
      </c>
      <c r="M181" s="580">
        <v>12277.248651999986</v>
      </c>
      <c r="N181" s="580">
        <v>12301.599096000011</v>
      </c>
      <c r="O181" s="580">
        <v>12299.321214999996</v>
      </c>
      <c r="P181" s="580">
        <v>12289.889349000001</v>
      </c>
      <c r="Q181" s="581">
        <v>12296.797812999976</v>
      </c>
      <c r="R181" s="580">
        <v>2374.2190450000012</v>
      </c>
      <c r="S181" s="580">
        <v>745.3033189999976</v>
      </c>
      <c r="T181" s="580">
        <v>17329.568135000016</v>
      </c>
      <c r="U181" s="580">
        <v>612.370283000001</v>
      </c>
      <c r="V181" s="580">
        <v>291.93245199999933</v>
      </c>
      <c r="W181" s="580">
        <v>205.44256399999972</v>
      </c>
      <c r="X181" s="580">
        <v>167.44566100000037</v>
      </c>
      <c r="Y181" s="580">
        <v>25577.034670000077</v>
      </c>
      <c r="Z181" s="580">
        <v>15331.661329000019</v>
      </c>
      <c r="AA181" s="580">
        <v>2858.1038249999974</v>
      </c>
      <c r="AB181" s="582">
        <v>4461.4726350000146</v>
      </c>
    </row>
    <row r="182" spans="1:28" s="123" customFormat="1" ht="15" customHeight="1" x14ac:dyDescent="0.2">
      <c r="B182" s="312"/>
    </row>
    <row r="183" spans="1:28" s="123" customFormat="1" ht="15" customHeight="1" x14ac:dyDescent="0.2">
      <c r="B183" s="312"/>
    </row>
    <row r="184" spans="1:28" s="123" customFormat="1" ht="15" customHeight="1" x14ac:dyDescent="0.2">
      <c r="B184" s="312"/>
    </row>
    <row r="185" spans="1:28" s="123" customFormat="1" ht="15" customHeight="1" x14ac:dyDescent="0.2">
      <c r="B185" s="312"/>
    </row>
    <row r="186" spans="1:28" s="123" customFormat="1" ht="15" customHeight="1" x14ac:dyDescent="0.2">
      <c r="B186" s="312"/>
    </row>
    <row r="187" spans="1:28" s="123" customFormat="1" ht="15" customHeight="1" x14ac:dyDescent="0.2">
      <c r="B187" s="312"/>
    </row>
    <row r="188" spans="1:28" s="123" customFormat="1" ht="15" customHeight="1" x14ac:dyDescent="0.2">
      <c r="B188" s="312"/>
    </row>
    <row r="189" spans="1:28" s="123" customFormat="1" ht="15" customHeight="1" x14ac:dyDescent="0.2">
      <c r="B189" s="312"/>
    </row>
    <row r="190" spans="1:28" s="123" customFormat="1" ht="15" customHeight="1" x14ac:dyDescent="0.2">
      <c r="B190" s="312"/>
    </row>
    <row r="191" spans="1:28" s="123" customFormat="1" ht="15" customHeight="1" x14ac:dyDescent="0.2">
      <c r="B191" s="312"/>
    </row>
    <row r="192" spans="1:28" s="123" customFormat="1" ht="15" customHeight="1" x14ac:dyDescent="0.2">
      <c r="B192" s="312"/>
    </row>
    <row r="193" spans="1:28" s="123" customFormat="1" ht="15" customHeight="1" x14ac:dyDescent="0.2">
      <c r="A193" s="215"/>
      <c r="B193" s="216"/>
      <c r="C193" s="313"/>
      <c r="D193" s="313"/>
      <c r="E193" s="313"/>
      <c r="F193" s="313"/>
      <c r="G193" s="313"/>
      <c r="H193" s="313"/>
      <c r="I193" s="313"/>
      <c r="J193" s="313"/>
      <c r="K193" s="313"/>
      <c r="L193" s="313"/>
      <c r="M193" s="313"/>
      <c r="N193" s="313"/>
      <c r="O193" s="313"/>
      <c r="P193" s="313"/>
      <c r="Q193" s="313"/>
      <c r="R193" s="313"/>
      <c r="S193" s="313"/>
      <c r="T193" s="313"/>
      <c r="U193" s="313"/>
      <c r="V193" s="313"/>
      <c r="W193" s="313"/>
      <c r="X193" s="313"/>
      <c r="Y193" s="313"/>
      <c r="Z193" s="313"/>
      <c r="AA193" s="313"/>
      <c r="AB193" s="313"/>
    </row>
    <row r="194" spans="1:28" s="123" customFormat="1" ht="15" customHeight="1" x14ac:dyDescent="0.2">
      <c r="A194" s="215"/>
      <c r="B194" s="216"/>
      <c r="C194" s="313"/>
      <c r="D194" s="313"/>
      <c r="E194" s="313"/>
      <c r="F194" s="313"/>
      <c r="G194" s="313"/>
      <c r="H194" s="313"/>
      <c r="I194" s="313"/>
      <c r="J194" s="313"/>
      <c r="K194" s="313"/>
      <c r="L194" s="313"/>
      <c r="M194" s="313"/>
      <c r="N194" s="313"/>
      <c r="O194" s="313"/>
      <c r="P194" s="313"/>
      <c r="Q194" s="313"/>
      <c r="R194" s="313"/>
      <c r="S194" s="313"/>
      <c r="T194" s="313"/>
      <c r="U194" s="313"/>
      <c r="V194" s="313"/>
      <c r="W194" s="313"/>
      <c r="X194" s="313"/>
      <c r="Y194" s="313"/>
      <c r="Z194" s="313"/>
      <c r="AA194" s="313"/>
      <c r="AB194" s="313"/>
    </row>
    <row r="195" spans="1:28" s="123" customFormat="1" ht="15" customHeight="1" x14ac:dyDescent="0.2">
      <c r="A195" s="215"/>
      <c r="B195" s="216"/>
      <c r="C195" s="313"/>
      <c r="D195" s="313"/>
      <c r="E195" s="313"/>
      <c r="F195" s="313"/>
      <c r="G195" s="313"/>
      <c r="H195" s="313"/>
      <c r="I195" s="313"/>
      <c r="J195" s="313"/>
      <c r="K195" s="313"/>
      <c r="L195" s="313"/>
      <c r="M195" s="313"/>
      <c r="N195" s="313"/>
      <c r="O195" s="313"/>
      <c r="P195" s="313"/>
      <c r="Q195" s="313"/>
      <c r="R195" s="313"/>
      <c r="S195" s="313"/>
      <c r="T195" s="313"/>
      <c r="U195" s="313"/>
      <c r="V195" s="313"/>
      <c r="W195" s="313"/>
      <c r="X195" s="313"/>
      <c r="Y195" s="313"/>
      <c r="Z195" s="313"/>
      <c r="AA195" s="313"/>
      <c r="AB195" s="313"/>
    </row>
    <row r="196" spans="1:28" s="123" customFormat="1" ht="15" customHeight="1" x14ac:dyDescent="0.2">
      <c r="A196" s="215"/>
      <c r="B196" s="216"/>
      <c r="C196" s="313"/>
      <c r="D196" s="313"/>
      <c r="E196" s="313"/>
      <c r="F196" s="313"/>
      <c r="G196" s="313"/>
      <c r="H196" s="313"/>
      <c r="I196" s="313"/>
      <c r="J196" s="313"/>
      <c r="K196" s="313"/>
      <c r="L196" s="313"/>
      <c r="M196" s="313"/>
      <c r="N196" s="313"/>
      <c r="O196" s="313"/>
      <c r="P196" s="313"/>
      <c r="Q196" s="313"/>
      <c r="R196" s="313"/>
      <c r="S196" s="313"/>
      <c r="T196" s="313"/>
      <c r="U196" s="313"/>
      <c r="V196" s="313"/>
      <c r="W196" s="313"/>
      <c r="X196" s="313"/>
      <c r="Y196" s="313"/>
      <c r="Z196" s="313"/>
      <c r="AA196" s="313"/>
      <c r="AB196" s="313"/>
    </row>
    <row r="197" spans="1:28" s="123" customFormat="1" ht="15" customHeight="1" x14ac:dyDescent="0.2">
      <c r="A197" s="215"/>
      <c r="B197" s="216"/>
      <c r="C197" s="313"/>
      <c r="D197" s="313"/>
      <c r="E197" s="313"/>
      <c r="F197" s="313"/>
      <c r="G197" s="313"/>
      <c r="H197" s="313"/>
      <c r="I197" s="313"/>
      <c r="J197" s="313"/>
      <c r="K197" s="313"/>
      <c r="L197" s="313"/>
      <c r="M197" s="313"/>
      <c r="N197" s="313"/>
      <c r="O197" s="313"/>
      <c r="P197" s="313"/>
      <c r="Q197" s="313"/>
      <c r="R197" s="313"/>
      <c r="S197" s="313"/>
      <c r="T197" s="313"/>
      <c r="U197" s="313"/>
      <c r="V197" s="313"/>
      <c r="W197" s="313"/>
      <c r="X197" s="313"/>
      <c r="Y197" s="313"/>
      <c r="Z197" s="313"/>
      <c r="AA197" s="313"/>
      <c r="AB197" s="313"/>
    </row>
    <row r="198" spans="1:28" s="123" customFormat="1" ht="15" customHeight="1" x14ac:dyDescent="0.2">
      <c r="A198" s="215"/>
      <c r="B198" s="216"/>
      <c r="C198" s="313"/>
      <c r="D198" s="313"/>
      <c r="E198" s="313"/>
      <c r="F198" s="313"/>
      <c r="G198" s="313"/>
      <c r="H198" s="313"/>
      <c r="I198" s="313"/>
      <c r="J198" s="313"/>
      <c r="K198" s="313"/>
      <c r="L198" s="313"/>
      <c r="M198" s="313"/>
      <c r="N198" s="313"/>
      <c r="O198" s="313"/>
      <c r="P198" s="313"/>
      <c r="Q198" s="313"/>
      <c r="R198" s="313"/>
      <c r="S198" s="313"/>
      <c r="T198" s="313"/>
      <c r="U198" s="313"/>
      <c r="V198" s="313"/>
      <c r="W198" s="313"/>
      <c r="X198" s="313"/>
      <c r="Y198" s="313"/>
      <c r="Z198" s="313"/>
      <c r="AA198" s="313"/>
      <c r="AB198" s="313"/>
    </row>
    <row r="199" spans="1:28" s="123" customFormat="1" ht="15" customHeight="1" x14ac:dyDescent="0.2">
      <c r="A199" s="221"/>
      <c r="B199" s="216"/>
      <c r="C199" s="314"/>
      <c r="D199" s="314"/>
      <c r="E199" s="314"/>
      <c r="F199" s="314"/>
      <c r="G199" s="314"/>
      <c r="H199" s="314"/>
      <c r="I199" s="314"/>
      <c r="J199" s="314"/>
      <c r="K199" s="314"/>
      <c r="L199" s="314"/>
      <c r="M199" s="314"/>
      <c r="N199" s="314"/>
      <c r="O199" s="314"/>
      <c r="P199" s="314"/>
      <c r="Q199" s="314"/>
      <c r="R199" s="314"/>
      <c r="S199" s="314"/>
      <c r="T199" s="314"/>
      <c r="U199" s="314"/>
    </row>
    <row r="200" spans="1:28" s="123" customFormat="1" ht="15" customHeight="1" x14ac:dyDescent="0.2">
      <c r="A200" s="218"/>
      <c r="B200" s="216"/>
      <c r="C200" s="314"/>
      <c r="D200" s="314"/>
      <c r="E200" s="314"/>
      <c r="F200" s="314"/>
      <c r="G200" s="314"/>
      <c r="H200" s="314"/>
      <c r="I200" s="314"/>
      <c r="J200" s="314"/>
      <c r="K200" s="314"/>
      <c r="L200" s="314"/>
      <c r="M200" s="314"/>
      <c r="N200" s="314"/>
      <c r="O200" s="314"/>
      <c r="P200" s="314"/>
      <c r="Q200" s="314"/>
      <c r="R200" s="314"/>
      <c r="S200" s="314"/>
      <c r="T200" s="314"/>
      <c r="U200" s="314"/>
    </row>
    <row r="201" spans="1:28" s="123" customFormat="1" ht="15" customHeight="1" x14ac:dyDescent="0.2">
      <c r="A201" s="221"/>
      <c r="B201" s="216"/>
      <c r="C201" s="314"/>
      <c r="D201" s="314"/>
      <c r="E201" s="314"/>
      <c r="F201" s="314"/>
      <c r="G201" s="314"/>
      <c r="H201" s="314"/>
      <c r="I201" s="314"/>
      <c r="J201" s="314"/>
      <c r="K201" s="314"/>
      <c r="L201" s="314"/>
      <c r="M201" s="314"/>
      <c r="N201" s="314"/>
      <c r="O201" s="314"/>
      <c r="P201" s="314"/>
      <c r="Q201" s="314"/>
      <c r="R201" s="314"/>
      <c r="S201" s="314"/>
      <c r="T201" s="314"/>
      <c r="U201" s="314"/>
    </row>
    <row r="202" spans="1:28" s="123" customFormat="1" ht="15" customHeight="1" x14ac:dyDescent="0.2">
      <c r="A202" s="221"/>
      <c r="B202" s="216"/>
      <c r="C202" s="314"/>
      <c r="D202" s="314"/>
      <c r="E202" s="314"/>
      <c r="F202" s="314"/>
      <c r="G202" s="314"/>
      <c r="H202" s="314"/>
      <c r="I202" s="314"/>
      <c r="J202" s="314"/>
      <c r="K202" s="314"/>
      <c r="L202" s="314"/>
      <c r="M202" s="314"/>
      <c r="N202" s="314"/>
      <c r="O202" s="314"/>
      <c r="P202" s="314"/>
      <c r="Q202" s="314"/>
      <c r="R202" s="314"/>
      <c r="S202" s="314"/>
      <c r="T202" s="314"/>
      <c r="U202" s="314"/>
    </row>
    <row r="203" spans="1:28" s="123" customFormat="1" ht="15" customHeight="1" x14ac:dyDescent="0.2">
      <c r="A203" s="221"/>
      <c r="B203" s="216"/>
      <c r="C203" s="314"/>
      <c r="D203" s="314"/>
      <c r="E203" s="314"/>
      <c r="F203" s="314"/>
      <c r="G203" s="314"/>
      <c r="H203" s="314"/>
      <c r="I203" s="314"/>
      <c r="J203" s="314"/>
      <c r="K203" s="314"/>
      <c r="L203" s="314"/>
      <c r="M203" s="314"/>
      <c r="N203" s="314"/>
      <c r="O203" s="314"/>
      <c r="P203" s="314"/>
      <c r="Q203" s="314"/>
      <c r="R203" s="314"/>
      <c r="S203" s="314"/>
      <c r="T203" s="314"/>
      <c r="U203" s="314"/>
    </row>
    <row r="204" spans="1:28" s="123" customFormat="1" ht="15" customHeight="1" x14ac:dyDescent="0.2">
      <c r="A204" s="221"/>
      <c r="B204" s="216"/>
      <c r="C204" s="314"/>
      <c r="D204" s="314"/>
      <c r="E204" s="314"/>
      <c r="F204" s="314"/>
      <c r="G204" s="314"/>
      <c r="H204" s="314"/>
      <c r="I204" s="314"/>
      <c r="J204" s="314"/>
      <c r="K204" s="314"/>
      <c r="L204" s="314"/>
      <c r="M204" s="314"/>
      <c r="N204" s="314"/>
      <c r="O204" s="314"/>
      <c r="P204" s="314"/>
      <c r="Q204" s="314"/>
      <c r="R204" s="314"/>
      <c r="S204" s="314"/>
      <c r="T204" s="314"/>
      <c r="U204" s="314"/>
    </row>
    <row r="205" spans="1:28" s="123" customFormat="1" ht="15" customHeight="1" x14ac:dyDescent="0.2">
      <c r="A205" s="221"/>
      <c r="B205" s="216"/>
      <c r="C205" s="314"/>
      <c r="D205" s="314"/>
      <c r="E205" s="314"/>
      <c r="F205" s="314"/>
      <c r="G205" s="314"/>
      <c r="H205" s="314"/>
      <c r="I205" s="314"/>
      <c r="J205" s="314"/>
      <c r="K205" s="314"/>
      <c r="L205" s="314"/>
      <c r="M205" s="314"/>
      <c r="N205" s="314"/>
      <c r="O205" s="314"/>
      <c r="P205" s="314"/>
      <c r="Q205" s="314"/>
      <c r="R205" s="314"/>
      <c r="S205" s="314"/>
      <c r="T205" s="314"/>
      <c r="U205" s="314"/>
    </row>
    <row r="206" spans="1:28" s="123" customFormat="1" ht="15" customHeight="1" x14ac:dyDescent="0.2">
      <c r="B206" s="312"/>
    </row>
    <row r="207" spans="1:28" s="123" customFormat="1" ht="17.25" customHeight="1" x14ac:dyDescent="0.2"/>
    <row r="208" spans="1:28" s="123" customFormat="1" ht="22.5" customHeight="1" x14ac:dyDescent="0.35">
      <c r="A208" s="1110" t="str">
        <f>A281</f>
        <v>Ethiopia</v>
      </c>
      <c r="B208" s="1111"/>
    </row>
    <row r="209" spans="1:28" s="123" customFormat="1" ht="22.5" customHeight="1" x14ac:dyDescent="0.3">
      <c r="A209" s="223" t="s">
        <v>112</v>
      </c>
      <c r="B209" s="125"/>
    </row>
    <row r="210" spans="1:28" s="123" customFormat="1" ht="22.5" customHeight="1" x14ac:dyDescent="0.35">
      <c r="A210" s="126" t="str">
        <f>A289</f>
        <v>2005</v>
      </c>
      <c r="B210" s="127"/>
    </row>
    <row r="211" spans="1:28" s="123" customFormat="1" ht="15" customHeight="1" x14ac:dyDescent="0.35">
      <c r="A211" s="128"/>
      <c r="B211" s="125"/>
    </row>
    <row r="212" spans="1:28" s="123" customFormat="1" ht="15" customHeight="1" x14ac:dyDescent="0.25">
      <c r="A212" s="129" t="s">
        <v>41</v>
      </c>
      <c r="B212" s="125"/>
    </row>
    <row r="213" spans="1:28" s="123" customFormat="1" ht="15" customHeight="1" x14ac:dyDescent="0.25">
      <c r="A213" s="1112" t="s">
        <v>42</v>
      </c>
      <c r="B213" s="1113"/>
    </row>
    <row r="214" spans="1:28" s="123" customFormat="1" ht="15" customHeight="1" x14ac:dyDescent="0.2">
      <c r="A214" s="1114" t="s">
        <v>43</v>
      </c>
      <c r="B214" s="1115"/>
    </row>
    <row r="215" spans="1:28" s="123" customFormat="1" ht="15" customHeight="1" x14ac:dyDescent="0.2">
      <c r="A215" s="130" t="s">
        <v>44</v>
      </c>
      <c r="B215" s="125" t="str">
        <f>A280</f>
        <v>DHS05</v>
      </c>
    </row>
    <row r="216" spans="1:28" s="123" customFormat="1" ht="15" customHeight="1" x14ac:dyDescent="0.2">
      <c r="A216" s="130"/>
      <c r="B216" s="125"/>
    </row>
    <row r="217" spans="1:28" s="123" customFormat="1" ht="15" customHeight="1" x14ac:dyDescent="0.2">
      <c r="A217" s="130"/>
      <c r="B217" s="132"/>
    </row>
    <row r="218" spans="1:28" s="123" customFormat="1" ht="15" customHeight="1" x14ac:dyDescent="0.2">
      <c r="A218" s="130"/>
      <c r="B218" s="125"/>
    </row>
    <row r="219" spans="1:28" s="123" customFormat="1" ht="15" customHeight="1" x14ac:dyDescent="0.2">
      <c r="A219" s="133"/>
      <c r="B219" s="134"/>
    </row>
    <row r="220" spans="1:28" s="157" customFormat="1" ht="20.100000000000001" customHeight="1" x14ac:dyDescent="0.2">
      <c r="A220" s="1292" t="s">
        <v>186</v>
      </c>
      <c r="B220" s="1293"/>
      <c r="C220" s="1296" t="s">
        <v>48</v>
      </c>
      <c r="D220" s="1287"/>
      <c r="E220" s="1287"/>
      <c r="F220" s="1287"/>
      <c r="G220" s="1286"/>
      <c r="H220" s="1286" t="s">
        <v>49</v>
      </c>
      <c r="I220" s="1287"/>
      <c r="J220" s="1287"/>
      <c r="K220" s="1287"/>
      <c r="L220" s="1286"/>
      <c r="M220" s="1286" t="s">
        <v>50</v>
      </c>
      <c r="N220" s="1287"/>
      <c r="O220" s="1287"/>
      <c r="P220" s="1287"/>
      <c r="Q220" s="1286"/>
      <c r="R220" s="1286" t="s">
        <v>51</v>
      </c>
      <c r="S220" s="1287"/>
      <c r="T220" s="1287"/>
      <c r="U220" s="1287"/>
      <c r="V220" s="1287"/>
      <c r="W220" s="1287"/>
      <c r="X220" s="1287"/>
      <c r="Y220" s="1287"/>
      <c r="Z220" s="1287"/>
      <c r="AA220" s="1287"/>
      <c r="AB220" s="1288"/>
    </row>
    <row r="221" spans="1:28" s="162" customFormat="1" ht="20.100000000000001" customHeight="1" x14ac:dyDescent="0.2">
      <c r="A221" s="1294"/>
      <c r="B221" s="1295"/>
      <c r="C221" s="583" t="s">
        <v>0</v>
      </c>
      <c r="D221" s="584" t="s">
        <v>1</v>
      </c>
      <c r="E221" s="584" t="s">
        <v>2</v>
      </c>
      <c r="F221" s="584" t="s">
        <v>3</v>
      </c>
      <c r="G221" s="585" t="s">
        <v>4</v>
      </c>
      <c r="H221" s="584" t="s">
        <v>0</v>
      </c>
      <c r="I221" s="584" t="s">
        <v>1</v>
      </c>
      <c r="J221" s="584" t="s">
        <v>2</v>
      </c>
      <c r="K221" s="584" t="s">
        <v>3</v>
      </c>
      <c r="L221" s="585" t="s">
        <v>4</v>
      </c>
      <c r="M221" s="584" t="s">
        <v>0</v>
      </c>
      <c r="N221" s="584" t="s">
        <v>1</v>
      </c>
      <c r="O221" s="584" t="s">
        <v>2</v>
      </c>
      <c r="P221" s="584" t="s">
        <v>3</v>
      </c>
      <c r="Q221" s="585" t="s">
        <v>4</v>
      </c>
      <c r="R221" s="584" t="s">
        <v>187</v>
      </c>
      <c r="S221" s="584" t="s">
        <v>188</v>
      </c>
      <c r="T221" s="584" t="s">
        <v>54</v>
      </c>
      <c r="U221" s="584" t="s">
        <v>55</v>
      </c>
      <c r="V221" s="584" t="s">
        <v>56</v>
      </c>
      <c r="W221" s="584" t="s">
        <v>57</v>
      </c>
      <c r="X221" s="584" t="s">
        <v>58</v>
      </c>
      <c r="Y221" s="584" t="s">
        <v>59</v>
      </c>
      <c r="Z221" s="584" t="s">
        <v>60</v>
      </c>
      <c r="AA221" s="584" t="s">
        <v>61</v>
      </c>
      <c r="AB221" s="586" t="s">
        <v>62</v>
      </c>
    </row>
    <row r="222" spans="1:28" s="157" customFormat="1" ht="17.100000000000001" customHeight="1" x14ac:dyDescent="0.2">
      <c r="A222" s="1289" t="s">
        <v>113</v>
      </c>
      <c r="B222" s="587" t="s">
        <v>15</v>
      </c>
      <c r="C222" s="320" t="s">
        <v>68</v>
      </c>
      <c r="D222" s="320" t="s">
        <v>68</v>
      </c>
      <c r="E222" s="320" t="s">
        <v>68</v>
      </c>
      <c r="F222" s="320" t="s">
        <v>68</v>
      </c>
      <c r="G222" s="320" t="s">
        <v>68</v>
      </c>
      <c r="H222" s="320" t="s">
        <v>68</v>
      </c>
      <c r="I222" s="320" t="s">
        <v>68</v>
      </c>
      <c r="J222" s="320" t="s">
        <v>68</v>
      </c>
      <c r="K222" s="320" t="s">
        <v>68</v>
      </c>
      <c r="L222" s="320" t="s">
        <v>68</v>
      </c>
      <c r="M222" s="320" t="s">
        <v>68</v>
      </c>
      <c r="N222" s="320" t="s">
        <v>68</v>
      </c>
      <c r="O222" s="320" t="s">
        <v>68</v>
      </c>
      <c r="P222" s="320" t="s">
        <v>68</v>
      </c>
      <c r="Q222" s="320" t="s">
        <v>68</v>
      </c>
      <c r="R222" s="320" t="s">
        <v>68</v>
      </c>
      <c r="S222" s="320" t="s">
        <v>68</v>
      </c>
      <c r="T222" s="320" t="s">
        <v>68</v>
      </c>
      <c r="U222" s="320" t="s">
        <v>68</v>
      </c>
      <c r="V222" s="320" t="s">
        <v>68</v>
      </c>
      <c r="W222" s="320" t="s">
        <v>68</v>
      </c>
      <c r="X222" s="320" t="s">
        <v>68</v>
      </c>
      <c r="Y222" s="320" t="s">
        <v>68</v>
      </c>
      <c r="Z222" s="320" t="s">
        <v>68</v>
      </c>
      <c r="AA222" s="320" t="s">
        <v>68</v>
      </c>
      <c r="AB222" s="320" t="s">
        <v>68</v>
      </c>
    </row>
    <row r="223" spans="1:28" s="157" customFormat="1" ht="17.100000000000001" customHeight="1" x14ac:dyDescent="0.2">
      <c r="A223" s="1290"/>
      <c r="B223" s="588" t="s">
        <v>16</v>
      </c>
      <c r="C223" s="322" t="s">
        <v>68</v>
      </c>
      <c r="D223" s="322" t="s">
        <v>68</v>
      </c>
      <c r="E223" s="322" t="s">
        <v>68</v>
      </c>
      <c r="F223" s="322" t="s">
        <v>68</v>
      </c>
      <c r="G223" s="322" t="s">
        <v>68</v>
      </c>
      <c r="H223" s="322" t="s">
        <v>68</v>
      </c>
      <c r="I223" s="322" t="s">
        <v>68</v>
      </c>
      <c r="J223" s="322" t="s">
        <v>68</v>
      </c>
      <c r="K223" s="322" t="s">
        <v>68</v>
      </c>
      <c r="L223" s="322" t="s">
        <v>68</v>
      </c>
      <c r="M223" s="322" t="s">
        <v>68</v>
      </c>
      <c r="N223" s="322" t="s">
        <v>68</v>
      </c>
      <c r="O223" s="322" t="s">
        <v>68</v>
      </c>
      <c r="P223" s="322" t="s">
        <v>68</v>
      </c>
      <c r="Q223" s="322" t="s">
        <v>68</v>
      </c>
      <c r="R223" s="322" t="s">
        <v>68</v>
      </c>
      <c r="S223" s="322" t="s">
        <v>68</v>
      </c>
      <c r="T223" s="322" t="s">
        <v>68</v>
      </c>
      <c r="U223" s="322" t="s">
        <v>68</v>
      </c>
      <c r="V223" s="322" t="s">
        <v>68</v>
      </c>
      <c r="W223" s="322" t="s">
        <v>68</v>
      </c>
      <c r="X223" s="322" t="s">
        <v>68</v>
      </c>
      <c r="Y223" s="322" t="s">
        <v>68</v>
      </c>
      <c r="Z223" s="322" t="s">
        <v>68</v>
      </c>
      <c r="AA223" s="322" t="s">
        <v>68</v>
      </c>
      <c r="AB223" s="322" t="s">
        <v>68</v>
      </c>
    </row>
    <row r="224" spans="1:28" s="157" customFormat="1" ht="17.100000000000001" customHeight="1" x14ac:dyDescent="0.2">
      <c r="A224" s="1291"/>
      <c r="B224" s="589" t="s">
        <v>20</v>
      </c>
      <c r="C224" s="324" t="s">
        <v>68</v>
      </c>
      <c r="D224" s="324" t="s">
        <v>68</v>
      </c>
      <c r="E224" s="324" t="s">
        <v>68</v>
      </c>
      <c r="F224" s="324" t="s">
        <v>68</v>
      </c>
      <c r="G224" s="324" t="s">
        <v>68</v>
      </c>
      <c r="H224" s="324" t="s">
        <v>68</v>
      </c>
      <c r="I224" s="324" t="s">
        <v>68</v>
      </c>
      <c r="J224" s="324" t="s">
        <v>68</v>
      </c>
      <c r="K224" s="324" t="s">
        <v>68</v>
      </c>
      <c r="L224" s="324" t="s">
        <v>68</v>
      </c>
      <c r="M224" s="324" t="s">
        <v>68</v>
      </c>
      <c r="N224" s="324" t="s">
        <v>68</v>
      </c>
      <c r="O224" s="324" t="s">
        <v>68</v>
      </c>
      <c r="P224" s="324" t="s">
        <v>68</v>
      </c>
      <c r="Q224" s="324" t="s">
        <v>68</v>
      </c>
      <c r="R224" s="324" t="s">
        <v>68</v>
      </c>
      <c r="S224" s="324" t="s">
        <v>68</v>
      </c>
      <c r="T224" s="324" t="s">
        <v>68</v>
      </c>
      <c r="U224" s="324" t="s">
        <v>68</v>
      </c>
      <c r="V224" s="324" t="s">
        <v>68</v>
      </c>
      <c r="W224" s="324" t="s">
        <v>68</v>
      </c>
      <c r="X224" s="324" t="s">
        <v>68</v>
      </c>
      <c r="Y224" s="324" t="s">
        <v>68</v>
      </c>
      <c r="Z224" s="324" t="s">
        <v>68</v>
      </c>
      <c r="AA224" s="324" t="s">
        <v>68</v>
      </c>
      <c r="AB224" s="324" t="s">
        <v>68</v>
      </c>
    </row>
    <row r="225" spans="1:28" s="157" customFormat="1" ht="15" customHeight="1" x14ac:dyDescent="0.2">
      <c r="A225" s="325"/>
      <c r="B225" s="326"/>
      <c r="C225" s="327"/>
      <c r="D225" s="328"/>
      <c r="E225" s="328"/>
      <c r="F225" s="328"/>
      <c r="G225" s="329"/>
      <c r="H225" s="328"/>
      <c r="I225" s="328"/>
      <c r="J225" s="328"/>
      <c r="K225" s="328"/>
      <c r="L225" s="329"/>
      <c r="M225" s="328"/>
      <c r="N225" s="328"/>
      <c r="O225" s="328"/>
      <c r="P225" s="328"/>
      <c r="Q225" s="329"/>
      <c r="R225" s="328"/>
      <c r="S225" s="328"/>
      <c r="T225" s="328"/>
      <c r="U225" s="328"/>
      <c r="V225" s="328"/>
      <c r="W225" s="328"/>
      <c r="X225" s="328"/>
      <c r="Y225" s="328"/>
      <c r="Z225" s="328"/>
      <c r="AA225" s="328"/>
      <c r="AB225" s="330"/>
    </row>
    <row r="226" spans="1:28" s="157" customFormat="1" ht="20.100000000000001" customHeight="1" x14ac:dyDescent="0.2">
      <c r="A226" s="1292" t="s">
        <v>212</v>
      </c>
      <c r="B226" s="1293"/>
      <c r="C226" s="1296" t="s">
        <v>48</v>
      </c>
      <c r="D226" s="1287"/>
      <c r="E226" s="1287"/>
      <c r="F226" s="1287"/>
      <c r="G226" s="1286"/>
      <c r="H226" s="1286" t="s">
        <v>49</v>
      </c>
      <c r="I226" s="1287"/>
      <c r="J226" s="1287"/>
      <c r="K226" s="1287"/>
      <c r="L226" s="1286"/>
      <c r="M226" s="1286" t="s">
        <v>50</v>
      </c>
      <c r="N226" s="1287"/>
      <c r="O226" s="1287"/>
      <c r="P226" s="1287"/>
      <c r="Q226" s="1286"/>
      <c r="R226" s="1286" t="s">
        <v>51</v>
      </c>
      <c r="S226" s="1287"/>
      <c r="T226" s="1287"/>
      <c r="U226" s="1287"/>
      <c r="V226" s="1287"/>
      <c r="W226" s="1287"/>
      <c r="X226" s="1287"/>
      <c r="Y226" s="1287"/>
      <c r="Z226" s="1287"/>
      <c r="AA226" s="1287"/>
      <c r="AB226" s="1288"/>
    </row>
    <row r="227" spans="1:28" s="157" customFormat="1" ht="20.100000000000001" customHeight="1" x14ac:dyDescent="0.2">
      <c r="A227" s="1294"/>
      <c r="B227" s="1295"/>
      <c r="C227" s="590" t="s">
        <v>0</v>
      </c>
      <c r="D227" s="591" t="s">
        <v>1</v>
      </c>
      <c r="E227" s="591" t="s">
        <v>2</v>
      </c>
      <c r="F227" s="591" t="s">
        <v>3</v>
      </c>
      <c r="G227" s="592" t="s">
        <v>4</v>
      </c>
      <c r="H227" s="591" t="s">
        <v>0</v>
      </c>
      <c r="I227" s="591" t="s">
        <v>1</v>
      </c>
      <c r="J227" s="591" t="s">
        <v>2</v>
      </c>
      <c r="K227" s="591" t="s">
        <v>3</v>
      </c>
      <c r="L227" s="592" t="s">
        <v>4</v>
      </c>
      <c r="M227" s="591" t="s">
        <v>0</v>
      </c>
      <c r="N227" s="591" t="s">
        <v>1</v>
      </c>
      <c r="O227" s="591" t="s">
        <v>2</v>
      </c>
      <c r="P227" s="591" t="s">
        <v>3</v>
      </c>
      <c r="Q227" s="592" t="s">
        <v>4</v>
      </c>
      <c r="R227" s="591" t="s">
        <v>187</v>
      </c>
      <c r="S227" s="591" t="s">
        <v>188</v>
      </c>
      <c r="T227" s="591" t="s">
        <v>54</v>
      </c>
      <c r="U227" s="591" t="s">
        <v>55</v>
      </c>
      <c r="V227" s="591" t="s">
        <v>56</v>
      </c>
      <c r="W227" s="591" t="s">
        <v>57</v>
      </c>
      <c r="X227" s="591" t="s">
        <v>58</v>
      </c>
      <c r="Y227" s="591" t="s">
        <v>59</v>
      </c>
      <c r="Z227" s="591" t="s">
        <v>60</v>
      </c>
      <c r="AA227" s="591" t="s">
        <v>61</v>
      </c>
      <c r="AB227" s="593" t="s">
        <v>62</v>
      </c>
    </row>
    <row r="228" spans="1:28" s="157" customFormat="1" ht="17.100000000000001" customHeight="1" x14ac:dyDescent="0.2">
      <c r="A228" s="1289" t="s">
        <v>113</v>
      </c>
      <c r="B228" s="587" t="s">
        <v>15</v>
      </c>
      <c r="C228" s="320" t="s">
        <v>68</v>
      </c>
      <c r="D228" s="320" t="s">
        <v>68</v>
      </c>
      <c r="E228" s="320" t="s">
        <v>68</v>
      </c>
      <c r="F228" s="320" t="s">
        <v>68</v>
      </c>
      <c r="G228" s="320" t="s">
        <v>68</v>
      </c>
      <c r="H228" s="320" t="s">
        <v>68</v>
      </c>
      <c r="I228" s="320" t="s">
        <v>68</v>
      </c>
      <c r="J228" s="320" t="s">
        <v>68</v>
      </c>
      <c r="K228" s="320" t="s">
        <v>68</v>
      </c>
      <c r="L228" s="320" t="s">
        <v>68</v>
      </c>
      <c r="M228" s="320" t="s">
        <v>68</v>
      </c>
      <c r="N228" s="320" t="s">
        <v>68</v>
      </c>
      <c r="O228" s="320" t="s">
        <v>68</v>
      </c>
      <c r="P228" s="320" t="s">
        <v>68</v>
      </c>
      <c r="Q228" s="320" t="s">
        <v>68</v>
      </c>
      <c r="R228" s="320" t="s">
        <v>68</v>
      </c>
      <c r="S228" s="320" t="s">
        <v>68</v>
      </c>
      <c r="T228" s="320" t="s">
        <v>68</v>
      </c>
      <c r="U228" s="320" t="s">
        <v>68</v>
      </c>
      <c r="V228" s="320" t="s">
        <v>68</v>
      </c>
      <c r="W228" s="320" t="s">
        <v>68</v>
      </c>
      <c r="X228" s="320" t="s">
        <v>68</v>
      </c>
      <c r="Y228" s="320" t="s">
        <v>68</v>
      </c>
      <c r="Z228" s="320" t="s">
        <v>68</v>
      </c>
      <c r="AA228" s="320" t="s">
        <v>68</v>
      </c>
      <c r="AB228" s="320" t="s">
        <v>68</v>
      </c>
    </row>
    <row r="229" spans="1:28" s="157" customFormat="1" ht="17.100000000000001" customHeight="1" x14ac:dyDescent="0.2">
      <c r="A229" s="1290"/>
      <c r="B229" s="588" t="s">
        <v>16</v>
      </c>
      <c r="C229" s="322" t="s">
        <v>68</v>
      </c>
      <c r="D229" s="322" t="s">
        <v>68</v>
      </c>
      <c r="E229" s="322" t="s">
        <v>68</v>
      </c>
      <c r="F229" s="322" t="s">
        <v>68</v>
      </c>
      <c r="G229" s="322" t="s">
        <v>68</v>
      </c>
      <c r="H229" s="322" t="s">
        <v>68</v>
      </c>
      <c r="I229" s="322" t="s">
        <v>68</v>
      </c>
      <c r="J229" s="322" t="s">
        <v>68</v>
      </c>
      <c r="K229" s="322" t="s">
        <v>68</v>
      </c>
      <c r="L229" s="322" t="s">
        <v>68</v>
      </c>
      <c r="M229" s="322" t="s">
        <v>68</v>
      </c>
      <c r="N229" s="322" t="s">
        <v>68</v>
      </c>
      <c r="O229" s="322" t="s">
        <v>68</v>
      </c>
      <c r="P229" s="322" t="s">
        <v>68</v>
      </c>
      <c r="Q229" s="322" t="s">
        <v>68</v>
      </c>
      <c r="R229" s="322" t="s">
        <v>68</v>
      </c>
      <c r="S229" s="322" t="s">
        <v>68</v>
      </c>
      <c r="T229" s="322" t="s">
        <v>68</v>
      </c>
      <c r="U229" s="322" t="s">
        <v>68</v>
      </c>
      <c r="V229" s="322" t="s">
        <v>68</v>
      </c>
      <c r="W229" s="322" t="s">
        <v>68</v>
      </c>
      <c r="X229" s="322" t="s">
        <v>68</v>
      </c>
      <c r="Y229" s="322" t="s">
        <v>68</v>
      </c>
      <c r="Z229" s="322" t="s">
        <v>68</v>
      </c>
      <c r="AA229" s="322" t="s">
        <v>68</v>
      </c>
      <c r="AB229" s="322" t="s">
        <v>68</v>
      </c>
    </row>
    <row r="230" spans="1:28" s="157" customFormat="1" ht="17.100000000000001" customHeight="1" x14ac:dyDescent="0.2">
      <c r="A230" s="1291"/>
      <c r="B230" s="589" t="s">
        <v>20</v>
      </c>
      <c r="C230" s="324" t="s">
        <v>68</v>
      </c>
      <c r="D230" s="324" t="s">
        <v>68</v>
      </c>
      <c r="E230" s="324" t="s">
        <v>68</v>
      </c>
      <c r="F230" s="324" t="s">
        <v>68</v>
      </c>
      <c r="G230" s="324" t="s">
        <v>68</v>
      </c>
      <c r="H230" s="324" t="s">
        <v>68</v>
      </c>
      <c r="I230" s="324" t="s">
        <v>68</v>
      </c>
      <c r="J230" s="324" t="s">
        <v>68</v>
      </c>
      <c r="K230" s="324" t="s">
        <v>68</v>
      </c>
      <c r="L230" s="324" t="s">
        <v>68</v>
      </c>
      <c r="M230" s="324" t="s">
        <v>68</v>
      </c>
      <c r="N230" s="324" t="s">
        <v>68</v>
      </c>
      <c r="O230" s="324" t="s">
        <v>68</v>
      </c>
      <c r="P230" s="324" t="s">
        <v>68</v>
      </c>
      <c r="Q230" s="324" t="s">
        <v>68</v>
      </c>
      <c r="R230" s="324" t="s">
        <v>68</v>
      </c>
      <c r="S230" s="324" t="s">
        <v>68</v>
      </c>
      <c r="T230" s="324" t="s">
        <v>68</v>
      </c>
      <c r="U230" s="324" t="s">
        <v>68</v>
      </c>
      <c r="V230" s="324" t="s">
        <v>68</v>
      </c>
      <c r="W230" s="324" t="s">
        <v>68</v>
      </c>
      <c r="X230" s="324" t="s">
        <v>68</v>
      </c>
      <c r="Y230" s="324" t="s">
        <v>68</v>
      </c>
      <c r="Z230" s="324" t="s">
        <v>68</v>
      </c>
      <c r="AA230" s="324" t="s">
        <v>68</v>
      </c>
      <c r="AB230" s="324" t="s">
        <v>68</v>
      </c>
    </row>
    <row r="231" spans="1:28" s="162" customFormat="1" ht="15" customHeight="1" x14ac:dyDescent="0.2">
      <c r="A231" s="335"/>
      <c r="B231" s="336"/>
      <c r="C231" s="337"/>
      <c r="D231" s="338"/>
      <c r="E231" s="338"/>
      <c r="F231" s="338"/>
      <c r="G231" s="339"/>
      <c r="H231" s="339"/>
      <c r="I231" s="338"/>
      <c r="J231" s="338"/>
      <c r="K231" s="338"/>
      <c r="L231" s="339"/>
      <c r="M231" s="339"/>
      <c r="N231" s="338"/>
      <c r="O231" s="338"/>
      <c r="P231" s="338"/>
      <c r="Q231" s="339"/>
      <c r="R231" s="339"/>
      <c r="S231" s="338"/>
      <c r="T231" s="338"/>
      <c r="U231" s="338"/>
      <c r="V231" s="338"/>
      <c r="W231" s="338"/>
      <c r="X231" s="338"/>
      <c r="Y231" s="338"/>
      <c r="Z231" s="338"/>
      <c r="AA231" s="338"/>
      <c r="AB231" s="340"/>
    </row>
    <row r="232" spans="1:28" s="157" customFormat="1" ht="15" customHeight="1" x14ac:dyDescent="0.2">
      <c r="A232" s="341"/>
      <c r="B232" s="342"/>
      <c r="C232" s="343"/>
      <c r="D232" s="344"/>
      <c r="E232" s="344"/>
      <c r="F232" s="344"/>
      <c r="G232" s="345"/>
      <c r="H232" s="344"/>
      <c r="I232" s="344"/>
      <c r="J232" s="344"/>
      <c r="K232" s="344"/>
      <c r="L232" s="345"/>
      <c r="M232" s="344"/>
      <c r="N232" s="344"/>
      <c r="O232" s="344"/>
      <c r="P232" s="344"/>
      <c r="Q232" s="345"/>
      <c r="R232" s="344"/>
      <c r="S232" s="344"/>
      <c r="T232" s="344"/>
      <c r="U232" s="344"/>
      <c r="V232" s="344"/>
      <c r="W232" s="344"/>
      <c r="X232" s="344"/>
      <c r="Y232" s="344"/>
      <c r="Z232" s="344"/>
      <c r="AA232" s="344"/>
      <c r="AB232" s="346"/>
    </row>
    <row r="233" spans="1:28" s="157" customFormat="1" ht="15" customHeight="1" x14ac:dyDescent="0.2">
      <c r="A233" s="347"/>
      <c r="B233" s="348"/>
      <c r="C233" s="349"/>
      <c r="D233" s="350"/>
      <c r="E233" s="350"/>
      <c r="F233" s="350"/>
      <c r="G233" s="351"/>
      <c r="H233" s="350"/>
      <c r="I233" s="350"/>
      <c r="J233" s="350"/>
      <c r="K233" s="350"/>
      <c r="L233" s="351"/>
      <c r="M233" s="350"/>
      <c r="N233" s="350"/>
      <c r="O233" s="350"/>
      <c r="P233" s="350"/>
      <c r="Q233" s="351"/>
      <c r="R233" s="350"/>
      <c r="S233" s="350"/>
      <c r="T233" s="350"/>
      <c r="U233" s="350"/>
      <c r="V233" s="350"/>
      <c r="W233" s="350"/>
      <c r="X233" s="350"/>
      <c r="Y233" s="350"/>
      <c r="Z233" s="350"/>
      <c r="AA233" s="350"/>
      <c r="AB233" s="352"/>
    </row>
    <row r="234" spans="1:28" s="157" customFormat="1" ht="15" customHeight="1" x14ac:dyDescent="0.2">
      <c r="A234" s="325"/>
      <c r="B234" s="326"/>
      <c r="C234" s="353"/>
      <c r="D234" s="354"/>
      <c r="E234" s="354"/>
      <c r="F234" s="354"/>
      <c r="G234" s="355"/>
      <c r="H234" s="354"/>
      <c r="I234" s="354"/>
      <c r="J234" s="354"/>
      <c r="K234" s="354"/>
      <c r="L234" s="355"/>
      <c r="M234" s="354"/>
      <c r="N234" s="354"/>
      <c r="O234" s="354"/>
      <c r="P234" s="354"/>
      <c r="Q234" s="355"/>
      <c r="R234" s="354"/>
      <c r="S234" s="354"/>
      <c r="T234" s="354"/>
      <c r="U234" s="354"/>
      <c r="V234" s="354"/>
      <c r="W234" s="354"/>
      <c r="X234" s="354"/>
      <c r="Y234" s="354"/>
      <c r="Z234" s="354"/>
      <c r="AA234" s="354"/>
      <c r="AB234" s="356"/>
    </row>
    <row r="235" spans="1:28" s="157" customFormat="1" ht="15" customHeight="1" x14ac:dyDescent="0.2">
      <c r="A235" s="325"/>
      <c r="B235" s="326"/>
      <c r="C235" s="353"/>
      <c r="D235" s="354"/>
      <c r="E235" s="354"/>
      <c r="F235" s="354"/>
      <c r="G235" s="355"/>
      <c r="H235" s="354"/>
      <c r="I235" s="354"/>
      <c r="J235" s="354"/>
      <c r="K235" s="354"/>
      <c r="L235" s="355"/>
      <c r="M235" s="354"/>
      <c r="N235" s="354"/>
      <c r="O235" s="354"/>
      <c r="P235" s="354"/>
      <c r="Q235" s="355"/>
      <c r="R235" s="354"/>
      <c r="S235" s="354"/>
      <c r="T235" s="354"/>
      <c r="U235" s="354"/>
      <c r="V235" s="354"/>
      <c r="W235" s="354"/>
      <c r="X235" s="354"/>
      <c r="Y235" s="354"/>
      <c r="Z235" s="354"/>
      <c r="AA235" s="354"/>
      <c r="AB235" s="356"/>
    </row>
    <row r="236" spans="1:28" s="157" customFormat="1" ht="15" customHeight="1" x14ac:dyDescent="0.2">
      <c r="A236" s="325"/>
      <c r="B236" s="326"/>
      <c r="C236" s="353"/>
      <c r="D236" s="354"/>
      <c r="E236" s="354"/>
      <c r="F236" s="354"/>
      <c r="G236" s="355"/>
      <c r="H236" s="354"/>
      <c r="I236" s="354"/>
      <c r="J236" s="354"/>
      <c r="K236" s="354"/>
      <c r="L236" s="355"/>
      <c r="M236" s="354"/>
      <c r="N236" s="354"/>
      <c r="O236" s="354"/>
      <c r="P236" s="354"/>
      <c r="Q236" s="355"/>
      <c r="R236" s="354"/>
      <c r="S236" s="354"/>
      <c r="T236" s="354"/>
      <c r="U236" s="354"/>
      <c r="V236" s="354"/>
      <c r="W236" s="354"/>
      <c r="X236" s="354"/>
      <c r="Y236" s="354"/>
      <c r="Z236" s="354"/>
      <c r="AA236" s="354"/>
      <c r="AB236" s="356"/>
    </row>
    <row r="237" spans="1:28" s="157" customFormat="1" ht="15" customHeight="1" x14ac:dyDescent="0.2">
      <c r="A237" s="325"/>
      <c r="B237" s="326"/>
      <c r="C237" s="353"/>
      <c r="D237" s="354"/>
      <c r="E237" s="354"/>
      <c r="F237" s="354"/>
      <c r="G237" s="355"/>
      <c r="H237" s="354"/>
      <c r="I237" s="354"/>
      <c r="J237" s="354"/>
      <c r="K237" s="354"/>
      <c r="L237" s="355"/>
      <c r="M237" s="354"/>
      <c r="N237" s="354"/>
      <c r="O237" s="354"/>
      <c r="P237" s="354"/>
      <c r="Q237" s="355"/>
      <c r="R237" s="354"/>
      <c r="S237" s="354"/>
      <c r="T237" s="354"/>
      <c r="U237" s="354"/>
      <c r="V237" s="354"/>
      <c r="W237" s="354"/>
      <c r="X237" s="354"/>
      <c r="Y237" s="354"/>
      <c r="Z237" s="354"/>
      <c r="AA237" s="354"/>
      <c r="AB237" s="356"/>
    </row>
    <row r="238" spans="1:28" s="157" customFormat="1" ht="15" customHeight="1" x14ac:dyDescent="0.2">
      <c r="A238" s="325"/>
      <c r="B238" s="326"/>
      <c r="C238" s="353"/>
      <c r="D238" s="354"/>
      <c r="E238" s="354"/>
      <c r="F238" s="354"/>
      <c r="G238" s="355"/>
      <c r="H238" s="354"/>
      <c r="I238" s="354"/>
      <c r="J238" s="354"/>
      <c r="K238" s="354"/>
      <c r="L238" s="355"/>
      <c r="M238" s="354"/>
      <c r="N238" s="354"/>
      <c r="O238" s="354"/>
      <c r="P238" s="354"/>
      <c r="Q238" s="355"/>
      <c r="R238" s="354"/>
      <c r="S238" s="354"/>
      <c r="T238" s="354"/>
      <c r="U238" s="354"/>
      <c r="V238" s="354"/>
      <c r="W238" s="354"/>
      <c r="X238" s="354"/>
      <c r="Y238" s="354"/>
      <c r="Z238" s="354"/>
      <c r="AA238" s="354"/>
      <c r="AB238" s="356"/>
    </row>
    <row r="239" spans="1:28" s="157" customFormat="1" ht="15" customHeight="1" x14ac:dyDescent="0.2">
      <c r="A239" s="325"/>
      <c r="B239" s="326"/>
      <c r="C239" s="353"/>
      <c r="D239" s="354"/>
      <c r="E239" s="354"/>
      <c r="F239" s="354"/>
      <c r="G239" s="355"/>
      <c r="H239" s="354"/>
      <c r="I239" s="354"/>
      <c r="J239" s="354"/>
      <c r="K239" s="354"/>
      <c r="L239" s="355"/>
      <c r="M239" s="354"/>
      <c r="N239" s="354"/>
      <c r="O239" s="354"/>
      <c r="P239" s="354"/>
      <c r="Q239" s="355"/>
      <c r="R239" s="354"/>
      <c r="S239" s="354"/>
      <c r="T239" s="354"/>
      <c r="U239" s="354"/>
      <c r="V239" s="354"/>
      <c r="W239" s="354"/>
      <c r="X239" s="354"/>
      <c r="Y239" s="354"/>
      <c r="Z239" s="354"/>
      <c r="AA239" s="354"/>
      <c r="AB239" s="356"/>
    </row>
    <row r="240" spans="1:28" s="157" customFormat="1" ht="15" customHeight="1" x14ac:dyDescent="0.2">
      <c r="A240" s="325"/>
      <c r="B240" s="357"/>
      <c r="C240" s="353"/>
      <c r="D240" s="354"/>
      <c r="E240" s="354"/>
      <c r="F240" s="354"/>
      <c r="G240" s="355"/>
      <c r="H240" s="354"/>
      <c r="I240" s="354"/>
      <c r="J240" s="354"/>
      <c r="K240" s="354"/>
      <c r="L240" s="355"/>
      <c r="M240" s="354"/>
      <c r="N240" s="354"/>
      <c r="O240" s="354"/>
      <c r="P240" s="354"/>
      <c r="Q240" s="355"/>
      <c r="R240" s="354"/>
      <c r="S240" s="354"/>
      <c r="T240" s="354"/>
      <c r="U240" s="354"/>
      <c r="V240" s="354"/>
      <c r="W240" s="354"/>
      <c r="X240" s="354"/>
      <c r="Y240" s="354"/>
      <c r="Z240" s="354"/>
      <c r="AA240" s="354"/>
      <c r="AB240" s="356"/>
    </row>
    <row r="241" spans="1:28" s="157" customFormat="1" ht="15" customHeight="1" x14ac:dyDescent="0.2">
      <c r="A241" s="358"/>
      <c r="B241" s="359"/>
      <c r="C241" s="360"/>
      <c r="D241" s="361"/>
      <c r="E241" s="361"/>
      <c r="F241" s="361"/>
      <c r="G241" s="362"/>
      <c r="H241" s="361"/>
      <c r="I241" s="361"/>
      <c r="J241" s="361"/>
      <c r="K241" s="361"/>
      <c r="L241" s="362"/>
      <c r="M241" s="361"/>
      <c r="N241" s="361"/>
      <c r="O241" s="361"/>
      <c r="P241" s="361"/>
      <c r="Q241" s="362"/>
      <c r="R241" s="361"/>
      <c r="S241" s="361"/>
      <c r="T241" s="361"/>
      <c r="U241" s="361"/>
      <c r="V241" s="361"/>
      <c r="W241" s="361"/>
      <c r="X241" s="361"/>
      <c r="Y241" s="361"/>
      <c r="Z241" s="361"/>
      <c r="AA241" s="361"/>
      <c r="AB241" s="363"/>
    </row>
    <row r="242" spans="1:28" s="157" customFormat="1" ht="15" customHeight="1" x14ac:dyDescent="0.2">
      <c r="B242" s="135"/>
    </row>
    <row r="243" spans="1:28" s="157" customFormat="1" ht="15" customHeight="1" x14ac:dyDescent="0.2">
      <c r="B243" s="135"/>
    </row>
    <row r="244" spans="1:28" s="157" customFormat="1" ht="15" customHeight="1" x14ac:dyDescent="0.2">
      <c r="B244" s="135"/>
    </row>
    <row r="245" spans="1:28" s="157" customFormat="1" ht="15" customHeight="1" x14ac:dyDescent="0.2">
      <c r="B245" s="135"/>
    </row>
    <row r="246" spans="1:28" s="157" customFormat="1" ht="15" customHeight="1" x14ac:dyDescent="0.2">
      <c r="B246" s="135"/>
    </row>
    <row r="247" spans="1:28" s="157" customFormat="1" ht="15" customHeight="1" x14ac:dyDescent="0.2">
      <c r="B247" s="135"/>
    </row>
    <row r="248" spans="1:28" s="157" customFormat="1" ht="15" customHeight="1" x14ac:dyDescent="0.2">
      <c r="B248" s="135"/>
    </row>
    <row r="249" spans="1:28" s="157" customFormat="1" ht="15" customHeight="1" x14ac:dyDescent="0.2">
      <c r="B249" s="135"/>
    </row>
    <row r="250" spans="1:28" s="157" customFormat="1" ht="15" customHeight="1" x14ac:dyDescent="0.2">
      <c r="B250" s="135"/>
    </row>
    <row r="251" spans="1:28" s="157" customFormat="1" ht="15" customHeight="1" x14ac:dyDescent="0.2">
      <c r="B251" s="135"/>
    </row>
    <row r="252" spans="1:28" s="157" customFormat="1" ht="15" customHeight="1" x14ac:dyDescent="0.2">
      <c r="B252" s="135"/>
    </row>
    <row r="253" spans="1:28" s="157" customFormat="1" ht="15" customHeight="1" x14ac:dyDescent="0.2">
      <c r="B253" s="135"/>
    </row>
    <row r="254" spans="1:28" s="157" customFormat="1" ht="15" customHeight="1" x14ac:dyDescent="0.2">
      <c r="B254" s="135"/>
    </row>
    <row r="255" spans="1:28" s="157" customFormat="1" ht="15" customHeight="1" x14ac:dyDescent="0.2">
      <c r="B255" s="135"/>
    </row>
    <row r="256" spans="1:28" s="157" customFormat="1" ht="15" customHeight="1" x14ac:dyDescent="0.2">
      <c r="B256" s="135"/>
    </row>
    <row r="257" spans="2:2" s="157" customFormat="1" ht="15" customHeight="1" x14ac:dyDescent="0.2">
      <c r="B257" s="135"/>
    </row>
    <row r="258" spans="2:2" s="157" customFormat="1" ht="15" customHeight="1" x14ac:dyDescent="0.2">
      <c r="B258" s="135"/>
    </row>
    <row r="259" spans="2:2" s="157" customFormat="1" ht="15" customHeight="1" x14ac:dyDescent="0.2">
      <c r="B259" s="135"/>
    </row>
    <row r="260" spans="2:2" s="157" customFormat="1" ht="15" customHeight="1" x14ac:dyDescent="0.2">
      <c r="B260" s="135"/>
    </row>
    <row r="261" spans="2:2" s="157" customFormat="1" ht="15" customHeight="1" x14ac:dyDescent="0.2">
      <c r="B261" s="135"/>
    </row>
    <row r="262" spans="2:2" s="157" customFormat="1" ht="15" customHeight="1" x14ac:dyDescent="0.2">
      <c r="B262" s="135"/>
    </row>
    <row r="263" spans="2:2" s="157" customFormat="1" ht="15" customHeight="1" x14ac:dyDescent="0.2">
      <c r="B263" s="135"/>
    </row>
    <row r="264" spans="2:2" s="157" customFormat="1" ht="15" customHeight="1" x14ac:dyDescent="0.2">
      <c r="B264" s="135"/>
    </row>
    <row r="265" spans="2:2" s="157" customFormat="1" ht="15" customHeight="1" x14ac:dyDescent="0.2">
      <c r="B265" s="135"/>
    </row>
    <row r="266" spans="2:2" s="157" customFormat="1" ht="15" customHeight="1" x14ac:dyDescent="0.2">
      <c r="B266" s="135"/>
    </row>
    <row r="267" spans="2:2" s="157" customFormat="1" ht="15" customHeight="1" x14ac:dyDescent="0.2">
      <c r="B267" s="135"/>
    </row>
    <row r="268" spans="2:2" s="157" customFormat="1" ht="15" customHeight="1" x14ac:dyDescent="0.2">
      <c r="B268" s="135"/>
    </row>
    <row r="269" spans="2:2" s="157" customFormat="1" ht="15" customHeight="1" x14ac:dyDescent="0.2">
      <c r="B269" s="135"/>
    </row>
    <row r="270" spans="2:2" s="157" customFormat="1" ht="15" customHeight="1" x14ac:dyDescent="0.2">
      <c r="B270" s="135"/>
    </row>
    <row r="271" spans="2:2" s="157" customFormat="1" ht="15" customHeight="1" x14ac:dyDescent="0.2">
      <c r="B271" s="135"/>
    </row>
    <row r="272" spans="2:2" s="157" customFormat="1" ht="15" customHeight="1" x14ac:dyDescent="0.2">
      <c r="B272" s="135"/>
    </row>
    <row r="273" spans="1:3" s="157" customFormat="1" ht="15" customHeight="1" x14ac:dyDescent="0.2">
      <c r="B273" s="135"/>
    </row>
    <row r="274" spans="1:3" s="157" customFormat="1" ht="15" customHeight="1" x14ac:dyDescent="0.2">
      <c r="B274" s="135"/>
    </row>
    <row r="275" spans="1:3" s="157" customFormat="1" ht="15" customHeight="1" x14ac:dyDescent="0.2">
      <c r="B275" s="135"/>
    </row>
    <row r="276" spans="1:3" s="157" customFormat="1" ht="15" customHeight="1" x14ac:dyDescent="0.2">
      <c r="B276" s="135"/>
    </row>
    <row r="277" spans="1:3" s="157" customFormat="1" ht="15" customHeight="1" x14ac:dyDescent="0.2">
      <c r="B277" s="135"/>
    </row>
    <row r="278" spans="1:3" s="157" customFormat="1" ht="15" customHeight="1" x14ac:dyDescent="0.2">
      <c r="B278" s="135"/>
    </row>
    <row r="279" spans="1:3" s="157" customFormat="1" ht="15" customHeight="1" x14ac:dyDescent="0.2">
      <c r="B279" s="135"/>
    </row>
    <row r="280" spans="1:3" s="157" customFormat="1" ht="21" customHeight="1" x14ac:dyDescent="0.2">
      <c r="A280" s="1300" t="s">
        <v>46</v>
      </c>
      <c r="B280" s="1301"/>
      <c r="C280" s="1302"/>
    </row>
    <row r="281" spans="1:3" s="157" customFormat="1" ht="15.95" customHeight="1" x14ac:dyDescent="0.2">
      <c r="A281" s="1534" t="s">
        <v>115</v>
      </c>
      <c r="B281" s="1535"/>
      <c r="C281" s="594" t="s">
        <v>116</v>
      </c>
    </row>
    <row r="282" spans="1:3" s="157" customFormat="1" ht="17.100000000000001" customHeight="1" x14ac:dyDescent="0.2">
      <c r="A282" s="595" t="s">
        <v>117</v>
      </c>
      <c r="B282" s="596" t="s">
        <v>118</v>
      </c>
      <c r="C282" s="597">
        <v>13721</v>
      </c>
    </row>
    <row r="283" spans="1:3" s="157" customFormat="1" ht="17.100000000000001" customHeight="1" x14ac:dyDescent="0.2">
      <c r="A283" s="598" t="s">
        <v>119</v>
      </c>
      <c r="B283" s="599" t="s">
        <v>118</v>
      </c>
      <c r="C283" s="600">
        <v>13721</v>
      </c>
    </row>
    <row r="284" spans="1:3" s="157" customFormat="1" ht="17.100000000000001" customHeight="1" x14ac:dyDescent="0.2">
      <c r="A284" s="598" t="s">
        <v>120</v>
      </c>
      <c r="B284" s="599" t="s">
        <v>118</v>
      </c>
      <c r="C284" s="600">
        <v>13721</v>
      </c>
    </row>
    <row r="285" spans="1:3" s="157" customFormat="1" ht="17.100000000000001" customHeight="1" x14ac:dyDescent="0.2">
      <c r="A285" s="598" t="s">
        <v>122</v>
      </c>
      <c r="B285" s="599" t="s">
        <v>118</v>
      </c>
      <c r="C285" s="600">
        <v>13721</v>
      </c>
    </row>
    <row r="286" spans="1:3" s="157" customFormat="1" ht="17.100000000000001" customHeight="1" x14ac:dyDescent="0.2">
      <c r="A286" s="1303" t="s">
        <v>124</v>
      </c>
      <c r="B286" s="599" t="s">
        <v>125</v>
      </c>
      <c r="C286" s="600">
        <v>3666</v>
      </c>
    </row>
    <row r="287" spans="1:3" s="157" customFormat="1" ht="17.100000000000001" customHeight="1" x14ac:dyDescent="0.2">
      <c r="A287" s="1303"/>
      <c r="B287" s="599" t="s">
        <v>126</v>
      </c>
      <c r="C287" s="600">
        <v>10055</v>
      </c>
    </row>
    <row r="288" spans="1:3" s="157" customFormat="1" ht="17.100000000000001" customHeight="1" x14ac:dyDescent="0.2">
      <c r="A288" s="1304"/>
      <c r="B288" s="601" t="s">
        <v>127</v>
      </c>
      <c r="C288" s="602">
        <v>0</v>
      </c>
    </row>
    <row r="289" spans="1:3" s="157" customFormat="1" ht="12.95" customHeight="1" x14ac:dyDescent="0.2">
      <c r="A289" s="1305" t="s">
        <v>213</v>
      </c>
      <c r="B289" s="1306"/>
      <c r="C289" s="1307"/>
    </row>
    <row r="290" spans="1:3" s="157" customFormat="1" ht="15" customHeight="1" x14ac:dyDescent="0.2">
      <c r="B290" s="135"/>
    </row>
    <row r="291" spans="1:3" s="157" customFormat="1" ht="15" customHeight="1" x14ac:dyDescent="0.2">
      <c r="B291" s="135"/>
    </row>
    <row r="292" spans="1:3" s="157" customFormat="1" ht="15" customHeight="1" x14ac:dyDescent="0.2">
      <c r="B292" s="135"/>
    </row>
    <row r="293" spans="1:3" s="157" customFormat="1" ht="15" customHeight="1" x14ac:dyDescent="0.2">
      <c r="B293" s="135"/>
    </row>
    <row r="294" spans="1:3" s="157" customFormat="1" ht="15" customHeight="1" x14ac:dyDescent="0.2">
      <c r="B294" s="135"/>
    </row>
    <row r="295" spans="1:3" s="157" customFormat="1" ht="15" customHeight="1" x14ac:dyDescent="0.2">
      <c r="B295" s="135"/>
    </row>
    <row r="296" spans="1:3" s="157" customFormat="1" ht="15" customHeight="1" x14ac:dyDescent="0.2">
      <c r="B296" s="135"/>
    </row>
    <row r="297" spans="1:3" s="157" customFormat="1" ht="15" customHeight="1" x14ac:dyDescent="0.2">
      <c r="B297" s="135"/>
    </row>
    <row r="298" spans="1:3" s="157" customFormat="1" ht="15" customHeight="1" x14ac:dyDescent="0.2">
      <c r="B298" s="135"/>
    </row>
    <row r="299" spans="1:3" s="157" customFormat="1" ht="15" customHeight="1" x14ac:dyDescent="0.2">
      <c r="B299" s="135"/>
    </row>
    <row r="300" spans="1:3" s="157" customFormat="1" ht="15" customHeight="1" x14ac:dyDescent="0.2">
      <c r="A300" s="373"/>
      <c r="B300" s="374"/>
      <c r="C300" s="375"/>
    </row>
    <row r="301" spans="1:3" s="157" customFormat="1" ht="15" customHeight="1" x14ac:dyDescent="0.2">
      <c r="A301" s="376"/>
      <c r="B301" s="377"/>
      <c r="C301" s="378"/>
    </row>
    <row r="302" spans="1:3" s="157" customFormat="1" ht="15" customHeight="1" x14ac:dyDescent="0.2">
      <c r="A302" s="379"/>
      <c r="B302" s="380"/>
      <c r="C302" s="381"/>
    </row>
    <row r="303" spans="1:3" s="157" customFormat="1" ht="15" customHeight="1" x14ac:dyDescent="0.2">
      <c r="A303" s="382"/>
      <c r="B303" s="383"/>
      <c r="C303" s="384"/>
    </row>
    <row r="304" spans="1:3" s="157" customFormat="1" ht="15" customHeight="1" x14ac:dyDescent="0.2">
      <c r="A304" s="385"/>
      <c r="B304" s="386"/>
      <c r="C304" s="387"/>
    </row>
    <row r="305" spans="1:4" s="157" customFormat="1" ht="15" customHeight="1" x14ac:dyDescent="0.2">
      <c r="A305" s="388"/>
      <c r="B305" s="389"/>
      <c r="C305" s="390"/>
    </row>
    <row r="306" spans="1:4" s="157" customFormat="1" ht="15" customHeight="1" x14ac:dyDescent="0.2">
      <c r="A306" s="388"/>
      <c r="B306" s="389"/>
      <c r="C306" s="390"/>
    </row>
    <row r="307" spans="1:4" s="157" customFormat="1" ht="15" customHeight="1" x14ac:dyDescent="0.2">
      <c r="A307" s="388"/>
      <c r="B307" s="391"/>
      <c r="C307" s="390"/>
    </row>
    <row r="308" spans="1:4" s="157" customFormat="1" ht="15" customHeight="1" x14ac:dyDescent="0.2">
      <c r="A308" s="392"/>
      <c r="B308" s="393"/>
      <c r="C308" s="394"/>
    </row>
    <row r="309" spans="1:4" s="157" customFormat="1" ht="15" customHeight="1" x14ac:dyDescent="0.2">
      <c r="B309" s="135"/>
    </row>
    <row r="310" spans="1:4" s="157" customFormat="1" ht="15" customHeight="1" x14ac:dyDescent="0.2">
      <c r="A310" s="395"/>
      <c r="B310" s="396"/>
      <c r="C310" s="397"/>
      <c r="D310" s="398"/>
    </row>
    <row r="311" spans="1:4" s="157" customFormat="1" ht="15" customHeight="1" x14ac:dyDescent="0.2">
      <c r="A311" s="399"/>
      <c r="B311" s="400"/>
      <c r="C311" s="401"/>
      <c r="D311" s="402"/>
    </row>
    <row r="312" spans="1:4" s="157" customFormat="1" ht="15" customHeight="1" x14ac:dyDescent="0.2">
      <c r="A312" s="403"/>
      <c r="B312" s="404"/>
      <c r="C312" s="405"/>
      <c r="D312" s="406"/>
    </row>
    <row r="313" spans="1:4" s="157" customFormat="1" ht="15" customHeight="1" x14ac:dyDescent="0.2">
      <c r="A313" s="407"/>
      <c r="B313" s="408"/>
      <c r="C313" s="409"/>
      <c r="D313" s="410"/>
    </row>
    <row r="314" spans="1:4" s="157" customFormat="1" ht="15" customHeight="1" x14ac:dyDescent="0.2">
      <c r="A314" s="411"/>
      <c r="B314" s="412"/>
      <c r="C314" s="413"/>
      <c r="D314" s="414"/>
    </row>
    <row r="315" spans="1:4" s="157" customFormat="1" ht="15" customHeight="1" x14ac:dyDescent="0.2">
      <c r="A315" s="415"/>
      <c r="B315" s="416"/>
      <c r="C315" s="417"/>
      <c r="D315" s="418"/>
    </row>
    <row r="316" spans="1:4" s="157" customFormat="1" ht="15" customHeight="1" x14ac:dyDescent="0.2">
      <c r="A316" s="419"/>
      <c r="B316" s="420"/>
      <c r="C316" s="421"/>
      <c r="D316" s="422"/>
    </row>
    <row r="317" spans="1:4" s="157" customFormat="1" ht="15" customHeight="1" x14ac:dyDescent="0.2">
      <c r="B317" s="135"/>
    </row>
    <row r="318" spans="1:4" s="157" customFormat="1" ht="15" customHeight="1" x14ac:dyDescent="0.2">
      <c r="B318" s="135"/>
    </row>
    <row r="319" spans="1:4" s="157" customFormat="1" ht="15" customHeight="1" x14ac:dyDescent="0.2">
      <c r="B319" s="135"/>
    </row>
    <row r="320" spans="1:4" s="157" customFormat="1" ht="15" customHeight="1" x14ac:dyDescent="0.2">
      <c r="B320" s="135"/>
    </row>
    <row r="321" spans="2:2" s="157" customFormat="1" ht="15" customHeight="1" x14ac:dyDescent="0.2">
      <c r="B321" s="135"/>
    </row>
    <row r="322" spans="2:2" s="157" customFormat="1" ht="15" customHeight="1" x14ac:dyDescent="0.2">
      <c r="B322" s="135"/>
    </row>
    <row r="323" spans="2:2" s="157" customFormat="1" ht="15" customHeight="1" x14ac:dyDescent="0.2">
      <c r="B323" s="135"/>
    </row>
    <row r="324" spans="2:2" s="157" customFormat="1" ht="15" customHeight="1" x14ac:dyDescent="0.2">
      <c r="B324" s="135"/>
    </row>
    <row r="325" spans="2:2" s="157" customFormat="1" ht="15" customHeight="1" x14ac:dyDescent="0.2">
      <c r="B325" s="135"/>
    </row>
    <row r="326" spans="2:2" s="157" customFormat="1" ht="15" customHeight="1" x14ac:dyDescent="0.2">
      <c r="B326" s="135"/>
    </row>
    <row r="327" spans="2:2" s="157" customFormat="1" ht="15" customHeight="1" x14ac:dyDescent="0.2">
      <c r="B327" s="135"/>
    </row>
    <row r="328" spans="2:2" s="157" customFormat="1" ht="15" customHeight="1" x14ac:dyDescent="0.2">
      <c r="B328" s="135"/>
    </row>
    <row r="329" spans="2:2" s="157" customFormat="1" ht="15" customHeight="1" x14ac:dyDescent="0.2">
      <c r="B329" s="135"/>
    </row>
    <row r="330" spans="2:2" s="157" customFormat="1" ht="15" customHeight="1" x14ac:dyDescent="0.2">
      <c r="B330" s="135"/>
    </row>
    <row r="331" spans="2:2" s="157" customFormat="1" ht="15" customHeight="1" x14ac:dyDescent="0.2">
      <c r="B331" s="135"/>
    </row>
    <row r="332" spans="2:2" s="157" customFormat="1" ht="15" customHeight="1" x14ac:dyDescent="0.2">
      <c r="B332" s="135"/>
    </row>
    <row r="333" spans="2:2" s="157" customFormat="1" ht="15" customHeight="1" x14ac:dyDescent="0.2">
      <c r="B333" s="135"/>
    </row>
    <row r="334" spans="2:2" s="157" customFormat="1" ht="15" customHeight="1" x14ac:dyDescent="0.2">
      <c r="B334" s="135"/>
    </row>
    <row r="335" spans="2:2" s="157" customFormat="1" ht="15" customHeight="1" x14ac:dyDescent="0.2">
      <c r="B335" s="135"/>
    </row>
    <row r="336" spans="2:2" s="157" customFormat="1" ht="15" customHeight="1" x14ac:dyDescent="0.2">
      <c r="B336" s="135"/>
    </row>
    <row r="337" spans="2:2" s="157" customFormat="1" ht="15" customHeight="1" x14ac:dyDescent="0.2">
      <c r="B337" s="135"/>
    </row>
    <row r="338" spans="2:2" s="157" customFormat="1" ht="15" customHeight="1" x14ac:dyDescent="0.2">
      <c r="B338" s="135"/>
    </row>
    <row r="339" spans="2:2" s="157" customFormat="1" ht="15" customHeight="1" x14ac:dyDescent="0.2">
      <c r="B339" s="135"/>
    </row>
    <row r="340" spans="2:2" s="157" customFormat="1" ht="15" customHeight="1" x14ac:dyDescent="0.2">
      <c r="B340" s="135"/>
    </row>
    <row r="341" spans="2:2" s="157" customFormat="1" ht="15" customHeight="1" x14ac:dyDescent="0.2">
      <c r="B341" s="135"/>
    </row>
    <row r="342" spans="2:2" s="157" customFormat="1" ht="15" customHeight="1" x14ac:dyDescent="0.2">
      <c r="B342" s="135"/>
    </row>
    <row r="343" spans="2:2" s="157" customFormat="1" ht="15" customHeight="1" x14ac:dyDescent="0.2">
      <c r="B343" s="135"/>
    </row>
    <row r="344" spans="2:2" s="157" customFormat="1" ht="15" customHeight="1" x14ac:dyDescent="0.2">
      <c r="B344" s="135"/>
    </row>
    <row r="345" spans="2:2" s="157" customFormat="1" ht="15" customHeight="1" x14ac:dyDescent="0.2">
      <c r="B345" s="135"/>
    </row>
    <row r="346" spans="2:2" s="157" customFormat="1" ht="15" customHeight="1" x14ac:dyDescent="0.2">
      <c r="B346" s="135"/>
    </row>
    <row r="347" spans="2:2" s="157" customFormat="1" ht="15" customHeight="1" x14ac:dyDescent="0.2">
      <c r="B347" s="135"/>
    </row>
    <row r="348" spans="2:2" s="157" customFormat="1" ht="15" customHeight="1" x14ac:dyDescent="0.2">
      <c r="B348" s="135"/>
    </row>
    <row r="349" spans="2:2" s="157" customFormat="1" ht="15" customHeight="1" x14ac:dyDescent="0.2">
      <c r="B349" s="135"/>
    </row>
    <row r="350" spans="2:2" s="157" customFormat="1" ht="15" customHeight="1" x14ac:dyDescent="0.2">
      <c r="B350" s="135"/>
    </row>
    <row r="351" spans="2:2" s="157" customFormat="1" ht="15" customHeight="1" x14ac:dyDescent="0.2">
      <c r="B351" s="135"/>
    </row>
    <row r="352" spans="2:2" s="157" customFormat="1" ht="15" customHeight="1" x14ac:dyDescent="0.2">
      <c r="B352" s="135"/>
    </row>
    <row r="353" spans="2:2" s="157" customFormat="1" ht="15" customHeight="1" x14ac:dyDescent="0.2">
      <c r="B353" s="135"/>
    </row>
    <row r="354" spans="2:2" s="157" customFormat="1" ht="15" customHeight="1" x14ac:dyDescent="0.2">
      <c r="B354" s="135"/>
    </row>
    <row r="355" spans="2:2" s="157" customFormat="1" ht="15" customHeight="1" x14ac:dyDescent="0.2">
      <c r="B355" s="135"/>
    </row>
    <row r="356" spans="2:2" s="157" customFormat="1" ht="15" customHeight="1" x14ac:dyDescent="0.2">
      <c r="B356" s="135"/>
    </row>
    <row r="357" spans="2:2" s="157" customFormat="1" ht="15" customHeight="1" x14ac:dyDescent="0.2">
      <c r="B357" s="135"/>
    </row>
    <row r="358" spans="2:2" s="157" customFormat="1" ht="15" customHeight="1" x14ac:dyDescent="0.2">
      <c r="B358" s="135"/>
    </row>
    <row r="359" spans="2:2" s="157" customFormat="1" ht="15" customHeight="1" x14ac:dyDescent="0.2">
      <c r="B359" s="135"/>
    </row>
    <row r="360" spans="2:2" s="157" customFormat="1" ht="15" customHeight="1" x14ac:dyDescent="0.2">
      <c r="B360" s="135"/>
    </row>
    <row r="361" spans="2:2" s="157" customFormat="1" ht="15" customHeight="1" x14ac:dyDescent="0.2">
      <c r="B361" s="135"/>
    </row>
    <row r="362" spans="2:2" s="157" customFormat="1" ht="15" customHeight="1" x14ac:dyDescent="0.2">
      <c r="B362" s="135"/>
    </row>
    <row r="363" spans="2:2" s="157" customFormat="1" ht="15" customHeight="1" x14ac:dyDescent="0.2">
      <c r="B363" s="135"/>
    </row>
    <row r="364" spans="2:2" s="157" customFormat="1" ht="15" customHeight="1" x14ac:dyDescent="0.2">
      <c r="B364" s="135"/>
    </row>
    <row r="365" spans="2:2" s="157" customFormat="1" ht="15" customHeight="1" x14ac:dyDescent="0.2">
      <c r="B365" s="135"/>
    </row>
    <row r="366" spans="2:2" s="157" customFormat="1" ht="15" customHeight="1" x14ac:dyDescent="0.2">
      <c r="B366" s="135"/>
    </row>
    <row r="367" spans="2:2" s="157" customFormat="1" ht="15" customHeight="1" x14ac:dyDescent="0.2">
      <c r="B367" s="135"/>
    </row>
    <row r="368" spans="2:2" s="123" customFormat="1" ht="15" customHeight="1" x14ac:dyDescent="0.2">
      <c r="B368" s="312"/>
    </row>
    <row r="369" spans="2:2" s="123" customFormat="1" ht="15" customHeight="1" x14ac:dyDescent="0.2">
      <c r="B369" s="312"/>
    </row>
    <row r="370" spans="2:2" s="123" customFormat="1" ht="15" customHeight="1" x14ac:dyDescent="0.2">
      <c r="B370" s="312"/>
    </row>
    <row r="371" spans="2:2" s="123" customFormat="1" ht="15" customHeight="1" x14ac:dyDescent="0.2">
      <c r="B371" s="312"/>
    </row>
    <row r="372" spans="2:2" s="123" customFormat="1" ht="15" customHeight="1" x14ac:dyDescent="0.2">
      <c r="B372" s="312"/>
    </row>
    <row r="373" spans="2:2" s="123" customFormat="1" ht="15" customHeight="1" x14ac:dyDescent="0.2">
      <c r="B373" s="312"/>
    </row>
    <row r="374" spans="2:2" s="123" customFormat="1" ht="15" customHeight="1" x14ac:dyDescent="0.2">
      <c r="B374" s="312"/>
    </row>
    <row r="375" spans="2:2" s="123" customFormat="1" ht="15" customHeight="1" x14ac:dyDescent="0.2">
      <c r="B375" s="312"/>
    </row>
    <row r="376" spans="2:2" s="123" customFormat="1" ht="15" customHeight="1" x14ac:dyDescent="0.2">
      <c r="B376" s="312"/>
    </row>
    <row r="377" spans="2:2" s="123" customFormat="1" ht="15" customHeight="1" x14ac:dyDescent="0.2">
      <c r="B377" s="312"/>
    </row>
    <row r="378" spans="2:2" s="123" customFormat="1" ht="15" customHeight="1" x14ac:dyDescent="0.2">
      <c r="B378" s="312"/>
    </row>
    <row r="379" spans="2:2" s="123" customFormat="1" ht="15" customHeight="1" x14ac:dyDescent="0.2">
      <c r="B379" s="312"/>
    </row>
    <row r="380" spans="2:2" s="123" customFormat="1" ht="15" customHeight="1" x14ac:dyDescent="0.2">
      <c r="B380" s="312"/>
    </row>
    <row r="381" spans="2:2" s="123" customFormat="1" ht="15" customHeight="1" x14ac:dyDescent="0.2">
      <c r="B381" s="312"/>
    </row>
    <row r="382" spans="2:2" s="123" customFormat="1" ht="15" customHeight="1" x14ac:dyDescent="0.2">
      <c r="B382" s="312"/>
    </row>
    <row r="383" spans="2:2" s="123" customFormat="1" ht="15" customHeight="1" x14ac:dyDescent="0.2">
      <c r="B383" s="312"/>
    </row>
    <row r="384" spans="2:2" s="123" customFormat="1" ht="15" customHeight="1" x14ac:dyDescent="0.2">
      <c r="B384" s="312"/>
    </row>
    <row r="385" spans="2:16" s="123" customFormat="1" ht="15" customHeight="1" x14ac:dyDescent="0.2">
      <c r="B385" s="312"/>
    </row>
    <row r="386" spans="2:16" s="123" customFormat="1" ht="15" customHeight="1" x14ac:dyDescent="0.2">
      <c r="B386" s="312"/>
    </row>
    <row r="387" spans="2:16" s="123" customFormat="1" ht="15" customHeight="1" x14ac:dyDescent="0.2">
      <c r="B387" s="312"/>
    </row>
    <row r="388" spans="2:16" s="123" customFormat="1" ht="15" customHeight="1" x14ac:dyDescent="0.2">
      <c r="B388" s="312"/>
    </row>
    <row r="389" spans="2:16" s="123" customFormat="1" ht="15" customHeight="1" x14ac:dyDescent="0.2">
      <c r="B389" s="312"/>
    </row>
    <row r="390" spans="2:16" s="157" customFormat="1" ht="15" customHeight="1" x14ac:dyDescent="0.2">
      <c r="B390" s="135"/>
    </row>
    <row r="391" spans="2:16" s="157" customFormat="1" ht="15" customHeight="1" x14ac:dyDescent="0.2">
      <c r="B391" s="135"/>
    </row>
    <row r="392" spans="2:16" s="157" customFormat="1" ht="15" customHeight="1" x14ac:dyDescent="0.2"/>
    <row r="393" spans="2:16" s="157" customFormat="1" ht="15" customHeight="1" x14ac:dyDescent="0.2"/>
    <row r="394" spans="2:16" s="157" customFormat="1" ht="15" customHeight="1" x14ac:dyDescent="0.2"/>
    <row r="395" spans="2:16" s="157" customFormat="1" ht="15" customHeight="1" x14ac:dyDescent="0.2"/>
    <row r="396" spans="2:16" s="157" customFormat="1" ht="15" customHeight="1" x14ac:dyDescent="0.2"/>
    <row r="397" spans="2:16" s="157" customFormat="1" ht="15" customHeight="1" x14ac:dyDescent="0.2"/>
    <row r="398" spans="2:16" s="157" customFormat="1" ht="15" customHeight="1" x14ac:dyDescent="0.2"/>
    <row r="399" spans="2:16" s="157" customFormat="1" ht="15" customHeight="1" x14ac:dyDescent="0.25">
      <c r="C399" s="1184" t="s">
        <v>129</v>
      </c>
      <c r="D399" s="1185"/>
      <c r="E399" s="1185"/>
      <c r="F399" s="1185"/>
      <c r="H399" s="1184" t="s">
        <v>130</v>
      </c>
      <c r="I399" s="1185"/>
      <c r="J399" s="1185"/>
      <c r="K399" s="1185"/>
      <c r="M399" s="1184" t="s">
        <v>131</v>
      </c>
      <c r="N399" s="1185"/>
      <c r="O399" s="1185"/>
      <c r="P399" s="1185"/>
    </row>
    <row r="400" spans="2:16" s="157" customFormat="1" ht="24" customHeight="1" x14ac:dyDescent="0.2">
      <c r="C400" s="1297" t="s">
        <v>132</v>
      </c>
      <c r="D400" s="1187"/>
      <c r="E400" s="1187"/>
      <c r="H400" s="1298" t="s">
        <v>132</v>
      </c>
      <c r="I400" s="1187"/>
      <c r="J400" s="1187"/>
      <c r="M400" s="1299" t="s">
        <v>132</v>
      </c>
      <c r="N400" s="1187"/>
      <c r="O400" s="1187"/>
    </row>
    <row r="401" spans="2:15" s="157" customFormat="1" ht="15.95" customHeight="1" x14ac:dyDescent="0.2">
      <c r="C401" s="1190"/>
      <c r="D401" s="1187"/>
      <c r="E401" s="603" t="s">
        <v>133</v>
      </c>
      <c r="H401" s="1190"/>
      <c r="I401" s="1187"/>
      <c r="J401" s="604" t="s">
        <v>133</v>
      </c>
      <c r="M401" s="1190"/>
      <c r="N401" s="1187"/>
      <c r="O401" s="605" t="s">
        <v>133</v>
      </c>
    </row>
    <row r="402" spans="2:15" s="157" customFormat="1" ht="15.95" customHeight="1" x14ac:dyDescent="0.2">
      <c r="B402" s="1199" t="s">
        <v>134</v>
      </c>
      <c r="C402" s="1187"/>
      <c r="D402" s="1187"/>
      <c r="E402" s="606" t="s">
        <v>135</v>
      </c>
      <c r="H402" s="1187"/>
      <c r="I402" s="1187"/>
      <c r="J402" s="607" t="s">
        <v>135</v>
      </c>
      <c r="M402" s="1187"/>
      <c r="N402" s="1187"/>
      <c r="O402" s="608" t="s">
        <v>135</v>
      </c>
    </row>
    <row r="403" spans="2:15" s="157" customFormat="1" ht="17.100000000000001" customHeight="1" x14ac:dyDescent="0.2">
      <c r="B403" s="1187"/>
      <c r="C403" s="1311" t="s">
        <v>214</v>
      </c>
      <c r="D403" s="1187"/>
      <c r="E403" s="609">
        <v>0.82279107701157261</v>
      </c>
      <c r="H403" s="1312" t="s">
        <v>215</v>
      </c>
      <c r="I403" s="1187"/>
      <c r="J403" s="610">
        <v>0.68799604104766143</v>
      </c>
      <c r="M403" s="1313" t="s">
        <v>216</v>
      </c>
      <c r="N403" s="1187"/>
      <c r="O403" s="611">
        <v>0.5442069556714112</v>
      </c>
    </row>
    <row r="404" spans="2:15" s="157" customFormat="1" ht="17.100000000000001" customHeight="1" x14ac:dyDescent="0.2">
      <c r="B404" s="1187"/>
      <c r="C404" s="1308" t="s">
        <v>215</v>
      </c>
      <c r="D404" s="1187"/>
      <c r="E404" s="612">
        <v>0.78513140570137263</v>
      </c>
      <c r="H404" s="1309" t="s">
        <v>217</v>
      </c>
      <c r="I404" s="1187"/>
      <c r="J404" s="613">
        <v>0.62201595438250223</v>
      </c>
      <c r="M404" s="1310" t="s">
        <v>215</v>
      </c>
      <c r="N404" s="1187"/>
      <c r="O404" s="614">
        <v>0.52737494615137936</v>
      </c>
    </row>
    <row r="405" spans="2:15" s="157" customFormat="1" ht="17.100000000000001" customHeight="1" x14ac:dyDescent="0.2">
      <c r="B405" s="1187"/>
      <c r="C405" s="1308" t="s">
        <v>218</v>
      </c>
      <c r="D405" s="1187"/>
      <c r="E405" s="612">
        <v>-0.69984905048111623</v>
      </c>
      <c r="H405" s="1309" t="s">
        <v>219</v>
      </c>
      <c r="I405" s="1187"/>
      <c r="J405" s="613">
        <v>-0.60713792001954847</v>
      </c>
      <c r="M405" s="1310" t="s">
        <v>220</v>
      </c>
      <c r="N405" s="1187"/>
      <c r="O405" s="614">
        <v>0.44717335368854927</v>
      </c>
    </row>
    <row r="406" spans="2:15" s="157" customFormat="1" ht="17.100000000000001" customHeight="1" x14ac:dyDescent="0.2">
      <c r="B406" s="1187"/>
      <c r="C406" s="1308" t="s">
        <v>221</v>
      </c>
      <c r="D406" s="1187"/>
      <c r="E406" s="612">
        <v>0.69182174646572692</v>
      </c>
      <c r="H406" s="1309" t="s">
        <v>216</v>
      </c>
      <c r="I406" s="1187"/>
      <c r="J406" s="613">
        <v>0.60110801906956735</v>
      </c>
      <c r="M406" s="1310" t="s">
        <v>222</v>
      </c>
      <c r="N406" s="1187"/>
      <c r="O406" s="614">
        <v>0.44018582736202211</v>
      </c>
    </row>
    <row r="407" spans="2:15" s="157" customFormat="1" ht="17.100000000000001" customHeight="1" x14ac:dyDescent="0.2">
      <c r="B407" s="1187"/>
      <c r="C407" s="1308" t="s">
        <v>222</v>
      </c>
      <c r="D407" s="1187"/>
      <c r="E407" s="612">
        <v>0.67993974735919316</v>
      </c>
      <c r="H407" s="1309" t="s">
        <v>223</v>
      </c>
      <c r="I407" s="1187"/>
      <c r="J407" s="613">
        <v>0.55026966931512333</v>
      </c>
      <c r="M407" s="1310" t="s">
        <v>214</v>
      </c>
      <c r="N407" s="1187"/>
      <c r="O407" s="614">
        <v>0.42259869527748023</v>
      </c>
    </row>
    <row r="408" spans="2:15" s="157" customFormat="1" ht="17.100000000000001" customHeight="1" x14ac:dyDescent="0.2">
      <c r="B408" s="1187"/>
      <c r="C408" s="1308" t="s">
        <v>217</v>
      </c>
      <c r="D408" s="1187"/>
      <c r="E408" s="612">
        <v>0.65644581215290376</v>
      </c>
      <c r="H408" s="1309" t="s">
        <v>218</v>
      </c>
      <c r="I408" s="1187"/>
      <c r="J408" s="613">
        <v>-0.54166931484076131</v>
      </c>
      <c r="M408" s="1310" t="s">
        <v>224</v>
      </c>
      <c r="N408" s="1187"/>
      <c r="O408" s="614">
        <v>0.41309438349223615</v>
      </c>
    </row>
    <row r="409" spans="2:15" s="157" customFormat="1" ht="17.100000000000001" customHeight="1" x14ac:dyDescent="0.2">
      <c r="B409" s="1187"/>
      <c r="C409" s="1308" t="s">
        <v>216</v>
      </c>
      <c r="D409" s="1187"/>
      <c r="E409" s="612">
        <v>0.63658623463362896</v>
      </c>
      <c r="H409" s="1309" t="s">
        <v>214</v>
      </c>
      <c r="I409" s="1187"/>
      <c r="J409" s="613">
        <v>0.52896747490827201</v>
      </c>
      <c r="M409" s="1310" t="s">
        <v>225</v>
      </c>
      <c r="N409" s="1187"/>
      <c r="O409" s="614">
        <v>0.40846586595693024</v>
      </c>
    </row>
    <row r="410" spans="2:15" s="157" customFormat="1" ht="17.100000000000001" customHeight="1" x14ac:dyDescent="0.2">
      <c r="B410" s="1187"/>
      <c r="C410" s="1308" t="s">
        <v>223</v>
      </c>
      <c r="D410" s="1187"/>
      <c r="E410" s="612">
        <v>0.61012995175304396</v>
      </c>
      <c r="H410" s="1309" t="s">
        <v>226</v>
      </c>
      <c r="I410" s="1187"/>
      <c r="J410" s="613">
        <v>0.52558286539017918</v>
      </c>
      <c r="M410" s="1310" t="s">
        <v>221</v>
      </c>
      <c r="N410" s="1187"/>
      <c r="O410" s="614">
        <v>0.40072029722424135</v>
      </c>
    </row>
    <row r="411" spans="2:15" s="157" customFormat="1" ht="17.100000000000001" customHeight="1" x14ac:dyDescent="0.2">
      <c r="B411" s="1187"/>
      <c r="C411" s="1308" t="s">
        <v>219</v>
      </c>
      <c r="D411" s="1187"/>
      <c r="E411" s="612">
        <v>-0.60386155945273434</v>
      </c>
      <c r="H411" s="1309" t="s">
        <v>227</v>
      </c>
      <c r="I411" s="1187"/>
      <c r="J411" s="613">
        <v>0.52475185280588166</v>
      </c>
      <c r="M411" s="1310" t="s">
        <v>228</v>
      </c>
      <c r="N411" s="1187"/>
      <c r="O411" s="614">
        <v>0.38719790477374244</v>
      </c>
    </row>
    <row r="412" spans="2:15" s="157" customFormat="1" ht="17.100000000000001" customHeight="1" x14ac:dyDescent="0.2">
      <c r="B412" s="1187"/>
      <c r="C412" s="1308" t="s">
        <v>228</v>
      </c>
      <c r="D412" s="1187"/>
      <c r="E412" s="612">
        <v>0.59004302421012522</v>
      </c>
      <c r="H412" s="1309" t="s">
        <v>222</v>
      </c>
      <c r="I412" s="1187"/>
      <c r="J412" s="613">
        <v>0.52100341518640336</v>
      </c>
      <c r="M412" s="1310" t="s">
        <v>226</v>
      </c>
      <c r="N412" s="1187"/>
      <c r="O412" s="614">
        <v>0.38134177865961744</v>
      </c>
    </row>
    <row r="413" spans="2:15" s="157" customFormat="1" ht="17.100000000000001" customHeight="1" x14ac:dyDescent="0.2">
      <c r="B413" s="1187"/>
      <c r="C413" s="1308" t="s">
        <v>226</v>
      </c>
      <c r="D413" s="1187"/>
      <c r="E413" s="612">
        <v>0.57622169534681378</v>
      </c>
      <c r="H413" s="1309" t="s">
        <v>225</v>
      </c>
      <c r="I413" s="1187"/>
      <c r="J413" s="613">
        <v>0.51848852343500229</v>
      </c>
      <c r="M413" s="1310" t="s">
        <v>217</v>
      </c>
      <c r="N413" s="1187"/>
      <c r="O413" s="614">
        <v>0.37615945305768617</v>
      </c>
    </row>
    <row r="414" spans="2:15" s="157" customFormat="1" ht="17.100000000000001" customHeight="1" x14ac:dyDescent="0.2">
      <c r="B414" s="1187"/>
      <c r="C414" s="1308" t="s">
        <v>229</v>
      </c>
      <c r="D414" s="1187"/>
      <c r="E414" s="612">
        <v>0.56642699765595905</v>
      </c>
      <c r="H414" s="1309" t="s">
        <v>230</v>
      </c>
      <c r="I414" s="1187"/>
      <c r="J414" s="613">
        <v>0.46930671899472831</v>
      </c>
      <c r="M414" s="1310" t="s">
        <v>231</v>
      </c>
      <c r="N414" s="1187"/>
      <c r="O414" s="614">
        <v>-0.37036592090894549</v>
      </c>
    </row>
    <row r="415" spans="2:15" s="157" customFormat="1" ht="17.100000000000001" customHeight="1" x14ac:dyDescent="0.2">
      <c r="B415" s="1187"/>
      <c r="C415" s="1308" t="s">
        <v>225</v>
      </c>
      <c r="D415" s="1187"/>
      <c r="E415" s="612">
        <v>0.56130000488493526</v>
      </c>
      <c r="H415" s="1309" t="s">
        <v>228</v>
      </c>
      <c r="I415" s="1187"/>
      <c r="J415" s="613">
        <v>0.4688392685763102</v>
      </c>
      <c r="M415" s="1310" t="s">
        <v>232</v>
      </c>
      <c r="N415" s="1187"/>
      <c r="O415" s="614">
        <v>0.36736484523818141</v>
      </c>
    </row>
    <row r="416" spans="2:15" s="157" customFormat="1" ht="17.100000000000001" customHeight="1" x14ac:dyDescent="0.2">
      <c r="B416" s="1187"/>
      <c r="C416" s="1308" t="s">
        <v>233</v>
      </c>
      <c r="D416" s="1187"/>
      <c r="E416" s="612">
        <v>0.536030455733428</v>
      </c>
      <c r="H416" s="1309" t="s">
        <v>234</v>
      </c>
      <c r="I416" s="1187"/>
      <c r="J416" s="613">
        <v>0.46851154753715618</v>
      </c>
      <c r="M416" s="1310" t="s">
        <v>219</v>
      </c>
      <c r="N416" s="1187"/>
      <c r="O416" s="614">
        <v>-0.36087570504387423</v>
      </c>
    </row>
    <row r="417" spans="2:15" s="157" customFormat="1" ht="17.100000000000001" customHeight="1" x14ac:dyDescent="0.2">
      <c r="B417" s="1187"/>
      <c r="C417" s="1308" t="s">
        <v>235</v>
      </c>
      <c r="D417" s="1187"/>
      <c r="E417" s="612">
        <v>-0.52526015108758362</v>
      </c>
      <c r="H417" s="1309" t="s">
        <v>236</v>
      </c>
      <c r="I417" s="1187"/>
      <c r="J417" s="613">
        <v>0.45825243338716193</v>
      </c>
      <c r="M417" s="1310" t="s">
        <v>237</v>
      </c>
      <c r="N417" s="1187"/>
      <c r="O417" s="614">
        <v>-0.35560724349800293</v>
      </c>
    </row>
    <row r="418" spans="2:15" s="157" customFormat="1" ht="17.100000000000001" customHeight="1" x14ac:dyDescent="0.2">
      <c r="B418" s="1187"/>
      <c r="C418" s="1308" t="s">
        <v>227</v>
      </c>
      <c r="D418" s="1187"/>
      <c r="E418" s="612">
        <v>0.51899691158100114</v>
      </c>
      <c r="H418" s="1309" t="s">
        <v>221</v>
      </c>
      <c r="I418" s="1187"/>
      <c r="J418" s="613">
        <v>0.43728138809759504</v>
      </c>
      <c r="M418" s="1310" t="s">
        <v>234</v>
      </c>
      <c r="N418" s="1187"/>
      <c r="O418" s="614">
        <v>0.34174471903637144</v>
      </c>
    </row>
    <row r="419" spans="2:15" s="157" customFormat="1" ht="17.100000000000001" customHeight="1" x14ac:dyDescent="0.2">
      <c r="B419" s="1187"/>
      <c r="C419" s="1308" t="s">
        <v>238</v>
      </c>
      <c r="D419" s="1187"/>
      <c r="E419" s="612">
        <v>-0.51769227974489451</v>
      </c>
      <c r="H419" s="1309" t="s">
        <v>238</v>
      </c>
      <c r="I419" s="1187"/>
      <c r="J419" s="613">
        <v>-0.41988289916671279</v>
      </c>
      <c r="M419" s="1310" t="s">
        <v>239</v>
      </c>
      <c r="N419" s="1187"/>
      <c r="O419" s="614">
        <v>-0.33890439582522647</v>
      </c>
    </row>
    <row r="420" spans="2:15" s="157" customFormat="1" ht="17.100000000000001" customHeight="1" x14ac:dyDescent="0.2">
      <c r="B420" s="1187"/>
      <c r="C420" s="1308" t="s">
        <v>234</v>
      </c>
      <c r="D420" s="1187"/>
      <c r="E420" s="612">
        <v>0.49294827906557537</v>
      </c>
      <c r="H420" s="1309" t="s">
        <v>235</v>
      </c>
      <c r="I420" s="1187"/>
      <c r="J420" s="613">
        <v>-0.40199757212584863</v>
      </c>
      <c r="M420" s="1310" t="s">
        <v>240</v>
      </c>
      <c r="N420" s="1187"/>
      <c r="O420" s="614">
        <v>0.31702968403951404</v>
      </c>
    </row>
    <row r="421" spans="2:15" s="157" customFormat="1" ht="17.100000000000001" customHeight="1" x14ac:dyDescent="0.2">
      <c r="B421" s="1187"/>
      <c r="C421" s="1308" t="s">
        <v>232</v>
      </c>
      <c r="D421" s="1187"/>
      <c r="E421" s="612">
        <v>0.49233673168368119</v>
      </c>
      <c r="H421" s="1309" t="s">
        <v>241</v>
      </c>
      <c r="I421" s="1187"/>
      <c r="J421" s="613">
        <v>0.35732332751451135</v>
      </c>
      <c r="M421" s="1310" t="s">
        <v>233</v>
      </c>
      <c r="N421" s="1187"/>
      <c r="O421" s="614">
        <v>0.30713390394249407</v>
      </c>
    </row>
    <row r="422" spans="2:15" s="157" customFormat="1" ht="17.100000000000001" customHeight="1" x14ac:dyDescent="0.2">
      <c r="B422" s="1187"/>
      <c r="C422" s="1308" t="s">
        <v>236</v>
      </c>
      <c r="D422" s="1187"/>
      <c r="E422" s="612">
        <v>0.48761759110261443</v>
      </c>
      <c r="H422" s="1309" t="s">
        <v>232</v>
      </c>
      <c r="I422" s="1187"/>
      <c r="J422" s="613">
        <v>0.33583140455634725</v>
      </c>
      <c r="M422" s="1310" t="s">
        <v>223</v>
      </c>
      <c r="N422" s="1187"/>
      <c r="O422" s="614">
        <v>0.29823113913689847</v>
      </c>
    </row>
    <row r="423" spans="2:15" s="157" customFormat="1" ht="17.100000000000001" customHeight="1" x14ac:dyDescent="0.2">
      <c r="B423" s="1187"/>
      <c r="C423" s="1308" t="s">
        <v>220</v>
      </c>
      <c r="D423" s="1187"/>
      <c r="E423" s="612">
        <v>0.4654683248559997</v>
      </c>
      <c r="H423" s="1309" t="s">
        <v>242</v>
      </c>
      <c r="I423" s="1187"/>
      <c r="J423" s="613">
        <v>0.32856368585406698</v>
      </c>
      <c r="M423" s="1310" t="s">
        <v>230</v>
      </c>
      <c r="N423" s="1187"/>
      <c r="O423" s="614">
        <v>0.28851115346368683</v>
      </c>
    </row>
    <row r="424" spans="2:15" s="157" customFormat="1" ht="17.100000000000001" customHeight="1" x14ac:dyDescent="0.2">
      <c r="B424" s="1187"/>
      <c r="C424" s="1308" t="s">
        <v>230</v>
      </c>
      <c r="D424" s="1187"/>
      <c r="E424" s="612">
        <v>0.45511064898744569</v>
      </c>
      <c r="H424" s="1309" t="s">
        <v>233</v>
      </c>
      <c r="I424" s="1187"/>
      <c r="J424" s="613">
        <v>0.3202732955331104</v>
      </c>
      <c r="M424" s="1310" t="s">
        <v>243</v>
      </c>
      <c r="N424" s="1187"/>
      <c r="O424" s="614">
        <v>-0.26192664877557992</v>
      </c>
    </row>
    <row r="425" spans="2:15" s="157" customFormat="1" ht="17.100000000000001" customHeight="1" x14ac:dyDescent="0.2">
      <c r="B425" s="1187"/>
      <c r="C425" s="1308" t="s">
        <v>241</v>
      </c>
      <c r="D425" s="1187"/>
      <c r="E425" s="612">
        <v>0.40243295130663204</v>
      </c>
      <c r="H425" s="1309" t="s">
        <v>224</v>
      </c>
      <c r="I425" s="1187"/>
      <c r="J425" s="613">
        <v>0.30336133731328629</v>
      </c>
      <c r="M425" s="1310" t="s">
        <v>227</v>
      </c>
      <c r="N425" s="1187"/>
      <c r="O425" s="614">
        <v>0.24039837367294692</v>
      </c>
    </row>
    <row r="426" spans="2:15" s="157" customFormat="1" ht="17.100000000000001" customHeight="1" x14ac:dyDescent="0.2">
      <c r="B426" s="1187"/>
      <c r="C426" s="1308" t="s">
        <v>224</v>
      </c>
      <c r="D426" s="1187"/>
      <c r="E426" s="612">
        <v>0.38247083263466658</v>
      </c>
      <c r="H426" s="1309" t="s">
        <v>229</v>
      </c>
      <c r="I426" s="1187"/>
      <c r="J426" s="613">
        <v>0.2797635647223824</v>
      </c>
      <c r="M426" s="1310" t="s">
        <v>229</v>
      </c>
      <c r="N426" s="1187"/>
      <c r="O426" s="614">
        <v>0.23503662204932196</v>
      </c>
    </row>
    <row r="427" spans="2:15" s="157" customFormat="1" ht="17.100000000000001" customHeight="1" x14ac:dyDescent="0.2">
      <c r="B427" s="1187"/>
      <c r="C427" s="1308" t="s">
        <v>242</v>
      </c>
      <c r="D427" s="1187"/>
      <c r="E427" s="612">
        <v>0.33121645937901495</v>
      </c>
      <c r="H427" s="1309" t="s">
        <v>240</v>
      </c>
      <c r="I427" s="1187"/>
      <c r="J427" s="613">
        <v>-0.258947524581425</v>
      </c>
      <c r="M427" s="1310" t="s">
        <v>238</v>
      </c>
      <c r="N427" s="1187"/>
      <c r="O427" s="614">
        <v>-0.23367612151285175</v>
      </c>
    </row>
    <row r="428" spans="2:15" s="157" customFormat="1" ht="17.100000000000001" customHeight="1" x14ac:dyDescent="0.2">
      <c r="B428" s="1187"/>
      <c r="C428" s="1308" t="s">
        <v>155</v>
      </c>
      <c r="D428" s="1187"/>
      <c r="E428" s="612">
        <v>0.30175819774935114</v>
      </c>
      <c r="H428" s="1309" t="s">
        <v>244</v>
      </c>
      <c r="I428" s="1187"/>
      <c r="J428" s="613">
        <v>-0.2480691220170321</v>
      </c>
      <c r="M428" s="1310" t="s">
        <v>245</v>
      </c>
      <c r="N428" s="1187"/>
      <c r="O428" s="614">
        <v>-0.2291741864929116</v>
      </c>
    </row>
    <row r="429" spans="2:15" s="157" customFormat="1" ht="17.100000000000001" customHeight="1" x14ac:dyDescent="0.2">
      <c r="B429" s="1187"/>
      <c r="C429" s="1308" t="s">
        <v>161</v>
      </c>
      <c r="D429" s="1187"/>
      <c r="E429" s="612">
        <v>-0.28432415487759444</v>
      </c>
      <c r="H429" s="1309" t="s">
        <v>220</v>
      </c>
      <c r="I429" s="1187"/>
      <c r="J429" s="613">
        <v>0.23501610443010432</v>
      </c>
      <c r="M429" s="1310" t="s">
        <v>246</v>
      </c>
      <c r="N429" s="1187"/>
      <c r="O429" s="614">
        <v>0.22065595357946763</v>
      </c>
    </row>
    <row r="430" spans="2:15" s="157" customFormat="1" ht="17.100000000000001" customHeight="1" x14ac:dyDescent="0.2">
      <c r="B430" s="1187"/>
      <c r="C430" s="1308" t="s">
        <v>247</v>
      </c>
      <c r="D430" s="1187"/>
      <c r="E430" s="612">
        <v>0.2749625697914056</v>
      </c>
      <c r="H430" s="1309" t="s">
        <v>239</v>
      </c>
      <c r="I430" s="1187"/>
      <c r="J430" s="613">
        <v>-0.20894290341115895</v>
      </c>
      <c r="M430" s="1310" t="s">
        <v>247</v>
      </c>
      <c r="N430" s="1187"/>
      <c r="O430" s="614">
        <v>0.21605522660084195</v>
      </c>
    </row>
    <row r="431" spans="2:15" s="157" customFormat="1" ht="17.100000000000001" customHeight="1" x14ac:dyDescent="0.2">
      <c r="B431" s="1187"/>
      <c r="C431" s="1308" t="s">
        <v>248</v>
      </c>
      <c r="D431" s="1187"/>
      <c r="E431" s="612">
        <v>0.24273840155040038</v>
      </c>
      <c r="H431" s="1309" t="s">
        <v>231</v>
      </c>
      <c r="I431" s="1187"/>
      <c r="J431" s="613">
        <v>-0.19712024318643326</v>
      </c>
      <c r="M431" s="1310" t="s">
        <v>244</v>
      </c>
      <c r="N431" s="1187"/>
      <c r="O431" s="614">
        <v>0.20713055680457224</v>
      </c>
    </row>
    <row r="432" spans="2:15" s="157" customFormat="1" ht="17.100000000000001" customHeight="1" x14ac:dyDescent="0.2">
      <c r="B432" s="1187"/>
      <c r="C432" s="1308" t="s">
        <v>249</v>
      </c>
      <c r="D432" s="1187"/>
      <c r="E432" s="612">
        <v>0.22861521157070883</v>
      </c>
      <c r="H432" s="1309" t="s">
        <v>248</v>
      </c>
      <c r="I432" s="1187"/>
      <c r="J432" s="613">
        <v>0.18021833462978534</v>
      </c>
      <c r="M432" s="1310" t="s">
        <v>236</v>
      </c>
      <c r="N432" s="1187"/>
      <c r="O432" s="614">
        <v>0.19493584540598136</v>
      </c>
    </row>
    <row r="433" spans="2:15" s="157" customFormat="1" ht="17.100000000000001" customHeight="1" x14ac:dyDescent="0.2">
      <c r="B433" s="1187"/>
      <c r="C433" s="1308" t="s">
        <v>231</v>
      </c>
      <c r="D433" s="1187"/>
      <c r="E433" s="612">
        <v>-0.19233739596915397</v>
      </c>
      <c r="H433" s="1309" t="s">
        <v>250</v>
      </c>
      <c r="I433" s="1187"/>
      <c r="J433" s="613">
        <v>-0.17695069961302842</v>
      </c>
      <c r="M433" s="1310" t="s">
        <v>251</v>
      </c>
      <c r="N433" s="1187"/>
      <c r="O433" s="614">
        <v>-0.17832200311463001</v>
      </c>
    </row>
    <row r="434" spans="2:15" s="157" customFormat="1" ht="17.100000000000001" customHeight="1" x14ac:dyDescent="0.2">
      <c r="B434" s="1187"/>
      <c r="C434" s="1308" t="s">
        <v>252</v>
      </c>
      <c r="D434" s="1187"/>
      <c r="E434" s="612">
        <v>0.17315067211046284</v>
      </c>
      <c r="H434" s="1309" t="s">
        <v>247</v>
      </c>
      <c r="I434" s="1187"/>
      <c r="J434" s="613">
        <v>0.17521982354065646</v>
      </c>
      <c r="M434" s="1310" t="s">
        <v>253</v>
      </c>
      <c r="N434" s="1187"/>
      <c r="O434" s="614">
        <v>0.17373789551007673</v>
      </c>
    </row>
    <row r="435" spans="2:15" s="157" customFormat="1" ht="17.100000000000001" customHeight="1" x14ac:dyDescent="0.2">
      <c r="B435" s="1187"/>
      <c r="C435" s="1308" t="s">
        <v>239</v>
      </c>
      <c r="D435" s="1187"/>
      <c r="E435" s="612">
        <v>-0.16695962207274545</v>
      </c>
      <c r="H435" s="1309" t="s">
        <v>254</v>
      </c>
      <c r="I435" s="1187"/>
      <c r="J435" s="613">
        <v>-0.16663918786849197</v>
      </c>
      <c r="M435" s="1310" t="s">
        <v>218</v>
      </c>
      <c r="N435" s="1187"/>
      <c r="O435" s="614">
        <v>-0.16970953687035423</v>
      </c>
    </row>
    <row r="436" spans="2:15" s="157" customFormat="1" ht="17.100000000000001" customHeight="1" x14ac:dyDescent="0.2">
      <c r="B436" s="1187"/>
      <c r="C436" s="1308" t="s">
        <v>255</v>
      </c>
      <c r="D436" s="1187"/>
      <c r="E436" s="612">
        <v>0.16581587089211819</v>
      </c>
      <c r="H436" s="1309" t="s">
        <v>256</v>
      </c>
      <c r="I436" s="1187"/>
      <c r="J436" s="613">
        <v>-0.15965473011500828</v>
      </c>
      <c r="M436" s="1310" t="s">
        <v>161</v>
      </c>
      <c r="N436" s="1187"/>
      <c r="O436" s="614">
        <v>-0.137539575573597</v>
      </c>
    </row>
    <row r="437" spans="2:15" s="157" customFormat="1" ht="17.100000000000001" customHeight="1" x14ac:dyDescent="0.2">
      <c r="B437" s="1187"/>
      <c r="C437" s="1308" t="s">
        <v>246</v>
      </c>
      <c r="D437" s="1187"/>
      <c r="E437" s="612">
        <v>0.16012531522200504</v>
      </c>
      <c r="H437" s="1309" t="s">
        <v>161</v>
      </c>
      <c r="I437" s="1187"/>
      <c r="J437" s="613">
        <v>-0.15814736076249419</v>
      </c>
      <c r="M437" s="1310" t="s">
        <v>254</v>
      </c>
      <c r="N437" s="1187"/>
      <c r="O437" s="614">
        <v>0.13461569836332063</v>
      </c>
    </row>
    <row r="438" spans="2:15" s="157" customFormat="1" ht="17.100000000000001" customHeight="1" x14ac:dyDescent="0.2">
      <c r="B438" s="1187"/>
      <c r="C438" s="1308" t="s">
        <v>257</v>
      </c>
      <c r="D438" s="1187"/>
      <c r="E438" s="612">
        <v>0.15432524866680539</v>
      </c>
      <c r="H438" s="1309" t="s">
        <v>258</v>
      </c>
      <c r="I438" s="1187"/>
      <c r="J438" s="613">
        <v>-0.14832858188477255</v>
      </c>
      <c r="M438" s="1310" t="s">
        <v>249</v>
      </c>
      <c r="N438" s="1187"/>
      <c r="O438" s="614">
        <v>0.12712605103790336</v>
      </c>
    </row>
    <row r="439" spans="2:15" s="157" customFormat="1" ht="17.100000000000001" customHeight="1" x14ac:dyDescent="0.2">
      <c r="B439" s="1187"/>
      <c r="C439" s="1308" t="s">
        <v>259</v>
      </c>
      <c r="D439" s="1187"/>
      <c r="E439" s="612">
        <v>-0.14289018149043925</v>
      </c>
      <c r="H439" s="1309" t="s">
        <v>260</v>
      </c>
      <c r="I439" s="1187"/>
      <c r="J439" s="613">
        <v>-0.14723265301295677</v>
      </c>
      <c r="M439" s="1310" t="s">
        <v>261</v>
      </c>
      <c r="N439" s="1187"/>
      <c r="O439" s="614">
        <v>-0.12651455407493986</v>
      </c>
    </row>
    <row r="440" spans="2:15" s="157" customFormat="1" ht="17.100000000000001" customHeight="1" x14ac:dyDescent="0.2">
      <c r="B440" s="1187"/>
      <c r="C440" s="1308" t="s">
        <v>262</v>
      </c>
      <c r="D440" s="1187"/>
      <c r="E440" s="612">
        <v>0.13783757804998653</v>
      </c>
      <c r="H440" s="1309" t="s">
        <v>257</v>
      </c>
      <c r="I440" s="1187"/>
      <c r="J440" s="613">
        <v>0.14538279453147676</v>
      </c>
      <c r="M440" s="1310" t="s">
        <v>250</v>
      </c>
      <c r="N440" s="1187"/>
      <c r="O440" s="614">
        <v>-0.12176349054547983</v>
      </c>
    </row>
    <row r="441" spans="2:15" s="157" customFormat="1" ht="17.100000000000001" customHeight="1" x14ac:dyDescent="0.2">
      <c r="B441" s="1187"/>
      <c r="C441" s="1308" t="s">
        <v>254</v>
      </c>
      <c r="D441" s="1187"/>
      <c r="E441" s="612">
        <v>0.12377617193997174</v>
      </c>
      <c r="H441" s="1309" t="s">
        <v>263</v>
      </c>
      <c r="I441" s="1187"/>
      <c r="J441" s="613">
        <v>-0.14247527617301139</v>
      </c>
      <c r="M441" s="1310" t="s">
        <v>155</v>
      </c>
      <c r="N441" s="1187"/>
      <c r="O441" s="614">
        <v>0.11719911296335604</v>
      </c>
    </row>
    <row r="442" spans="2:15" s="157" customFormat="1" ht="17.100000000000001" customHeight="1" x14ac:dyDescent="0.2">
      <c r="B442" s="1187"/>
      <c r="C442" s="1308" t="s">
        <v>244</v>
      </c>
      <c r="D442" s="1187"/>
      <c r="E442" s="612">
        <v>-0.12291444553942463</v>
      </c>
      <c r="H442" s="1309" t="s">
        <v>249</v>
      </c>
      <c r="I442" s="1187"/>
      <c r="J442" s="613">
        <v>0.14081696874040672</v>
      </c>
      <c r="M442" s="1310" t="s">
        <v>252</v>
      </c>
      <c r="N442" s="1187"/>
      <c r="O442" s="614">
        <v>0.11203724528046562</v>
      </c>
    </row>
    <row r="443" spans="2:15" s="157" customFormat="1" ht="17.100000000000001" customHeight="1" x14ac:dyDescent="0.2">
      <c r="B443" s="1187"/>
      <c r="C443" s="1308" t="s">
        <v>251</v>
      </c>
      <c r="D443" s="1187"/>
      <c r="E443" s="612">
        <v>-0.11354477611198177</v>
      </c>
      <c r="H443" s="1309" t="s">
        <v>264</v>
      </c>
      <c r="I443" s="1187"/>
      <c r="J443" s="613">
        <v>-0.13908453923507536</v>
      </c>
      <c r="M443" s="1310" t="s">
        <v>258</v>
      </c>
      <c r="N443" s="1187"/>
      <c r="O443" s="614">
        <v>-0.10926563326796875</v>
      </c>
    </row>
    <row r="444" spans="2:15" s="157" customFormat="1" ht="17.100000000000001" customHeight="1" x14ac:dyDescent="0.2">
      <c r="B444" s="1187"/>
      <c r="C444" s="1308" t="s">
        <v>265</v>
      </c>
      <c r="D444" s="1187"/>
      <c r="E444" s="612">
        <v>0.10243987379368259</v>
      </c>
      <c r="H444" s="1309" t="s">
        <v>252</v>
      </c>
      <c r="I444" s="1187"/>
      <c r="J444" s="613">
        <v>0.13862998947789484</v>
      </c>
      <c r="M444" s="1310" t="s">
        <v>266</v>
      </c>
      <c r="N444" s="1187"/>
      <c r="O444" s="614">
        <v>9.313183748998588E-2</v>
      </c>
    </row>
    <row r="445" spans="2:15" s="157" customFormat="1" ht="17.100000000000001" customHeight="1" x14ac:dyDescent="0.2">
      <c r="B445" s="1187"/>
      <c r="C445" s="1308" t="s">
        <v>267</v>
      </c>
      <c r="D445" s="1187"/>
      <c r="E445" s="612">
        <v>9.6196154141284865E-2</v>
      </c>
      <c r="H445" s="1309" t="s">
        <v>268</v>
      </c>
      <c r="I445" s="1187"/>
      <c r="J445" s="613">
        <v>-0.13854418776314981</v>
      </c>
      <c r="M445" s="1310" t="s">
        <v>269</v>
      </c>
      <c r="N445" s="1187"/>
      <c r="O445" s="614">
        <v>-7.9979871810584469E-2</v>
      </c>
    </row>
    <row r="446" spans="2:15" s="157" customFormat="1" ht="17.100000000000001" customHeight="1" x14ac:dyDescent="0.2">
      <c r="C446" s="1308" t="s">
        <v>270</v>
      </c>
      <c r="D446" s="1187"/>
      <c r="E446" s="612">
        <v>9.1247120957304417E-2</v>
      </c>
      <c r="H446" s="1309" t="s">
        <v>245</v>
      </c>
      <c r="I446" s="1187"/>
      <c r="J446" s="613">
        <v>-0.13522227537512629</v>
      </c>
      <c r="M446" s="1310" t="s">
        <v>242</v>
      </c>
      <c r="N446" s="1187"/>
      <c r="O446" s="614">
        <v>7.9758695908117683E-2</v>
      </c>
    </row>
    <row r="447" spans="2:15" s="157" customFormat="1" ht="17.100000000000001" customHeight="1" x14ac:dyDescent="0.2">
      <c r="C447" s="1308" t="s">
        <v>271</v>
      </c>
      <c r="D447" s="1187"/>
      <c r="E447" s="612">
        <v>-7.8627255843143756E-2</v>
      </c>
      <c r="H447" s="1309" t="s">
        <v>237</v>
      </c>
      <c r="I447" s="1187"/>
      <c r="J447" s="613">
        <v>-0.13045255761530705</v>
      </c>
      <c r="M447" s="1310" t="s">
        <v>255</v>
      </c>
      <c r="N447" s="1187"/>
      <c r="O447" s="614">
        <v>7.8901250558015348E-2</v>
      </c>
    </row>
    <row r="448" spans="2:15" s="157" customFormat="1" ht="17.100000000000001" customHeight="1" x14ac:dyDescent="0.2">
      <c r="C448" s="1308" t="s">
        <v>272</v>
      </c>
      <c r="D448" s="1187"/>
      <c r="E448" s="612">
        <v>-6.6868611966411834E-2</v>
      </c>
      <c r="H448" s="1309" t="s">
        <v>259</v>
      </c>
      <c r="I448" s="1187"/>
      <c r="J448" s="613">
        <v>-0.10518542680010687</v>
      </c>
      <c r="M448" s="1310" t="s">
        <v>241</v>
      </c>
      <c r="N448" s="1187"/>
      <c r="O448" s="614">
        <v>7.6644383346037528E-2</v>
      </c>
    </row>
    <row r="449" spans="3:15" s="157" customFormat="1" ht="17.100000000000001" customHeight="1" x14ac:dyDescent="0.2">
      <c r="C449" s="1308" t="s">
        <v>269</v>
      </c>
      <c r="D449" s="1187"/>
      <c r="E449" s="612">
        <v>-6.461279098348173E-2</v>
      </c>
      <c r="H449" s="1309" t="s">
        <v>271</v>
      </c>
      <c r="I449" s="1187"/>
      <c r="J449" s="613">
        <v>-9.8621607549623527E-2</v>
      </c>
      <c r="M449" s="1310" t="s">
        <v>259</v>
      </c>
      <c r="N449" s="1187"/>
      <c r="O449" s="614">
        <v>-7.4078616463431696E-2</v>
      </c>
    </row>
    <row r="450" spans="3:15" s="157" customFormat="1" ht="17.100000000000001" customHeight="1" x14ac:dyDescent="0.2">
      <c r="C450" s="1308" t="s">
        <v>253</v>
      </c>
      <c r="D450" s="1187"/>
      <c r="E450" s="612">
        <v>5.9159750231728023E-2</v>
      </c>
      <c r="H450" s="1309" t="s">
        <v>269</v>
      </c>
      <c r="I450" s="1187"/>
      <c r="J450" s="613">
        <v>-8.9887268432232978E-2</v>
      </c>
      <c r="M450" s="1310" t="s">
        <v>273</v>
      </c>
      <c r="N450" s="1187"/>
      <c r="O450" s="614">
        <v>7.0278910927005084E-2</v>
      </c>
    </row>
    <row r="451" spans="3:15" s="157" customFormat="1" ht="17.100000000000001" customHeight="1" x14ac:dyDescent="0.2">
      <c r="C451" s="1308" t="s">
        <v>258</v>
      </c>
      <c r="D451" s="1187"/>
      <c r="E451" s="612">
        <v>-5.8680651049691848E-2</v>
      </c>
      <c r="H451" s="1309" t="s">
        <v>265</v>
      </c>
      <c r="I451" s="1187"/>
      <c r="J451" s="613">
        <v>8.9817855395340873E-2</v>
      </c>
      <c r="M451" s="1310" t="s">
        <v>274</v>
      </c>
      <c r="N451" s="1187"/>
      <c r="O451" s="614">
        <v>6.8184080138015329E-2</v>
      </c>
    </row>
    <row r="452" spans="3:15" s="157" customFormat="1" ht="17.100000000000001" customHeight="1" x14ac:dyDescent="0.2">
      <c r="C452" s="1308" t="s">
        <v>263</v>
      </c>
      <c r="D452" s="1187"/>
      <c r="E452" s="612">
        <v>-4.1171480764738665E-2</v>
      </c>
      <c r="H452" s="1309" t="s">
        <v>246</v>
      </c>
      <c r="I452" s="1187"/>
      <c r="J452" s="613">
        <v>8.6863746781573367E-2</v>
      </c>
      <c r="M452" s="1310" t="s">
        <v>260</v>
      </c>
      <c r="N452" s="1187"/>
      <c r="O452" s="614">
        <v>6.3770668833269276E-2</v>
      </c>
    </row>
    <row r="453" spans="3:15" s="157" customFormat="1" ht="17.100000000000001" customHeight="1" x14ac:dyDescent="0.2">
      <c r="C453" s="1308" t="s">
        <v>273</v>
      </c>
      <c r="D453" s="1187"/>
      <c r="E453" s="612">
        <v>3.033092146615907E-2</v>
      </c>
      <c r="H453" s="1309" t="s">
        <v>255</v>
      </c>
      <c r="I453" s="1187"/>
      <c r="J453" s="613">
        <v>8.5665119900297487E-2</v>
      </c>
      <c r="M453" s="1310" t="s">
        <v>268</v>
      </c>
      <c r="N453" s="1187"/>
      <c r="O453" s="614">
        <v>-6.0406197422423293E-2</v>
      </c>
    </row>
    <row r="454" spans="3:15" s="157" customFormat="1" ht="17.100000000000001" customHeight="1" x14ac:dyDescent="0.2">
      <c r="C454" s="1308" t="s">
        <v>266</v>
      </c>
      <c r="D454" s="1187"/>
      <c r="E454" s="612">
        <v>2.9894613321847455E-2</v>
      </c>
      <c r="H454" s="1309" t="s">
        <v>267</v>
      </c>
      <c r="I454" s="1187"/>
      <c r="J454" s="613">
        <v>8.4452555386593173E-2</v>
      </c>
      <c r="M454" s="1310" t="s">
        <v>248</v>
      </c>
      <c r="N454" s="1187"/>
      <c r="O454" s="614">
        <v>5.084679156926683E-2</v>
      </c>
    </row>
    <row r="455" spans="3:15" s="157" customFormat="1" ht="17.100000000000001" customHeight="1" x14ac:dyDescent="0.2">
      <c r="C455" s="1308" t="s">
        <v>275</v>
      </c>
      <c r="D455" s="1187"/>
      <c r="E455" s="612">
        <v>-2.9524233903285554E-2</v>
      </c>
      <c r="H455" s="1309" t="s">
        <v>251</v>
      </c>
      <c r="I455" s="1187"/>
      <c r="J455" s="613">
        <v>-7.4160447194649579E-2</v>
      </c>
      <c r="M455" s="1310" t="s">
        <v>262</v>
      </c>
      <c r="N455" s="1187"/>
      <c r="O455" s="614">
        <v>4.9115009694131115E-2</v>
      </c>
    </row>
    <row r="456" spans="3:15" s="157" customFormat="1" ht="17.100000000000001" customHeight="1" x14ac:dyDescent="0.2">
      <c r="C456" s="1308" t="s">
        <v>261</v>
      </c>
      <c r="D456" s="1187"/>
      <c r="E456" s="612">
        <v>-2.6435573585104528E-2</v>
      </c>
      <c r="H456" s="1309" t="s">
        <v>276</v>
      </c>
      <c r="I456" s="1187"/>
      <c r="J456" s="613">
        <v>7.1082403909900407E-2</v>
      </c>
      <c r="M456" s="1310" t="s">
        <v>272</v>
      </c>
      <c r="N456" s="1187"/>
      <c r="O456" s="614">
        <v>4.852922552262038E-2</v>
      </c>
    </row>
    <row r="457" spans="3:15" s="157" customFormat="1" ht="17.100000000000001" customHeight="1" x14ac:dyDescent="0.2">
      <c r="C457" s="1308" t="s">
        <v>240</v>
      </c>
      <c r="D457" s="1187"/>
      <c r="E457" s="612">
        <v>-2.4525080025852564E-2</v>
      </c>
      <c r="H457" s="1309" t="s">
        <v>243</v>
      </c>
      <c r="I457" s="1187"/>
      <c r="J457" s="613">
        <v>-6.4874247347902717E-2</v>
      </c>
      <c r="M457" s="1310" t="s">
        <v>256</v>
      </c>
      <c r="N457" s="1187"/>
      <c r="O457" s="614">
        <v>-4.7536523353985456E-2</v>
      </c>
    </row>
    <row r="458" spans="3:15" s="157" customFormat="1" ht="17.100000000000001" customHeight="1" x14ac:dyDescent="0.2">
      <c r="C458" s="1308" t="s">
        <v>277</v>
      </c>
      <c r="D458" s="1187"/>
      <c r="E458" s="612">
        <v>2.4363917586207172E-2</v>
      </c>
      <c r="H458" s="1309" t="s">
        <v>270</v>
      </c>
      <c r="I458" s="1187"/>
      <c r="J458" s="613">
        <v>-5.8686639320577834E-2</v>
      </c>
      <c r="M458" s="1310" t="s">
        <v>264</v>
      </c>
      <c r="N458" s="1187"/>
      <c r="O458" s="614">
        <v>-4.6242652570330486E-2</v>
      </c>
    </row>
    <row r="459" spans="3:15" s="157" customFormat="1" ht="17.100000000000001" customHeight="1" x14ac:dyDescent="0.2">
      <c r="C459" s="1308" t="s">
        <v>276</v>
      </c>
      <c r="D459" s="1187"/>
      <c r="E459" s="612">
        <v>-1.9722797665760586E-2</v>
      </c>
      <c r="H459" s="1309" t="s">
        <v>277</v>
      </c>
      <c r="I459" s="1187"/>
      <c r="J459" s="613">
        <v>-5.2837579764204674E-2</v>
      </c>
      <c r="M459" s="1310" t="s">
        <v>271</v>
      </c>
      <c r="N459" s="1187"/>
      <c r="O459" s="614">
        <v>-4.0760367574629239E-2</v>
      </c>
    </row>
    <row r="460" spans="3:15" s="157" customFormat="1" ht="17.100000000000001" customHeight="1" x14ac:dyDescent="0.2">
      <c r="C460" s="1308" t="s">
        <v>274</v>
      </c>
      <c r="D460" s="1187"/>
      <c r="E460" s="612">
        <v>-1.04701375133909E-2</v>
      </c>
      <c r="H460" s="1309" t="s">
        <v>275</v>
      </c>
      <c r="I460" s="1187"/>
      <c r="J460" s="613">
        <v>-4.4933333526095652E-2</v>
      </c>
      <c r="M460" s="1310" t="s">
        <v>235</v>
      </c>
      <c r="N460" s="1187"/>
      <c r="O460" s="614">
        <v>-3.1009240604426776E-2</v>
      </c>
    </row>
    <row r="461" spans="3:15" s="157" customFormat="1" ht="17.100000000000001" customHeight="1" x14ac:dyDescent="0.2">
      <c r="C461" s="1314" t="s">
        <v>278</v>
      </c>
      <c r="D461" s="1187"/>
      <c r="E461" s="615">
        <v>-9.4267921776110923E-3</v>
      </c>
      <c r="H461" s="1309" t="s">
        <v>262</v>
      </c>
      <c r="I461" s="1187"/>
      <c r="J461" s="613">
        <v>-4.4741874131131162E-2</v>
      </c>
      <c r="M461" s="1310" t="s">
        <v>277</v>
      </c>
      <c r="N461" s="1187"/>
      <c r="O461" s="614">
        <v>3.015265824668515E-2</v>
      </c>
    </row>
    <row r="462" spans="3:15" s="157" customFormat="1" ht="17.100000000000001" customHeight="1" x14ac:dyDescent="0.2">
      <c r="C462" s="1190"/>
      <c r="D462" s="1206"/>
      <c r="E462" s="436"/>
      <c r="H462" s="1309" t="s">
        <v>273</v>
      </c>
      <c r="I462" s="1187"/>
      <c r="J462" s="613">
        <v>-4.3875987102868434E-2</v>
      </c>
      <c r="M462" s="1310" t="s">
        <v>278</v>
      </c>
      <c r="N462" s="1187"/>
      <c r="O462" s="614">
        <v>-2.9513560861713566E-2</v>
      </c>
    </row>
    <row r="463" spans="3:15" s="157" customFormat="1" ht="17.100000000000001" customHeight="1" x14ac:dyDescent="0.2">
      <c r="C463" s="1190"/>
      <c r="D463" s="1206"/>
      <c r="E463" s="436"/>
      <c r="H463" s="1309" t="s">
        <v>261</v>
      </c>
      <c r="I463" s="1187"/>
      <c r="J463" s="613">
        <v>4.2504801854493166E-2</v>
      </c>
      <c r="M463" s="1310" t="s">
        <v>270</v>
      </c>
      <c r="N463" s="1187"/>
      <c r="O463" s="614">
        <v>2.132457721875233E-2</v>
      </c>
    </row>
    <row r="464" spans="3:15" s="157" customFormat="1" ht="17.100000000000001" customHeight="1" x14ac:dyDescent="0.2">
      <c r="C464" s="1190"/>
      <c r="D464" s="1187"/>
      <c r="H464" s="1309" t="s">
        <v>155</v>
      </c>
      <c r="I464" s="1187"/>
      <c r="J464" s="613">
        <v>-2.1856422258588758E-2</v>
      </c>
      <c r="M464" s="1310" t="s">
        <v>275</v>
      </c>
      <c r="N464" s="1187"/>
      <c r="O464" s="614">
        <v>-1.8867467945628352E-2</v>
      </c>
    </row>
    <row r="465" spans="3:15" s="157" customFormat="1" ht="17.100000000000001" customHeight="1" x14ac:dyDescent="0.2">
      <c r="C465" s="1297" t="s">
        <v>178</v>
      </c>
      <c r="D465" s="1187"/>
      <c r="E465" s="1187"/>
      <c r="H465" s="1309" t="s">
        <v>272</v>
      </c>
      <c r="I465" s="1187"/>
      <c r="J465" s="613">
        <v>-2.1693579067307629E-2</v>
      </c>
      <c r="M465" s="1310" t="s">
        <v>263</v>
      </c>
      <c r="N465" s="1187"/>
      <c r="O465" s="614">
        <v>-1.7062678864445565E-2</v>
      </c>
    </row>
    <row r="466" spans="3:15" s="157" customFormat="1" ht="17.100000000000001" customHeight="1" x14ac:dyDescent="0.2">
      <c r="C466" s="1190"/>
      <c r="D466" s="1187"/>
      <c r="E466" s="616" t="s">
        <v>179</v>
      </c>
      <c r="H466" s="1309" t="s">
        <v>266</v>
      </c>
      <c r="I466" s="1187"/>
      <c r="J466" s="613">
        <v>-1.5073676740383988E-2</v>
      </c>
      <c r="M466" s="1310" t="s">
        <v>265</v>
      </c>
      <c r="N466" s="1187"/>
      <c r="O466" s="614">
        <v>1.2195922801268246E-2</v>
      </c>
    </row>
    <row r="467" spans="3:15" s="157" customFormat="1" ht="17.100000000000001" customHeight="1" x14ac:dyDescent="0.2">
      <c r="C467" s="1311" t="s">
        <v>161</v>
      </c>
      <c r="D467" s="1187"/>
      <c r="E467" s="609">
        <v>8.0840225046858311E-2</v>
      </c>
      <c r="H467" s="1309" t="s">
        <v>274</v>
      </c>
      <c r="I467" s="1187"/>
      <c r="J467" s="613">
        <v>1.7944446680672197E-3</v>
      </c>
      <c r="M467" s="1310" t="s">
        <v>267</v>
      </c>
      <c r="N467" s="1187"/>
      <c r="O467" s="614">
        <v>-6.0308156196450776E-3</v>
      </c>
    </row>
    <row r="468" spans="3:15" s="157" customFormat="1" ht="17.100000000000001" customHeight="1" x14ac:dyDescent="0.2">
      <c r="C468" s="1308" t="s">
        <v>214</v>
      </c>
      <c r="D468" s="1187"/>
      <c r="E468" s="612">
        <v>0.67698515640986356</v>
      </c>
      <c r="H468" s="1309" t="s">
        <v>278</v>
      </c>
      <c r="I468" s="1187"/>
      <c r="J468" s="613">
        <v>1.6225394022714047E-3</v>
      </c>
      <c r="M468" s="1310" t="s">
        <v>276</v>
      </c>
      <c r="N468" s="1187"/>
      <c r="O468" s="614">
        <v>1.7047801398418821E-3</v>
      </c>
    </row>
    <row r="469" spans="3:15" s="157" customFormat="1" ht="17.100000000000001" customHeight="1" x14ac:dyDescent="0.2">
      <c r="C469" s="1308" t="s">
        <v>223</v>
      </c>
      <c r="D469" s="1187"/>
      <c r="E469" s="612">
        <v>0.37225855802617175</v>
      </c>
      <c r="H469" s="1315" t="s">
        <v>253</v>
      </c>
      <c r="I469" s="1187"/>
      <c r="J469" s="617">
        <v>-1.545345705584604E-3</v>
      </c>
      <c r="M469" s="1316" t="s">
        <v>257</v>
      </c>
      <c r="N469" s="1187"/>
      <c r="O469" s="618">
        <v>3.9573836656192212E-4</v>
      </c>
    </row>
    <row r="470" spans="3:15" s="157" customFormat="1" ht="12.95" customHeight="1" x14ac:dyDescent="0.2">
      <c r="C470" s="1308" t="s">
        <v>215</v>
      </c>
      <c r="D470" s="1187"/>
      <c r="E470" s="612">
        <v>0.61643132421861335</v>
      </c>
      <c r="H470" s="1190"/>
      <c r="I470" s="1206"/>
      <c r="J470" s="436"/>
      <c r="M470" s="1190"/>
      <c r="N470" s="1206"/>
      <c r="O470" s="436"/>
    </row>
    <row r="471" spans="3:15" s="157" customFormat="1" ht="17.100000000000001" customHeight="1" x14ac:dyDescent="0.2">
      <c r="C471" s="1308" t="s">
        <v>226</v>
      </c>
      <c r="D471" s="1187"/>
      <c r="E471" s="612">
        <v>0.33203144218835628</v>
      </c>
      <c r="H471" s="1190"/>
      <c r="I471" s="1206"/>
      <c r="J471" s="436"/>
      <c r="M471" s="1190"/>
      <c r="N471" s="1206"/>
      <c r="O471" s="436"/>
    </row>
    <row r="472" spans="3:15" s="157" customFormat="1" ht="17.100000000000001" customHeight="1" x14ac:dyDescent="0.2">
      <c r="C472" s="1308" t="s">
        <v>249</v>
      </c>
      <c r="D472" s="1187"/>
      <c r="E472" s="612">
        <v>5.2264914961519957E-2</v>
      </c>
      <c r="H472" s="1190"/>
      <c r="I472" s="1187"/>
      <c r="M472" s="1190"/>
      <c r="N472" s="1187"/>
    </row>
    <row r="473" spans="3:15" s="157" customFormat="1" ht="21" customHeight="1" x14ac:dyDescent="0.2">
      <c r="C473" s="1308" t="s">
        <v>242</v>
      </c>
      <c r="D473" s="1187"/>
      <c r="E473" s="612">
        <v>0.10970434296357066</v>
      </c>
      <c r="H473" s="1298" t="s">
        <v>178</v>
      </c>
      <c r="I473" s="1187"/>
      <c r="J473" s="1187"/>
      <c r="M473" s="1299" t="s">
        <v>178</v>
      </c>
      <c r="N473" s="1187"/>
      <c r="O473" s="1187"/>
    </row>
    <row r="474" spans="3:15" s="157" customFormat="1" ht="15.95" customHeight="1" x14ac:dyDescent="0.2">
      <c r="C474" s="1308" t="s">
        <v>232</v>
      </c>
      <c r="D474" s="1187"/>
      <c r="E474" s="612">
        <v>0.24239545736496909</v>
      </c>
      <c r="H474" s="1190"/>
      <c r="I474" s="1187"/>
      <c r="J474" s="619" t="s">
        <v>179</v>
      </c>
      <c r="M474" s="1190"/>
      <c r="N474" s="1187"/>
      <c r="O474" s="620" t="s">
        <v>179</v>
      </c>
    </row>
    <row r="475" spans="3:15" s="157" customFormat="1" ht="17.100000000000001" customHeight="1" x14ac:dyDescent="0.2">
      <c r="C475" s="1308" t="s">
        <v>225</v>
      </c>
      <c r="D475" s="1187"/>
      <c r="E475" s="612">
        <v>0.31505769548382834</v>
      </c>
      <c r="H475" s="1312" t="s">
        <v>161</v>
      </c>
      <c r="I475" s="1187"/>
      <c r="J475" s="610">
        <v>2.5010587716142486E-2</v>
      </c>
      <c r="M475" s="1313" t="s">
        <v>161</v>
      </c>
      <c r="N475" s="1187"/>
      <c r="O475" s="611">
        <v>1.8917134848965202E-2</v>
      </c>
    </row>
    <row r="476" spans="3:15" s="157" customFormat="1" ht="17.100000000000001" customHeight="1" x14ac:dyDescent="0.2">
      <c r="C476" s="1308" t="s">
        <v>227</v>
      </c>
      <c r="D476" s="1187"/>
      <c r="E476" s="612">
        <v>0.26935779423061751</v>
      </c>
      <c r="H476" s="1309" t="s">
        <v>214</v>
      </c>
      <c r="I476" s="1187"/>
      <c r="J476" s="613">
        <v>0.27980658951083337</v>
      </c>
      <c r="M476" s="1310" t="s">
        <v>214</v>
      </c>
      <c r="N476" s="1187"/>
      <c r="O476" s="614">
        <v>0.1785896572502286</v>
      </c>
    </row>
    <row r="477" spans="3:15" s="157" customFormat="1" ht="17.100000000000001" customHeight="1" x14ac:dyDescent="0.2">
      <c r="C477" s="1308" t="s">
        <v>228</v>
      </c>
      <c r="D477" s="1187"/>
      <c r="E477" s="612">
        <v>0.34815077041903042</v>
      </c>
      <c r="H477" s="1309" t="s">
        <v>223</v>
      </c>
      <c r="I477" s="1187"/>
      <c r="J477" s="613">
        <v>0.30279670896817518</v>
      </c>
      <c r="M477" s="1310" t="s">
        <v>223</v>
      </c>
      <c r="N477" s="1187"/>
      <c r="O477" s="614">
        <v>8.8941812350892088E-2</v>
      </c>
    </row>
    <row r="478" spans="3:15" s="157" customFormat="1" ht="17.100000000000001" customHeight="1" x14ac:dyDescent="0.2">
      <c r="C478" s="1308" t="s">
        <v>234</v>
      </c>
      <c r="D478" s="1187"/>
      <c r="E478" s="612">
        <v>0.24299800583371237</v>
      </c>
      <c r="H478" s="1309" t="s">
        <v>215</v>
      </c>
      <c r="I478" s="1187"/>
      <c r="J478" s="613">
        <v>0.47333855249725543</v>
      </c>
      <c r="M478" s="1310" t="s">
        <v>215</v>
      </c>
      <c r="N478" s="1187"/>
      <c r="O478" s="614">
        <v>0.27812433382817031</v>
      </c>
    </row>
    <row r="479" spans="3:15" s="157" customFormat="1" ht="17.100000000000001" customHeight="1" x14ac:dyDescent="0.2">
      <c r="C479" s="1308" t="s">
        <v>230</v>
      </c>
      <c r="D479" s="1187"/>
      <c r="E479" s="612">
        <v>0.207125702821774</v>
      </c>
      <c r="H479" s="1309" t="s">
        <v>226</v>
      </c>
      <c r="I479" s="1187"/>
      <c r="J479" s="613">
        <v>0.27623734839175118</v>
      </c>
      <c r="M479" s="1310" t="s">
        <v>226</v>
      </c>
      <c r="N479" s="1187"/>
      <c r="O479" s="614">
        <v>0.14542155215128066</v>
      </c>
    </row>
    <row r="480" spans="3:15" s="157" customFormat="1" ht="17.100000000000001" customHeight="1" x14ac:dyDescent="0.2">
      <c r="C480" s="1308" t="s">
        <v>217</v>
      </c>
      <c r="D480" s="1187"/>
      <c r="E480" s="612">
        <v>0.43092110429308539</v>
      </c>
      <c r="H480" s="1309" t="s">
        <v>249</v>
      </c>
      <c r="I480" s="1187"/>
      <c r="J480" s="613">
        <v>1.9829418685236685E-2</v>
      </c>
      <c r="M480" s="1310" t="s">
        <v>249</v>
      </c>
      <c r="N480" s="1187"/>
      <c r="O480" s="614">
        <v>1.6161032852491611E-2</v>
      </c>
    </row>
    <row r="481" spans="3:15" s="157" customFormat="1" ht="17.100000000000001" customHeight="1" x14ac:dyDescent="0.2">
      <c r="C481" s="1308" t="s">
        <v>263</v>
      </c>
      <c r="D481" s="1187"/>
      <c r="E481" s="612">
        <v>1.6950908283612459E-3</v>
      </c>
      <c r="H481" s="1309" t="s">
        <v>242</v>
      </c>
      <c r="I481" s="1187"/>
      <c r="J481" s="613">
        <v>0.10795409566201002</v>
      </c>
      <c r="M481" s="1310" t="s">
        <v>242</v>
      </c>
      <c r="N481" s="1187"/>
      <c r="O481" s="614">
        <v>6.361449572963588E-3</v>
      </c>
    </row>
    <row r="482" spans="3:15" s="157" customFormat="1" ht="17.100000000000001" customHeight="1" x14ac:dyDescent="0.2">
      <c r="C482" s="1308" t="s">
        <v>216</v>
      </c>
      <c r="D482" s="1187"/>
      <c r="E482" s="612">
        <v>0.40524203412502169</v>
      </c>
      <c r="H482" s="1309" t="s">
        <v>232</v>
      </c>
      <c r="I482" s="1187"/>
      <c r="J482" s="613">
        <v>0.11278273228628898</v>
      </c>
      <c r="M482" s="1310" t="s">
        <v>232</v>
      </c>
      <c r="N482" s="1187"/>
      <c r="O482" s="614">
        <v>0.13495692951687299</v>
      </c>
    </row>
    <row r="483" spans="3:15" s="157" customFormat="1" ht="17.100000000000001" customHeight="1" x14ac:dyDescent="0.2">
      <c r="C483" s="1308" t="s">
        <v>266</v>
      </c>
      <c r="D483" s="1187"/>
      <c r="E483" s="612">
        <v>8.9368790566277936E-4</v>
      </c>
      <c r="H483" s="1309" t="s">
        <v>225</v>
      </c>
      <c r="I483" s="1187"/>
      <c r="J483" s="613">
        <v>0.26883034893380892</v>
      </c>
      <c r="M483" s="1310" t="s">
        <v>225</v>
      </c>
      <c r="N483" s="1187"/>
      <c r="O483" s="614">
        <v>0.16684436365194491</v>
      </c>
    </row>
    <row r="484" spans="3:15" s="157" customFormat="1" ht="17.100000000000001" customHeight="1" x14ac:dyDescent="0.2">
      <c r="C484" s="1308" t="s">
        <v>236</v>
      </c>
      <c r="D484" s="1187"/>
      <c r="E484" s="612">
        <v>0.23777091515271648</v>
      </c>
      <c r="H484" s="1309" t="s">
        <v>227</v>
      </c>
      <c r="I484" s="1187"/>
      <c r="J484" s="613">
        <v>0.2753645070232057</v>
      </c>
      <c r="M484" s="1310" t="s">
        <v>227</v>
      </c>
      <c r="N484" s="1187"/>
      <c r="O484" s="614">
        <v>5.7791378064597818E-2</v>
      </c>
    </row>
    <row r="485" spans="3:15" s="157" customFormat="1" ht="17.100000000000001" customHeight="1" x14ac:dyDescent="0.2">
      <c r="C485" s="1308" t="s">
        <v>219</v>
      </c>
      <c r="D485" s="1187"/>
      <c r="E485" s="612">
        <v>0.36464878298468822</v>
      </c>
      <c r="H485" s="1309" t="s">
        <v>228</v>
      </c>
      <c r="I485" s="1187"/>
      <c r="J485" s="613">
        <v>0.21981025975916951</v>
      </c>
      <c r="M485" s="1310" t="s">
        <v>228</v>
      </c>
      <c r="N485" s="1187"/>
      <c r="O485" s="614">
        <v>0.14992221746117612</v>
      </c>
    </row>
    <row r="486" spans="3:15" s="157" customFormat="1" ht="17.100000000000001" customHeight="1" x14ac:dyDescent="0.2">
      <c r="C486" s="1308" t="s">
        <v>244</v>
      </c>
      <c r="D486" s="1187"/>
      <c r="E486" s="612">
        <v>1.5107960922264182E-2</v>
      </c>
      <c r="H486" s="1309" t="s">
        <v>234</v>
      </c>
      <c r="I486" s="1187"/>
      <c r="J486" s="613">
        <v>0.21950307017566095</v>
      </c>
      <c r="M486" s="1310" t="s">
        <v>234</v>
      </c>
      <c r="N486" s="1187"/>
      <c r="O486" s="614">
        <v>0.11678945298924845</v>
      </c>
    </row>
    <row r="487" spans="3:15" s="157" customFormat="1" ht="17.100000000000001" customHeight="1" x14ac:dyDescent="0.2">
      <c r="C487" s="1308" t="s">
        <v>265</v>
      </c>
      <c r="D487" s="1187"/>
      <c r="E487" s="612">
        <v>1.0493927742865618E-2</v>
      </c>
      <c r="H487" s="1309" t="s">
        <v>230</v>
      </c>
      <c r="I487" s="1187"/>
      <c r="J487" s="613">
        <v>0.22024879649359688</v>
      </c>
      <c r="M487" s="1310" t="s">
        <v>230</v>
      </c>
      <c r="N487" s="1187"/>
      <c r="O487" s="614">
        <v>8.3238685672947052E-2</v>
      </c>
    </row>
    <row r="488" spans="3:15" s="157" customFormat="1" ht="17.100000000000001" customHeight="1" x14ac:dyDescent="0.2">
      <c r="C488" s="1308" t="s">
        <v>273</v>
      </c>
      <c r="D488" s="1187"/>
      <c r="E488" s="612">
        <v>9.1996479698630909E-4</v>
      </c>
      <c r="H488" s="1309" t="s">
        <v>217</v>
      </c>
      <c r="I488" s="1187"/>
      <c r="J488" s="613">
        <v>0.38690384750637508</v>
      </c>
      <c r="M488" s="1310" t="s">
        <v>217</v>
      </c>
      <c r="N488" s="1187"/>
      <c r="O488" s="614">
        <v>0.14149593412465761</v>
      </c>
    </row>
    <row r="489" spans="3:15" s="157" customFormat="1" ht="17.100000000000001" customHeight="1" x14ac:dyDescent="0.2">
      <c r="C489" s="1308" t="s">
        <v>248</v>
      </c>
      <c r="D489" s="1187"/>
      <c r="E489" s="612">
        <v>5.8921931587243417E-2</v>
      </c>
      <c r="H489" s="1309" t="s">
        <v>263</v>
      </c>
      <c r="I489" s="1187"/>
      <c r="J489" s="613">
        <v>2.0299204320575869E-2</v>
      </c>
      <c r="M489" s="1310" t="s">
        <v>263</v>
      </c>
      <c r="N489" s="1187"/>
      <c r="O489" s="614">
        <v>2.9113501003119737E-4</v>
      </c>
    </row>
    <row r="490" spans="3:15" s="157" customFormat="1" ht="17.100000000000001" customHeight="1" x14ac:dyDescent="0.2">
      <c r="C490" s="1308" t="s">
        <v>233</v>
      </c>
      <c r="D490" s="1187"/>
      <c r="E490" s="612">
        <v>0.2873286494737865</v>
      </c>
      <c r="H490" s="1309" t="s">
        <v>216</v>
      </c>
      <c r="I490" s="1187"/>
      <c r="J490" s="613">
        <v>0.36133085058973935</v>
      </c>
      <c r="M490" s="1310" t="s">
        <v>216</v>
      </c>
      <c r="N490" s="1187"/>
      <c r="O490" s="614">
        <v>0.29616121060114531</v>
      </c>
    </row>
    <row r="491" spans="3:15" s="157" customFormat="1" ht="17.100000000000001" customHeight="1" x14ac:dyDescent="0.2">
      <c r="C491" s="1308" t="s">
        <v>220</v>
      </c>
      <c r="D491" s="1187"/>
      <c r="E491" s="612">
        <v>0.21666076144425048</v>
      </c>
      <c r="H491" s="1309" t="s">
        <v>266</v>
      </c>
      <c r="I491" s="1187"/>
      <c r="J491" s="613">
        <v>2.2721573047359325E-4</v>
      </c>
      <c r="M491" s="1310" t="s">
        <v>266</v>
      </c>
      <c r="N491" s="1187"/>
      <c r="O491" s="614">
        <v>8.6735391542611395E-3</v>
      </c>
    </row>
    <row r="492" spans="3:15" s="157" customFormat="1" ht="17.100000000000001" customHeight="1" x14ac:dyDescent="0.2">
      <c r="C492" s="1308" t="s">
        <v>255</v>
      </c>
      <c r="D492" s="1187"/>
      <c r="E492" s="612">
        <v>2.7494903039711607E-2</v>
      </c>
      <c r="H492" s="1309" t="s">
        <v>236</v>
      </c>
      <c r="I492" s="1187"/>
      <c r="J492" s="613">
        <v>0.20999529270525527</v>
      </c>
      <c r="M492" s="1310" t="s">
        <v>236</v>
      </c>
      <c r="N492" s="1187"/>
      <c r="O492" s="614">
        <v>3.7999983824144663E-2</v>
      </c>
    </row>
    <row r="493" spans="3:15" s="157" customFormat="1" ht="17.100000000000001" customHeight="1" x14ac:dyDescent="0.2">
      <c r="C493" s="1308" t="s">
        <v>235</v>
      </c>
      <c r="D493" s="1187"/>
      <c r="E493" s="612">
        <v>0.27589822632055117</v>
      </c>
      <c r="H493" s="1309" t="s">
        <v>219</v>
      </c>
      <c r="I493" s="1187"/>
      <c r="J493" s="613">
        <v>0.36861645392566361</v>
      </c>
      <c r="M493" s="1310" t="s">
        <v>219</v>
      </c>
      <c r="N493" s="1187"/>
      <c r="O493" s="614">
        <v>0.13023127449091332</v>
      </c>
    </row>
    <row r="494" spans="3:15" s="157" customFormat="1" ht="17.100000000000001" customHeight="1" x14ac:dyDescent="0.2">
      <c r="C494" s="1308" t="s">
        <v>258</v>
      </c>
      <c r="D494" s="1187"/>
      <c r="E494" s="612">
        <v>3.4434188076157011E-3</v>
      </c>
      <c r="H494" s="1309" t="s">
        <v>244</v>
      </c>
      <c r="I494" s="1187"/>
      <c r="J494" s="613">
        <v>6.1538289298301158E-2</v>
      </c>
      <c r="M494" s="1310" t="s">
        <v>244</v>
      </c>
      <c r="N494" s="1187"/>
      <c r="O494" s="614">
        <v>4.2903067562172124E-2</v>
      </c>
    </row>
    <row r="495" spans="3:15" s="157" customFormat="1" ht="17.100000000000001" customHeight="1" x14ac:dyDescent="0.2">
      <c r="C495" s="1308" t="s">
        <v>271</v>
      </c>
      <c r="D495" s="1187"/>
      <c r="E495" s="612">
        <v>6.1822453614231842E-3</v>
      </c>
      <c r="H495" s="1309" t="s">
        <v>265</v>
      </c>
      <c r="I495" s="1187"/>
      <c r="J495" s="613">
        <v>8.0672471478183631E-3</v>
      </c>
      <c r="M495" s="1310" t="s">
        <v>265</v>
      </c>
      <c r="N495" s="1187"/>
      <c r="O495" s="614">
        <v>1.4874053297449469E-4</v>
      </c>
    </row>
    <row r="496" spans="3:15" s="157" customFormat="1" ht="17.100000000000001" customHeight="1" x14ac:dyDescent="0.2">
      <c r="C496" s="1308" t="s">
        <v>269</v>
      </c>
      <c r="D496" s="1187"/>
      <c r="E496" s="612">
        <v>4.1748127586750975E-3</v>
      </c>
      <c r="H496" s="1309" t="s">
        <v>273</v>
      </c>
      <c r="I496" s="1187"/>
      <c r="J496" s="613">
        <v>1.9251022442510772E-3</v>
      </c>
      <c r="M496" s="1310" t="s">
        <v>273</v>
      </c>
      <c r="N496" s="1187"/>
      <c r="O496" s="614">
        <v>4.9391253210859147E-3</v>
      </c>
    </row>
    <row r="497" spans="3:15" s="157" customFormat="1" ht="17.100000000000001" customHeight="1" x14ac:dyDescent="0.2">
      <c r="C497" s="1308" t="s">
        <v>221</v>
      </c>
      <c r="D497" s="1187"/>
      <c r="E497" s="612">
        <v>0.47861732888288855</v>
      </c>
      <c r="H497" s="1309" t="s">
        <v>248</v>
      </c>
      <c r="I497" s="1187"/>
      <c r="J497" s="613">
        <v>3.247864813673329E-2</v>
      </c>
      <c r="M497" s="1310" t="s">
        <v>248</v>
      </c>
      <c r="N497" s="1187"/>
      <c r="O497" s="614">
        <v>2.5853962128884645E-3</v>
      </c>
    </row>
    <row r="498" spans="3:15" s="157" customFormat="1" ht="17.100000000000001" customHeight="1" x14ac:dyDescent="0.2">
      <c r="C498" s="1308" t="s">
        <v>278</v>
      </c>
      <c r="D498" s="1187"/>
      <c r="E498" s="621">
        <v>8.8864410759869676E-5</v>
      </c>
      <c r="H498" s="1309" t="s">
        <v>233</v>
      </c>
      <c r="I498" s="1187"/>
      <c r="J498" s="613">
        <v>0.10257498383163907</v>
      </c>
      <c r="M498" s="1310" t="s">
        <v>233</v>
      </c>
      <c r="N498" s="1187"/>
      <c r="O498" s="614">
        <v>9.4331234950957174E-2</v>
      </c>
    </row>
    <row r="499" spans="3:15" s="157" customFormat="1" ht="17.100000000000001" customHeight="1" x14ac:dyDescent="0.2">
      <c r="C499" s="1308" t="s">
        <v>267</v>
      </c>
      <c r="D499" s="1187"/>
      <c r="E499" s="612">
        <v>9.2537000715738373E-3</v>
      </c>
      <c r="H499" s="1309" t="s">
        <v>220</v>
      </c>
      <c r="I499" s="1187"/>
      <c r="J499" s="613">
        <v>5.5232569341501697E-2</v>
      </c>
      <c r="M499" s="1310" t="s">
        <v>220</v>
      </c>
      <c r="N499" s="1187"/>
      <c r="O499" s="614">
        <v>0.19996400824906438</v>
      </c>
    </row>
    <row r="500" spans="3:15" s="157" customFormat="1" ht="17.100000000000001" customHeight="1" x14ac:dyDescent="0.2">
      <c r="C500" s="1308" t="s">
        <v>231</v>
      </c>
      <c r="D500" s="1187"/>
      <c r="E500" s="612">
        <v>3.6993673888195126E-2</v>
      </c>
      <c r="H500" s="1309" t="s">
        <v>255</v>
      </c>
      <c r="I500" s="1187"/>
      <c r="J500" s="613">
        <v>7.3385127675323443E-3</v>
      </c>
      <c r="M500" s="1310" t="s">
        <v>255</v>
      </c>
      <c r="N500" s="1187"/>
      <c r="O500" s="614">
        <v>6.2254073396187173E-3</v>
      </c>
    </row>
    <row r="501" spans="3:15" s="157" customFormat="1" ht="17.100000000000001" customHeight="1" x14ac:dyDescent="0.2">
      <c r="C501" s="1308" t="s">
        <v>275</v>
      </c>
      <c r="D501" s="1187"/>
      <c r="E501" s="612">
        <v>8.7168038757591613E-4</v>
      </c>
      <c r="H501" s="1309" t="s">
        <v>235</v>
      </c>
      <c r="I501" s="1187"/>
      <c r="J501" s="613">
        <v>0.16160204799507688</v>
      </c>
      <c r="M501" s="1310" t="s">
        <v>235</v>
      </c>
      <c r="N501" s="1187"/>
      <c r="O501" s="614">
        <v>9.6157300286323034E-4</v>
      </c>
    </row>
    <row r="502" spans="3:15" s="157" customFormat="1" ht="17.100000000000001" customHeight="1" x14ac:dyDescent="0.2">
      <c r="C502" s="1308" t="s">
        <v>259</v>
      </c>
      <c r="D502" s="1187"/>
      <c r="E502" s="612">
        <v>2.0417603966370667E-2</v>
      </c>
      <c r="H502" s="1309" t="s">
        <v>258</v>
      </c>
      <c r="I502" s="1187"/>
      <c r="J502" s="613">
        <v>2.2001368203947675E-2</v>
      </c>
      <c r="M502" s="1310" t="s">
        <v>258</v>
      </c>
      <c r="N502" s="1187"/>
      <c r="O502" s="614">
        <v>1.1938978613450238E-2</v>
      </c>
    </row>
    <row r="503" spans="3:15" s="157" customFormat="1" ht="17.100000000000001" customHeight="1" x14ac:dyDescent="0.2">
      <c r="C503" s="1308" t="s">
        <v>240</v>
      </c>
      <c r="D503" s="1187"/>
      <c r="E503" s="612">
        <v>6.014795502744724E-4</v>
      </c>
      <c r="H503" s="1309" t="s">
        <v>271</v>
      </c>
      <c r="I503" s="1187"/>
      <c r="J503" s="613">
        <v>9.7262214756719603E-3</v>
      </c>
      <c r="M503" s="1310" t="s">
        <v>271</v>
      </c>
      <c r="N503" s="1187"/>
      <c r="O503" s="614">
        <v>1.6614075648188867E-3</v>
      </c>
    </row>
    <row r="504" spans="3:15" s="157" customFormat="1" ht="17.100000000000001" customHeight="1" x14ac:dyDescent="0.2">
      <c r="C504" s="1308" t="s">
        <v>261</v>
      </c>
      <c r="D504" s="1187"/>
      <c r="E504" s="612">
        <v>6.9883955077347623E-4</v>
      </c>
      <c r="H504" s="1309" t="s">
        <v>269</v>
      </c>
      <c r="I504" s="1187"/>
      <c r="J504" s="613">
        <v>8.0797210262083079E-3</v>
      </c>
      <c r="M504" s="1310" t="s">
        <v>269</v>
      </c>
      <c r="N504" s="1187"/>
      <c r="O504" s="614">
        <v>6.3967798948375244E-3</v>
      </c>
    </row>
    <row r="505" spans="3:15" s="157" customFormat="1" ht="17.100000000000001" customHeight="1" x14ac:dyDescent="0.2">
      <c r="C505" s="1308" t="s">
        <v>253</v>
      </c>
      <c r="D505" s="1187"/>
      <c r="E505" s="612">
        <v>3.4998760474804439E-3</v>
      </c>
      <c r="H505" s="1309" t="s">
        <v>221</v>
      </c>
      <c r="I505" s="1187"/>
      <c r="J505" s="613">
        <v>0.19121501237655952</v>
      </c>
      <c r="M505" s="1310" t="s">
        <v>221</v>
      </c>
      <c r="N505" s="1187"/>
      <c r="O505" s="614">
        <v>0.16057675660748433</v>
      </c>
    </row>
    <row r="506" spans="3:15" s="157" customFormat="1" ht="17.100000000000001" customHeight="1" x14ac:dyDescent="0.2">
      <c r="C506" s="1308" t="s">
        <v>252</v>
      </c>
      <c r="D506" s="1187"/>
      <c r="E506" s="612">
        <v>2.9981155252305013E-2</v>
      </c>
      <c r="H506" s="1309" t="s">
        <v>278</v>
      </c>
      <c r="I506" s="1187"/>
      <c r="J506" s="622">
        <v>2.632634111923247E-6</v>
      </c>
      <c r="M506" s="1310" t="s">
        <v>278</v>
      </c>
      <c r="N506" s="1187"/>
      <c r="O506" s="614">
        <v>8.7105027473807078E-4</v>
      </c>
    </row>
    <row r="507" spans="3:15" s="157" customFormat="1" ht="17.100000000000001" customHeight="1" x14ac:dyDescent="0.2">
      <c r="C507" s="1308" t="s">
        <v>247</v>
      </c>
      <c r="D507" s="1187"/>
      <c r="E507" s="612">
        <v>7.5604414786293594E-2</v>
      </c>
      <c r="H507" s="1309" t="s">
        <v>267</v>
      </c>
      <c r="I507" s="1187"/>
      <c r="J507" s="613">
        <v>7.1322341113255871E-3</v>
      </c>
      <c r="M507" s="1310" t="s">
        <v>267</v>
      </c>
      <c r="N507" s="1187"/>
      <c r="O507" s="623">
        <v>3.6370737038155041E-5</v>
      </c>
    </row>
    <row r="508" spans="3:15" s="157" customFormat="1" ht="17.100000000000001" customHeight="1" x14ac:dyDescent="0.2">
      <c r="C508" s="1308" t="s">
        <v>224</v>
      </c>
      <c r="D508" s="1187"/>
      <c r="E508" s="612">
        <v>0.14628393781625512</v>
      </c>
      <c r="H508" s="1309" t="s">
        <v>231</v>
      </c>
      <c r="I508" s="1187"/>
      <c r="J508" s="613">
        <v>3.8856390273878584E-2</v>
      </c>
      <c r="M508" s="1310" t="s">
        <v>231</v>
      </c>
      <c r="N508" s="1187"/>
      <c r="O508" s="614">
        <v>0.13717091537073126</v>
      </c>
    </row>
    <row r="509" spans="3:15" s="157" customFormat="1" ht="17.100000000000001" customHeight="1" x14ac:dyDescent="0.2">
      <c r="C509" s="1308" t="s">
        <v>276</v>
      </c>
      <c r="D509" s="1187"/>
      <c r="E509" s="612">
        <v>3.8898874776453123E-4</v>
      </c>
      <c r="H509" s="1309" t="s">
        <v>275</v>
      </c>
      <c r="I509" s="1187"/>
      <c r="J509" s="613">
        <v>2.0190044617673514E-3</v>
      </c>
      <c r="M509" s="1310" t="s">
        <v>275</v>
      </c>
      <c r="N509" s="1187"/>
      <c r="O509" s="614">
        <v>3.5598134667931335E-4</v>
      </c>
    </row>
    <row r="510" spans="3:15" s="157" customFormat="1" ht="17.100000000000001" customHeight="1" x14ac:dyDescent="0.2">
      <c r="C510" s="1308" t="s">
        <v>251</v>
      </c>
      <c r="D510" s="1187"/>
      <c r="E510" s="612">
        <v>1.2892416182320066E-2</v>
      </c>
      <c r="H510" s="1309" t="s">
        <v>259</v>
      </c>
      <c r="I510" s="1187"/>
      <c r="J510" s="613">
        <v>1.106397401112064E-2</v>
      </c>
      <c r="M510" s="1310" t="s">
        <v>259</v>
      </c>
      <c r="N510" s="1187"/>
      <c r="O510" s="614">
        <v>5.4876414171362133E-3</v>
      </c>
    </row>
    <row r="511" spans="3:15" s="157" customFormat="1" ht="17.100000000000001" customHeight="1" x14ac:dyDescent="0.2">
      <c r="C511" s="1308" t="s">
        <v>239</v>
      </c>
      <c r="D511" s="1187"/>
      <c r="E511" s="612">
        <v>2.7875515402673991E-2</v>
      </c>
      <c r="H511" s="1309" t="s">
        <v>240</v>
      </c>
      <c r="I511" s="1187"/>
      <c r="J511" s="613">
        <v>6.7053820486847701E-2</v>
      </c>
      <c r="M511" s="1310" t="s">
        <v>240</v>
      </c>
      <c r="N511" s="1187"/>
      <c r="O511" s="614">
        <v>0.10050782056219409</v>
      </c>
    </row>
    <row r="512" spans="3:15" s="157" customFormat="1" ht="17.100000000000001" customHeight="1" x14ac:dyDescent="0.2">
      <c r="C512" s="1308" t="s">
        <v>257</v>
      </c>
      <c r="D512" s="1187"/>
      <c r="E512" s="612">
        <v>2.3816282376071318E-2</v>
      </c>
      <c r="H512" s="1309" t="s">
        <v>261</v>
      </c>
      <c r="I512" s="1187"/>
      <c r="J512" s="613">
        <v>1.8066581806897256E-3</v>
      </c>
      <c r="M512" s="1310" t="s">
        <v>261</v>
      </c>
      <c r="N512" s="1187"/>
      <c r="O512" s="614">
        <v>1.6005932392780881E-2</v>
      </c>
    </row>
    <row r="513" spans="3:15" s="157" customFormat="1" ht="17.100000000000001" customHeight="1" x14ac:dyDescent="0.2">
      <c r="C513" s="1308" t="s">
        <v>246</v>
      </c>
      <c r="D513" s="1187"/>
      <c r="E513" s="612">
        <v>2.564011657494648E-2</v>
      </c>
      <c r="H513" s="1309" t="s">
        <v>253</v>
      </c>
      <c r="I513" s="1187"/>
      <c r="J513" s="622">
        <v>2.3880933497687777E-6</v>
      </c>
      <c r="M513" s="1310" t="s">
        <v>253</v>
      </c>
      <c r="N513" s="1187"/>
      <c r="O513" s="614">
        <v>3.0184856336270341E-2</v>
      </c>
    </row>
    <row r="514" spans="3:15" s="157" customFormat="1" ht="17.100000000000001" customHeight="1" x14ac:dyDescent="0.2">
      <c r="C514" s="1308" t="s">
        <v>222</v>
      </c>
      <c r="D514" s="1187"/>
      <c r="E514" s="612">
        <v>0.46231806003888343</v>
      </c>
      <c r="H514" s="1309" t="s">
        <v>252</v>
      </c>
      <c r="I514" s="1187"/>
      <c r="J514" s="613">
        <v>1.9218273982641237E-2</v>
      </c>
      <c r="M514" s="1310" t="s">
        <v>252</v>
      </c>
      <c r="N514" s="1187"/>
      <c r="O514" s="614">
        <v>1.2552344330035214E-2</v>
      </c>
    </row>
    <row r="515" spans="3:15" s="157" customFormat="1" ht="17.100000000000001" customHeight="1" x14ac:dyDescent="0.2">
      <c r="C515" s="1308" t="s">
        <v>155</v>
      </c>
      <c r="D515" s="1187"/>
      <c r="E515" s="612">
        <v>9.1058009908936505E-2</v>
      </c>
      <c r="H515" s="1309" t="s">
        <v>247</v>
      </c>
      <c r="I515" s="1187"/>
      <c r="J515" s="613">
        <v>3.0701986561618787E-2</v>
      </c>
      <c r="M515" s="1310" t="s">
        <v>247</v>
      </c>
      <c r="N515" s="1187"/>
      <c r="O515" s="614">
        <v>4.6679860941541161E-2</v>
      </c>
    </row>
    <row r="516" spans="3:15" s="157" customFormat="1" ht="17.100000000000001" customHeight="1" x14ac:dyDescent="0.2">
      <c r="C516" s="1308" t="s">
        <v>218</v>
      </c>
      <c r="D516" s="1187"/>
      <c r="E516" s="612">
        <v>0.48978869345931997</v>
      </c>
      <c r="H516" s="1309" t="s">
        <v>224</v>
      </c>
      <c r="I516" s="1187"/>
      <c r="J516" s="613">
        <v>9.2028100976505461E-2</v>
      </c>
      <c r="M516" s="1310" t="s">
        <v>224</v>
      </c>
      <c r="N516" s="1187"/>
      <c r="O516" s="614">
        <v>0.17064696967283066</v>
      </c>
    </row>
    <row r="517" spans="3:15" s="157" customFormat="1" ht="17.100000000000001" customHeight="1" x14ac:dyDescent="0.2">
      <c r="C517" s="1308" t="s">
        <v>272</v>
      </c>
      <c r="D517" s="1187"/>
      <c r="E517" s="612">
        <v>4.4714112663145561E-3</v>
      </c>
      <c r="H517" s="1309" t="s">
        <v>276</v>
      </c>
      <c r="I517" s="1187"/>
      <c r="J517" s="613">
        <v>5.0527081456102248E-3</v>
      </c>
      <c r="M517" s="1310" t="s">
        <v>276</v>
      </c>
      <c r="N517" s="1187"/>
      <c r="O517" s="623">
        <v>2.906275325199307E-6</v>
      </c>
    </row>
    <row r="518" spans="3:15" s="157" customFormat="1" ht="17.100000000000001" customHeight="1" x14ac:dyDescent="0.2">
      <c r="C518" s="1308" t="s">
        <v>270</v>
      </c>
      <c r="D518" s="1187"/>
      <c r="E518" s="612">
        <v>8.3260370829969423E-3</v>
      </c>
      <c r="H518" s="1309" t="s">
        <v>251</v>
      </c>
      <c r="I518" s="1187"/>
      <c r="J518" s="613">
        <v>5.4997719281104085E-3</v>
      </c>
      <c r="M518" s="1310" t="s">
        <v>251</v>
      </c>
      <c r="N518" s="1187"/>
      <c r="O518" s="614">
        <v>3.1798736794814111E-2</v>
      </c>
    </row>
    <row r="519" spans="3:15" s="157" customFormat="1" ht="17.100000000000001" customHeight="1" x14ac:dyDescent="0.2">
      <c r="C519" s="1308" t="s">
        <v>277</v>
      </c>
      <c r="D519" s="1187"/>
      <c r="E519" s="612">
        <v>5.9360048014749512E-4</v>
      </c>
      <c r="H519" s="1309" t="s">
        <v>239</v>
      </c>
      <c r="I519" s="1187"/>
      <c r="J519" s="613">
        <v>4.3657136885884899E-2</v>
      </c>
      <c r="M519" s="1310" t="s">
        <v>239</v>
      </c>
      <c r="N519" s="1187"/>
      <c r="O519" s="614">
        <v>0.11485618950966178</v>
      </c>
    </row>
    <row r="520" spans="3:15" s="157" customFormat="1" ht="17.100000000000001" customHeight="1" x14ac:dyDescent="0.2">
      <c r="C520" s="1308" t="s">
        <v>229</v>
      </c>
      <c r="D520" s="1187"/>
      <c r="E520" s="612">
        <v>0.32083954367354384</v>
      </c>
      <c r="H520" s="1309" t="s">
        <v>257</v>
      </c>
      <c r="I520" s="1187"/>
      <c r="J520" s="613">
        <v>2.1136156945781588E-2</v>
      </c>
      <c r="M520" s="1310" t="s">
        <v>257</v>
      </c>
      <c r="N520" s="1187"/>
      <c r="O520" s="623">
        <v>1.5660885476909824E-7</v>
      </c>
    </row>
    <row r="521" spans="3:15" s="157" customFormat="1" ht="17.100000000000001" customHeight="1" x14ac:dyDescent="0.2">
      <c r="C521" s="1308" t="s">
        <v>241</v>
      </c>
      <c r="D521" s="1187"/>
      <c r="E521" s="612">
        <v>0.16195228029736608</v>
      </c>
      <c r="H521" s="1309" t="s">
        <v>246</v>
      </c>
      <c r="I521" s="1187"/>
      <c r="J521" s="613">
        <v>7.5453105049332978E-3</v>
      </c>
      <c r="M521" s="1310" t="s">
        <v>246</v>
      </c>
      <c r="N521" s="1187"/>
      <c r="O521" s="614">
        <v>4.868904985006417E-2</v>
      </c>
    </row>
    <row r="522" spans="3:15" s="157" customFormat="1" ht="17.100000000000001" customHeight="1" x14ac:dyDescent="0.2">
      <c r="C522" s="1308" t="s">
        <v>238</v>
      </c>
      <c r="D522" s="1187"/>
      <c r="E522" s="612">
        <v>0.26800529650746613</v>
      </c>
      <c r="H522" s="1309" t="s">
        <v>222</v>
      </c>
      <c r="I522" s="1187"/>
      <c r="J522" s="613">
        <v>0.27144455863589578</v>
      </c>
      <c r="M522" s="1310" t="s">
        <v>222</v>
      </c>
      <c r="N522" s="1187"/>
      <c r="O522" s="614">
        <v>0.19376356261038793</v>
      </c>
    </row>
    <row r="523" spans="3:15" s="157" customFormat="1" ht="17.100000000000001" customHeight="1" x14ac:dyDescent="0.2">
      <c r="C523" s="1308" t="s">
        <v>262</v>
      </c>
      <c r="D523" s="1187"/>
      <c r="E523" s="612">
        <v>1.8999197922686128E-2</v>
      </c>
      <c r="H523" s="1309" t="s">
        <v>155</v>
      </c>
      <c r="I523" s="1187"/>
      <c r="J523" s="613">
        <v>4.777031939457341E-4</v>
      </c>
      <c r="M523" s="1310" t="s">
        <v>155</v>
      </c>
      <c r="N523" s="1187"/>
      <c r="O523" s="614">
        <v>1.373563207939749E-2</v>
      </c>
    </row>
    <row r="524" spans="3:15" s="157" customFormat="1" ht="17.100000000000001" customHeight="1" x14ac:dyDescent="0.2">
      <c r="C524" s="1308" t="s">
        <v>254</v>
      </c>
      <c r="D524" s="1187"/>
      <c r="E524" s="612">
        <v>1.5320540740113449E-2</v>
      </c>
      <c r="H524" s="1309" t="s">
        <v>218</v>
      </c>
      <c r="I524" s="1187"/>
      <c r="J524" s="613">
        <v>0.2934056466400598</v>
      </c>
      <c r="M524" s="1310" t="s">
        <v>218</v>
      </c>
      <c r="N524" s="1187"/>
      <c r="O524" s="614">
        <v>2.8801326904750121E-2</v>
      </c>
    </row>
    <row r="525" spans="3:15" s="157" customFormat="1" ht="17.100000000000001" customHeight="1" x14ac:dyDescent="0.2">
      <c r="C525" s="1314" t="s">
        <v>274</v>
      </c>
      <c r="D525" s="1187"/>
      <c r="E525" s="615">
        <v>1.0962377954931538E-4</v>
      </c>
      <c r="H525" s="1309" t="s">
        <v>272</v>
      </c>
      <c r="I525" s="1187"/>
      <c r="J525" s="613">
        <v>4.7061137274952776E-4</v>
      </c>
      <c r="M525" s="1310" t="s">
        <v>272</v>
      </c>
      <c r="N525" s="1187"/>
      <c r="O525" s="614">
        <v>2.3550857298253493E-3</v>
      </c>
    </row>
    <row r="526" spans="3:15" s="157" customFormat="1" ht="17.100000000000001" customHeight="1" x14ac:dyDescent="0.2">
      <c r="C526" s="1190"/>
      <c r="D526" s="1206"/>
      <c r="E526" s="436"/>
      <c r="H526" s="1309" t="s">
        <v>270</v>
      </c>
      <c r="I526" s="1187"/>
      <c r="J526" s="613">
        <v>3.4441216347435924E-3</v>
      </c>
      <c r="M526" s="1310" t="s">
        <v>270</v>
      </c>
      <c r="N526" s="1187"/>
      <c r="O526" s="614">
        <v>4.5473759355853086E-4</v>
      </c>
    </row>
    <row r="527" spans="3:15" s="157" customFormat="1" ht="17.100000000000001" customHeight="1" x14ac:dyDescent="0.2">
      <c r="C527" s="1190"/>
      <c r="D527" s="1187"/>
      <c r="H527" s="1309" t="s">
        <v>277</v>
      </c>
      <c r="I527" s="1187"/>
      <c r="J527" s="613">
        <v>2.7918098353386911E-3</v>
      </c>
      <c r="M527" s="1310" t="s">
        <v>277</v>
      </c>
      <c r="N527" s="1187"/>
      <c r="O527" s="614">
        <v>9.0918279934138998E-4</v>
      </c>
    </row>
    <row r="528" spans="3:15" s="157" customFormat="1" ht="17.100000000000001" customHeight="1" x14ac:dyDescent="0.2">
      <c r="C528" s="1297" t="s">
        <v>180</v>
      </c>
      <c r="D528" s="1187"/>
      <c r="E528" s="1187"/>
      <c r="F528" s="1187"/>
      <c r="G528" s="1187"/>
      <c r="H528" s="1309" t="s">
        <v>229</v>
      </c>
      <c r="I528" s="1187"/>
      <c r="J528" s="613">
        <v>7.8267652146174649E-2</v>
      </c>
      <c r="M528" s="1310" t="s">
        <v>229</v>
      </c>
      <c r="N528" s="1187"/>
      <c r="O528" s="614">
        <v>5.5242213704355822E-2</v>
      </c>
    </row>
    <row r="529" spans="3:17" s="157" customFormat="1" ht="17.100000000000001" customHeight="1" x14ac:dyDescent="0.2">
      <c r="C529" s="1317" t="s">
        <v>133</v>
      </c>
      <c r="D529" s="1187"/>
      <c r="E529" s="1318" t="s">
        <v>181</v>
      </c>
      <c r="F529" s="1319"/>
      <c r="G529" s="1320"/>
      <c r="H529" s="1309" t="s">
        <v>241</v>
      </c>
      <c r="I529" s="1187"/>
      <c r="J529" s="613">
        <v>0.12767996038604273</v>
      </c>
      <c r="M529" s="1310" t="s">
        <v>241</v>
      </c>
      <c r="N529" s="1187"/>
      <c r="O529" s="614">
        <v>5.874361498494355E-3</v>
      </c>
    </row>
    <row r="530" spans="3:17" s="157" customFormat="1" ht="17.100000000000001" customHeight="1" x14ac:dyDescent="0.2">
      <c r="C530" s="1187"/>
      <c r="D530" s="1187"/>
      <c r="E530" s="624" t="s">
        <v>111</v>
      </c>
      <c r="F530" s="625" t="s">
        <v>182</v>
      </c>
      <c r="G530" s="626" t="s">
        <v>183</v>
      </c>
      <c r="H530" s="1309" t="s">
        <v>238</v>
      </c>
      <c r="I530" s="1187"/>
      <c r="J530" s="613">
        <v>0.17630164901264389</v>
      </c>
      <c r="M530" s="1310" t="s">
        <v>238</v>
      </c>
      <c r="N530" s="1187"/>
      <c r="O530" s="614">
        <v>5.4604529765289053E-2</v>
      </c>
    </row>
    <row r="531" spans="3:17" s="157" customFormat="1" ht="17.100000000000001" customHeight="1" x14ac:dyDescent="0.2">
      <c r="C531" s="1321" t="s">
        <v>135</v>
      </c>
      <c r="D531" s="1206"/>
      <c r="E531" s="627">
        <v>8.9487079765656414</v>
      </c>
      <c r="F531" s="628">
        <v>15.167301655196002</v>
      </c>
      <c r="G531" s="629">
        <v>15.167301655196002</v>
      </c>
      <c r="H531" s="1309" t="s">
        <v>262</v>
      </c>
      <c r="I531" s="1187"/>
      <c r="J531" s="613">
        <v>2.0018353007659837E-3</v>
      </c>
      <c r="M531" s="1310" t="s">
        <v>262</v>
      </c>
      <c r="N531" s="1187"/>
      <c r="O531" s="614">
        <v>2.4122841772545936E-3</v>
      </c>
    </row>
    <row r="532" spans="3:17" s="157" customFormat="1" ht="17.100000000000001" customHeight="1" x14ac:dyDescent="0.2">
      <c r="C532" s="1190"/>
      <c r="D532" s="1206"/>
      <c r="E532" s="436"/>
      <c r="F532" s="436"/>
      <c r="G532" s="436"/>
      <c r="H532" s="1309" t="s">
        <v>254</v>
      </c>
      <c r="I532" s="1187"/>
      <c r="J532" s="613">
        <v>2.776861893347056E-2</v>
      </c>
      <c r="M532" s="1310" t="s">
        <v>254</v>
      </c>
      <c r="N532" s="1187"/>
      <c r="O532" s="614">
        <v>1.8121386245844525E-2</v>
      </c>
    </row>
    <row r="533" spans="3:17" s="157" customFormat="1" ht="17.100000000000001" customHeight="1" x14ac:dyDescent="0.2">
      <c r="C533" s="1190"/>
      <c r="D533" s="1187"/>
      <c r="H533" s="1309" t="s">
        <v>274</v>
      </c>
      <c r="I533" s="1187"/>
      <c r="J533" s="622">
        <v>3.220031666754874E-6</v>
      </c>
      <c r="M533" s="1310" t="s">
        <v>274</v>
      </c>
      <c r="N533" s="1187"/>
      <c r="O533" s="614">
        <v>4.6490687842672962E-3</v>
      </c>
    </row>
    <row r="534" spans="3:17" s="157" customFormat="1" ht="17.100000000000001" customHeight="1" x14ac:dyDescent="0.2">
      <c r="C534" s="1297" t="s">
        <v>184</v>
      </c>
      <c r="D534" s="1187"/>
      <c r="E534" s="1187"/>
      <c r="H534" s="1309" t="s">
        <v>268</v>
      </c>
      <c r="I534" s="1187"/>
      <c r="J534" s="613">
        <v>1.9194491962950908E-2</v>
      </c>
      <c r="M534" s="1310" t="s">
        <v>268</v>
      </c>
      <c r="N534" s="1187"/>
      <c r="O534" s="614">
        <v>3.6489086870367783E-3</v>
      </c>
    </row>
    <row r="535" spans="3:17" s="157" customFormat="1" ht="17.100000000000001" customHeight="1" x14ac:dyDescent="0.2">
      <c r="C535" s="1190"/>
      <c r="D535" s="1187"/>
      <c r="E535" s="603" t="s">
        <v>133</v>
      </c>
      <c r="H535" s="1309" t="s">
        <v>264</v>
      </c>
      <c r="I535" s="1187"/>
      <c r="J535" s="613">
        <v>1.9344509054233214E-2</v>
      </c>
      <c r="M535" s="1310" t="s">
        <v>264</v>
      </c>
      <c r="N535" s="1187"/>
      <c r="O535" s="614">
        <v>2.1383829167402929E-3</v>
      </c>
    </row>
    <row r="536" spans="3:17" s="157" customFormat="1" ht="17.100000000000001" customHeight="1" x14ac:dyDescent="0.2">
      <c r="C536" s="1187"/>
      <c r="D536" s="1187"/>
      <c r="E536" s="606" t="s">
        <v>135</v>
      </c>
      <c r="H536" s="1309" t="s">
        <v>250</v>
      </c>
      <c r="I536" s="1187"/>
      <c r="J536" s="613">
        <v>3.1311550093540218E-2</v>
      </c>
      <c r="M536" s="1310" t="s">
        <v>250</v>
      </c>
      <c r="N536" s="1187"/>
      <c r="O536" s="614">
        <v>1.4826347629819155E-2</v>
      </c>
    </row>
    <row r="537" spans="3:17" s="157" customFormat="1" ht="17.100000000000001" customHeight="1" x14ac:dyDescent="0.2">
      <c r="C537" s="1311" t="s">
        <v>161</v>
      </c>
      <c r="D537" s="1187"/>
      <c r="E537" s="609">
        <v>-3.1772648702155223E-2</v>
      </c>
      <c r="H537" s="1309" t="s">
        <v>256</v>
      </c>
      <c r="I537" s="1187"/>
      <c r="J537" s="613">
        <v>2.548963284809613E-2</v>
      </c>
      <c r="M537" s="1310" t="s">
        <v>256</v>
      </c>
      <c r="N537" s="1187"/>
      <c r="O537" s="614">
        <v>2.2597210525840046E-3</v>
      </c>
    </row>
    <row r="538" spans="3:17" s="157" customFormat="1" ht="17.100000000000001" customHeight="1" x14ac:dyDescent="0.2">
      <c r="C538" s="1308" t="s">
        <v>214</v>
      </c>
      <c r="D538" s="1187"/>
      <c r="E538" s="612">
        <v>9.1945237141076705E-2</v>
      </c>
      <c r="H538" s="1309" t="s">
        <v>243</v>
      </c>
      <c r="I538" s="1187"/>
      <c r="J538" s="613">
        <v>4.2086679689568628E-3</v>
      </c>
      <c r="M538" s="1310" t="s">
        <v>243</v>
      </c>
      <c r="N538" s="1187"/>
      <c r="O538" s="614">
        <v>6.8605569338806002E-2</v>
      </c>
    </row>
    <row r="539" spans="3:17" s="157" customFormat="1" ht="17.100000000000001" customHeight="1" x14ac:dyDescent="0.2">
      <c r="C539" s="1308" t="s">
        <v>223</v>
      </c>
      <c r="D539" s="1187"/>
      <c r="E539" s="612">
        <v>6.8180786919275607E-2</v>
      </c>
      <c r="H539" s="1309" t="s">
        <v>237</v>
      </c>
      <c r="I539" s="1187"/>
      <c r="J539" s="613">
        <v>1.7017869788375006E-2</v>
      </c>
      <c r="M539" s="1310" t="s">
        <v>237</v>
      </c>
      <c r="N539" s="1187"/>
      <c r="O539" s="614">
        <v>0.12645651162824795</v>
      </c>
    </row>
    <row r="540" spans="3:17" s="157" customFormat="1" ht="17.100000000000001" customHeight="1" x14ac:dyDescent="0.2">
      <c r="C540" s="1308" t="s">
        <v>215</v>
      </c>
      <c r="D540" s="1187"/>
      <c r="E540" s="612">
        <v>8.773684511299612E-2</v>
      </c>
      <c r="H540" s="1309" t="s">
        <v>245</v>
      </c>
      <c r="I540" s="1187"/>
      <c r="J540" s="613">
        <v>1.8285063757626487E-2</v>
      </c>
      <c r="M540" s="1310" t="s">
        <v>245</v>
      </c>
      <c r="N540" s="1187"/>
      <c r="O540" s="614">
        <v>5.2520807754687829E-2</v>
      </c>
    </row>
    <row r="541" spans="3:17" s="157" customFormat="1" ht="17.100000000000001" customHeight="1" x14ac:dyDescent="0.2">
      <c r="C541" s="1308" t="s">
        <v>226</v>
      </c>
      <c r="D541" s="1187"/>
      <c r="E541" s="612">
        <v>6.4391607912090754E-2</v>
      </c>
      <c r="H541" s="1315" t="s">
        <v>260</v>
      </c>
      <c r="I541" s="1187"/>
      <c r="J541" s="617">
        <v>2.1677454113233727E-2</v>
      </c>
      <c r="M541" s="1316" t="s">
        <v>260</v>
      </c>
      <c r="N541" s="1187"/>
      <c r="O541" s="618">
        <v>4.0666982034425012E-3</v>
      </c>
    </row>
    <row r="542" spans="3:17" s="157" customFormat="1" ht="12.95" customHeight="1" x14ac:dyDescent="0.2">
      <c r="C542" s="1308" t="s">
        <v>249</v>
      </c>
      <c r="D542" s="1187"/>
      <c r="E542" s="612">
        <v>2.5547287068635283E-2</v>
      </c>
      <c r="H542" s="1190"/>
      <c r="I542" s="1206"/>
      <c r="J542" s="436"/>
      <c r="M542" s="1190"/>
      <c r="N542" s="1206"/>
      <c r="O542" s="436"/>
    </row>
    <row r="543" spans="3:17" s="157" customFormat="1" ht="17.100000000000001" customHeight="1" x14ac:dyDescent="0.2">
      <c r="C543" s="1308" t="s">
        <v>242</v>
      </c>
      <c r="D543" s="1187"/>
      <c r="E543" s="612">
        <v>3.7012768798175714E-2</v>
      </c>
      <c r="H543" s="1190"/>
      <c r="I543" s="1187"/>
      <c r="M543" s="1190"/>
      <c r="N543" s="1187"/>
    </row>
    <row r="544" spans="3:17" s="157" customFormat="1" ht="21" customHeight="1" x14ac:dyDescent="0.2">
      <c r="C544" s="1308" t="s">
        <v>232</v>
      </c>
      <c r="D544" s="1187"/>
      <c r="E544" s="612">
        <v>5.5017633045237831E-2</v>
      </c>
      <c r="H544" s="1298" t="s">
        <v>180</v>
      </c>
      <c r="I544" s="1187"/>
      <c r="J544" s="1187"/>
      <c r="K544" s="1187"/>
      <c r="L544" s="1187"/>
      <c r="M544" s="1299" t="s">
        <v>180</v>
      </c>
      <c r="N544" s="1187"/>
      <c r="O544" s="1187"/>
      <c r="P544" s="1187"/>
      <c r="Q544" s="1187"/>
    </row>
    <row r="545" spans="3:17" s="157" customFormat="1" ht="15.95" customHeight="1" x14ac:dyDescent="0.2">
      <c r="C545" s="1308" t="s">
        <v>225</v>
      </c>
      <c r="D545" s="1187"/>
      <c r="E545" s="612">
        <v>6.2724139211474461E-2</v>
      </c>
      <c r="H545" s="1322" t="s">
        <v>133</v>
      </c>
      <c r="I545" s="1187"/>
      <c r="J545" s="1323" t="s">
        <v>181</v>
      </c>
      <c r="K545" s="1324"/>
      <c r="L545" s="1325"/>
      <c r="M545" s="1326" t="s">
        <v>133</v>
      </c>
      <c r="N545" s="1187"/>
      <c r="O545" s="1327" t="s">
        <v>181</v>
      </c>
      <c r="P545" s="1328"/>
      <c r="Q545" s="1329"/>
    </row>
    <row r="546" spans="3:17" s="157" customFormat="1" ht="15.95" customHeight="1" x14ac:dyDescent="0.2">
      <c r="C546" s="1308" t="s">
        <v>227</v>
      </c>
      <c r="D546" s="1187"/>
      <c r="E546" s="612">
        <v>5.7996854176057613E-2</v>
      </c>
      <c r="H546" s="1187"/>
      <c r="I546" s="1187"/>
      <c r="J546" s="630" t="s">
        <v>111</v>
      </c>
      <c r="K546" s="631" t="s">
        <v>182</v>
      </c>
      <c r="L546" s="632" t="s">
        <v>183</v>
      </c>
      <c r="M546" s="1187"/>
      <c r="N546" s="1187"/>
      <c r="O546" s="633" t="s">
        <v>111</v>
      </c>
      <c r="P546" s="634" t="s">
        <v>182</v>
      </c>
      <c r="Q546" s="635" t="s">
        <v>183</v>
      </c>
    </row>
    <row r="547" spans="3:17" s="157" customFormat="1" ht="17.100000000000001" customHeight="1" x14ac:dyDescent="0.2">
      <c r="C547" s="1308" t="s">
        <v>228</v>
      </c>
      <c r="D547" s="1187"/>
      <c r="E547" s="612">
        <v>6.5936113431715029E-2</v>
      </c>
      <c r="H547" s="1330" t="s">
        <v>135</v>
      </c>
      <c r="I547" s="1206"/>
      <c r="J547" s="636">
        <v>6.3040287796211461</v>
      </c>
      <c r="K547" s="637">
        <v>9.408998178539024</v>
      </c>
      <c r="L547" s="638">
        <v>9.408998178539024</v>
      </c>
      <c r="M547" s="1331" t="s">
        <v>135</v>
      </c>
      <c r="N547" s="1206"/>
      <c r="O547" s="639">
        <v>3.9608386547939745</v>
      </c>
      <c r="P547" s="640">
        <v>5.9116994847671256</v>
      </c>
      <c r="Q547" s="641">
        <v>5.9116994847671256</v>
      </c>
    </row>
    <row r="548" spans="3:17" s="157" customFormat="1" ht="12.95" customHeight="1" x14ac:dyDescent="0.2">
      <c r="C548" s="1308" t="s">
        <v>234</v>
      </c>
      <c r="D548" s="1187"/>
      <c r="E548" s="612">
        <v>5.5085972227105831E-2</v>
      </c>
      <c r="H548" s="1190"/>
      <c r="I548" s="1206"/>
      <c r="J548" s="436"/>
      <c r="K548" s="436"/>
      <c r="L548" s="436"/>
      <c r="M548" s="1190"/>
      <c r="N548" s="1206"/>
      <c r="O548" s="436"/>
      <c r="P548" s="436"/>
      <c r="Q548" s="436"/>
    </row>
    <row r="549" spans="3:17" s="157" customFormat="1" ht="17.100000000000001" customHeight="1" x14ac:dyDescent="0.2">
      <c r="C549" s="1308" t="s">
        <v>230</v>
      </c>
      <c r="D549" s="1187"/>
      <c r="E549" s="612">
        <v>5.0857693666981098E-2</v>
      </c>
      <c r="H549" s="1190"/>
      <c r="I549" s="1187"/>
      <c r="M549" s="1190"/>
      <c r="N549" s="1187"/>
    </row>
    <row r="550" spans="3:17" s="157" customFormat="1" ht="21" customHeight="1" x14ac:dyDescent="0.2">
      <c r="C550" s="1308" t="s">
        <v>217</v>
      </c>
      <c r="D550" s="1187"/>
      <c r="E550" s="612">
        <v>7.3356490553939863E-2</v>
      </c>
      <c r="H550" s="1298" t="s">
        <v>184</v>
      </c>
      <c r="I550" s="1187"/>
      <c r="J550" s="1187"/>
      <c r="M550" s="1299" t="s">
        <v>184</v>
      </c>
      <c r="N550" s="1187"/>
      <c r="O550" s="1187"/>
    </row>
    <row r="551" spans="3:17" s="157" customFormat="1" ht="15.95" customHeight="1" x14ac:dyDescent="0.2">
      <c r="C551" s="1308" t="s">
        <v>263</v>
      </c>
      <c r="D551" s="1187"/>
      <c r="E551" s="612">
        <v>-4.6008296250761738E-3</v>
      </c>
      <c r="H551" s="1190"/>
      <c r="I551" s="1187"/>
      <c r="J551" s="604" t="s">
        <v>133</v>
      </c>
      <c r="M551" s="1190"/>
      <c r="N551" s="1187"/>
      <c r="O551" s="605" t="s">
        <v>133</v>
      </c>
    </row>
    <row r="552" spans="3:17" s="157" customFormat="1" ht="15.95" customHeight="1" x14ac:dyDescent="0.2">
      <c r="C552" s="1308" t="s">
        <v>216</v>
      </c>
      <c r="D552" s="1187"/>
      <c r="E552" s="612">
        <v>7.1137222971258435E-2</v>
      </c>
      <c r="H552" s="1187"/>
      <c r="I552" s="1187"/>
      <c r="J552" s="607" t="s">
        <v>135</v>
      </c>
      <c r="M552" s="1187"/>
      <c r="N552" s="1187"/>
      <c r="O552" s="608" t="s">
        <v>135</v>
      </c>
    </row>
    <row r="553" spans="3:17" s="157" customFormat="1" ht="17.100000000000001" customHeight="1" x14ac:dyDescent="0.2">
      <c r="C553" s="1308" t="s">
        <v>266</v>
      </c>
      <c r="D553" s="1187"/>
      <c r="E553" s="612">
        <v>3.3406625180007815E-3</v>
      </c>
      <c r="H553" s="1312" t="s">
        <v>161</v>
      </c>
      <c r="I553" s="1187"/>
      <c r="J553" s="610">
        <v>-2.5086713003870262E-2</v>
      </c>
      <c r="M553" s="1313" t="s">
        <v>161</v>
      </c>
      <c r="N553" s="1187"/>
      <c r="O553" s="611">
        <v>-3.4724861970110009E-2</v>
      </c>
    </row>
    <row r="554" spans="3:17" s="157" customFormat="1" ht="17.100000000000001" customHeight="1" x14ac:dyDescent="0.2">
      <c r="C554" s="1308" t="s">
        <v>236</v>
      </c>
      <c r="D554" s="1187"/>
      <c r="E554" s="612">
        <v>5.4490278639057074E-2</v>
      </c>
      <c r="H554" s="1309" t="s">
        <v>214</v>
      </c>
      <c r="I554" s="1187"/>
      <c r="J554" s="613">
        <v>8.390943211081936E-2</v>
      </c>
      <c r="M554" s="1310" t="s">
        <v>214</v>
      </c>
      <c r="N554" s="1187"/>
      <c r="O554" s="614">
        <v>0.10669424637279548</v>
      </c>
    </row>
    <row r="555" spans="3:17" s="157" customFormat="1" ht="17.100000000000001" customHeight="1" x14ac:dyDescent="0.2">
      <c r="C555" s="1308" t="s">
        <v>219</v>
      </c>
      <c r="D555" s="1187"/>
      <c r="E555" s="612">
        <v>-6.7480306769881426E-2</v>
      </c>
      <c r="H555" s="1309" t="s">
        <v>223</v>
      </c>
      <c r="I555" s="1187"/>
      <c r="J555" s="613">
        <v>8.7288571888181149E-2</v>
      </c>
      <c r="M555" s="1310" t="s">
        <v>223</v>
      </c>
      <c r="N555" s="1187"/>
      <c r="O555" s="614">
        <v>7.5294947643458385E-2</v>
      </c>
    </row>
    <row r="556" spans="3:17" s="157" customFormat="1" ht="17.100000000000001" customHeight="1" x14ac:dyDescent="0.2">
      <c r="C556" s="1308" t="s">
        <v>244</v>
      </c>
      <c r="D556" s="1187"/>
      <c r="E556" s="612">
        <v>-1.373544045255537E-2</v>
      </c>
      <c r="H556" s="1309" t="s">
        <v>215</v>
      </c>
      <c r="I556" s="1187"/>
      <c r="J556" s="613">
        <v>0.10913592959342548</v>
      </c>
      <c r="M556" s="1310" t="s">
        <v>215</v>
      </c>
      <c r="N556" s="1187"/>
      <c r="O556" s="614">
        <v>0.13314729331705411</v>
      </c>
    </row>
    <row r="557" spans="3:17" s="157" customFormat="1" ht="17.100000000000001" customHeight="1" x14ac:dyDescent="0.2">
      <c r="C557" s="1308" t="s">
        <v>265</v>
      </c>
      <c r="D557" s="1187"/>
      <c r="E557" s="612">
        <v>1.1447448510102933E-2</v>
      </c>
      <c r="H557" s="1309" t="s">
        <v>226</v>
      </c>
      <c r="I557" s="1187"/>
      <c r="J557" s="613">
        <v>8.3372535843937751E-2</v>
      </c>
      <c r="M557" s="1310" t="s">
        <v>226</v>
      </c>
      <c r="N557" s="1187"/>
      <c r="O557" s="614">
        <v>9.6278039045610428E-2</v>
      </c>
    </row>
    <row r="558" spans="3:17" s="157" customFormat="1" ht="17.100000000000001" customHeight="1" x14ac:dyDescent="0.2">
      <c r="C558" s="1308" t="s">
        <v>273</v>
      </c>
      <c r="D558" s="1187"/>
      <c r="E558" s="612">
        <v>3.3894190698353249E-3</v>
      </c>
      <c r="H558" s="1309" t="s">
        <v>249</v>
      </c>
      <c r="I558" s="1187"/>
      <c r="J558" s="613">
        <v>2.233761514471852E-2</v>
      </c>
      <c r="M558" s="1310" t="s">
        <v>249</v>
      </c>
      <c r="N558" s="1187"/>
      <c r="O558" s="614">
        <v>3.2095740856305059E-2</v>
      </c>
    </row>
    <row r="559" spans="3:17" s="157" customFormat="1" ht="17.100000000000001" customHeight="1" x14ac:dyDescent="0.2">
      <c r="C559" s="1308" t="s">
        <v>248</v>
      </c>
      <c r="D559" s="1187"/>
      <c r="E559" s="612">
        <v>2.712552495690659E-2</v>
      </c>
      <c r="H559" s="1309" t="s">
        <v>242</v>
      </c>
      <c r="I559" s="1187"/>
      <c r="J559" s="613">
        <v>5.2119636083547936E-2</v>
      </c>
      <c r="M559" s="1310" t="s">
        <v>242</v>
      </c>
      <c r="N559" s="1187"/>
      <c r="O559" s="614">
        <v>2.0136820219016565E-2</v>
      </c>
    </row>
    <row r="560" spans="3:17" s="157" customFormat="1" ht="17.100000000000001" customHeight="1" x14ac:dyDescent="0.2">
      <c r="C560" s="1308" t="s">
        <v>233</v>
      </c>
      <c r="D560" s="1187"/>
      <c r="E560" s="612">
        <v>5.9900318251210512E-2</v>
      </c>
      <c r="H560" s="1309" t="s">
        <v>232</v>
      </c>
      <c r="I560" s="1187"/>
      <c r="J560" s="613">
        <v>5.3272504979986736E-2</v>
      </c>
      <c r="M560" s="1310" t="s">
        <v>232</v>
      </c>
      <c r="N560" s="1187"/>
      <c r="O560" s="614">
        <v>9.2749257734481005E-2</v>
      </c>
    </row>
    <row r="561" spans="3:15" s="157" customFormat="1" ht="17.100000000000001" customHeight="1" x14ac:dyDescent="0.2">
      <c r="C561" s="1308" t="s">
        <v>220</v>
      </c>
      <c r="D561" s="1187"/>
      <c r="E561" s="612">
        <v>5.201514297649909E-2</v>
      </c>
      <c r="H561" s="1309" t="s">
        <v>225</v>
      </c>
      <c r="I561" s="1187"/>
      <c r="J561" s="613">
        <v>8.2247169478525436E-2</v>
      </c>
      <c r="M561" s="1310" t="s">
        <v>225</v>
      </c>
      <c r="N561" s="1187"/>
      <c r="O561" s="614">
        <v>0.1031261057459501</v>
      </c>
    </row>
    <row r="562" spans="3:15" s="157" customFormat="1" ht="17.100000000000001" customHeight="1" x14ac:dyDescent="0.2">
      <c r="C562" s="1308" t="s">
        <v>255</v>
      </c>
      <c r="D562" s="1187"/>
      <c r="E562" s="612">
        <v>1.8529587883116445E-2</v>
      </c>
      <c r="H562" s="1309" t="s">
        <v>227</v>
      </c>
      <c r="I562" s="1187"/>
      <c r="J562" s="613">
        <v>8.3240713383516254E-2</v>
      </c>
      <c r="M562" s="1310" t="s">
        <v>227</v>
      </c>
      <c r="N562" s="1187"/>
      <c r="O562" s="614">
        <v>6.0693806192277572E-2</v>
      </c>
    </row>
    <row r="563" spans="3:15" s="157" customFormat="1" ht="17.100000000000001" customHeight="1" x14ac:dyDescent="0.2">
      <c r="C563" s="1308" t="s">
        <v>235</v>
      </c>
      <c r="D563" s="1187"/>
      <c r="E563" s="612">
        <v>-5.8696758511184464E-2</v>
      </c>
      <c r="H563" s="1309" t="s">
        <v>228</v>
      </c>
      <c r="I563" s="1187"/>
      <c r="J563" s="613">
        <v>7.4371371858566612E-2</v>
      </c>
      <c r="M563" s="1310" t="s">
        <v>228</v>
      </c>
      <c r="N563" s="1187"/>
      <c r="O563" s="614">
        <v>9.775654565103277E-2</v>
      </c>
    </row>
    <row r="564" spans="3:15" s="157" customFormat="1" ht="17.100000000000001" customHeight="1" x14ac:dyDescent="0.2">
      <c r="C564" s="1308" t="s">
        <v>258</v>
      </c>
      <c r="D564" s="1187"/>
      <c r="E564" s="612">
        <v>-6.5574439576485608E-3</v>
      </c>
      <c r="H564" s="1309" t="s">
        <v>234</v>
      </c>
      <c r="I564" s="1187"/>
      <c r="J564" s="613">
        <v>7.4319385890448356E-2</v>
      </c>
      <c r="M564" s="1310" t="s">
        <v>234</v>
      </c>
      <c r="N564" s="1187"/>
      <c r="O564" s="614">
        <v>8.6280898774491341E-2</v>
      </c>
    </row>
    <row r="565" spans="3:15" s="157" customFormat="1" ht="17.100000000000001" customHeight="1" x14ac:dyDescent="0.2">
      <c r="C565" s="1308" t="s">
        <v>271</v>
      </c>
      <c r="D565" s="1187"/>
      <c r="E565" s="612">
        <v>-8.7864366620352633E-3</v>
      </c>
      <c r="H565" s="1309" t="s">
        <v>230</v>
      </c>
      <c r="I565" s="1187"/>
      <c r="J565" s="613">
        <v>7.4445522918905882E-2</v>
      </c>
      <c r="M565" s="1310" t="s">
        <v>230</v>
      </c>
      <c r="N565" s="1187"/>
      <c r="O565" s="614">
        <v>7.2840925523307856E-2</v>
      </c>
    </row>
    <row r="566" spans="3:15" s="157" customFormat="1" ht="17.100000000000001" customHeight="1" x14ac:dyDescent="0.2">
      <c r="C566" s="1308" t="s">
        <v>269</v>
      </c>
      <c r="D566" s="1187"/>
      <c r="E566" s="612">
        <v>-7.2203485858166301E-3</v>
      </c>
      <c r="H566" s="1309" t="s">
        <v>217</v>
      </c>
      <c r="I566" s="1187"/>
      <c r="J566" s="613">
        <v>9.8669593069320272E-2</v>
      </c>
      <c r="M566" s="1310" t="s">
        <v>217</v>
      </c>
      <c r="N566" s="1187"/>
      <c r="O566" s="614">
        <v>9.4969648057338582E-2</v>
      </c>
    </row>
    <row r="567" spans="3:15" s="157" customFormat="1" ht="17.100000000000001" customHeight="1" x14ac:dyDescent="0.2">
      <c r="C567" s="1308" t="s">
        <v>221</v>
      </c>
      <c r="D567" s="1187"/>
      <c r="E567" s="612">
        <v>7.7309679595918168E-2</v>
      </c>
      <c r="H567" s="1309" t="s">
        <v>263</v>
      </c>
      <c r="I567" s="1187"/>
      <c r="J567" s="613">
        <v>-2.2600670325869567E-2</v>
      </c>
      <c r="M567" s="1310" t="s">
        <v>263</v>
      </c>
      <c r="N567" s="1187"/>
      <c r="O567" s="614">
        <v>-4.3078449670737951E-3</v>
      </c>
    </row>
    <row r="568" spans="3:15" s="157" customFormat="1" ht="17.100000000000001" customHeight="1" x14ac:dyDescent="0.2">
      <c r="C568" s="1308" t="s">
        <v>278</v>
      </c>
      <c r="D568" s="1187"/>
      <c r="E568" s="612">
        <v>-1.0534249416002208E-3</v>
      </c>
      <c r="H568" s="1309" t="s">
        <v>216</v>
      </c>
      <c r="I568" s="1187"/>
      <c r="J568" s="613">
        <v>9.5352994106364497E-2</v>
      </c>
      <c r="M568" s="1310" t="s">
        <v>216</v>
      </c>
      <c r="N568" s="1187"/>
      <c r="O568" s="614">
        <v>0.13739690078330605</v>
      </c>
    </row>
    <row r="569" spans="3:15" s="157" customFormat="1" ht="17.100000000000001" customHeight="1" x14ac:dyDescent="0.2">
      <c r="C569" s="1308" t="s">
        <v>267</v>
      </c>
      <c r="D569" s="1187"/>
      <c r="E569" s="612">
        <v>1.0749725479163896E-2</v>
      </c>
      <c r="H569" s="1309" t="s">
        <v>266</v>
      </c>
      <c r="I569" s="1187"/>
      <c r="J569" s="613">
        <v>-2.3911180083936532E-3</v>
      </c>
      <c r="M569" s="1310" t="s">
        <v>266</v>
      </c>
      <c r="N569" s="1187"/>
      <c r="O569" s="614">
        <v>2.3513161127445666E-2</v>
      </c>
    </row>
    <row r="570" spans="3:15" s="157" customFormat="1" ht="17.100000000000001" customHeight="1" x14ac:dyDescent="0.2">
      <c r="C570" s="1308" t="s">
        <v>231</v>
      </c>
      <c r="D570" s="1187"/>
      <c r="E570" s="612">
        <v>-2.1493314618471853E-2</v>
      </c>
      <c r="H570" s="1309" t="s">
        <v>236</v>
      </c>
      <c r="I570" s="1187"/>
      <c r="J570" s="613">
        <v>7.2691995770790496E-2</v>
      </c>
      <c r="M570" s="1310" t="s">
        <v>236</v>
      </c>
      <c r="N570" s="1187"/>
      <c r="O570" s="614">
        <v>4.9215800590625434E-2</v>
      </c>
    </row>
    <row r="571" spans="3:15" s="157" customFormat="1" ht="17.100000000000001" customHeight="1" x14ac:dyDescent="0.2">
      <c r="C571" s="1308" t="s">
        <v>275</v>
      </c>
      <c r="D571" s="1187"/>
      <c r="E571" s="612">
        <v>-3.299273367798112E-3</v>
      </c>
      <c r="H571" s="1309" t="s">
        <v>219</v>
      </c>
      <c r="I571" s="1187"/>
      <c r="J571" s="613">
        <v>-9.6309509560334794E-2</v>
      </c>
      <c r="M571" s="1310" t="s">
        <v>219</v>
      </c>
      <c r="N571" s="1187"/>
      <c r="O571" s="614">
        <v>-9.1110932935147632E-2</v>
      </c>
    </row>
    <row r="572" spans="3:15" s="157" customFormat="1" ht="17.100000000000001" customHeight="1" x14ac:dyDescent="0.2">
      <c r="C572" s="1308" t="s">
        <v>259</v>
      </c>
      <c r="D572" s="1187"/>
      <c r="E572" s="612">
        <v>-1.5967688504824582E-2</v>
      </c>
      <c r="H572" s="1309" t="s">
        <v>244</v>
      </c>
      <c r="I572" s="1187"/>
      <c r="J572" s="613">
        <v>-3.9350886661393115E-2</v>
      </c>
      <c r="M572" s="1310" t="s">
        <v>244</v>
      </c>
      <c r="N572" s="1187"/>
      <c r="O572" s="614">
        <v>5.229462112875341E-2</v>
      </c>
    </row>
    <row r="573" spans="3:15" s="157" customFormat="1" ht="17.100000000000001" customHeight="1" x14ac:dyDescent="0.2">
      <c r="C573" s="1308" t="s">
        <v>240</v>
      </c>
      <c r="D573" s="1187"/>
      <c r="E573" s="612">
        <v>-2.7406280426266476E-3</v>
      </c>
      <c r="H573" s="1309" t="s">
        <v>265</v>
      </c>
      <c r="I573" s="1187"/>
      <c r="J573" s="613">
        <v>1.4247691204344194E-2</v>
      </c>
      <c r="M573" s="1310" t="s">
        <v>265</v>
      </c>
      <c r="N573" s="1187"/>
      <c r="O573" s="614">
        <v>3.0791263831226731E-3</v>
      </c>
    </row>
    <row r="574" spans="3:15" s="157" customFormat="1" ht="17.100000000000001" customHeight="1" x14ac:dyDescent="0.2">
      <c r="C574" s="1308" t="s">
        <v>261</v>
      </c>
      <c r="D574" s="1187"/>
      <c r="E574" s="612">
        <v>-2.9541218301382139E-3</v>
      </c>
      <c r="H574" s="1309" t="s">
        <v>273</v>
      </c>
      <c r="I574" s="1187"/>
      <c r="J574" s="613">
        <v>-6.9599915604295912E-3</v>
      </c>
      <c r="M574" s="1310" t="s">
        <v>273</v>
      </c>
      <c r="N574" s="1187"/>
      <c r="O574" s="614">
        <v>1.7743441996038761E-2</v>
      </c>
    </row>
    <row r="575" spans="3:15" s="157" customFormat="1" ht="17.100000000000001" customHeight="1" x14ac:dyDescent="0.2">
      <c r="C575" s="1308" t="s">
        <v>253</v>
      </c>
      <c r="D575" s="1187"/>
      <c r="E575" s="612">
        <v>6.6109823213196979E-3</v>
      </c>
      <c r="H575" s="1309" t="s">
        <v>248</v>
      </c>
      <c r="I575" s="1187"/>
      <c r="J575" s="613">
        <v>2.8587803281033868E-2</v>
      </c>
      <c r="M575" s="1310" t="s">
        <v>248</v>
      </c>
      <c r="N575" s="1187"/>
      <c r="O575" s="614">
        <v>1.2837380161326377E-2</v>
      </c>
    </row>
    <row r="576" spans="3:15" s="157" customFormat="1" ht="17.100000000000001" customHeight="1" x14ac:dyDescent="0.2">
      <c r="C576" s="1308" t="s">
        <v>252</v>
      </c>
      <c r="D576" s="1187"/>
      <c r="E576" s="612">
        <v>1.9349237070189328E-2</v>
      </c>
      <c r="H576" s="1309" t="s">
        <v>233</v>
      </c>
      <c r="I576" s="1187"/>
      <c r="J576" s="613">
        <v>5.0804542099878842E-2</v>
      </c>
      <c r="M576" s="1310" t="s">
        <v>233</v>
      </c>
      <c r="N576" s="1187"/>
      <c r="O576" s="614">
        <v>7.7542644553510551E-2</v>
      </c>
    </row>
    <row r="577" spans="3:15" s="157" customFormat="1" ht="17.100000000000001" customHeight="1" x14ac:dyDescent="0.2">
      <c r="C577" s="1308" t="s">
        <v>247</v>
      </c>
      <c r="D577" s="1187"/>
      <c r="E577" s="612">
        <v>3.0726510521011708E-2</v>
      </c>
      <c r="H577" s="1309" t="s">
        <v>220</v>
      </c>
      <c r="I577" s="1187"/>
      <c r="J577" s="613">
        <v>3.7280303222890443E-2</v>
      </c>
      <c r="M577" s="1310" t="s">
        <v>220</v>
      </c>
      <c r="N577" s="1187"/>
      <c r="O577" s="614">
        <v>0.11289865421488854</v>
      </c>
    </row>
    <row r="578" spans="3:15" s="157" customFormat="1" ht="17.100000000000001" customHeight="1" x14ac:dyDescent="0.2">
      <c r="C578" s="1308" t="s">
        <v>224</v>
      </c>
      <c r="D578" s="1187"/>
      <c r="E578" s="612">
        <v>4.2740341246608901E-2</v>
      </c>
      <c r="H578" s="1309" t="s">
        <v>255</v>
      </c>
      <c r="I578" s="1187"/>
      <c r="J578" s="613">
        <v>1.3588948098908538E-2</v>
      </c>
      <c r="M578" s="1310" t="s">
        <v>255</v>
      </c>
      <c r="N578" s="1187"/>
      <c r="O578" s="614">
        <v>1.9920339462077743E-2</v>
      </c>
    </row>
    <row r="579" spans="3:15" s="157" customFormat="1" ht="17.100000000000001" customHeight="1" x14ac:dyDescent="0.2">
      <c r="C579" s="1308" t="s">
        <v>276</v>
      </c>
      <c r="D579" s="1187"/>
      <c r="E579" s="612">
        <v>-2.2039827109577724E-3</v>
      </c>
      <c r="H579" s="1309" t="s">
        <v>235</v>
      </c>
      <c r="I579" s="1187"/>
      <c r="J579" s="613">
        <v>-6.3768359279287354E-2</v>
      </c>
      <c r="M579" s="1310" t="s">
        <v>235</v>
      </c>
      <c r="N579" s="1187"/>
      <c r="O579" s="614">
        <v>-7.828958285613313E-3</v>
      </c>
    </row>
    <row r="580" spans="3:15" s="157" customFormat="1" ht="17.100000000000001" customHeight="1" x14ac:dyDescent="0.2">
      <c r="C580" s="1308" t="s">
        <v>251</v>
      </c>
      <c r="D580" s="1187"/>
      <c r="E580" s="612">
        <v>-1.2688398862643217E-2</v>
      </c>
      <c r="H580" s="1309" t="s">
        <v>258</v>
      </c>
      <c r="I580" s="1187"/>
      <c r="J580" s="613">
        <v>-2.3529172703695471E-2</v>
      </c>
      <c r="M580" s="1310" t="s">
        <v>258</v>
      </c>
      <c r="N580" s="1187"/>
      <c r="O580" s="614">
        <v>-2.7586489324860481E-2</v>
      </c>
    </row>
    <row r="581" spans="3:15" s="157" customFormat="1" ht="17.100000000000001" customHeight="1" x14ac:dyDescent="0.2">
      <c r="C581" s="1308" t="s">
        <v>239</v>
      </c>
      <c r="D581" s="1187"/>
      <c r="E581" s="612">
        <v>-1.8657399762062817E-2</v>
      </c>
      <c r="H581" s="1309" t="s">
        <v>271</v>
      </c>
      <c r="I581" s="1187"/>
      <c r="J581" s="613">
        <v>-1.5644219117215134E-2</v>
      </c>
      <c r="M581" s="1310" t="s">
        <v>271</v>
      </c>
      <c r="N581" s="1187"/>
      <c r="O581" s="614">
        <v>-1.0290842704560862E-2</v>
      </c>
    </row>
    <row r="582" spans="3:15" s="157" customFormat="1" ht="17.100000000000001" customHeight="1" x14ac:dyDescent="0.2">
      <c r="C582" s="1308" t="s">
        <v>257</v>
      </c>
      <c r="D582" s="1187"/>
      <c r="E582" s="612">
        <v>1.7245534111845352E-2</v>
      </c>
      <c r="H582" s="1309" t="s">
        <v>269</v>
      </c>
      <c r="I582" s="1187"/>
      <c r="J582" s="613">
        <v>-1.4258702105359827E-2</v>
      </c>
      <c r="M582" s="1310" t="s">
        <v>269</v>
      </c>
      <c r="N582" s="1187"/>
      <c r="O582" s="614">
        <v>-2.01926608936169E-2</v>
      </c>
    </row>
    <row r="583" spans="3:15" s="157" customFormat="1" ht="17.100000000000001" customHeight="1" x14ac:dyDescent="0.2">
      <c r="C583" s="1308" t="s">
        <v>246</v>
      </c>
      <c r="D583" s="1187"/>
      <c r="E583" s="612">
        <v>1.7893679807334417E-2</v>
      </c>
      <c r="H583" s="1309" t="s">
        <v>221</v>
      </c>
      <c r="I583" s="1187"/>
      <c r="J583" s="613">
        <v>6.9365385753184072E-2</v>
      </c>
      <c r="M583" s="1310" t="s">
        <v>221</v>
      </c>
      <c r="N583" s="1187"/>
      <c r="O583" s="614">
        <v>0.10117056819247917</v>
      </c>
    </row>
    <row r="584" spans="3:15" s="157" customFormat="1" ht="17.100000000000001" customHeight="1" x14ac:dyDescent="0.2">
      <c r="C584" s="1308" t="s">
        <v>222</v>
      </c>
      <c r="D584" s="1187"/>
      <c r="E584" s="612">
        <v>7.5981890250500964E-2</v>
      </c>
      <c r="H584" s="1309" t="s">
        <v>278</v>
      </c>
      <c r="I584" s="1187"/>
      <c r="J584" s="613">
        <v>2.5738134437402018E-4</v>
      </c>
      <c r="M584" s="1310" t="s">
        <v>278</v>
      </c>
      <c r="N584" s="1187"/>
      <c r="O584" s="614">
        <v>-7.4513413531732782E-3</v>
      </c>
    </row>
    <row r="585" spans="3:15" s="157" customFormat="1" ht="17.100000000000001" customHeight="1" x14ac:dyDescent="0.2">
      <c r="C585" s="1308" t="s">
        <v>155</v>
      </c>
      <c r="D585" s="1187"/>
      <c r="E585" s="612">
        <v>3.3720867698396016E-2</v>
      </c>
      <c r="H585" s="1309" t="s">
        <v>267</v>
      </c>
      <c r="I585" s="1187"/>
      <c r="J585" s="613">
        <v>1.3396600545289471E-2</v>
      </c>
      <c r="M585" s="1310" t="s">
        <v>267</v>
      </c>
      <c r="N585" s="1187"/>
      <c r="O585" s="614">
        <v>-1.5226107764692003E-3</v>
      </c>
    </row>
    <row r="586" spans="3:15" s="157" customFormat="1" ht="17.100000000000001" customHeight="1" x14ac:dyDescent="0.2">
      <c r="C586" s="1308" t="s">
        <v>218</v>
      </c>
      <c r="D586" s="1187"/>
      <c r="E586" s="612">
        <v>-7.8206714568610392E-2</v>
      </c>
      <c r="H586" s="1309" t="s">
        <v>231</v>
      </c>
      <c r="I586" s="1187"/>
      <c r="J586" s="613">
        <v>-3.1268931357619788E-2</v>
      </c>
      <c r="M586" s="1310" t="s">
        <v>231</v>
      </c>
      <c r="N586" s="1187"/>
      <c r="O586" s="614">
        <v>-9.3506944662003724E-2</v>
      </c>
    </row>
    <row r="587" spans="3:15" s="157" customFormat="1" ht="17.100000000000001" customHeight="1" x14ac:dyDescent="0.2">
      <c r="C587" s="1308" t="s">
        <v>272</v>
      </c>
      <c r="D587" s="1187"/>
      <c r="E587" s="612">
        <v>-7.4724320138195906E-3</v>
      </c>
      <c r="H587" s="1309" t="s">
        <v>275</v>
      </c>
      <c r="I587" s="1187"/>
      <c r="J587" s="613">
        <v>-7.1277170674331871E-3</v>
      </c>
      <c r="M587" s="1310" t="s">
        <v>275</v>
      </c>
      <c r="N587" s="1187"/>
      <c r="O587" s="614">
        <v>-4.7635032855459121E-3</v>
      </c>
    </row>
    <row r="588" spans="3:15" s="157" customFormat="1" ht="17.100000000000001" customHeight="1" x14ac:dyDescent="0.2">
      <c r="C588" s="1308" t="s">
        <v>270</v>
      </c>
      <c r="D588" s="1187"/>
      <c r="E588" s="612">
        <v>1.0196681040017965E-2</v>
      </c>
      <c r="H588" s="1309" t="s">
        <v>259</v>
      </c>
      <c r="I588" s="1187"/>
      <c r="J588" s="613">
        <v>-1.6685429346410471E-2</v>
      </c>
      <c r="M588" s="1310" t="s">
        <v>259</v>
      </c>
      <c r="N588" s="1187"/>
      <c r="O588" s="614">
        <v>-1.8702760430236443E-2</v>
      </c>
    </row>
    <row r="589" spans="3:15" s="157" customFormat="1" ht="17.100000000000001" customHeight="1" x14ac:dyDescent="0.2">
      <c r="C589" s="1308" t="s">
        <v>277</v>
      </c>
      <c r="D589" s="1187"/>
      <c r="E589" s="612">
        <v>2.7226184662646259E-3</v>
      </c>
      <c r="H589" s="1309" t="s">
        <v>240</v>
      </c>
      <c r="I589" s="1187"/>
      <c r="J589" s="613">
        <v>-4.1076513707950901E-2</v>
      </c>
      <c r="M589" s="1310" t="s">
        <v>240</v>
      </c>
      <c r="N589" s="1187"/>
      <c r="O589" s="614">
        <v>8.0041049805398973E-2</v>
      </c>
    </row>
    <row r="590" spans="3:15" s="157" customFormat="1" ht="17.100000000000001" customHeight="1" x14ac:dyDescent="0.2">
      <c r="C590" s="1308" t="s">
        <v>229</v>
      </c>
      <c r="D590" s="1187"/>
      <c r="E590" s="612">
        <v>6.3297070274198827E-2</v>
      </c>
      <c r="H590" s="1309" t="s">
        <v>261</v>
      </c>
      <c r="I590" s="1187"/>
      <c r="J590" s="613">
        <v>6.7424822031106873E-3</v>
      </c>
      <c r="M590" s="1310" t="s">
        <v>261</v>
      </c>
      <c r="N590" s="1187"/>
      <c r="O590" s="614">
        <v>-3.1941355127357636E-2</v>
      </c>
    </row>
    <row r="591" spans="3:15" s="157" customFormat="1" ht="17.100000000000001" customHeight="1" x14ac:dyDescent="0.2">
      <c r="C591" s="1308" t="s">
        <v>241</v>
      </c>
      <c r="D591" s="1187"/>
      <c r="E591" s="612">
        <v>4.4971067595512129E-2</v>
      </c>
      <c r="H591" s="1309" t="s">
        <v>253</v>
      </c>
      <c r="I591" s="1187"/>
      <c r="J591" s="613">
        <v>-2.4513620727433839E-4</v>
      </c>
      <c r="M591" s="1310" t="s">
        <v>253</v>
      </c>
      <c r="N591" s="1187"/>
      <c r="O591" s="614">
        <v>4.3863916370285423E-2</v>
      </c>
    </row>
    <row r="592" spans="3:15" s="157" customFormat="1" ht="17.100000000000001" customHeight="1" x14ac:dyDescent="0.2">
      <c r="C592" s="1308" t="s">
        <v>238</v>
      </c>
      <c r="D592" s="1187"/>
      <c r="E592" s="612">
        <v>-5.7851064209559308E-2</v>
      </c>
      <c r="H592" s="1309" t="s">
        <v>252</v>
      </c>
      <c r="I592" s="1187"/>
      <c r="J592" s="613">
        <v>2.1990697429243984E-2</v>
      </c>
      <c r="M592" s="1310" t="s">
        <v>252</v>
      </c>
      <c r="N592" s="1187"/>
      <c r="O592" s="614">
        <v>2.8286243153293325E-2</v>
      </c>
    </row>
    <row r="593" spans="3:15" s="157" customFormat="1" ht="17.100000000000001" customHeight="1" x14ac:dyDescent="0.2">
      <c r="C593" s="1308" t="s">
        <v>262</v>
      </c>
      <c r="D593" s="1187"/>
      <c r="E593" s="612">
        <v>1.5403070299192642E-2</v>
      </c>
      <c r="H593" s="1309" t="s">
        <v>247</v>
      </c>
      <c r="I593" s="1187"/>
      <c r="J593" s="613">
        <v>2.7794895877868542E-2</v>
      </c>
      <c r="M593" s="1310" t="s">
        <v>247</v>
      </c>
      <c r="N593" s="1187"/>
      <c r="O593" s="614">
        <v>5.454784843087232E-2</v>
      </c>
    </row>
    <row r="594" spans="3:15" s="157" customFormat="1" ht="17.100000000000001" customHeight="1" x14ac:dyDescent="0.2">
      <c r="C594" s="1308" t="s">
        <v>254</v>
      </c>
      <c r="D594" s="1187"/>
      <c r="E594" s="612">
        <v>1.3831736633278191E-2</v>
      </c>
      <c r="H594" s="1309" t="s">
        <v>224</v>
      </c>
      <c r="I594" s="1187"/>
      <c r="J594" s="613">
        <v>4.8121819858112612E-2</v>
      </c>
      <c r="M594" s="1310" t="s">
        <v>224</v>
      </c>
      <c r="N594" s="1187"/>
      <c r="O594" s="614">
        <v>0.10429467582383091</v>
      </c>
    </row>
    <row r="595" spans="3:15" s="157" customFormat="1" ht="17.100000000000001" customHeight="1" x14ac:dyDescent="0.2">
      <c r="C595" s="1314" t="s">
        <v>274</v>
      </c>
      <c r="D595" s="1187"/>
      <c r="E595" s="615">
        <v>-1.1700166706534048E-3</v>
      </c>
      <c r="H595" s="1309" t="s">
        <v>276</v>
      </c>
      <c r="I595" s="1187"/>
      <c r="J595" s="613">
        <v>1.1275710564597431E-2</v>
      </c>
      <c r="M595" s="1310" t="s">
        <v>276</v>
      </c>
      <c r="N595" s="1187"/>
      <c r="O595" s="614">
        <v>4.3040888266895514E-4</v>
      </c>
    </row>
    <row r="596" spans="3:15" s="157" customFormat="1" ht="17.100000000000001" customHeight="1" x14ac:dyDescent="0.2">
      <c r="C596" s="1190"/>
      <c r="D596" s="1206"/>
      <c r="E596" s="436"/>
      <c r="H596" s="1309" t="s">
        <v>251</v>
      </c>
      <c r="I596" s="1187"/>
      <c r="J596" s="613">
        <v>-1.176397662307411E-2</v>
      </c>
      <c r="M596" s="1310" t="s">
        <v>251</v>
      </c>
      <c r="N596" s="1187"/>
      <c r="O596" s="614">
        <v>-4.5021274193736506E-2</v>
      </c>
    </row>
    <row r="597" spans="3:15" s="157" customFormat="1" ht="17.100000000000001" customHeight="1" x14ac:dyDescent="0.2">
      <c r="C597" s="1190"/>
      <c r="D597" s="1187"/>
      <c r="H597" s="1309" t="s">
        <v>239</v>
      </c>
      <c r="I597" s="1187"/>
      <c r="J597" s="613">
        <v>-3.3144344785766638E-2</v>
      </c>
      <c r="M597" s="1310" t="s">
        <v>239</v>
      </c>
      <c r="N597" s="1187"/>
      <c r="O597" s="614">
        <v>-8.5563797307177808E-2</v>
      </c>
    </row>
    <row r="598" spans="3:15" s="157" customFormat="1" ht="17.100000000000001" customHeight="1" x14ac:dyDescent="0.2">
      <c r="C598" s="1297" t="s">
        <v>185</v>
      </c>
      <c r="D598" s="1187"/>
      <c r="E598" s="1187"/>
      <c r="H598" s="1309" t="s">
        <v>257</v>
      </c>
      <c r="I598" s="1187"/>
      <c r="J598" s="613">
        <v>2.3061886233998734E-2</v>
      </c>
      <c r="M598" s="1310" t="s">
        <v>257</v>
      </c>
      <c r="N598" s="1187"/>
      <c r="O598" s="614">
        <v>9.9912771272049362E-5</v>
      </c>
    </row>
    <row r="599" spans="3:15" s="157" customFormat="1" ht="17.100000000000001" customHeight="1" x14ac:dyDescent="0.2">
      <c r="C599" s="1332" t="s">
        <v>133</v>
      </c>
      <c r="D599" s="1187"/>
      <c r="E599" s="642" t="s">
        <v>135</v>
      </c>
      <c r="H599" s="1309" t="s">
        <v>246</v>
      </c>
      <c r="I599" s="1187"/>
      <c r="J599" s="613">
        <v>1.3779084743771366E-2</v>
      </c>
      <c r="M599" s="1310" t="s">
        <v>246</v>
      </c>
      <c r="N599" s="1187"/>
      <c r="O599" s="614">
        <v>5.5709402177338919E-2</v>
      </c>
    </row>
    <row r="600" spans="3:15" s="157" customFormat="1" ht="17.100000000000001" customHeight="1" x14ac:dyDescent="0.2">
      <c r="C600" s="1321" t="s">
        <v>135</v>
      </c>
      <c r="D600" s="1206"/>
      <c r="E600" s="643">
        <v>0.99999999999999989</v>
      </c>
      <c r="H600" s="1309" t="s">
        <v>222</v>
      </c>
      <c r="I600" s="1187"/>
      <c r="J600" s="613">
        <v>8.2646103531544182E-2</v>
      </c>
      <c r="M600" s="1310" t="s">
        <v>222</v>
      </c>
      <c r="N600" s="1187"/>
      <c r="O600" s="614">
        <v>0.11113450097979782</v>
      </c>
    </row>
    <row r="601" spans="3:15" s="157" customFormat="1" ht="17.100000000000001" customHeight="1" x14ac:dyDescent="0.2">
      <c r="C601" s="1190"/>
      <c r="D601" s="1206"/>
      <c r="E601" s="436"/>
      <c r="H601" s="1309" t="s">
        <v>155</v>
      </c>
      <c r="I601" s="1187"/>
      <c r="J601" s="613">
        <v>-3.4670562306510066E-3</v>
      </c>
      <c r="M601" s="1310" t="s">
        <v>155</v>
      </c>
      <c r="N601" s="1187"/>
      <c r="O601" s="614">
        <v>2.9589469094254792E-2</v>
      </c>
    </row>
    <row r="602" spans="3:15" s="157" customFormat="1" ht="17.100000000000001" customHeight="1" x14ac:dyDescent="0.2">
      <c r="C602" s="1190"/>
      <c r="D602" s="1187"/>
      <c r="H602" s="1309" t="s">
        <v>218</v>
      </c>
      <c r="I602" s="1187"/>
      <c r="J602" s="613">
        <v>-8.5924308688405768E-2</v>
      </c>
      <c r="M602" s="1310" t="s">
        <v>218</v>
      </c>
      <c r="N602" s="1187"/>
      <c r="O602" s="614">
        <v>-4.2846869479257227E-2</v>
      </c>
    </row>
    <row r="603" spans="3:15" s="157" customFormat="1" ht="17.100000000000001" customHeight="1" x14ac:dyDescent="0.2">
      <c r="C603" s="1190"/>
      <c r="D603" s="1187"/>
      <c r="H603" s="1309" t="s">
        <v>272</v>
      </c>
      <c r="I603" s="1187"/>
      <c r="J603" s="613">
        <v>-3.4412246240746618E-3</v>
      </c>
      <c r="M603" s="1310" t="s">
        <v>272</v>
      </c>
      <c r="N603" s="1187"/>
      <c r="O603" s="614">
        <v>1.2252260127759396E-2</v>
      </c>
    </row>
    <row r="604" spans="3:15" s="157" customFormat="1" ht="17.100000000000001" customHeight="1" x14ac:dyDescent="0.2">
      <c r="C604" s="1190"/>
      <c r="D604" s="1187"/>
      <c r="H604" s="1309" t="s">
        <v>270</v>
      </c>
      <c r="I604" s="1187"/>
      <c r="J604" s="613">
        <v>-9.3093863261367801E-3</v>
      </c>
      <c r="M604" s="1310" t="s">
        <v>270</v>
      </c>
      <c r="N604" s="1187"/>
      <c r="O604" s="614">
        <v>5.3838540464005696E-3</v>
      </c>
    </row>
    <row r="605" spans="3:15" s="157" customFormat="1" ht="17.100000000000001" customHeight="1" x14ac:dyDescent="0.2">
      <c r="C605" s="1190"/>
      <c r="D605" s="1187"/>
      <c r="H605" s="1309" t="s">
        <v>277</v>
      </c>
      <c r="I605" s="1187"/>
      <c r="J605" s="613">
        <v>-8.3815575104941153E-3</v>
      </c>
      <c r="M605" s="1310" t="s">
        <v>277</v>
      </c>
      <c r="N605" s="1187"/>
      <c r="O605" s="614">
        <v>7.6126954098950936E-3</v>
      </c>
    </row>
    <row r="606" spans="3:15" s="157" customFormat="1" ht="17.100000000000001" customHeight="1" x14ac:dyDescent="0.2">
      <c r="C606" s="1190"/>
      <c r="D606" s="1187"/>
      <c r="H606" s="1309" t="s">
        <v>229</v>
      </c>
      <c r="I606" s="1187"/>
      <c r="J606" s="613">
        <v>4.4378535457637196E-2</v>
      </c>
      <c r="M606" s="1310" t="s">
        <v>229</v>
      </c>
      <c r="N606" s="1187"/>
      <c r="O606" s="614">
        <v>5.9340115196272115E-2</v>
      </c>
    </row>
    <row r="607" spans="3:15" s="157" customFormat="1" ht="17.100000000000001" customHeight="1" x14ac:dyDescent="0.2">
      <c r="C607" s="1190"/>
      <c r="D607" s="1187"/>
      <c r="H607" s="1309" t="s">
        <v>241</v>
      </c>
      <c r="I607" s="1187"/>
      <c r="J607" s="613">
        <v>5.6681741154104535E-2</v>
      </c>
      <c r="M607" s="1310" t="s">
        <v>241</v>
      </c>
      <c r="N607" s="1187"/>
      <c r="O607" s="614">
        <v>1.9350544171566165E-2</v>
      </c>
    </row>
    <row r="608" spans="3:15" s="157" customFormat="1" ht="17.100000000000001" customHeight="1" x14ac:dyDescent="0.2">
      <c r="C608" s="1190"/>
      <c r="D608" s="1187"/>
      <c r="H608" s="1309" t="s">
        <v>238</v>
      </c>
      <c r="I608" s="1187"/>
      <c r="J608" s="613">
        <v>-6.6605485768728753E-2</v>
      </c>
      <c r="M608" s="1310" t="s">
        <v>238</v>
      </c>
      <c r="N608" s="1187"/>
      <c r="O608" s="614">
        <v>-5.8996627199147181E-2</v>
      </c>
    </row>
    <row r="609" spans="3:15" s="157" customFormat="1" ht="17.100000000000001" customHeight="1" x14ac:dyDescent="0.2">
      <c r="C609" s="1190"/>
      <c r="D609" s="1187"/>
      <c r="H609" s="1309" t="s">
        <v>262</v>
      </c>
      <c r="I609" s="1187"/>
      <c r="J609" s="613">
        <v>-7.0973461091686221E-3</v>
      </c>
      <c r="M609" s="1310" t="s">
        <v>262</v>
      </c>
      <c r="N609" s="1187"/>
      <c r="O609" s="614">
        <v>1.2400154102385636E-2</v>
      </c>
    </row>
    <row r="610" spans="3:15" s="157" customFormat="1" ht="17.100000000000001" customHeight="1" x14ac:dyDescent="0.2">
      <c r="C610" s="1190"/>
      <c r="D610" s="1187"/>
      <c r="H610" s="1309" t="s">
        <v>254</v>
      </c>
      <c r="I610" s="1187"/>
      <c r="J610" s="613">
        <v>-2.643376064639516E-2</v>
      </c>
      <c r="M610" s="1310" t="s">
        <v>254</v>
      </c>
      <c r="N610" s="1187"/>
      <c r="O610" s="614">
        <v>3.3986665475603105E-2</v>
      </c>
    </row>
    <row r="611" spans="3:15" s="157" customFormat="1" ht="17.100000000000001" customHeight="1" x14ac:dyDescent="0.2">
      <c r="C611" s="1190"/>
      <c r="D611" s="1187"/>
      <c r="H611" s="1309" t="s">
        <v>274</v>
      </c>
      <c r="I611" s="1187"/>
      <c r="J611" s="613">
        <v>2.8465045620795223E-4</v>
      </c>
      <c r="M611" s="1310" t="s">
        <v>274</v>
      </c>
      <c r="N611" s="1187"/>
      <c r="O611" s="614">
        <v>1.7214556330258285E-2</v>
      </c>
    </row>
    <row r="612" spans="3:15" s="157" customFormat="1" ht="17.100000000000001" customHeight="1" x14ac:dyDescent="0.2">
      <c r="C612" s="1190"/>
      <c r="D612" s="1187"/>
      <c r="H612" s="1309" t="s">
        <v>268</v>
      </c>
      <c r="I612" s="1187"/>
      <c r="J612" s="613">
        <v>-2.1977086813280047E-2</v>
      </c>
      <c r="M612" s="1310" t="s">
        <v>268</v>
      </c>
      <c r="N612" s="1187"/>
      <c r="O612" s="614">
        <v>-1.5250860407886358E-2</v>
      </c>
    </row>
    <row r="613" spans="3:15" s="157" customFormat="1" ht="17.100000000000001" customHeight="1" x14ac:dyDescent="0.2">
      <c r="C613" s="1190"/>
      <c r="D613" s="1187"/>
      <c r="H613" s="1309" t="s">
        <v>264</v>
      </c>
      <c r="I613" s="1187"/>
      <c r="J613" s="613">
        <v>-2.2062802074237029E-2</v>
      </c>
      <c r="M613" s="1310" t="s">
        <v>264</v>
      </c>
      <c r="N613" s="1187"/>
      <c r="O613" s="614">
        <v>-1.1674964976006027E-2</v>
      </c>
    </row>
    <row r="614" spans="3:15" s="157" customFormat="1" ht="17.100000000000001" customHeight="1" x14ac:dyDescent="0.2">
      <c r="C614" s="1190"/>
      <c r="D614" s="1187"/>
      <c r="H614" s="1309" t="s">
        <v>250</v>
      </c>
      <c r="I614" s="1187"/>
      <c r="J614" s="613">
        <v>-2.8069462529272057E-2</v>
      </c>
      <c r="M614" s="1310" t="s">
        <v>250</v>
      </c>
      <c r="N614" s="1187"/>
      <c r="O614" s="614">
        <v>-3.0741845643751278E-2</v>
      </c>
    </row>
    <row r="615" spans="3:15" s="157" customFormat="1" ht="17.100000000000001" customHeight="1" x14ac:dyDescent="0.2">
      <c r="C615" s="1190"/>
      <c r="D615" s="1187"/>
      <c r="H615" s="1309" t="s">
        <v>256</v>
      </c>
      <c r="I615" s="1187"/>
      <c r="J615" s="613">
        <v>-2.5325825070964071E-2</v>
      </c>
      <c r="M615" s="1310" t="s">
        <v>256</v>
      </c>
      <c r="N615" s="1187"/>
      <c r="O615" s="614">
        <v>-1.2001630840592291E-2</v>
      </c>
    </row>
    <row r="616" spans="3:15" s="157" customFormat="1" ht="17.100000000000001" customHeight="1" x14ac:dyDescent="0.2">
      <c r="C616" s="1190"/>
      <c r="D616" s="1187"/>
      <c r="H616" s="1309" t="s">
        <v>243</v>
      </c>
      <c r="I616" s="1187"/>
      <c r="J616" s="613">
        <v>-1.0290918651516922E-2</v>
      </c>
      <c r="M616" s="1310" t="s">
        <v>243</v>
      </c>
      <c r="N616" s="1187"/>
      <c r="O616" s="614">
        <v>-6.6129088206751049E-2</v>
      </c>
    </row>
    <row r="617" spans="3:15" s="157" customFormat="1" ht="17.100000000000001" customHeight="1" x14ac:dyDescent="0.2">
      <c r="C617" s="1190"/>
      <c r="D617" s="1187"/>
      <c r="H617" s="1309" t="s">
        <v>237</v>
      </c>
      <c r="I617" s="1187"/>
      <c r="J617" s="613">
        <v>-2.0693521900949644E-2</v>
      </c>
      <c r="M617" s="1310" t="s">
        <v>237</v>
      </c>
      <c r="N617" s="1187"/>
      <c r="O617" s="614">
        <v>-8.9780795051471241E-2</v>
      </c>
    </row>
    <row r="618" spans="3:15" s="157" customFormat="1" ht="17.100000000000001" customHeight="1" x14ac:dyDescent="0.2">
      <c r="C618" s="1190"/>
      <c r="D618" s="1187"/>
      <c r="H618" s="1309" t="s">
        <v>245</v>
      </c>
      <c r="I618" s="1187"/>
      <c r="J618" s="613">
        <v>-2.145013611172834E-2</v>
      </c>
      <c r="M618" s="1310" t="s">
        <v>245</v>
      </c>
      <c r="N618" s="1187"/>
      <c r="O618" s="614">
        <v>-5.7860015634702042E-2</v>
      </c>
    </row>
    <row r="619" spans="3:15" s="157" customFormat="1" ht="17.100000000000001" customHeight="1" x14ac:dyDescent="0.2">
      <c r="C619" s="1190"/>
      <c r="D619" s="1187"/>
      <c r="H619" s="1315" t="s">
        <v>260</v>
      </c>
      <c r="I619" s="1187"/>
      <c r="J619" s="617">
        <v>-2.3355326912356675E-2</v>
      </c>
      <c r="M619" s="1316" t="s">
        <v>260</v>
      </c>
      <c r="N619" s="1187"/>
      <c r="O619" s="618">
        <v>1.6100294506085185E-2</v>
      </c>
    </row>
    <row r="620" spans="3:15" s="157" customFormat="1" ht="12.95" customHeight="1" x14ac:dyDescent="0.2">
      <c r="C620" s="1190"/>
      <c r="D620" s="1187"/>
      <c r="H620" s="1190"/>
      <c r="I620" s="1206"/>
      <c r="J620" s="436"/>
      <c r="M620" s="1190"/>
      <c r="N620" s="1206"/>
      <c r="O620" s="436"/>
    </row>
    <row r="621" spans="3:15" s="157" customFormat="1" ht="15" customHeight="1" x14ac:dyDescent="0.2">
      <c r="C621" s="1190"/>
      <c r="D621" s="1187"/>
      <c r="H621" s="1190"/>
      <c r="I621" s="1187"/>
      <c r="M621" s="1190"/>
      <c r="N621" s="1187"/>
    </row>
    <row r="622" spans="3:15" s="157" customFormat="1" ht="36" customHeight="1" x14ac:dyDescent="0.2">
      <c r="C622" s="1190"/>
      <c r="D622" s="1187"/>
      <c r="H622" s="1298" t="s">
        <v>185</v>
      </c>
      <c r="I622" s="1187"/>
      <c r="J622" s="1187"/>
      <c r="M622" s="1299" t="s">
        <v>185</v>
      </c>
      <c r="N622" s="1187"/>
      <c r="O622" s="1187"/>
    </row>
    <row r="623" spans="3:15" s="157" customFormat="1" ht="15.95" customHeight="1" x14ac:dyDescent="0.2">
      <c r="C623" s="1190"/>
      <c r="D623" s="1187"/>
      <c r="H623" s="1333" t="s">
        <v>133</v>
      </c>
      <c r="I623" s="1187"/>
      <c r="J623" s="644" t="s">
        <v>135</v>
      </c>
      <c r="M623" s="1334" t="s">
        <v>133</v>
      </c>
      <c r="N623" s="1187"/>
      <c r="O623" s="645" t="s">
        <v>135</v>
      </c>
    </row>
    <row r="624" spans="3:15" s="157" customFormat="1" ht="17.100000000000001" customHeight="1" x14ac:dyDescent="0.2">
      <c r="C624" s="1190"/>
      <c r="D624" s="1187"/>
      <c r="H624" s="1330" t="s">
        <v>135</v>
      </c>
      <c r="I624" s="1206"/>
      <c r="J624" s="646">
        <v>1</v>
      </c>
      <c r="M624" s="1331" t="s">
        <v>135</v>
      </c>
      <c r="N624" s="1206"/>
      <c r="O624" s="647">
        <v>1</v>
      </c>
    </row>
    <row r="625" spans="3:15" s="157" customFormat="1" ht="39.950000000000003" customHeight="1" x14ac:dyDescent="0.2">
      <c r="C625" s="1190"/>
      <c r="D625" s="1187"/>
      <c r="H625" s="1190"/>
      <c r="I625" s="1206"/>
      <c r="J625" s="436"/>
      <c r="M625" s="1190"/>
      <c r="N625" s="1206"/>
      <c r="O625" s="436"/>
    </row>
    <row r="626" spans="3:15" s="157" customFormat="1" ht="15" customHeight="1" x14ac:dyDescent="0.2">
      <c r="C626" s="1190"/>
      <c r="D626" s="1187"/>
      <c r="H626" s="1190"/>
      <c r="I626" s="1187"/>
      <c r="M626" s="1190"/>
      <c r="N626" s="1187"/>
    </row>
    <row r="627" spans="3:15" s="157" customFormat="1" ht="15" customHeight="1" x14ac:dyDescent="0.2">
      <c r="C627" s="1190"/>
      <c r="D627" s="1187"/>
      <c r="H627" s="1190"/>
      <c r="I627" s="1187"/>
      <c r="M627" s="1190"/>
      <c r="N627" s="1187"/>
    </row>
    <row r="628" spans="3:15" s="157" customFormat="1" ht="15" customHeight="1" x14ac:dyDescent="0.2">
      <c r="C628" s="1190"/>
      <c r="D628" s="1187"/>
      <c r="H628" s="1190"/>
      <c r="I628" s="1187"/>
      <c r="M628" s="1190"/>
      <c r="N628" s="1187"/>
    </row>
    <row r="629" spans="3:15" s="157" customFormat="1" ht="15" customHeight="1" x14ac:dyDescent="0.2">
      <c r="C629" s="1190"/>
      <c r="D629" s="1187"/>
      <c r="H629" s="1190"/>
      <c r="I629" s="1187"/>
      <c r="M629" s="1190"/>
      <c r="N629" s="1187"/>
    </row>
    <row r="630" spans="3:15" s="157" customFormat="1" ht="15" customHeight="1" x14ac:dyDescent="0.2">
      <c r="C630" s="1190"/>
      <c r="D630" s="1187"/>
      <c r="H630" s="1190"/>
      <c r="I630" s="1187"/>
      <c r="M630" s="1190"/>
      <c r="N630" s="1187"/>
    </row>
    <row r="631" spans="3:15" s="157" customFormat="1" ht="15" customHeight="1" x14ac:dyDescent="0.2">
      <c r="C631" s="1190"/>
      <c r="D631" s="1187"/>
      <c r="H631" s="1190"/>
      <c r="I631" s="1187"/>
      <c r="M631" s="1190"/>
      <c r="N631" s="1187"/>
    </row>
    <row r="632" spans="3:15" s="157" customFormat="1" ht="15" customHeight="1" x14ac:dyDescent="0.2">
      <c r="C632" s="1190"/>
      <c r="D632" s="1187"/>
      <c r="H632" s="1190"/>
      <c r="I632" s="1187"/>
      <c r="M632" s="1190"/>
      <c r="N632" s="1187"/>
    </row>
    <row r="633" spans="3:15" s="157" customFormat="1" ht="15" customHeight="1" x14ac:dyDescent="0.2">
      <c r="C633" s="1190"/>
      <c r="D633" s="1187"/>
      <c r="H633" s="1190"/>
      <c r="I633" s="1187"/>
      <c r="M633" s="1190"/>
      <c r="N633" s="1187"/>
    </row>
    <row r="634" spans="3:15" s="157" customFormat="1" ht="15" customHeight="1" x14ac:dyDescent="0.2">
      <c r="C634" s="1190"/>
      <c r="D634" s="1187"/>
      <c r="H634" s="1190"/>
      <c r="I634" s="1187"/>
      <c r="M634" s="1190"/>
      <c r="N634" s="1187"/>
    </row>
    <row r="635" spans="3:15" s="157" customFormat="1" ht="15" customHeight="1" x14ac:dyDescent="0.2">
      <c r="C635" s="1190"/>
      <c r="D635" s="1187"/>
      <c r="H635" s="1190"/>
      <c r="I635" s="1187"/>
      <c r="M635" s="1190"/>
      <c r="N635" s="1187"/>
    </row>
    <row r="636" spans="3:15" s="157" customFormat="1" ht="15" customHeight="1" x14ac:dyDescent="0.2">
      <c r="C636" s="1190"/>
      <c r="D636" s="1187"/>
      <c r="H636" s="1190"/>
      <c r="I636" s="1187"/>
      <c r="M636" s="1190"/>
      <c r="N636" s="1187"/>
    </row>
    <row r="637" spans="3:15" s="157" customFormat="1" ht="15" customHeight="1" x14ac:dyDescent="0.2">
      <c r="C637" s="1190"/>
      <c r="D637" s="1187"/>
      <c r="H637" s="1190"/>
      <c r="I637" s="1187"/>
      <c r="M637" s="1190"/>
      <c r="N637" s="1187"/>
    </row>
    <row r="638" spans="3:15" s="157" customFormat="1" ht="15" customHeight="1" x14ac:dyDescent="0.2">
      <c r="C638" s="1190"/>
      <c r="D638" s="1187"/>
      <c r="H638" s="1190"/>
      <c r="I638" s="1187"/>
      <c r="M638" s="1190"/>
      <c r="N638" s="1187"/>
    </row>
    <row r="639" spans="3:15" s="157" customFormat="1" ht="15" customHeight="1" x14ac:dyDescent="0.2">
      <c r="C639" s="1190"/>
      <c r="D639" s="1187"/>
      <c r="H639" s="1190"/>
      <c r="I639" s="1187"/>
      <c r="M639" s="1190"/>
      <c r="N639" s="1187"/>
    </row>
    <row r="640" spans="3:15" s="157" customFormat="1" ht="15" customHeight="1" x14ac:dyDescent="0.2">
      <c r="C640" s="1190"/>
      <c r="D640" s="1187"/>
      <c r="H640" s="1190"/>
      <c r="I640" s="1187"/>
      <c r="M640" s="1190"/>
      <c r="N640" s="1187"/>
    </row>
    <row r="641" spans="3:14" s="157" customFormat="1" ht="15" customHeight="1" x14ac:dyDescent="0.2">
      <c r="C641" s="1190"/>
      <c r="D641" s="1187"/>
      <c r="H641" s="1190"/>
      <c r="I641" s="1187"/>
      <c r="M641" s="1190"/>
      <c r="N641" s="1187"/>
    </row>
    <row r="642" spans="3:14" s="157" customFormat="1" ht="15" customHeight="1" x14ac:dyDescent="0.2">
      <c r="C642" s="1190"/>
      <c r="D642" s="1187"/>
      <c r="H642" s="1190"/>
      <c r="I642" s="1187"/>
      <c r="M642" s="1190"/>
      <c r="N642" s="1187"/>
    </row>
    <row r="643" spans="3:14" s="157" customFormat="1" ht="15" customHeight="1" x14ac:dyDescent="0.2">
      <c r="C643" s="1190"/>
      <c r="D643" s="1187"/>
      <c r="H643" s="1190"/>
      <c r="I643" s="1187"/>
      <c r="M643" s="1190"/>
      <c r="N643" s="1187"/>
    </row>
    <row r="644" spans="3:14" s="157" customFormat="1" ht="15" customHeight="1" x14ac:dyDescent="0.2">
      <c r="C644" s="1190"/>
      <c r="D644" s="1187"/>
      <c r="H644" s="1190"/>
      <c r="I644" s="1187"/>
      <c r="M644" s="1190"/>
      <c r="N644" s="1187"/>
    </row>
    <row r="645" spans="3:14" s="157" customFormat="1" ht="15" customHeight="1" x14ac:dyDescent="0.2">
      <c r="C645" s="1190"/>
      <c r="D645" s="1187"/>
      <c r="H645" s="1190"/>
      <c r="I645" s="1187"/>
      <c r="M645" s="1190"/>
      <c r="N645" s="1187"/>
    </row>
    <row r="646" spans="3:14" s="157" customFormat="1" ht="15" customHeight="1" x14ac:dyDescent="0.2">
      <c r="C646" s="1190"/>
      <c r="D646" s="1187"/>
      <c r="H646" s="1190"/>
      <c r="I646" s="1187"/>
      <c r="M646" s="1190"/>
      <c r="N646" s="1187"/>
    </row>
    <row r="647" spans="3:14" s="157" customFormat="1" ht="15" customHeight="1" x14ac:dyDescent="0.2">
      <c r="C647" s="1190"/>
      <c r="D647" s="1187"/>
      <c r="H647" s="1190"/>
      <c r="I647" s="1187"/>
      <c r="M647" s="1190"/>
      <c r="N647" s="1187"/>
    </row>
    <row r="648" spans="3:14" s="157" customFormat="1" ht="15" customHeight="1" x14ac:dyDescent="0.2">
      <c r="C648" s="1190"/>
      <c r="D648" s="1187"/>
      <c r="H648" s="1190"/>
      <c r="I648" s="1187"/>
      <c r="M648" s="1190"/>
      <c r="N648" s="1187"/>
    </row>
    <row r="649" spans="3:14" s="157" customFormat="1" ht="15" customHeight="1" x14ac:dyDescent="0.2">
      <c r="C649" s="1190"/>
      <c r="D649" s="1187"/>
      <c r="H649" s="1190"/>
      <c r="I649" s="1187"/>
      <c r="M649" s="1190"/>
      <c r="N649" s="1187"/>
    </row>
    <row r="650" spans="3:14" s="157" customFormat="1" ht="15" customHeight="1" x14ac:dyDescent="0.2">
      <c r="C650" s="1190"/>
      <c r="D650" s="1187"/>
      <c r="H650" s="1190"/>
      <c r="I650" s="1187"/>
      <c r="M650" s="1190"/>
      <c r="N650" s="1187"/>
    </row>
    <row r="651" spans="3:14" s="157" customFormat="1" ht="15" customHeight="1" x14ac:dyDescent="0.2">
      <c r="C651" s="1190"/>
      <c r="D651" s="1187"/>
      <c r="H651" s="1190"/>
      <c r="I651" s="1187"/>
      <c r="M651" s="1190"/>
      <c r="N651" s="1187"/>
    </row>
    <row r="652" spans="3:14" s="157" customFormat="1" ht="15" customHeight="1" x14ac:dyDescent="0.2">
      <c r="C652" s="1190"/>
      <c r="D652" s="1187"/>
      <c r="H652" s="1190"/>
      <c r="I652" s="1187"/>
      <c r="M652" s="1190"/>
      <c r="N652" s="1187"/>
    </row>
    <row r="653" spans="3:14" s="157" customFormat="1" ht="15" customHeight="1" x14ac:dyDescent="0.2">
      <c r="C653" s="1190"/>
      <c r="D653" s="1187"/>
      <c r="H653" s="1190"/>
      <c r="I653" s="1187"/>
      <c r="M653" s="1190"/>
      <c r="N653" s="1187"/>
    </row>
    <row r="654" spans="3:14" s="157" customFormat="1" ht="15" customHeight="1" x14ac:dyDescent="0.2">
      <c r="C654" s="1190"/>
      <c r="D654" s="1187"/>
      <c r="H654" s="1190"/>
      <c r="I654" s="1187"/>
      <c r="M654" s="1190"/>
      <c r="N654" s="1187"/>
    </row>
    <row r="655" spans="3:14" s="157" customFormat="1" ht="15" customHeight="1" x14ac:dyDescent="0.2">
      <c r="C655" s="1190"/>
      <c r="D655" s="1187"/>
      <c r="H655" s="1190"/>
      <c r="I655" s="1187"/>
      <c r="M655" s="1190"/>
      <c r="N655" s="1187"/>
    </row>
    <row r="656" spans="3:14" s="157" customFormat="1" ht="15" customHeight="1" x14ac:dyDescent="0.2">
      <c r="C656" s="1190"/>
      <c r="D656" s="1187"/>
      <c r="H656" s="1190"/>
      <c r="I656" s="1187"/>
      <c r="M656" s="1190"/>
      <c r="N656" s="1187"/>
    </row>
    <row r="657" spans="3:14" s="157" customFormat="1" ht="15" customHeight="1" x14ac:dyDescent="0.2">
      <c r="C657" s="1190"/>
      <c r="D657" s="1187"/>
      <c r="H657" s="1190"/>
      <c r="I657" s="1187"/>
      <c r="M657" s="1190"/>
      <c r="N657" s="1187"/>
    </row>
    <row r="658" spans="3:14" s="157" customFormat="1" ht="15" customHeight="1" x14ac:dyDescent="0.2">
      <c r="C658" s="1190"/>
      <c r="D658" s="1187"/>
      <c r="H658" s="1190"/>
      <c r="I658" s="1187"/>
      <c r="M658" s="1190"/>
      <c r="N658" s="1187"/>
    </row>
    <row r="659" spans="3:14" s="157" customFormat="1" ht="15" customHeight="1" x14ac:dyDescent="0.2">
      <c r="C659" s="1190"/>
      <c r="D659" s="1187"/>
      <c r="H659" s="1190"/>
      <c r="I659" s="1187"/>
      <c r="M659" s="1190"/>
      <c r="N659" s="1187"/>
    </row>
    <row r="660" spans="3:14" s="157" customFormat="1" ht="15" customHeight="1" x14ac:dyDescent="0.2">
      <c r="C660" s="1190"/>
      <c r="D660" s="1187"/>
      <c r="H660" s="1190"/>
      <c r="I660" s="1187"/>
      <c r="M660" s="1190"/>
      <c r="N660" s="1187"/>
    </row>
    <row r="661" spans="3:14" s="157" customFormat="1" ht="15" customHeight="1" x14ac:dyDescent="0.2">
      <c r="C661" s="1190"/>
      <c r="D661" s="1187"/>
      <c r="H661" s="1190"/>
      <c r="I661" s="1187"/>
      <c r="M661" s="1190"/>
      <c r="N661" s="1187"/>
    </row>
    <row r="662" spans="3:14" s="157" customFormat="1" ht="15" customHeight="1" x14ac:dyDescent="0.2">
      <c r="C662" s="1190"/>
      <c r="D662" s="1187"/>
      <c r="H662" s="1190"/>
      <c r="I662" s="1187"/>
      <c r="M662" s="1190"/>
      <c r="N662" s="1187"/>
    </row>
    <row r="663" spans="3:14" s="157" customFormat="1" ht="15" customHeight="1" x14ac:dyDescent="0.2">
      <c r="C663" s="1190"/>
      <c r="D663" s="1187"/>
      <c r="H663" s="1190"/>
      <c r="I663" s="1187"/>
      <c r="M663" s="1190"/>
      <c r="N663" s="1187"/>
    </row>
    <row r="664" spans="3:14" s="157" customFormat="1" ht="15" customHeight="1" x14ac:dyDescent="0.2">
      <c r="C664" s="1190"/>
      <c r="D664" s="1187"/>
      <c r="H664" s="1190"/>
      <c r="I664" s="1187"/>
      <c r="M664" s="1190"/>
      <c r="N664" s="1187"/>
    </row>
    <row r="665" spans="3:14" s="157" customFormat="1" ht="15" customHeight="1" x14ac:dyDescent="0.2">
      <c r="C665" s="1190"/>
      <c r="D665" s="1187"/>
      <c r="H665" s="1190"/>
      <c r="I665" s="1187"/>
      <c r="M665" s="1190"/>
      <c r="N665" s="1187"/>
    </row>
    <row r="666" spans="3:14" s="157" customFormat="1" ht="15" customHeight="1" x14ac:dyDescent="0.2">
      <c r="C666" s="1190"/>
      <c r="D666" s="1187"/>
      <c r="H666" s="1190"/>
      <c r="I666" s="1187"/>
      <c r="M666" s="1190"/>
      <c r="N666" s="1187"/>
    </row>
    <row r="667" spans="3:14" s="157" customFormat="1" ht="15" customHeight="1" x14ac:dyDescent="0.2">
      <c r="C667" s="1190"/>
      <c r="D667" s="1187"/>
      <c r="H667" s="1190"/>
      <c r="I667" s="1187"/>
      <c r="M667" s="1190"/>
      <c r="N667" s="1187"/>
    </row>
    <row r="668" spans="3:14" s="157" customFormat="1" ht="15" customHeight="1" x14ac:dyDescent="0.2">
      <c r="C668" s="1190"/>
      <c r="D668" s="1187"/>
      <c r="H668" s="1190"/>
      <c r="I668" s="1187"/>
      <c r="M668" s="1190"/>
      <c r="N668" s="1187"/>
    </row>
    <row r="669" spans="3:14" s="157" customFormat="1" ht="15" customHeight="1" x14ac:dyDescent="0.2">
      <c r="C669" s="1190"/>
      <c r="D669" s="1187"/>
      <c r="H669" s="1190"/>
      <c r="I669" s="1187"/>
      <c r="M669" s="1190"/>
      <c r="N669" s="1187"/>
    </row>
    <row r="670" spans="3:14" s="157" customFormat="1" ht="15" customHeight="1" x14ac:dyDescent="0.2">
      <c r="C670" s="1190"/>
      <c r="D670" s="1187"/>
      <c r="H670" s="1190"/>
      <c r="I670" s="1187"/>
      <c r="M670" s="1190"/>
      <c r="N670" s="1187"/>
    </row>
    <row r="671" spans="3:14" s="157" customFormat="1" ht="15" customHeight="1" x14ac:dyDescent="0.2">
      <c r="C671" s="1190"/>
      <c r="D671" s="1187"/>
      <c r="H671" s="1190"/>
      <c r="I671" s="1187"/>
      <c r="M671" s="1190"/>
      <c r="N671" s="1187"/>
    </row>
    <row r="672" spans="3:14" s="157" customFormat="1" ht="15" customHeight="1" x14ac:dyDescent="0.2">
      <c r="C672" s="1190"/>
      <c r="D672" s="1187"/>
      <c r="H672" s="1190"/>
      <c r="I672" s="1187"/>
      <c r="M672" s="1190"/>
      <c r="N672" s="1187"/>
    </row>
    <row r="673" spans="3:14" s="157" customFormat="1" ht="15" customHeight="1" x14ac:dyDescent="0.2">
      <c r="C673" s="1190"/>
      <c r="D673" s="1187"/>
      <c r="H673" s="1190"/>
      <c r="I673" s="1187"/>
      <c r="M673" s="1190"/>
      <c r="N673" s="1187"/>
    </row>
    <row r="674" spans="3:14" s="157" customFormat="1" ht="15" customHeight="1" x14ac:dyDescent="0.2">
      <c r="C674" s="1190"/>
      <c r="D674" s="1187"/>
      <c r="H674" s="1190"/>
      <c r="I674" s="1187"/>
      <c r="M674" s="1190"/>
      <c r="N674" s="1187"/>
    </row>
    <row r="675" spans="3:14" s="157" customFormat="1" ht="15" customHeight="1" x14ac:dyDescent="0.2">
      <c r="C675" s="1190"/>
      <c r="D675" s="1187"/>
      <c r="H675" s="1190"/>
      <c r="I675" s="1187"/>
      <c r="M675" s="1190"/>
      <c r="N675" s="1187"/>
    </row>
    <row r="676" spans="3:14" s="157" customFormat="1" ht="15" customHeight="1" x14ac:dyDescent="0.2">
      <c r="C676" s="1190"/>
      <c r="D676" s="1187"/>
      <c r="H676" s="1190"/>
      <c r="I676" s="1187"/>
      <c r="M676" s="1190"/>
      <c r="N676" s="1187"/>
    </row>
    <row r="677" spans="3:14" s="157" customFormat="1" ht="15" customHeight="1" x14ac:dyDescent="0.2">
      <c r="C677" s="1190"/>
      <c r="D677" s="1187"/>
      <c r="H677" s="1190"/>
      <c r="I677" s="1187"/>
      <c r="M677" s="1190"/>
      <c r="N677" s="1187"/>
    </row>
    <row r="678" spans="3:14" s="157" customFormat="1" ht="15" customHeight="1" x14ac:dyDescent="0.2">
      <c r="C678" s="1190"/>
      <c r="D678" s="1187"/>
      <c r="H678" s="1190"/>
      <c r="I678" s="1187"/>
      <c r="M678" s="1190"/>
      <c r="N678" s="1187"/>
    </row>
    <row r="679" spans="3:14" s="157" customFormat="1" ht="15" customHeight="1" x14ac:dyDescent="0.2">
      <c r="C679" s="1190"/>
      <c r="D679" s="1187"/>
      <c r="H679" s="1190"/>
      <c r="I679" s="1187"/>
      <c r="M679" s="1190"/>
      <c r="N679" s="1187"/>
    </row>
    <row r="680" spans="3:14" s="157" customFormat="1" ht="15" customHeight="1" x14ac:dyDescent="0.2">
      <c r="C680" s="1190"/>
      <c r="D680" s="1187"/>
      <c r="H680" s="1190"/>
      <c r="I680" s="1187"/>
      <c r="M680" s="1190"/>
      <c r="N680" s="1187"/>
    </row>
    <row r="681" spans="3:14" s="157" customFormat="1" ht="15" customHeight="1" x14ac:dyDescent="0.2">
      <c r="C681" s="1190"/>
      <c r="D681" s="1187"/>
      <c r="H681" s="1190"/>
      <c r="I681" s="1187"/>
      <c r="M681" s="1190"/>
      <c r="N681" s="1187"/>
    </row>
    <row r="682" spans="3:14" s="157" customFormat="1" ht="15" customHeight="1" x14ac:dyDescent="0.2">
      <c r="C682" s="1190"/>
      <c r="D682" s="1187"/>
      <c r="H682" s="1190"/>
      <c r="I682" s="1187"/>
      <c r="M682" s="1190"/>
      <c r="N682" s="1187"/>
    </row>
    <row r="683" spans="3:14" s="157" customFormat="1" ht="15" customHeight="1" x14ac:dyDescent="0.2">
      <c r="C683" s="1190"/>
      <c r="D683" s="1187"/>
      <c r="H683" s="1190"/>
      <c r="I683" s="1187"/>
      <c r="M683" s="1190"/>
      <c r="N683" s="1187"/>
    </row>
    <row r="684" spans="3:14" s="157" customFormat="1" ht="15" customHeight="1" x14ac:dyDescent="0.2">
      <c r="C684" s="1190"/>
      <c r="D684" s="1187"/>
      <c r="H684" s="1190"/>
      <c r="I684" s="1187"/>
      <c r="M684" s="1190"/>
      <c r="N684" s="1187"/>
    </row>
    <row r="685" spans="3:14" s="157" customFormat="1" ht="15" customHeight="1" x14ac:dyDescent="0.2">
      <c r="C685" s="1190"/>
      <c r="D685" s="1187"/>
      <c r="H685" s="1190"/>
      <c r="I685" s="1187"/>
      <c r="M685" s="1190"/>
      <c r="N685" s="1187"/>
    </row>
    <row r="686" spans="3:14" s="157" customFormat="1" ht="15" customHeight="1" x14ac:dyDescent="0.2">
      <c r="C686" s="1190"/>
      <c r="D686" s="1187"/>
      <c r="H686" s="1190"/>
      <c r="I686" s="1187"/>
      <c r="M686" s="1190"/>
      <c r="N686" s="1187"/>
    </row>
    <row r="687" spans="3:14" s="157" customFormat="1" ht="15" customHeight="1" x14ac:dyDescent="0.2">
      <c r="C687" s="1190"/>
      <c r="D687" s="1187"/>
      <c r="H687" s="1190"/>
      <c r="I687" s="1187"/>
      <c r="M687" s="1190"/>
      <c r="N687" s="1187"/>
    </row>
    <row r="688" spans="3:14" s="157" customFormat="1" ht="15" customHeight="1" x14ac:dyDescent="0.2">
      <c r="C688" s="1190"/>
      <c r="D688" s="1187"/>
      <c r="H688" s="1190"/>
      <c r="I688" s="1187"/>
      <c r="M688" s="1190"/>
      <c r="N688" s="1187"/>
    </row>
    <row r="689" spans="3:14" s="157" customFormat="1" ht="15" customHeight="1" x14ac:dyDescent="0.2">
      <c r="C689" s="1190"/>
      <c r="D689" s="1187"/>
      <c r="H689" s="1190"/>
      <c r="I689" s="1187"/>
      <c r="M689" s="1190"/>
      <c r="N689" s="1187"/>
    </row>
    <row r="690" spans="3:14" s="157" customFormat="1" ht="15" customHeight="1" x14ac:dyDescent="0.2">
      <c r="C690" s="1190"/>
      <c r="D690" s="1187"/>
      <c r="H690" s="1190"/>
      <c r="I690" s="1187"/>
      <c r="M690" s="1190"/>
      <c r="N690" s="1187"/>
    </row>
    <row r="691" spans="3:14" s="157" customFormat="1" ht="15" customHeight="1" x14ac:dyDescent="0.2">
      <c r="C691" s="1190"/>
      <c r="D691" s="1187"/>
      <c r="H691" s="1190"/>
      <c r="I691" s="1187"/>
      <c r="M691" s="1190"/>
      <c r="N691" s="1187"/>
    </row>
    <row r="692" spans="3:14" s="157" customFormat="1" ht="15" customHeight="1" x14ac:dyDescent="0.2">
      <c r="C692" s="1190"/>
      <c r="D692" s="1187"/>
      <c r="H692" s="1190"/>
      <c r="I692" s="1187"/>
      <c r="M692" s="1190"/>
      <c r="N692" s="1187"/>
    </row>
    <row r="693" spans="3:14" s="157" customFormat="1" ht="15" customHeight="1" x14ac:dyDescent="0.2">
      <c r="C693" s="1190"/>
      <c r="D693" s="1187"/>
      <c r="H693" s="1190"/>
      <c r="I693" s="1187"/>
      <c r="M693" s="1190"/>
      <c r="N693" s="1187"/>
    </row>
    <row r="694" spans="3:14" s="157" customFormat="1" ht="15" customHeight="1" x14ac:dyDescent="0.2">
      <c r="C694" s="1190"/>
      <c r="D694" s="1187"/>
      <c r="H694" s="1190"/>
      <c r="I694" s="1187"/>
      <c r="M694" s="1190"/>
      <c r="N694" s="1187"/>
    </row>
    <row r="695" spans="3:14" s="157" customFormat="1" ht="15" customHeight="1" x14ac:dyDescent="0.2"/>
    <row r="696" spans="3:14" s="157" customFormat="1" ht="15" customHeight="1" x14ac:dyDescent="0.2"/>
    <row r="697" spans="3:14" s="157" customFormat="1" ht="15" customHeight="1" x14ac:dyDescent="0.2"/>
    <row r="698" spans="3:14" s="157" customFormat="1" ht="15" customHeight="1" x14ac:dyDescent="0.2"/>
    <row r="699" spans="3:14" s="157" customFormat="1" ht="15" customHeight="1" x14ac:dyDescent="0.2"/>
    <row r="700" spans="3:14" s="157" customFormat="1" ht="15" customHeight="1" x14ac:dyDescent="0.2"/>
  </sheetData>
  <mergeCells count="967">
    <mergeCell ref="C694:D694"/>
    <mergeCell ref="H694:I694"/>
    <mergeCell ref="M694:N694"/>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J622"/>
    <mergeCell ref="M622:O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E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1:D551"/>
    <mergeCell ref="H551:I552"/>
    <mergeCell ref="M551:N552"/>
    <mergeCell ref="C552:D552"/>
    <mergeCell ref="C553:D553"/>
    <mergeCell ref="H553:I553"/>
    <mergeCell ref="M553:N553"/>
    <mergeCell ref="C549:D549"/>
    <mergeCell ref="H549:I549"/>
    <mergeCell ref="M549:N549"/>
    <mergeCell ref="C550:D550"/>
    <mergeCell ref="H550:J550"/>
    <mergeCell ref="M550:O550"/>
    <mergeCell ref="C547:D547"/>
    <mergeCell ref="H547:I547"/>
    <mergeCell ref="M547:N547"/>
    <mergeCell ref="C548:D548"/>
    <mergeCell ref="H548:I548"/>
    <mergeCell ref="M548:N548"/>
    <mergeCell ref="C544:D544"/>
    <mergeCell ref="H544:L544"/>
    <mergeCell ref="M544:Q544"/>
    <mergeCell ref="C545:D545"/>
    <mergeCell ref="H545:I546"/>
    <mergeCell ref="J545:L545"/>
    <mergeCell ref="M545:N546"/>
    <mergeCell ref="O545:Q545"/>
    <mergeCell ref="C546:D546"/>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5:D536"/>
    <mergeCell ref="H535:I535"/>
    <mergeCell ref="M535:N535"/>
    <mergeCell ref="H536:I536"/>
    <mergeCell ref="M536:N536"/>
    <mergeCell ref="C537:D537"/>
    <mergeCell ref="H537:I537"/>
    <mergeCell ref="M537:N537"/>
    <mergeCell ref="C533:D533"/>
    <mergeCell ref="H533:I533"/>
    <mergeCell ref="M533:N533"/>
    <mergeCell ref="C534:E534"/>
    <mergeCell ref="H534:I534"/>
    <mergeCell ref="M534:N534"/>
    <mergeCell ref="C531:D531"/>
    <mergeCell ref="H531:I531"/>
    <mergeCell ref="M531:N531"/>
    <mergeCell ref="C532:D532"/>
    <mergeCell ref="H532:I532"/>
    <mergeCell ref="M532:N532"/>
    <mergeCell ref="C528:G528"/>
    <mergeCell ref="H528:I528"/>
    <mergeCell ref="M528:N528"/>
    <mergeCell ref="C529:D530"/>
    <mergeCell ref="E529:G529"/>
    <mergeCell ref="H529:I529"/>
    <mergeCell ref="M529:N529"/>
    <mergeCell ref="H530:I530"/>
    <mergeCell ref="M530:N530"/>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J473"/>
    <mergeCell ref="M473:O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E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M408:N408"/>
    <mergeCell ref="C409:D409"/>
    <mergeCell ref="H409:I409"/>
    <mergeCell ref="M409:N409"/>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C410:D410"/>
    <mergeCell ref="H410:I410"/>
    <mergeCell ref="M410:N410"/>
    <mergeCell ref="C411:D411"/>
    <mergeCell ref="H411:I411"/>
    <mergeCell ref="M411:N411"/>
    <mergeCell ref="C408:D408"/>
    <mergeCell ref="H408:I408"/>
    <mergeCell ref="H399:K399"/>
    <mergeCell ref="M399:P399"/>
    <mergeCell ref="C400:E400"/>
    <mergeCell ref="H400:J400"/>
    <mergeCell ref="M400:O400"/>
    <mergeCell ref="C401:D402"/>
    <mergeCell ref="H401:I402"/>
    <mergeCell ref="M401:N402"/>
    <mergeCell ref="A228:A230"/>
    <mergeCell ref="A280:C280"/>
    <mergeCell ref="A281:B281"/>
    <mergeCell ref="A286:A288"/>
    <mergeCell ref="A289:C289"/>
    <mergeCell ref="C399:F399"/>
    <mergeCell ref="R220:AB220"/>
    <mergeCell ref="A222:A224"/>
    <mergeCell ref="A226:B227"/>
    <mergeCell ref="C226:G226"/>
    <mergeCell ref="H226:L226"/>
    <mergeCell ref="M226:Q226"/>
    <mergeCell ref="R226:AB226"/>
    <mergeCell ref="A213:B213"/>
    <mergeCell ref="A214:B214"/>
    <mergeCell ref="A220:B221"/>
    <mergeCell ref="C220:G220"/>
    <mergeCell ref="H220:L220"/>
    <mergeCell ref="M220:Q220"/>
    <mergeCell ref="M160:Q160"/>
    <mergeCell ref="R160:AB160"/>
    <mergeCell ref="A162:A163"/>
    <mergeCell ref="A164:A167"/>
    <mergeCell ref="A168:A181"/>
    <mergeCell ref="A208:B208"/>
    <mergeCell ref="A140:A152"/>
    <mergeCell ref="A153:A155"/>
    <mergeCell ref="A156:A158"/>
    <mergeCell ref="A160:B161"/>
    <mergeCell ref="C160:G160"/>
    <mergeCell ref="H160:L160"/>
    <mergeCell ref="A133:B134"/>
    <mergeCell ref="C133:G133"/>
    <mergeCell ref="H133:L133"/>
    <mergeCell ref="M133:Q133"/>
    <mergeCell ref="R133:AB133"/>
    <mergeCell ref="A135:A139"/>
    <mergeCell ref="M120:Q120"/>
    <mergeCell ref="R120:AB120"/>
    <mergeCell ref="A122:A123"/>
    <mergeCell ref="A124:A127"/>
    <mergeCell ref="A128:A129"/>
    <mergeCell ref="A130:A132"/>
    <mergeCell ref="A108:B108"/>
    <mergeCell ref="A113:B113"/>
    <mergeCell ref="A114:B114"/>
    <mergeCell ref="A120:B121"/>
    <mergeCell ref="C120:G120"/>
    <mergeCell ref="H120:L120"/>
    <mergeCell ref="R47:AB47"/>
    <mergeCell ref="A49:A61"/>
    <mergeCell ref="A62:A64"/>
    <mergeCell ref="A65:A67"/>
    <mergeCell ref="A68:A69"/>
    <mergeCell ref="A70:A71"/>
    <mergeCell ref="A43:A44"/>
    <mergeCell ref="A45:A46"/>
    <mergeCell ref="A47:B48"/>
    <mergeCell ref="C47:G47"/>
    <mergeCell ref="H47:L47"/>
    <mergeCell ref="M47:Q47"/>
    <mergeCell ref="A31:A32"/>
    <mergeCell ref="A33:A34"/>
    <mergeCell ref="A35:A36"/>
    <mergeCell ref="A37:A38"/>
    <mergeCell ref="A39:A40"/>
    <mergeCell ref="A41:A42"/>
    <mergeCell ref="M27:Q27"/>
    <mergeCell ref="R27:AB27"/>
    <mergeCell ref="A29:A30"/>
    <mergeCell ref="M14:Q14"/>
    <mergeCell ref="R14:AB14"/>
    <mergeCell ref="A16:A17"/>
    <mergeCell ref="A18:A21"/>
    <mergeCell ref="A22:A23"/>
    <mergeCell ref="A24:A26"/>
    <mergeCell ref="A2:B2"/>
    <mergeCell ref="A7:B7"/>
    <mergeCell ref="A8:B8"/>
    <mergeCell ref="A14:B15"/>
    <mergeCell ref="C14:G14"/>
    <mergeCell ref="H14:L14"/>
    <mergeCell ref="A27:B28"/>
    <mergeCell ref="C27:G27"/>
    <mergeCell ref="H27:L27"/>
  </mergeCells>
  <pageMargins left="0.78740157499999996" right="0.78740157499999996" top="0.984251969" bottom="0.984251969"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24257" r:id="rId4" name="Button 1">
              <controlPr defaultSize="0" autoFill="0" autoPict="0" macro="[0]!GoTo_MATRIX">
                <anchor moveWithCells="1">
                  <from>
                    <xdr:col>8</xdr:col>
                    <xdr:colOff>361950</xdr:colOff>
                    <xdr:row>106</xdr:row>
                    <xdr:rowOff>0</xdr:rowOff>
                  </from>
                  <to>
                    <xdr:col>10</xdr:col>
                    <xdr:colOff>542925</xdr:colOff>
                    <xdr:row>106</xdr:row>
                    <xdr:rowOff>209550</xdr:rowOff>
                  </to>
                </anchor>
              </controlPr>
            </control>
          </mc:Choice>
        </mc:AlternateContent>
        <mc:AlternateContent xmlns:mc="http://schemas.openxmlformats.org/markup-compatibility/2006">
          <mc:Choice Requires="x14">
            <control shapeId="224258" r:id="rId5" name="Button 2">
              <controlPr defaultSize="0" autoFill="0" autoPict="0" macro="[0]!GoTo_MATRIX">
                <anchor moveWithCells="1">
                  <from>
                    <xdr:col>8</xdr:col>
                    <xdr:colOff>371475</xdr:colOff>
                    <xdr:row>0</xdr:row>
                    <xdr:rowOff>0</xdr:rowOff>
                  </from>
                  <to>
                    <xdr:col>10</xdr:col>
                    <xdr:colOff>552450</xdr:colOff>
                    <xdr:row>0</xdr:row>
                    <xdr:rowOff>209550</xdr:rowOff>
                  </to>
                </anchor>
              </controlPr>
            </control>
          </mc:Choice>
        </mc:AlternateContent>
        <mc:AlternateContent xmlns:mc="http://schemas.openxmlformats.org/markup-compatibility/2006">
          <mc:Choice Requires="x14">
            <control shapeId="224259" r:id="rId6" name="Button 3">
              <controlPr defaultSize="0" print="0" autoFill="0" autoPict="0" macro="[0]!GoTo_SANITATION">
                <anchor moveWithCells="1">
                  <from>
                    <xdr:col>0</xdr:col>
                    <xdr:colOff>752475</xdr:colOff>
                    <xdr:row>0</xdr:row>
                    <xdr:rowOff>0</xdr:rowOff>
                  </from>
                  <to>
                    <xdr:col>0</xdr:col>
                    <xdr:colOff>1895475</xdr:colOff>
                    <xdr:row>0</xdr:row>
                    <xdr:rowOff>209550</xdr:rowOff>
                  </to>
                </anchor>
              </controlPr>
            </control>
          </mc:Choice>
        </mc:AlternateContent>
        <mc:AlternateContent xmlns:mc="http://schemas.openxmlformats.org/markup-compatibility/2006">
          <mc:Choice Requires="x14">
            <control shapeId="224260" r:id="rId7" name="Button 4">
              <controlPr defaultSize="0" print="0" autoFill="0" autoPict="0" macro="[0]!GoTo_HYGIENE">
                <anchor moveWithCells="1">
                  <from>
                    <xdr:col>1</xdr:col>
                    <xdr:colOff>19050</xdr:colOff>
                    <xdr:row>0</xdr:row>
                    <xdr:rowOff>0</xdr:rowOff>
                  </from>
                  <to>
                    <xdr:col>1</xdr:col>
                    <xdr:colOff>1076325</xdr:colOff>
                    <xdr:row>0</xdr:row>
                    <xdr:rowOff>209550</xdr:rowOff>
                  </to>
                </anchor>
              </controlPr>
            </control>
          </mc:Choice>
        </mc:AlternateContent>
        <mc:AlternateContent xmlns:mc="http://schemas.openxmlformats.org/markup-compatibility/2006">
          <mc:Choice Requires="x14">
            <control shapeId="224261" r:id="rId8" name="Button 5">
              <controlPr defaultSize="0" print="0" autoFill="0" autoPict="0" macro="[0]!GoTo_HYGIENE">
                <anchor moveWithCells="1">
                  <from>
                    <xdr:col>0</xdr:col>
                    <xdr:colOff>876300</xdr:colOff>
                    <xdr:row>106</xdr:row>
                    <xdr:rowOff>0</xdr:rowOff>
                  </from>
                  <to>
                    <xdr:col>0</xdr:col>
                    <xdr:colOff>1895475</xdr:colOff>
                    <xdr:row>106</xdr:row>
                    <xdr:rowOff>209550</xdr:rowOff>
                  </to>
                </anchor>
              </controlPr>
            </control>
          </mc:Choice>
        </mc:AlternateContent>
        <mc:AlternateContent xmlns:mc="http://schemas.openxmlformats.org/markup-compatibility/2006">
          <mc:Choice Requires="x14">
            <control shapeId="224262" r:id="rId9" name="Button 6">
              <controlPr defaultSize="0" print="0" autoFill="0" autoPict="0" macro="[0]!GoTo_WATER">
                <anchor moveWithCells="1">
                  <from>
                    <xdr:col>1</xdr:col>
                    <xdr:colOff>9525</xdr:colOff>
                    <xdr:row>106</xdr:row>
                    <xdr:rowOff>0</xdr:rowOff>
                  </from>
                  <to>
                    <xdr:col>1</xdr:col>
                    <xdr:colOff>962025</xdr:colOff>
                    <xdr:row>106</xdr:row>
                    <xdr:rowOff>209550</xdr:rowOff>
                  </to>
                </anchor>
              </controlPr>
            </control>
          </mc:Choice>
        </mc:AlternateContent>
        <mc:AlternateContent xmlns:mc="http://schemas.openxmlformats.org/markup-compatibility/2006">
          <mc:Choice Requires="x14">
            <control shapeId="224263" r:id="rId10" name="Button 7">
              <controlPr defaultSize="0" print="0" autoFill="0" autoPict="0" macro="[0]!GoTo_WATER">
                <anchor moveWithCells="1">
                  <from>
                    <xdr:col>0</xdr:col>
                    <xdr:colOff>942975</xdr:colOff>
                    <xdr:row>206</xdr:row>
                    <xdr:rowOff>0</xdr:rowOff>
                  </from>
                  <to>
                    <xdr:col>0</xdr:col>
                    <xdr:colOff>1895475</xdr:colOff>
                    <xdr:row>206</xdr:row>
                    <xdr:rowOff>209550</xdr:rowOff>
                  </to>
                </anchor>
              </controlPr>
            </control>
          </mc:Choice>
        </mc:AlternateContent>
        <mc:AlternateContent xmlns:mc="http://schemas.openxmlformats.org/markup-compatibility/2006">
          <mc:Choice Requires="x14">
            <control shapeId="224264" r:id="rId11" name="Button 8">
              <controlPr defaultSize="0" print="0" autoFill="0" autoPict="0" macro="[0]!GoTo_SANITATION">
                <anchor moveWithCells="1">
                  <from>
                    <xdr:col>1</xdr:col>
                    <xdr:colOff>9525</xdr:colOff>
                    <xdr:row>206</xdr:row>
                    <xdr:rowOff>0</xdr:rowOff>
                  </from>
                  <to>
                    <xdr:col>1</xdr:col>
                    <xdr:colOff>1228725</xdr:colOff>
                    <xdr:row>206</xdr:row>
                    <xdr:rowOff>209550</xdr:rowOff>
                  </to>
                </anchor>
              </controlPr>
            </control>
          </mc:Choice>
        </mc:AlternateContent>
        <mc:AlternateContent xmlns:mc="http://schemas.openxmlformats.org/markup-compatibility/2006">
          <mc:Choice Requires="x14">
            <control shapeId="224265" r:id="rId12" name="Button 9">
              <controlPr defaultSize="0" print="0" autoFill="0" autoPict="0" macro="[0]!GoTo_REGION">
                <anchor moveWithCells="1">
                  <from>
                    <xdr:col>2</xdr:col>
                    <xdr:colOff>0</xdr:colOff>
                    <xdr:row>0</xdr:row>
                    <xdr:rowOff>0</xdr:rowOff>
                  </from>
                  <to>
                    <xdr:col>3</xdr:col>
                    <xdr:colOff>647700</xdr:colOff>
                    <xdr:row>0</xdr:row>
                    <xdr:rowOff>209550</xdr:rowOff>
                  </to>
                </anchor>
              </controlPr>
            </control>
          </mc:Choice>
        </mc:AlternateContent>
        <mc:AlternateContent xmlns:mc="http://schemas.openxmlformats.org/markup-compatibility/2006">
          <mc:Choice Requires="x14">
            <control shapeId="224266" r:id="rId13" name="Button 10">
              <controlPr defaultSize="0" print="0" autoFill="0" autoPict="0" macro="[0]!GoTo_NATIONAL">
                <anchor moveWithCells="1">
                  <from>
                    <xdr:col>17</xdr:col>
                    <xdr:colOff>0</xdr:colOff>
                    <xdr:row>0</xdr:row>
                    <xdr:rowOff>0</xdr:rowOff>
                  </from>
                  <to>
                    <xdr:col>19</xdr:col>
                    <xdr:colOff>257175</xdr:colOff>
                    <xdr:row>0</xdr:row>
                    <xdr:rowOff>209550</xdr:rowOff>
                  </to>
                </anchor>
              </controlPr>
            </control>
          </mc:Choice>
        </mc:AlternateContent>
        <mc:AlternateContent xmlns:mc="http://schemas.openxmlformats.org/markup-compatibility/2006">
          <mc:Choice Requires="x14">
            <control shapeId="224267" r:id="rId14" name="Button 11">
              <controlPr defaultSize="0" print="0" autoFill="0" autoPict="0" macro="[0]!GoTo_WATER">
                <anchor moveWithCells="1">
                  <from>
                    <xdr:col>1</xdr:col>
                    <xdr:colOff>161925</xdr:colOff>
                    <xdr:row>398</xdr:row>
                    <xdr:rowOff>133350</xdr:rowOff>
                  </from>
                  <to>
                    <xdr:col>1</xdr:col>
                    <xdr:colOff>1638300</xdr:colOff>
                    <xdr:row>400</xdr:row>
                    <xdr:rowOff>19050</xdr:rowOff>
                  </to>
                </anchor>
              </controlPr>
            </control>
          </mc:Choice>
        </mc:AlternateContent>
        <mc:AlternateContent xmlns:mc="http://schemas.openxmlformats.org/markup-compatibility/2006">
          <mc:Choice Requires="x14">
            <control shapeId="224268" r:id="rId15" name="Button 12">
              <controlPr defaultSize="0" autoFill="0" autoPict="0" macro="[0]!GoTo_MATRIX">
                <anchor moveWithCells="1">
                  <from>
                    <xdr:col>8</xdr:col>
                    <xdr:colOff>295275</xdr:colOff>
                    <xdr:row>206</xdr:row>
                    <xdr:rowOff>0</xdr:rowOff>
                  </from>
                  <to>
                    <xdr:col>10</xdr:col>
                    <xdr:colOff>514350</xdr:colOff>
                    <xdr:row>206</xdr:row>
                    <xdr:rowOff>209550</xdr:rowOff>
                  </to>
                </anchor>
              </controlPr>
            </control>
          </mc:Choice>
        </mc:AlternateContent>
        <mc:AlternateContent xmlns:mc="http://schemas.openxmlformats.org/markup-compatibility/2006">
          <mc:Choice Requires="x14">
            <control shapeId="224269" r:id="rId16" name="Button 13">
              <controlPr defaultSize="0" print="0" autoFill="0" autoPict="0" macro="[0]!GoTo_REGION">
                <anchor moveWithCells="1">
                  <from>
                    <xdr:col>2</xdr:col>
                    <xdr:colOff>0</xdr:colOff>
                    <xdr:row>106</xdr:row>
                    <xdr:rowOff>0</xdr:rowOff>
                  </from>
                  <to>
                    <xdr:col>3</xdr:col>
                    <xdr:colOff>609600</xdr:colOff>
                    <xdr:row>106</xdr:row>
                    <xdr:rowOff>209550</xdr:rowOff>
                  </to>
                </anchor>
              </controlPr>
            </control>
          </mc:Choice>
        </mc:AlternateContent>
        <mc:AlternateContent xmlns:mc="http://schemas.openxmlformats.org/markup-compatibility/2006">
          <mc:Choice Requires="x14">
            <control shapeId="224270" r:id="rId17" name="Button 14">
              <controlPr defaultSize="0" print="0" autoFill="0" autoPict="0" macro="[0]!GoTo_REGION">
                <anchor moveWithCells="1">
                  <from>
                    <xdr:col>2</xdr:col>
                    <xdr:colOff>0</xdr:colOff>
                    <xdr:row>206</xdr:row>
                    <xdr:rowOff>0</xdr:rowOff>
                  </from>
                  <to>
                    <xdr:col>3</xdr:col>
                    <xdr:colOff>647700</xdr:colOff>
                    <xdr:row>206</xdr:row>
                    <xdr:rowOff>209550</xdr:rowOff>
                  </to>
                </anchor>
              </controlPr>
            </control>
          </mc:Choice>
        </mc:AlternateContent>
        <mc:AlternateContent xmlns:mc="http://schemas.openxmlformats.org/markup-compatibility/2006">
          <mc:Choice Requires="x14">
            <control shapeId="224271" r:id="rId18" name="Button 15">
              <controlPr defaultSize="0" print="0" autoFill="0" autoPict="0" macro="[0]!GoTo_NATIONAL">
                <anchor moveWithCells="1">
                  <from>
                    <xdr:col>17</xdr:col>
                    <xdr:colOff>38100</xdr:colOff>
                    <xdr:row>106</xdr:row>
                    <xdr:rowOff>0</xdr:rowOff>
                  </from>
                  <to>
                    <xdr:col>19</xdr:col>
                    <xdr:colOff>257175</xdr:colOff>
                    <xdr:row>106</xdr:row>
                    <xdr:rowOff>209550</xdr:rowOff>
                  </to>
                </anchor>
              </controlPr>
            </control>
          </mc:Choice>
        </mc:AlternateContent>
        <mc:AlternateContent xmlns:mc="http://schemas.openxmlformats.org/markup-compatibility/2006">
          <mc:Choice Requires="x14">
            <control shapeId="224272" r:id="rId19" name="Button 16">
              <controlPr defaultSize="0" print="0" autoFill="0" autoPict="0" macro="[0]!GoTo_NATIONAL">
                <anchor moveWithCells="1">
                  <from>
                    <xdr:col>17</xdr:col>
                    <xdr:colOff>19050</xdr:colOff>
                    <xdr:row>206</xdr:row>
                    <xdr:rowOff>0</xdr:rowOff>
                  </from>
                  <to>
                    <xdr:col>19</xdr:col>
                    <xdr:colOff>238125</xdr:colOff>
                    <xdr:row>206</xdr:row>
                    <xdr:rowOff>209550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C3421-4281-4D75-B649-43961E230ED1}">
  <sheetPr codeName="Feuil7"/>
  <dimension ref="A1:AB700"/>
  <sheetViews>
    <sheetView workbookViewId="0"/>
  </sheetViews>
  <sheetFormatPr defaultColWidth="9.140625" defaultRowHeight="15" customHeight="1" x14ac:dyDescent="0.2"/>
  <cols>
    <col min="1" max="1" width="30.7109375" style="471" customWidth="1"/>
    <col min="2" max="2" width="32.7109375" style="471" customWidth="1"/>
    <col min="3" max="28" width="10.7109375" style="471" customWidth="1"/>
    <col min="29" max="16384" width="9.140625" style="471"/>
  </cols>
  <sheetData>
    <row r="1" spans="1:28" s="123" customFormat="1" ht="17.25" customHeight="1" x14ac:dyDescent="0.2"/>
    <row r="2" spans="1:28" s="123" customFormat="1" ht="22.5" customHeight="1" x14ac:dyDescent="0.35">
      <c r="A2" s="1110" t="str">
        <f>A281</f>
        <v>Ethiopia</v>
      </c>
      <c r="B2" s="1111"/>
    </row>
    <row r="3" spans="1:28" s="123" customFormat="1" ht="22.5" customHeight="1" x14ac:dyDescent="0.35">
      <c r="A3" s="124" t="s">
        <v>40</v>
      </c>
      <c r="B3" s="125"/>
    </row>
    <row r="4" spans="1:28" s="123" customFormat="1" ht="22.5" customHeight="1" x14ac:dyDescent="0.35">
      <c r="A4" s="126" t="str">
        <f>A289</f>
        <v>2011</v>
      </c>
      <c r="B4" s="127"/>
    </row>
    <row r="5" spans="1:28" s="123" customFormat="1" ht="15" customHeight="1" x14ac:dyDescent="0.35">
      <c r="A5" s="128"/>
      <c r="B5" s="125"/>
    </row>
    <row r="6" spans="1:28" s="123" customFormat="1" ht="15" customHeight="1" x14ac:dyDescent="0.25">
      <c r="A6" s="129" t="s">
        <v>41</v>
      </c>
      <c r="B6" s="125"/>
    </row>
    <row r="7" spans="1:28" s="123" customFormat="1" ht="15" customHeight="1" x14ac:dyDescent="0.25">
      <c r="A7" s="1112" t="s">
        <v>42</v>
      </c>
      <c r="B7" s="1113"/>
    </row>
    <row r="8" spans="1:28" s="123" customFormat="1" ht="15" customHeight="1" x14ac:dyDescent="0.2">
      <c r="A8" s="1114" t="s">
        <v>43</v>
      </c>
      <c r="B8" s="1115"/>
    </row>
    <row r="9" spans="1:28" s="123" customFormat="1" ht="15" customHeight="1" x14ac:dyDescent="0.2">
      <c r="A9" s="130" t="s">
        <v>44</v>
      </c>
      <c r="B9" s="125" t="str">
        <f>A280</f>
        <v>DHS11</v>
      </c>
    </row>
    <row r="10" spans="1:28" s="123" customFormat="1" ht="15" customHeight="1" x14ac:dyDescent="0.2">
      <c r="A10" s="131" t="str">
        <f>B283</f>
        <v/>
      </c>
      <c r="B10" s="125"/>
    </row>
    <row r="11" spans="1:28" s="123" customFormat="1" ht="15" customHeight="1" x14ac:dyDescent="0.2">
      <c r="A11" s="131" t="str">
        <f>B282</f>
        <v/>
      </c>
      <c r="B11" s="132"/>
    </row>
    <row r="12" spans="1:28" s="123" customFormat="1" ht="15" customHeight="1" x14ac:dyDescent="0.2">
      <c r="A12" s="130"/>
      <c r="B12" s="125"/>
    </row>
    <row r="13" spans="1:28" s="123" customFormat="1" ht="15" customHeight="1" x14ac:dyDescent="0.2">
      <c r="A13" s="133"/>
      <c r="B13" s="134"/>
    </row>
    <row r="14" spans="1:28" s="135" customFormat="1" ht="20.100000000000001" customHeight="1" x14ac:dyDescent="0.2">
      <c r="A14" s="1335" t="s">
        <v>279</v>
      </c>
      <c r="B14" s="1336"/>
      <c r="C14" s="1339" t="s">
        <v>48</v>
      </c>
      <c r="D14" s="1340"/>
      <c r="E14" s="1340"/>
      <c r="F14" s="1340"/>
      <c r="G14" s="1341"/>
      <c r="H14" s="1341" t="s">
        <v>49</v>
      </c>
      <c r="I14" s="1340"/>
      <c r="J14" s="1340"/>
      <c r="K14" s="1340"/>
      <c r="L14" s="1341"/>
      <c r="M14" s="1341" t="s">
        <v>50</v>
      </c>
      <c r="N14" s="1340"/>
      <c r="O14" s="1340"/>
      <c r="P14" s="1340"/>
      <c r="Q14" s="1341"/>
      <c r="R14" s="1341" t="s">
        <v>51</v>
      </c>
      <c r="S14" s="1340"/>
      <c r="T14" s="1340"/>
      <c r="U14" s="1340"/>
      <c r="V14" s="1340"/>
      <c r="W14" s="1340"/>
      <c r="X14" s="1340"/>
      <c r="Y14" s="1340"/>
      <c r="Z14" s="1340"/>
      <c r="AA14" s="1340"/>
      <c r="AB14" s="1352"/>
    </row>
    <row r="15" spans="1:28" s="140" customFormat="1" ht="29.1" customHeight="1" x14ac:dyDescent="0.2">
      <c r="A15" s="1337"/>
      <c r="B15" s="1338"/>
      <c r="C15" s="648" t="s">
        <v>0</v>
      </c>
      <c r="D15" s="649" t="s">
        <v>1</v>
      </c>
      <c r="E15" s="649" t="s">
        <v>2</v>
      </c>
      <c r="F15" s="649" t="s">
        <v>3</v>
      </c>
      <c r="G15" s="650" t="s">
        <v>4</v>
      </c>
      <c r="H15" s="649" t="s">
        <v>0</v>
      </c>
      <c r="I15" s="649" t="s">
        <v>1</v>
      </c>
      <c r="J15" s="649" t="s">
        <v>2</v>
      </c>
      <c r="K15" s="649" t="s">
        <v>3</v>
      </c>
      <c r="L15" s="650" t="s">
        <v>4</v>
      </c>
      <c r="M15" s="649" t="s">
        <v>0</v>
      </c>
      <c r="N15" s="649" t="s">
        <v>1</v>
      </c>
      <c r="O15" s="649" t="s">
        <v>2</v>
      </c>
      <c r="P15" s="649" t="s">
        <v>3</v>
      </c>
      <c r="Q15" s="650" t="s">
        <v>4</v>
      </c>
      <c r="R15" s="649" t="s">
        <v>280</v>
      </c>
      <c r="S15" s="649" t="s">
        <v>53</v>
      </c>
      <c r="T15" s="649" t="s">
        <v>54</v>
      </c>
      <c r="U15" s="649" t="s">
        <v>281</v>
      </c>
      <c r="V15" s="649" t="s">
        <v>56</v>
      </c>
      <c r="W15" s="649" t="s">
        <v>57</v>
      </c>
      <c r="X15" s="649" t="s">
        <v>58</v>
      </c>
      <c r="Y15" s="649" t="s">
        <v>59</v>
      </c>
      <c r="Z15" s="649" t="s">
        <v>60</v>
      </c>
      <c r="AA15" s="649" t="s">
        <v>61</v>
      </c>
      <c r="AB15" s="651" t="s">
        <v>62</v>
      </c>
    </row>
    <row r="16" spans="1:28" s="135" customFormat="1" ht="17.100000000000001" customHeight="1" x14ac:dyDescent="0.2">
      <c r="A16" s="1353" t="s">
        <v>13</v>
      </c>
      <c r="B16" s="652" t="s">
        <v>14</v>
      </c>
      <c r="C16" s="653">
        <v>33.6</v>
      </c>
      <c r="D16" s="654">
        <v>40.700000000000003</v>
      </c>
      <c r="E16" s="654">
        <v>44.3</v>
      </c>
      <c r="F16" s="654">
        <v>50.5</v>
      </c>
      <c r="G16" s="655">
        <v>89.2</v>
      </c>
      <c r="H16" s="654">
        <v>84.5</v>
      </c>
      <c r="I16" s="654">
        <v>93.2</v>
      </c>
      <c r="J16" s="654">
        <v>96.7</v>
      </c>
      <c r="K16" s="654">
        <v>99.8</v>
      </c>
      <c r="L16" s="655">
        <v>100</v>
      </c>
      <c r="M16" s="654">
        <v>32.5</v>
      </c>
      <c r="N16" s="654">
        <v>37.200000000000003</v>
      </c>
      <c r="O16" s="654">
        <v>44.4</v>
      </c>
      <c r="P16" s="654">
        <v>42.7</v>
      </c>
      <c r="Q16" s="655">
        <v>53.8</v>
      </c>
      <c r="R16" s="654">
        <v>100</v>
      </c>
      <c r="S16" s="654">
        <v>42.7</v>
      </c>
      <c r="T16" s="654">
        <v>53.4</v>
      </c>
      <c r="U16" s="654">
        <v>54.8</v>
      </c>
      <c r="V16" s="654">
        <v>83.9</v>
      </c>
      <c r="W16" s="654">
        <v>60.7</v>
      </c>
      <c r="X16" s="654">
        <v>86</v>
      </c>
      <c r="Y16" s="654">
        <v>45.6</v>
      </c>
      <c r="Z16" s="654">
        <v>45.2</v>
      </c>
      <c r="AA16" s="654">
        <v>61.9</v>
      </c>
      <c r="AB16" s="656">
        <v>66.099999999999994</v>
      </c>
    </row>
    <row r="17" spans="1:28" s="135" customFormat="1" ht="17.100000000000001" customHeight="1" x14ac:dyDescent="0.2">
      <c r="A17" s="1354"/>
      <c r="B17" s="657" t="s">
        <v>63</v>
      </c>
      <c r="C17" s="658">
        <v>66.400000000000006</v>
      </c>
      <c r="D17" s="659">
        <v>59.3</v>
      </c>
      <c r="E17" s="659">
        <v>55.7</v>
      </c>
      <c r="F17" s="659">
        <v>49.5</v>
      </c>
      <c r="G17" s="660">
        <v>10.8</v>
      </c>
      <c r="H17" s="659">
        <v>15.5</v>
      </c>
      <c r="I17" s="659">
        <v>6.8</v>
      </c>
      <c r="J17" s="659">
        <v>3.3</v>
      </c>
      <c r="K17" s="659">
        <v>0.2</v>
      </c>
      <c r="L17" s="660">
        <v>0</v>
      </c>
      <c r="M17" s="659">
        <v>67.5</v>
      </c>
      <c r="N17" s="659">
        <v>62.8</v>
      </c>
      <c r="O17" s="659">
        <v>55.6</v>
      </c>
      <c r="P17" s="659">
        <v>57.3</v>
      </c>
      <c r="Q17" s="660">
        <v>46.2</v>
      </c>
      <c r="R17" s="659">
        <v>0</v>
      </c>
      <c r="S17" s="659">
        <v>57.3</v>
      </c>
      <c r="T17" s="659">
        <v>46.6</v>
      </c>
      <c r="U17" s="659">
        <v>45.2</v>
      </c>
      <c r="V17" s="659">
        <v>16.100000000000001</v>
      </c>
      <c r="W17" s="659">
        <v>39.299999999999997</v>
      </c>
      <c r="X17" s="659">
        <v>14</v>
      </c>
      <c r="Y17" s="659">
        <v>54.4</v>
      </c>
      <c r="Z17" s="659">
        <v>54.8</v>
      </c>
      <c r="AA17" s="659">
        <v>38.1</v>
      </c>
      <c r="AB17" s="661">
        <v>33.9</v>
      </c>
    </row>
    <row r="18" spans="1:28" s="135" customFormat="1" ht="17.100000000000001" customHeight="1" x14ac:dyDescent="0.2">
      <c r="A18" s="1354" t="s">
        <v>64</v>
      </c>
      <c r="B18" s="657" t="s">
        <v>15</v>
      </c>
      <c r="C18" s="486">
        <v>16.399999999999999</v>
      </c>
      <c r="D18" s="486">
        <v>20.8</v>
      </c>
      <c r="E18" s="486">
        <v>23.6</v>
      </c>
      <c r="F18" s="486">
        <v>30.3</v>
      </c>
      <c r="G18" s="486">
        <v>76.3</v>
      </c>
      <c r="H18" s="486">
        <v>59.7</v>
      </c>
      <c r="I18" s="486">
        <v>81.099999999999994</v>
      </c>
      <c r="J18" s="486">
        <v>88.8</v>
      </c>
      <c r="K18" s="486">
        <v>95.6</v>
      </c>
      <c r="L18" s="486">
        <v>98</v>
      </c>
      <c r="M18" s="486">
        <v>15.5</v>
      </c>
      <c r="N18" s="486">
        <v>19.5</v>
      </c>
      <c r="O18" s="486">
        <v>22.1</v>
      </c>
      <c r="P18" s="486">
        <v>24.1</v>
      </c>
      <c r="Q18" s="486">
        <v>29.7</v>
      </c>
      <c r="R18" s="486">
        <v>94.5</v>
      </c>
      <c r="S18" s="486">
        <v>26.6</v>
      </c>
      <c r="T18" s="486">
        <v>38.9</v>
      </c>
      <c r="U18" s="486">
        <v>47.6</v>
      </c>
      <c r="V18" s="486">
        <v>66.7</v>
      </c>
      <c r="W18" s="486">
        <v>50.2</v>
      </c>
      <c r="X18" s="486">
        <v>62</v>
      </c>
      <c r="Y18" s="486">
        <v>25.8</v>
      </c>
      <c r="Z18" s="486">
        <v>24.6</v>
      </c>
      <c r="AA18" s="486">
        <v>33.700000000000003</v>
      </c>
      <c r="AB18" s="486">
        <v>45</v>
      </c>
    </row>
    <row r="19" spans="1:28" s="135" customFormat="1" ht="17.100000000000001" customHeight="1" x14ac:dyDescent="0.2">
      <c r="A19" s="1354"/>
      <c r="B19" s="657" t="s">
        <v>16</v>
      </c>
      <c r="C19" s="486">
        <v>17.100000000000001</v>
      </c>
      <c r="D19" s="486">
        <v>19.899999999999999</v>
      </c>
      <c r="E19" s="486">
        <v>20.7</v>
      </c>
      <c r="F19" s="486">
        <v>20.2</v>
      </c>
      <c r="G19" s="486">
        <v>12.9</v>
      </c>
      <c r="H19" s="486">
        <v>24.7</v>
      </c>
      <c r="I19" s="486">
        <v>12.1</v>
      </c>
      <c r="J19" s="486">
        <v>7.9</v>
      </c>
      <c r="K19" s="486">
        <v>4.3</v>
      </c>
      <c r="L19" s="486">
        <v>2</v>
      </c>
      <c r="M19" s="486">
        <v>17</v>
      </c>
      <c r="N19" s="486">
        <v>17.600000000000001</v>
      </c>
      <c r="O19" s="486">
        <v>22.3</v>
      </c>
      <c r="P19" s="486">
        <v>18.5</v>
      </c>
      <c r="Q19" s="486">
        <v>24</v>
      </c>
      <c r="R19" s="486">
        <v>5.5</v>
      </c>
      <c r="S19" s="486">
        <v>16</v>
      </c>
      <c r="T19" s="486">
        <v>14.5</v>
      </c>
      <c r="U19" s="486">
        <v>7.2</v>
      </c>
      <c r="V19" s="486">
        <v>17.100000000000001</v>
      </c>
      <c r="W19" s="486">
        <v>10.5</v>
      </c>
      <c r="X19" s="486">
        <v>24</v>
      </c>
      <c r="Y19" s="486">
        <v>19.8</v>
      </c>
      <c r="Z19" s="486">
        <v>20.6</v>
      </c>
      <c r="AA19" s="486">
        <v>28.2</v>
      </c>
      <c r="AB19" s="486">
        <v>21.2</v>
      </c>
    </row>
    <row r="20" spans="1:28" s="135" customFormat="1" ht="17.100000000000001" customHeight="1" x14ac:dyDescent="0.2">
      <c r="A20" s="1354"/>
      <c r="B20" s="657" t="s">
        <v>65</v>
      </c>
      <c r="C20" s="486">
        <v>44.5</v>
      </c>
      <c r="D20" s="486">
        <v>37.799999999999997</v>
      </c>
      <c r="E20" s="486">
        <v>35.6</v>
      </c>
      <c r="F20" s="486">
        <v>29.8</v>
      </c>
      <c r="G20" s="486">
        <v>7.2</v>
      </c>
      <c r="H20" s="486">
        <v>10.9</v>
      </c>
      <c r="I20" s="486">
        <v>6.1</v>
      </c>
      <c r="J20" s="486">
        <v>2.5</v>
      </c>
      <c r="K20" s="486">
        <v>0.1</v>
      </c>
      <c r="L20" s="486">
        <v>0</v>
      </c>
      <c r="M20" s="486">
        <v>44.9</v>
      </c>
      <c r="N20" s="486">
        <v>41.5</v>
      </c>
      <c r="O20" s="486">
        <v>33.4</v>
      </c>
      <c r="P20" s="486">
        <v>36.200000000000003</v>
      </c>
      <c r="Q20" s="486">
        <v>28.9</v>
      </c>
      <c r="R20" s="486">
        <v>0</v>
      </c>
      <c r="S20" s="486">
        <v>13.7</v>
      </c>
      <c r="T20" s="486">
        <v>28</v>
      </c>
      <c r="U20" s="486">
        <v>21.8</v>
      </c>
      <c r="V20" s="486">
        <v>13.2</v>
      </c>
      <c r="W20" s="486">
        <v>25.2</v>
      </c>
      <c r="X20" s="486">
        <v>10.9</v>
      </c>
      <c r="Y20" s="486">
        <v>37.700000000000003</v>
      </c>
      <c r="Z20" s="486">
        <v>34.299999999999997</v>
      </c>
      <c r="AA20" s="486">
        <v>21.6</v>
      </c>
      <c r="AB20" s="486">
        <v>19.899999999999999</v>
      </c>
    </row>
    <row r="21" spans="1:28" s="135" customFormat="1" ht="17.100000000000001" customHeight="1" x14ac:dyDescent="0.2">
      <c r="A21" s="1354"/>
      <c r="B21" s="657" t="s">
        <v>17</v>
      </c>
      <c r="C21" s="658">
        <v>22</v>
      </c>
      <c r="D21" s="659">
        <v>21.5</v>
      </c>
      <c r="E21" s="659">
        <v>20.100000000000001</v>
      </c>
      <c r="F21" s="659">
        <v>19.7</v>
      </c>
      <c r="G21" s="660">
        <v>3.6</v>
      </c>
      <c r="H21" s="659">
        <v>4.5999999999999996</v>
      </c>
      <c r="I21" s="659">
        <v>0.7</v>
      </c>
      <c r="J21" s="659">
        <v>0.7</v>
      </c>
      <c r="K21" s="659">
        <v>0.1</v>
      </c>
      <c r="L21" s="660">
        <v>0</v>
      </c>
      <c r="M21" s="659">
        <v>22.5</v>
      </c>
      <c r="N21" s="659">
        <v>21.3</v>
      </c>
      <c r="O21" s="659">
        <v>22.2</v>
      </c>
      <c r="P21" s="659">
        <v>21.2</v>
      </c>
      <c r="Q21" s="660">
        <v>17.399999999999999</v>
      </c>
      <c r="R21" s="659">
        <v>0</v>
      </c>
      <c r="S21" s="659">
        <v>43.7</v>
      </c>
      <c r="T21" s="659">
        <v>18.600000000000001</v>
      </c>
      <c r="U21" s="659">
        <v>23.5</v>
      </c>
      <c r="V21" s="659">
        <v>2.9</v>
      </c>
      <c r="W21" s="659">
        <v>14.1</v>
      </c>
      <c r="X21" s="659">
        <v>3.1</v>
      </c>
      <c r="Y21" s="659">
        <v>16.7</v>
      </c>
      <c r="Z21" s="659">
        <v>20.5</v>
      </c>
      <c r="AA21" s="659">
        <v>16.5</v>
      </c>
      <c r="AB21" s="661">
        <v>14</v>
      </c>
    </row>
    <row r="22" spans="1:28" s="135" customFormat="1" ht="17.100000000000001" customHeight="1" x14ac:dyDescent="0.2">
      <c r="A22" s="1354" t="s">
        <v>66</v>
      </c>
      <c r="B22" s="657" t="s">
        <v>67</v>
      </c>
      <c r="C22" s="658">
        <v>50.9</v>
      </c>
      <c r="D22" s="659">
        <v>48.8</v>
      </c>
      <c r="E22" s="659">
        <v>46.7</v>
      </c>
      <c r="F22" s="659">
        <v>40.1</v>
      </c>
      <c r="G22" s="660">
        <v>14.5</v>
      </c>
      <c r="H22" s="659">
        <v>29.3</v>
      </c>
      <c r="I22" s="659">
        <v>13</v>
      </c>
      <c r="J22" s="659">
        <v>8.1999999999999993</v>
      </c>
      <c r="K22" s="659">
        <v>4.3</v>
      </c>
      <c r="L22" s="660">
        <v>2</v>
      </c>
      <c r="M22" s="659">
        <v>52.4</v>
      </c>
      <c r="N22" s="659">
        <v>47.5</v>
      </c>
      <c r="O22" s="659">
        <v>50.2</v>
      </c>
      <c r="P22" s="659">
        <v>43.4</v>
      </c>
      <c r="Q22" s="660">
        <v>44.7</v>
      </c>
      <c r="R22" s="659">
        <v>5.5</v>
      </c>
      <c r="S22" s="659">
        <v>37.6</v>
      </c>
      <c r="T22" s="659">
        <v>27.1</v>
      </c>
      <c r="U22" s="659">
        <v>13.1</v>
      </c>
      <c r="V22" s="659">
        <v>20.399999999999999</v>
      </c>
      <c r="W22" s="659">
        <v>17.399999999999999</v>
      </c>
      <c r="X22" s="659">
        <v>27.9</v>
      </c>
      <c r="Y22" s="659">
        <v>43.4</v>
      </c>
      <c r="Z22" s="659">
        <v>45.7</v>
      </c>
      <c r="AA22" s="659">
        <v>45.5</v>
      </c>
      <c r="AB22" s="661">
        <v>32</v>
      </c>
    </row>
    <row r="23" spans="1:28" s="135" customFormat="1" ht="17.100000000000001" customHeight="1" x14ac:dyDescent="0.2">
      <c r="A23" s="1355"/>
      <c r="B23" s="662" t="s">
        <v>69</v>
      </c>
      <c r="C23" s="663">
        <v>49.1</v>
      </c>
      <c r="D23" s="664">
        <v>51.2</v>
      </c>
      <c r="E23" s="664">
        <v>53.3</v>
      </c>
      <c r="F23" s="664">
        <v>59.9</v>
      </c>
      <c r="G23" s="665">
        <v>85.5</v>
      </c>
      <c r="H23" s="664">
        <v>70.7</v>
      </c>
      <c r="I23" s="664">
        <v>87</v>
      </c>
      <c r="J23" s="664">
        <v>91.8</v>
      </c>
      <c r="K23" s="664">
        <v>95.7</v>
      </c>
      <c r="L23" s="665">
        <v>98</v>
      </c>
      <c r="M23" s="664">
        <v>47.6</v>
      </c>
      <c r="N23" s="664">
        <v>52.5</v>
      </c>
      <c r="O23" s="664">
        <v>49.8</v>
      </c>
      <c r="P23" s="664">
        <v>56.6</v>
      </c>
      <c r="Q23" s="665">
        <v>55.3</v>
      </c>
      <c r="R23" s="664">
        <v>94.5</v>
      </c>
      <c r="S23" s="664">
        <v>62.4</v>
      </c>
      <c r="T23" s="664">
        <v>72.900000000000006</v>
      </c>
      <c r="U23" s="664">
        <v>86.9</v>
      </c>
      <c r="V23" s="664">
        <v>79.599999999999994</v>
      </c>
      <c r="W23" s="664">
        <v>82.6</v>
      </c>
      <c r="X23" s="664">
        <v>72.099999999999994</v>
      </c>
      <c r="Y23" s="664">
        <v>56.6</v>
      </c>
      <c r="Z23" s="664">
        <v>54.3</v>
      </c>
      <c r="AA23" s="664">
        <v>54.5</v>
      </c>
      <c r="AB23" s="666">
        <v>68</v>
      </c>
    </row>
    <row r="24" spans="1:28" s="123" customFormat="1" ht="15" customHeight="1" x14ac:dyDescent="0.2">
      <c r="A24" s="1137" t="s">
        <v>70</v>
      </c>
      <c r="B24" s="147" t="s">
        <v>71</v>
      </c>
      <c r="C24" s="148"/>
      <c r="D24" s="148"/>
      <c r="E24" s="148"/>
      <c r="F24" s="148"/>
      <c r="G24" s="148"/>
      <c r="H24" s="148"/>
      <c r="I24" s="148"/>
      <c r="J24" s="148"/>
      <c r="K24" s="148"/>
      <c r="L24" s="148"/>
      <c r="M24" s="148"/>
      <c r="N24" s="148"/>
      <c r="O24" s="148"/>
      <c r="P24" s="148"/>
      <c r="Q24" s="148"/>
      <c r="R24" s="148"/>
      <c r="S24" s="148"/>
      <c r="T24" s="148"/>
      <c r="U24" s="148"/>
      <c r="V24" s="148"/>
      <c r="W24" s="148"/>
      <c r="X24" s="148"/>
      <c r="Y24" s="148"/>
      <c r="Z24" s="148"/>
      <c r="AA24" s="148"/>
      <c r="AB24" s="149"/>
    </row>
    <row r="25" spans="1:28" s="123" customFormat="1" ht="15" customHeight="1" x14ac:dyDescent="0.2">
      <c r="A25" s="1138"/>
      <c r="B25" s="150" t="s">
        <v>72</v>
      </c>
      <c r="C25" s="151"/>
      <c r="D25" s="151"/>
      <c r="E25" s="151"/>
      <c r="F25" s="151"/>
      <c r="G25" s="151"/>
      <c r="H25" s="151"/>
      <c r="I25" s="151"/>
      <c r="J25" s="151"/>
      <c r="K25" s="151"/>
      <c r="L25" s="151"/>
      <c r="M25" s="151"/>
      <c r="N25" s="151"/>
      <c r="O25" s="151"/>
      <c r="P25" s="151"/>
      <c r="Q25" s="151"/>
      <c r="R25" s="151"/>
      <c r="S25" s="151"/>
      <c r="T25" s="151"/>
      <c r="U25" s="151"/>
      <c r="V25" s="151"/>
      <c r="W25" s="151"/>
      <c r="X25" s="151"/>
      <c r="Y25" s="151"/>
      <c r="Z25" s="151"/>
      <c r="AA25" s="151"/>
      <c r="AB25" s="152"/>
    </row>
    <row r="26" spans="1:28" s="123" customFormat="1" ht="15" customHeight="1" x14ac:dyDescent="0.2">
      <c r="A26" s="1139"/>
      <c r="B26" s="153" t="s">
        <v>73</v>
      </c>
      <c r="C26" s="154"/>
      <c r="D26" s="155"/>
      <c r="E26" s="155"/>
      <c r="F26" s="155"/>
      <c r="G26" s="155"/>
      <c r="H26" s="155"/>
      <c r="I26" s="155"/>
      <c r="J26" s="155"/>
      <c r="K26" s="155"/>
      <c r="L26" s="155"/>
      <c r="M26" s="155"/>
      <c r="N26" s="155"/>
      <c r="O26" s="155"/>
      <c r="P26" s="155"/>
      <c r="Q26" s="155"/>
      <c r="R26" s="155"/>
      <c r="S26" s="155"/>
      <c r="T26" s="155"/>
      <c r="U26" s="155"/>
      <c r="V26" s="155"/>
      <c r="W26" s="155"/>
      <c r="X26" s="155"/>
      <c r="Y26" s="155"/>
      <c r="Z26" s="155"/>
      <c r="AA26" s="155"/>
      <c r="AB26" s="156"/>
    </row>
    <row r="27" spans="1:28" s="157" customFormat="1" ht="20.100000000000001" customHeight="1" x14ac:dyDescent="0.2">
      <c r="A27" s="1342" t="s">
        <v>282</v>
      </c>
      <c r="B27" s="1343"/>
      <c r="C27" s="1346" t="s">
        <v>48</v>
      </c>
      <c r="D27" s="1347"/>
      <c r="E27" s="1347"/>
      <c r="F27" s="1347"/>
      <c r="G27" s="1348"/>
      <c r="H27" s="1348" t="s">
        <v>49</v>
      </c>
      <c r="I27" s="1347"/>
      <c r="J27" s="1347"/>
      <c r="K27" s="1347"/>
      <c r="L27" s="1348"/>
      <c r="M27" s="1348" t="s">
        <v>50</v>
      </c>
      <c r="N27" s="1347"/>
      <c r="O27" s="1347"/>
      <c r="P27" s="1347"/>
      <c r="Q27" s="1348"/>
      <c r="R27" s="1348" t="s">
        <v>51</v>
      </c>
      <c r="S27" s="1347"/>
      <c r="T27" s="1347"/>
      <c r="U27" s="1347"/>
      <c r="V27" s="1347"/>
      <c r="W27" s="1347"/>
      <c r="X27" s="1347"/>
      <c r="Y27" s="1347"/>
      <c r="Z27" s="1347"/>
      <c r="AA27" s="1347"/>
      <c r="AB27" s="1349"/>
    </row>
    <row r="28" spans="1:28" s="162" customFormat="1" ht="29.1" customHeight="1" x14ac:dyDescent="0.2">
      <c r="A28" s="1344"/>
      <c r="B28" s="1345"/>
      <c r="C28" s="667" t="s">
        <v>0</v>
      </c>
      <c r="D28" s="668" t="s">
        <v>1</v>
      </c>
      <c r="E28" s="668" t="s">
        <v>2</v>
      </c>
      <c r="F28" s="668" t="s">
        <v>3</v>
      </c>
      <c r="G28" s="669" t="s">
        <v>4</v>
      </c>
      <c r="H28" s="668" t="s">
        <v>0</v>
      </c>
      <c r="I28" s="668" t="s">
        <v>1</v>
      </c>
      <c r="J28" s="668" t="s">
        <v>2</v>
      </c>
      <c r="K28" s="668" t="s">
        <v>3</v>
      </c>
      <c r="L28" s="669" t="s">
        <v>4</v>
      </c>
      <c r="M28" s="668" t="s">
        <v>0</v>
      </c>
      <c r="N28" s="668" t="s">
        <v>1</v>
      </c>
      <c r="O28" s="668" t="s">
        <v>2</v>
      </c>
      <c r="P28" s="668" t="s">
        <v>3</v>
      </c>
      <c r="Q28" s="669" t="s">
        <v>4</v>
      </c>
      <c r="R28" s="668" t="s">
        <v>280</v>
      </c>
      <c r="S28" s="668" t="s">
        <v>53</v>
      </c>
      <c r="T28" s="668" t="s">
        <v>54</v>
      </c>
      <c r="U28" s="668" t="s">
        <v>281</v>
      </c>
      <c r="V28" s="668" t="s">
        <v>56</v>
      </c>
      <c r="W28" s="668" t="s">
        <v>57</v>
      </c>
      <c r="X28" s="668" t="s">
        <v>58</v>
      </c>
      <c r="Y28" s="668" t="s">
        <v>59</v>
      </c>
      <c r="Z28" s="668" t="s">
        <v>60</v>
      </c>
      <c r="AA28" s="668" t="s">
        <v>61</v>
      </c>
      <c r="AB28" s="670" t="s">
        <v>62</v>
      </c>
    </row>
    <row r="29" spans="1:28" s="157" customFormat="1" ht="17.100000000000001" customHeight="1" x14ac:dyDescent="0.2">
      <c r="A29" s="1350" t="s">
        <v>75</v>
      </c>
      <c r="B29" s="671" t="s">
        <v>67</v>
      </c>
      <c r="C29" s="672">
        <v>0.2</v>
      </c>
      <c r="D29" s="673">
        <v>0.1</v>
      </c>
      <c r="E29" s="673">
        <v>0.6</v>
      </c>
      <c r="F29" s="673">
        <v>0.8</v>
      </c>
      <c r="G29" s="674">
        <v>41.1</v>
      </c>
      <c r="H29" s="673">
        <v>8.8000000000000007</v>
      </c>
      <c r="I29" s="673">
        <v>28.1</v>
      </c>
      <c r="J29" s="673">
        <v>44.8</v>
      </c>
      <c r="K29" s="673">
        <v>67.7</v>
      </c>
      <c r="L29" s="674">
        <v>84.5</v>
      </c>
      <c r="M29" s="673">
        <v>0</v>
      </c>
      <c r="N29" s="673">
        <v>0</v>
      </c>
      <c r="O29" s="673">
        <v>0</v>
      </c>
      <c r="P29" s="673">
        <v>0</v>
      </c>
      <c r="Q29" s="674">
        <v>0.3</v>
      </c>
      <c r="R29" s="673">
        <v>70.5</v>
      </c>
      <c r="S29" s="673">
        <v>14.2</v>
      </c>
      <c r="T29" s="673">
        <v>8</v>
      </c>
      <c r="U29" s="673">
        <v>3.6</v>
      </c>
      <c r="V29" s="673">
        <v>33.200000000000003</v>
      </c>
      <c r="W29" s="673">
        <v>7.8</v>
      </c>
      <c r="X29" s="673">
        <v>27.5</v>
      </c>
      <c r="Y29" s="673">
        <v>4.0999999999999996</v>
      </c>
      <c r="Z29" s="673">
        <v>4.8</v>
      </c>
      <c r="AA29" s="673">
        <v>5.2</v>
      </c>
      <c r="AB29" s="675">
        <v>12.6</v>
      </c>
    </row>
    <row r="30" spans="1:28" s="157" customFormat="1" ht="17.100000000000001" customHeight="1" x14ac:dyDescent="0.2">
      <c r="A30" s="1351"/>
      <c r="B30" s="676" t="s">
        <v>69</v>
      </c>
      <c r="C30" s="677">
        <v>99.8</v>
      </c>
      <c r="D30" s="678">
        <v>99.9</v>
      </c>
      <c r="E30" s="678">
        <v>99.4</v>
      </c>
      <c r="F30" s="678">
        <v>99.2</v>
      </c>
      <c r="G30" s="679">
        <v>58.9</v>
      </c>
      <c r="H30" s="678">
        <v>91.2</v>
      </c>
      <c r="I30" s="678">
        <v>71.900000000000006</v>
      </c>
      <c r="J30" s="678">
        <v>55.2</v>
      </c>
      <c r="K30" s="678">
        <v>32.299999999999997</v>
      </c>
      <c r="L30" s="679">
        <v>15.5</v>
      </c>
      <c r="M30" s="678">
        <v>100</v>
      </c>
      <c r="N30" s="678">
        <v>100</v>
      </c>
      <c r="O30" s="678">
        <v>100</v>
      </c>
      <c r="P30" s="678">
        <v>100</v>
      </c>
      <c r="Q30" s="679">
        <v>99.7</v>
      </c>
      <c r="R30" s="678">
        <v>29.5</v>
      </c>
      <c r="S30" s="678">
        <v>85.8</v>
      </c>
      <c r="T30" s="678">
        <v>92</v>
      </c>
      <c r="U30" s="678">
        <v>96.4</v>
      </c>
      <c r="V30" s="678">
        <v>66.8</v>
      </c>
      <c r="W30" s="678">
        <v>92.2</v>
      </c>
      <c r="X30" s="678">
        <v>72.5</v>
      </c>
      <c r="Y30" s="678">
        <v>95.9</v>
      </c>
      <c r="Z30" s="678">
        <v>95.2</v>
      </c>
      <c r="AA30" s="678">
        <v>94.8</v>
      </c>
      <c r="AB30" s="680">
        <v>87.4</v>
      </c>
    </row>
    <row r="31" spans="1:28" s="157" customFormat="1" ht="17.100000000000001" customHeight="1" x14ac:dyDescent="0.2">
      <c r="A31" s="1351" t="s">
        <v>76</v>
      </c>
      <c r="B31" s="676" t="s">
        <v>67</v>
      </c>
      <c r="C31" s="677">
        <v>14.4</v>
      </c>
      <c r="D31" s="678">
        <v>17.399999999999999</v>
      </c>
      <c r="E31" s="678">
        <v>20.3</v>
      </c>
      <c r="F31" s="678">
        <v>25.5</v>
      </c>
      <c r="G31" s="679">
        <v>78.099999999999994</v>
      </c>
      <c r="H31" s="678">
        <v>63.5</v>
      </c>
      <c r="I31" s="678">
        <v>82</v>
      </c>
      <c r="J31" s="678">
        <v>88.7</v>
      </c>
      <c r="K31" s="678">
        <v>96.7</v>
      </c>
      <c r="L31" s="679">
        <v>97.6</v>
      </c>
      <c r="M31" s="678">
        <v>13.4</v>
      </c>
      <c r="N31" s="678">
        <v>15.7</v>
      </c>
      <c r="O31" s="678">
        <v>19.2</v>
      </c>
      <c r="P31" s="678">
        <v>18.7</v>
      </c>
      <c r="Q31" s="679">
        <v>28.3</v>
      </c>
      <c r="R31" s="678">
        <v>99.9</v>
      </c>
      <c r="S31" s="678">
        <v>27.3</v>
      </c>
      <c r="T31" s="678">
        <v>28.2</v>
      </c>
      <c r="U31" s="678">
        <v>20.100000000000001</v>
      </c>
      <c r="V31" s="678">
        <v>75.8</v>
      </c>
      <c r="W31" s="678">
        <v>24.3</v>
      </c>
      <c r="X31" s="678">
        <v>55.8</v>
      </c>
      <c r="Y31" s="678">
        <v>29.7</v>
      </c>
      <c r="Z31" s="678">
        <v>26.8</v>
      </c>
      <c r="AA31" s="678">
        <v>22.8</v>
      </c>
      <c r="AB31" s="680">
        <v>27.8</v>
      </c>
    </row>
    <row r="32" spans="1:28" s="157" customFormat="1" ht="17.100000000000001" customHeight="1" x14ac:dyDescent="0.2">
      <c r="A32" s="1351"/>
      <c r="B32" s="676" t="s">
        <v>69</v>
      </c>
      <c r="C32" s="677">
        <v>85.6</v>
      </c>
      <c r="D32" s="678">
        <v>82.6</v>
      </c>
      <c r="E32" s="678">
        <v>79.7</v>
      </c>
      <c r="F32" s="678">
        <v>74.5</v>
      </c>
      <c r="G32" s="679">
        <v>21.9</v>
      </c>
      <c r="H32" s="678">
        <v>36.5</v>
      </c>
      <c r="I32" s="678">
        <v>18</v>
      </c>
      <c r="J32" s="678">
        <v>11.3</v>
      </c>
      <c r="K32" s="678">
        <v>3.3</v>
      </c>
      <c r="L32" s="679">
        <v>2.4</v>
      </c>
      <c r="M32" s="678">
        <v>86.6</v>
      </c>
      <c r="N32" s="678">
        <v>84.3</v>
      </c>
      <c r="O32" s="678">
        <v>80.8</v>
      </c>
      <c r="P32" s="678">
        <v>81.3</v>
      </c>
      <c r="Q32" s="679">
        <v>71.7</v>
      </c>
      <c r="R32" s="678">
        <v>0.1</v>
      </c>
      <c r="S32" s="678">
        <v>72.7</v>
      </c>
      <c r="T32" s="678">
        <v>71.8</v>
      </c>
      <c r="U32" s="678">
        <v>79.900000000000006</v>
      </c>
      <c r="V32" s="678">
        <v>24.2</v>
      </c>
      <c r="W32" s="678">
        <v>75.7</v>
      </c>
      <c r="X32" s="678">
        <v>44.2</v>
      </c>
      <c r="Y32" s="678">
        <v>70.3</v>
      </c>
      <c r="Z32" s="678">
        <v>73.2</v>
      </c>
      <c r="AA32" s="678">
        <v>77.2</v>
      </c>
      <c r="AB32" s="680">
        <v>72.2</v>
      </c>
    </row>
    <row r="33" spans="1:28" s="157" customFormat="1" ht="17.100000000000001" customHeight="1" x14ac:dyDescent="0.2">
      <c r="A33" s="1351" t="s">
        <v>77</v>
      </c>
      <c r="B33" s="676" t="s">
        <v>67</v>
      </c>
      <c r="C33" s="677">
        <v>1.2</v>
      </c>
      <c r="D33" s="678">
        <v>0.9</v>
      </c>
      <c r="E33" s="678">
        <v>2.2000000000000002</v>
      </c>
      <c r="F33" s="678">
        <v>3</v>
      </c>
      <c r="G33" s="679">
        <v>42.8</v>
      </c>
      <c r="H33" s="678">
        <v>14.3</v>
      </c>
      <c r="I33" s="678">
        <v>29.9</v>
      </c>
      <c r="J33" s="678">
        <v>46.2</v>
      </c>
      <c r="K33" s="678">
        <v>68.8</v>
      </c>
      <c r="L33" s="679">
        <v>85.4</v>
      </c>
      <c r="M33" s="678">
        <v>0.7</v>
      </c>
      <c r="N33" s="678">
        <v>0.7</v>
      </c>
      <c r="O33" s="678">
        <v>1.2</v>
      </c>
      <c r="P33" s="678">
        <v>1.8</v>
      </c>
      <c r="Q33" s="679">
        <v>2.5</v>
      </c>
      <c r="R33" s="678">
        <v>70.8</v>
      </c>
      <c r="S33" s="678">
        <v>16.3</v>
      </c>
      <c r="T33" s="678">
        <v>10.5</v>
      </c>
      <c r="U33" s="678">
        <v>5.4</v>
      </c>
      <c r="V33" s="678">
        <v>33.299999999999997</v>
      </c>
      <c r="W33" s="678">
        <v>8.6</v>
      </c>
      <c r="X33" s="678">
        <v>32.200000000000003</v>
      </c>
      <c r="Y33" s="678">
        <v>4.5999999999999996</v>
      </c>
      <c r="Z33" s="678">
        <v>5.7</v>
      </c>
      <c r="AA33" s="678">
        <v>19.399999999999999</v>
      </c>
      <c r="AB33" s="680">
        <v>13</v>
      </c>
    </row>
    <row r="34" spans="1:28" s="157" customFormat="1" ht="17.100000000000001" customHeight="1" x14ac:dyDescent="0.2">
      <c r="A34" s="1351"/>
      <c r="B34" s="676" t="s">
        <v>69</v>
      </c>
      <c r="C34" s="677">
        <v>98.8</v>
      </c>
      <c r="D34" s="678">
        <v>99.1</v>
      </c>
      <c r="E34" s="678">
        <v>97.8</v>
      </c>
      <c r="F34" s="678">
        <v>97</v>
      </c>
      <c r="G34" s="679">
        <v>57.2</v>
      </c>
      <c r="H34" s="678">
        <v>85.7</v>
      </c>
      <c r="I34" s="678">
        <v>70.099999999999994</v>
      </c>
      <c r="J34" s="678">
        <v>53.8</v>
      </c>
      <c r="K34" s="678">
        <v>31.2</v>
      </c>
      <c r="L34" s="679">
        <v>14.6</v>
      </c>
      <c r="M34" s="678">
        <v>99.3</v>
      </c>
      <c r="N34" s="678">
        <v>99.3</v>
      </c>
      <c r="O34" s="678">
        <v>98.8</v>
      </c>
      <c r="P34" s="678">
        <v>98.2</v>
      </c>
      <c r="Q34" s="679">
        <v>97.5</v>
      </c>
      <c r="R34" s="678">
        <v>29.2</v>
      </c>
      <c r="S34" s="678">
        <v>83.7</v>
      </c>
      <c r="T34" s="678">
        <v>89.5</v>
      </c>
      <c r="U34" s="678">
        <v>94.6</v>
      </c>
      <c r="V34" s="678">
        <v>66.7</v>
      </c>
      <c r="W34" s="678">
        <v>91.4</v>
      </c>
      <c r="X34" s="678">
        <v>67.8</v>
      </c>
      <c r="Y34" s="678">
        <v>95.4</v>
      </c>
      <c r="Z34" s="678">
        <v>94.3</v>
      </c>
      <c r="AA34" s="678">
        <v>80.599999999999994</v>
      </c>
      <c r="AB34" s="680">
        <v>87</v>
      </c>
    </row>
    <row r="35" spans="1:28" s="157" customFormat="1" ht="17.100000000000001" customHeight="1" x14ac:dyDescent="0.2">
      <c r="A35" s="1351" t="s">
        <v>78</v>
      </c>
      <c r="B35" s="676" t="s">
        <v>67</v>
      </c>
      <c r="C35" s="677">
        <v>1</v>
      </c>
      <c r="D35" s="678">
        <v>0.7</v>
      </c>
      <c r="E35" s="678">
        <v>1.4</v>
      </c>
      <c r="F35" s="678">
        <v>2.6</v>
      </c>
      <c r="G35" s="679">
        <v>42.6</v>
      </c>
      <c r="H35" s="678">
        <v>14.2</v>
      </c>
      <c r="I35" s="678">
        <v>29.9</v>
      </c>
      <c r="J35" s="678">
        <v>46.2</v>
      </c>
      <c r="K35" s="678">
        <v>68.7</v>
      </c>
      <c r="L35" s="679">
        <v>85.4</v>
      </c>
      <c r="M35" s="678">
        <v>0.5</v>
      </c>
      <c r="N35" s="678">
        <v>0.5</v>
      </c>
      <c r="O35" s="678">
        <v>0.7</v>
      </c>
      <c r="P35" s="678">
        <v>1.3</v>
      </c>
      <c r="Q35" s="679">
        <v>1.9</v>
      </c>
      <c r="R35" s="678">
        <v>70.8</v>
      </c>
      <c r="S35" s="678">
        <v>16.3</v>
      </c>
      <c r="T35" s="678">
        <v>9.9</v>
      </c>
      <c r="U35" s="678">
        <v>5.2</v>
      </c>
      <c r="V35" s="678">
        <v>33.299999999999997</v>
      </c>
      <c r="W35" s="678">
        <v>8.6</v>
      </c>
      <c r="X35" s="678">
        <v>31.9</v>
      </c>
      <c r="Y35" s="678">
        <v>4.4000000000000004</v>
      </c>
      <c r="Z35" s="678">
        <v>5.3</v>
      </c>
      <c r="AA35" s="678">
        <v>19.3</v>
      </c>
      <c r="AB35" s="680">
        <v>12.8</v>
      </c>
    </row>
    <row r="36" spans="1:28" s="157" customFormat="1" ht="17.100000000000001" customHeight="1" x14ac:dyDescent="0.2">
      <c r="A36" s="1351"/>
      <c r="B36" s="676" t="s">
        <v>69</v>
      </c>
      <c r="C36" s="677">
        <v>99</v>
      </c>
      <c r="D36" s="678">
        <v>99.3</v>
      </c>
      <c r="E36" s="678">
        <v>98.6</v>
      </c>
      <c r="F36" s="678">
        <v>97.4</v>
      </c>
      <c r="G36" s="679">
        <v>57.4</v>
      </c>
      <c r="H36" s="678">
        <v>85.8</v>
      </c>
      <c r="I36" s="678">
        <v>70.099999999999994</v>
      </c>
      <c r="J36" s="678">
        <v>53.8</v>
      </c>
      <c r="K36" s="678">
        <v>31.3</v>
      </c>
      <c r="L36" s="679">
        <v>14.6</v>
      </c>
      <c r="M36" s="678">
        <v>99.5</v>
      </c>
      <c r="N36" s="678">
        <v>99.5</v>
      </c>
      <c r="O36" s="678">
        <v>99.3</v>
      </c>
      <c r="P36" s="678">
        <v>98.7</v>
      </c>
      <c r="Q36" s="679">
        <v>98.1</v>
      </c>
      <c r="R36" s="678">
        <v>29.2</v>
      </c>
      <c r="S36" s="678">
        <v>83.7</v>
      </c>
      <c r="T36" s="678">
        <v>90.1</v>
      </c>
      <c r="U36" s="678">
        <v>94.8</v>
      </c>
      <c r="V36" s="678">
        <v>66.7</v>
      </c>
      <c r="W36" s="678">
        <v>91.4</v>
      </c>
      <c r="X36" s="678">
        <v>68.099999999999994</v>
      </c>
      <c r="Y36" s="678">
        <v>95.6</v>
      </c>
      <c r="Z36" s="678">
        <v>94.7</v>
      </c>
      <c r="AA36" s="678">
        <v>80.7</v>
      </c>
      <c r="AB36" s="680">
        <v>87.2</v>
      </c>
    </row>
    <row r="37" spans="1:28" s="157" customFormat="1" ht="17.100000000000001" customHeight="1" x14ac:dyDescent="0.2">
      <c r="A37" s="1351" t="s">
        <v>79</v>
      </c>
      <c r="B37" s="676" t="s">
        <v>67</v>
      </c>
      <c r="C37" s="677">
        <v>43.8</v>
      </c>
      <c r="D37" s="678">
        <v>44.4</v>
      </c>
      <c r="E37" s="678">
        <v>45.3</v>
      </c>
      <c r="F37" s="678">
        <v>40.9</v>
      </c>
      <c r="G37" s="679">
        <v>18.2</v>
      </c>
      <c r="H37" s="678">
        <v>33.4</v>
      </c>
      <c r="I37" s="678">
        <v>15.5</v>
      </c>
      <c r="J37" s="678">
        <v>9.4</v>
      </c>
      <c r="K37" s="678">
        <v>4.3</v>
      </c>
      <c r="L37" s="679">
        <v>2</v>
      </c>
      <c r="M37" s="678">
        <v>44</v>
      </c>
      <c r="N37" s="678">
        <v>43.6</v>
      </c>
      <c r="O37" s="678">
        <v>45.9</v>
      </c>
      <c r="P37" s="678">
        <v>42.9</v>
      </c>
      <c r="Q37" s="679">
        <v>44.7</v>
      </c>
      <c r="R37" s="678">
        <v>5.5</v>
      </c>
      <c r="S37" s="678">
        <v>62.3</v>
      </c>
      <c r="T37" s="678">
        <v>33.9</v>
      </c>
      <c r="U37" s="678">
        <v>13.7</v>
      </c>
      <c r="V37" s="678">
        <v>30.9</v>
      </c>
      <c r="W37" s="678">
        <v>23.3</v>
      </c>
      <c r="X37" s="678">
        <v>35.200000000000003</v>
      </c>
      <c r="Y37" s="678">
        <v>42.9</v>
      </c>
      <c r="Z37" s="678">
        <v>40.299999999999997</v>
      </c>
      <c r="AA37" s="678">
        <v>56.7</v>
      </c>
      <c r="AB37" s="680">
        <v>40.299999999999997</v>
      </c>
    </row>
    <row r="38" spans="1:28" s="157" customFormat="1" ht="17.100000000000001" customHeight="1" x14ac:dyDescent="0.2">
      <c r="A38" s="1351"/>
      <c r="B38" s="676" t="s">
        <v>69</v>
      </c>
      <c r="C38" s="677">
        <v>56.2</v>
      </c>
      <c r="D38" s="678">
        <v>55.6</v>
      </c>
      <c r="E38" s="678">
        <v>54.7</v>
      </c>
      <c r="F38" s="678">
        <v>59.1</v>
      </c>
      <c r="G38" s="679">
        <v>81.8</v>
      </c>
      <c r="H38" s="678">
        <v>66.599999999999994</v>
      </c>
      <c r="I38" s="678">
        <v>84.5</v>
      </c>
      <c r="J38" s="678">
        <v>90.6</v>
      </c>
      <c r="K38" s="678">
        <v>95.7</v>
      </c>
      <c r="L38" s="679">
        <v>98</v>
      </c>
      <c r="M38" s="678">
        <v>56</v>
      </c>
      <c r="N38" s="678">
        <v>56.4</v>
      </c>
      <c r="O38" s="678">
        <v>54.1</v>
      </c>
      <c r="P38" s="678">
        <v>57.1</v>
      </c>
      <c r="Q38" s="679">
        <v>55.3</v>
      </c>
      <c r="R38" s="678">
        <v>94.5</v>
      </c>
      <c r="S38" s="678">
        <v>37.700000000000003</v>
      </c>
      <c r="T38" s="678">
        <v>66.099999999999994</v>
      </c>
      <c r="U38" s="678">
        <v>86.3</v>
      </c>
      <c r="V38" s="678">
        <v>69.099999999999994</v>
      </c>
      <c r="W38" s="678">
        <v>76.7</v>
      </c>
      <c r="X38" s="678">
        <v>64.8</v>
      </c>
      <c r="Y38" s="678">
        <v>57.1</v>
      </c>
      <c r="Z38" s="678">
        <v>59.7</v>
      </c>
      <c r="AA38" s="678">
        <v>43.3</v>
      </c>
      <c r="AB38" s="680">
        <v>59.7</v>
      </c>
    </row>
    <row r="39" spans="1:28" s="157" customFormat="1" ht="17.100000000000001" customHeight="1" x14ac:dyDescent="0.2">
      <c r="A39" s="1351" t="s">
        <v>80</v>
      </c>
      <c r="B39" s="676" t="s">
        <v>67</v>
      </c>
      <c r="C39" s="173" t="s">
        <v>68</v>
      </c>
      <c r="D39" s="173" t="s">
        <v>68</v>
      </c>
      <c r="E39" s="173" t="s">
        <v>68</v>
      </c>
      <c r="F39" s="173" t="s">
        <v>68</v>
      </c>
      <c r="G39" s="173" t="s">
        <v>68</v>
      </c>
      <c r="H39" s="173" t="s">
        <v>68</v>
      </c>
      <c r="I39" s="173" t="s">
        <v>68</v>
      </c>
      <c r="J39" s="173" t="s">
        <v>68</v>
      </c>
      <c r="K39" s="173" t="s">
        <v>68</v>
      </c>
      <c r="L39" s="173" t="s">
        <v>68</v>
      </c>
      <c r="M39" s="173" t="s">
        <v>68</v>
      </c>
      <c r="N39" s="173" t="s">
        <v>68</v>
      </c>
      <c r="O39" s="173" t="s">
        <v>68</v>
      </c>
      <c r="P39" s="173" t="s">
        <v>68</v>
      </c>
      <c r="Q39" s="173" t="s">
        <v>68</v>
      </c>
      <c r="R39" s="173" t="s">
        <v>68</v>
      </c>
      <c r="S39" s="173" t="s">
        <v>68</v>
      </c>
      <c r="T39" s="173" t="s">
        <v>68</v>
      </c>
      <c r="U39" s="173" t="s">
        <v>68</v>
      </c>
      <c r="V39" s="173" t="s">
        <v>68</v>
      </c>
      <c r="W39" s="173" t="s">
        <v>68</v>
      </c>
      <c r="X39" s="173" t="s">
        <v>68</v>
      </c>
      <c r="Y39" s="173" t="s">
        <v>68</v>
      </c>
      <c r="Z39" s="173" t="s">
        <v>68</v>
      </c>
      <c r="AA39" s="173" t="s">
        <v>68</v>
      </c>
      <c r="AB39" s="173" t="s">
        <v>68</v>
      </c>
    </row>
    <row r="40" spans="1:28" s="157" customFormat="1" ht="17.100000000000001" customHeight="1" x14ac:dyDescent="0.2">
      <c r="A40" s="1351"/>
      <c r="B40" s="676" t="s">
        <v>69</v>
      </c>
      <c r="C40" s="173" t="s">
        <v>68</v>
      </c>
      <c r="D40" s="173" t="s">
        <v>68</v>
      </c>
      <c r="E40" s="173" t="s">
        <v>68</v>
      </c>
      <c r="F40" s="173" t="s">
        <v>68</v>
      </c>
      <c r="G40" s="173" t="s">
        <v>68</v>
      </c>
      <c r="H40" s="173" t="s">
        <v>68</v>
      </c>
      <c r="I40" s="173" t="s">
        <v>68</v>
      </c>
      <c r="J40" s="173" t="s">
        <v>68</v>
      </c>
      <c r="K40" s="173" t="s">
        <v>68</v>
      </c>
      <c r="L40" s="173" t="s">
        <v>68</v>
      </c>
      <c r="M40" s="173" t="s">
        <v>68</v>
      </c>
      <c r="N40" s="173" t="s">
        <v>68</v>
      </c>
      <c r="O40" s="173" t="s">
        <v>68</v>
      </c>
      <c r="P40" s="173" t="s">
        <v>68</v>
      </c>
      <c r="Q40" s="173" t="s">
        <v>68</v>
      </c>
      <c r="R40" s="173" t="s">
        <v>68</v>
      </c>
      <c r="S40" s="173" t="s">
        <v>68</v>
      </c>
      <c r="T40" s="173" t="s">
        <v>68</v>
      </c>
      <c r="U40" s="173" t="s">
        <v>68</v>
      </c>
      <c r="V40" s="173" t="s">
        <v>68</v>
      </c>
      <c r="W40" s="173" t="s">
        <v>68</v>
      </c>
      <c r="X40" s="173" t="s">
        <v>68</v>
      </c>
      <c r="Y40" s="173" t="s">
        <v>68</v>
      </c>
      <c r="Z40" s="173" t="s">
        <v>68</v>
      </c>
      <c r="AA40" s="173" t="s">
        <v>68</v>
      </c>
      <c r="AB40" s="173" t="s">
        <v>68</v>
      </c>
    </row>
    <row r="41" spans="1:28" s="157" customFormat="1" ht="17.100000000000001" customHeight="1" x14ac:dyDescent="0.2">
      <c r="A41" s="1351" t="s">
        <v>81</v>
      </c>
      <c r="B41" s="676" t="s">
        <v>67</v>
      </c>
      <c r="C41" s="173" t="s">
        <v>68</v>
      </c>
      <c r="D41" s="173" t="s">
        <v>68</v>
      </c>
      <c r="E41" s="173" t="s">
        <v>68</v>
      </c>
      <c r="F41" s="173" t="s">
        <v>68</v>
      </c>
      <c r="G41" s="173" t="s">
        <v>68</v>
      </c>
      <c r="H41" s="173" t="s">
        <v>68</v>
      </c>
      <c r="I41" s="173" t="s">
        <v>68</v>
      </c>
      <c r="J41" s="173" t="s">
        <v>68</v>
      </c>
      <c r="K41" s="173" t="s">
        <v>68</v>
      </c>
      <c r="L41" s="173" t="s">
        <v>68</v>
      </c>
      <c r="M41" s="173" t="s">
        <v>68</v>
      </c>
      <c r="N41" s="173" t="s">
        <v>68</v>
      </c>
      <c r="O41" s="173" t="s">
        <v>68</v>
      </c>
      <c r="P41" s="173" t="s">
        <v>68</v>
      </c>
      <c r="Q41" s="173" t="s">
        <v>68</v>
      </c>
      <c r="R41" s="173" t="s">
        <v>68</v>
      </c>
      <c r="S41" s="173" t="s">
        <v>68</v>
      </c>
      <c r="T41" s="173" t="s">
        <v>68</v>
      </c>
      <c r="U41" s="173" t="s">
        <v>68</v>
      </c>
      <c r="V41" s="173" t="s">
        <v>68</v>
      </c>
      <c r="W41" s="173" t="s">
        <v>68</v>
      </c>
      <c r="X41" s="173" t="s">
        <v>68</v>
      </c>
      <c r="Y41" s="173" t="s">
        <v>68</v>
      </c>
      <c r="Z41" s="173" t="s">
        <v>68</v>
      </c>
      <c r="AA41" s="173" t="s">
        <v>68</v>
      </c>
      <c r="AB41" s="173" t="s">
        <v>68</v>
      </c>
    </row>
    <row r="42" spans="1:28" s="157" customFormat="1" ht="17.100000000000001" customHeight="1" x14ac:dyDescent="0.2">
      <c r="A42" s="1351"/>
      <c r="B42" s="676" t="s">
        <v>69</v>
      </c>
      <c r="C42" s="173" t="s">
        <v>68</v>
      </c>
      <c r="D42" s="173" t="s">
        <v>68</v>
      </c>
      <c r="E42" s="173" t="s">
        <v>68</v>
      </c>
      <c r="F42" s="173" t="s">
        <v>68</v>
      </c>
      <c r="G42" s="173" t="s">
        <v>68</v>
      </c>
      <c r="H42" s="173" t="s">
        <v>68</v>
      </c>
      <c r="I42" s="173" t="s">
        <v>68</v>
      </c>
      <c r="J42" s="173" t="s">
        <v>68</v>
      </c>
      <c r="K42" s="173" t="s">
        <v>68</v>
      </c>
      <c r="L42" s="173" t="s">
        <v>68</v>
      </c>
      <c r="M42" s="173" t="s">
        <v>68</v>
      </c>
      <c r="N42" s="173" t="s">
        <v>68</v>
      </c>
      <c r="O42" s="173" t="s">
        <v>68</v>
      </c>
      <c r="P42" s="173" t="s">
        <v>68</v>
      </c>
      <c r="Q42" s="173" t="s">
        <v>68</v>
      </c>
      <c r="R42" s="173" t="s">
        <v>68</v>
      </c>
      <c r="S42" s="173" t="s">
        <v>68</v>
      </c>
      <c r="T42" s="173" t="s">
        <v>68</v>
      </c>
      <c r="U42" s="173" t="s">
        <v>68</v>
      </c>
      <c r="V42" s="173" t="s">
        <v>68</v>
      </c>
      <c r="W42" s="173" t="s">
        <v>68</v>
      </c>
      <c r="X42" s="173" t="s">
        <v>68</v>
      </c>
      <c r="Y42" s="173" t="s">
        <v>68</v>
      </c>
      <c r="Z42" s="173" t="s">
        <v>68</v>
      </c>
      <c r="AA42" s="173" t="s">
        <v>68</v>
      </c>
      <c r="AB42" s="173" t="s">
        <v>68</v>
      </c>
    </row>
    <row r="43" spans="1:28" s="157" customFormat="1" ht="17.100000000000001" customHeight="1" x14ac:dyDescent="0.2">
      <c r="A43" s="1351" t="s">
        <v>82</v>
      </c>
      <c r="B43" s="676" t="s">
        <v>67</v>
      </c>
      <c r="C43" s="173" t="s">
        <v>68</v>
      </c>
      <c r="D43" s="173" t="s">
        <v>68</v>
      </c>
      <c r="E43" s="173" t="s">
        <v>68</v>
      </c>
      <c r="F43" s="173" t="s">
        <v>68</v>
      </c>
      <c r="G43" s="173" t="s">
        <v>68</v>
      </c>
      <c r="H43" s="173" t="s">
        <v>68</v>
      </c>
      <c r="I43" s="173" t="s">
        <v>68</v>
      </c>
      <c r="J43" s="173" t="s">
        <v>68</v>
      </c>
      <c r="K43" s="173" t="s">
        <v>68</v>
      </c>
      <c r="L43" s="173" t="s">
        <v>68</v>
      </c>
      <c r="M43" s="173" t="s">
        <v>68</v>
      </c>
      <c r="N43" s="173" t="s">
        <v>68</v>
      </c>
      <c r="O43" s="173" t="s">
        <v>68</v>
      </c>
      <c r="P43" s="173" t="s">
        <v>68</v>
      </c>
      <c r="Q43" s="173" t="s">
        <v>68</v>
      </c>
      <c r="R43" s="173" t="s">
        <v>68</v>
      </c>
      <c r="S43" s="173" t="s">
        <v>68</v>
      </c>
      <c r="T43" s="173" t="s">
        <v>68</v>
      </c>
      <c r="U43" s="173" t="s">
        <v>68</v>
      </c>
      <c r="V43" s="173" t="s">
        <v>68</v>
      </c>
      <c r="W43" s="173" t="s">
        <v>68</v>
      </c>
      <c r="X43" s="173" t="s">
        <v>68</v>
      </c>
      <c r="Y43" s="173" t="s">
        <v>68</v>
      </c>
      <c r="Z43" s="173" t="s">
        <v>68</v>
      </c>
      <c r="AA43" s="173" t="s">
        <v>68</v>
      </c>
      <c r="AB43" s="173" t="s">
        <v>68</v>
      </c>
    </row>
    <row r="44" spans="1:28" s="157" customFormat="1" ht="17.100000000000001" customHeight="1" x14ac:dyDescent="0.2">
      <c r="A44" s="1351"/>
      <c r="B44" s="676" t="s">
        <v>69</v>
      </c>
      <c r="C44" s="173" t="s">
        <v>68</v>
      </c>
      <c r="D44" s="173" t="s">
        <v>68</v>
      </c>
      <c r="E44" s="173" t="s">
        <v>68</v>
      </c>
      <c r="F44" s="173" t="s">
        <v>68</v>
      </c>
      <c r="G44" s="173" t="s">
        <v>68</v>
      </c>
      <c r="H44" s="173" t="s">
        <v>68</v>
      </c>
      <c r="I44" s="173" t="s">
        <v>68</v>
      </c>
      <c r="J44" s="173" t="s">
        <v>68</v>
      </c>
      <c r="K44" s="173" t="s">
        <v>68</v>
      </c>
      <c r="L44" s="173" t="s">
        <v>68</v>
      </c>
      <c r="M44" s="173" t="s">
        <v>68</v>
      </c>
      <c r="N44" s="173" t="s">
        <v>68</v>
      </c>
      <c r="O44" s="173" t="s">
        <v>68</v>
      </c>
      <c r="P44" s="173" t="s">
        <v>68</v>
      </c>
      <c r="Q44" s="173" t="s">
        <v>68</v>
      </c>
      <c r="R44" s="173" t="s">
        <v>68</v>
      </c>
      <c r="S44" s="173" t="s">
        <v>68</v>
      </c>
      <c r="T44" s="173" t="s">
        <v>68</v>
      </c>
      <c r="U44" s="173" t="s">
        <v>68</v>
      </c>
      <c r="V44" s="173" t="s">
        <v>68</v>
      </c>
      <c r="W44" s="173" t="s">
        <v>68</v>
      </c>
      <c r="X44" s="173" t="s">
        <v>68</v>
      </c>
      <c r="Y44" s="173" t="s">
        <v>68</v>
      </c>
      <c r="Z44" s="173" t="s">
        <v>68</v>
      </c>
      <c r="AA44" s="173" t="s">
        <v>68</v>
      </c>
      <c r="AB44" s="173" t="s">
        <v>68</v>
      </c>
    </row>
    <row r="45" spans="1:28" s="157" customFormat="1" ht="17.100000000000001" customHeight="1" x14ac:dyDescent="0.2">
      <c r="A45" s="1351" t="s">
        <v>83</v>
      </c>
      <c r="B45" s="676" t="s">
        <v>67</v>
      </c>
      <c r="C45" s="173" t="s">
        <v>68</v>
      </c>
      <c r="D45" s="173" t="s">
        <v>68</v>
      </c>
      <c r="E45" s="173" t="s">
        <v>68</v>
      </c>
      <c r="F45" s="173" t="s">
        <v>68</v>
      </c>
      <c r="G45" s="173" t="s">
        <v>68</v>
      </c>
      <c r="H45" s="173" t="s">
        <v>68</v>
      </c>
      <c r="I45" s="173" t="s">
        <v>68</v>
      </c>
      <c r="J45" s="173" t="s">
        <v>68</v>
      </c>
      <c r="K45" s="173" t="s">
        <v>68</v>
      </c>
      <c r="L45" s="173" t="s">
        <v>68</v>
      </c>
      <c r="M45" s="173" t="s">
        <v>68</v>
      </c>
      <c r="N45" s="173" t="s">
        <v>68</v>
      </c>
      <c r="O45" s="173" t="s">
        <v>68</v>
      </c>
      <c r="P45" s="173" t="s">
        <v>68</v>
      </c>
      <c r="Q45" s="173" t="s">
        <v>68</v>
      </c>
      <c r="R45" s="173" t="s">
        <v>68</v>
      </c>
      <c r="S45" s="173" t="s">
        <v>68</v>
      </c>
      <c r="T45" s="173" t="s">
        <v>68</v>
      </c>
      <c r="U45" s="173" t="s">
        <v>68</v>
      </c>
      <c r="V45" s="173" t="s">
        <v>68</v>
      </c>
      <c r="W45" s="173" t="s">
        <v>68</v>
      </c>
      <c r="X45" s="173" t="s">
        <v>68</v>
      </c>
      <c r="Y45" s="173" t="s">
        <v>68</v>
      </c>
      <c r="Z45" s="173" t="s">
        <v>68</v>
      </c>
      <c r="AA45" s="173" t="s">
        <v>68</v>
      </c>
      <c r="AB45" s="173" t="s">
        <v>68</v>
      </c>
    </row>
    <row r="46" spans="1:28" s="157" customFormat="1" ht="17.100000000000001" customHeight="1" x14ac:dyDescent="0.2">
      <c r="A46" s="1356"/>
      <c r="B46" s="681" t="s">
        <v>69</v>
      </c>
      <c r="C46" s="175" t="s">
        <v>68</v>
      </c>
      <c r="D46" s="175" t="s">
        <v>68</v>
      </c>
      <c r="E46" s="175" t="s">
        <v>68</v>
      </c>
      <c r="F46" s="175" t="s">
        <v>68</v>
      </c>
      <c r="G46" s="175" t="s">
        <v>68</v>
      </c>
      <c r="H46" s="175" t="s">
        <v>68</v>
      </c>
      <c r="I46" s="175" t="s">
        <v>68</v>
      </c>
      <c r="J46" s="175" t="s">
        <v>68</v>
      </c>
      <c r="K46" s="175" t="s">
        <v>68</v>
      </c>
      <c r="L46" s="175" t="s">
        <v>68</v>
      </c>
      <c r="M46" s="175" t="s">
        <v>68</v>
      </c>
      <c r="N46" s="175" t="s">
        <v>68</v>
      </c>
      <c r="O46" s="175" t="s">
        <v>68</v>
      </c>
      <c r="P46" s="175" t="s">
        <v>68</v>
      </c>
      <c r="Q46" s="175" t="s">
        <v>68</v>
      </c>
      <c r="R46" s="175" t="s">
        <v>68</v>
      </c>
      <c r="S46" s="175" t="s">
        <v>68</v>
      </c>
      <c r="T46" s="175" t="s">
        <v>68</v>
      </c>
      <c r="U46" s="175" t="s">
        <v>68</v>
      </c>
      <c r="V46" s="175" t="s">
        <v>68</v>
      </c>
      <c r="W46" s="175" t="s">
        <v>68</v>
      </c>
      <c r="X46" s="175" t="s">
        <v>68</v>
      </c>
      <c r="Y46" s="175" t="s">
        <v>68</v>
      </c>
      <c r="Z46" s="175" t="s">
        <v>68</v>
      </c>
      <c r="AA46" s="175" t="s">
        <v>68</v>
      </c>
      <c r="AB46" s="175" t="s">
        <v>68</v>
      </c>
    </row>
    <row r="47" spans="1:28" s="157" customFormat="1" ht="20.100000000000001" customHeight="1" x14ac:dyDescent="0.2">
      <c r="A47" s="1357" t="s">
        <v>282</v>
      </c>
      <c r="B47" s="1358"/>
      <c r="C47" s="1361" t="s">
        <v>48</v>
      </c>
      <c r="D47" s="1362"/>
      <c r="E47" s="1362"/>
      <c r="F47" s="1362"/>
      <c r="G47" s="1363"/>
      <c r="H47" s="1363" t="s">
        <v>49</v>
      </c>
      <c r="I47" s="1362"/>
      <c r="J47" s="1362"/>
      <c r="K47" s="1362"/>
      <c r="L47" s="1363"/>
      <c r="M47" s="1363" t="s">
        <v>50</v>
      </c>
      <c r="N47" s="1362"/>
      <c r="O47" s="1362"/>
      <c r="P47" s="1362"/>
      <c r="Q47" s="1363"/>
      <c r="R47" s="1363" t="s">
        <v>51</v>
      </c>
      <c r="S47" s="1362"/>
      <c r="T47" s="1362"/>
      <c r="U47" s="1362"/>
      <c r="V47" s="1362"/>
      <c r="W47" s="1362"/>
      <c r="X47" s="1362"/>
      <c r="Y47" s="1362"/>
      <c r="Z47" s="1362"/>
      <c r="AA47" s="1362"/>
      <c r="AB47" s="1371"/>
    </row>
    <row r="48" spans="1:28" s="162" customFormat="1" ht="29.1" customHeight="1" x14ac:dyDescent="0.2">
      <c r="A48" s="1359"/>
      <c r="B48" s="1360"/>
      <c r="C48" s="682" t="s">
        <v>0</v>
      </c>
      <c r="D48" s="683" t="s">
        <v>1</v>
      </c>
      <c r="E48" s="683" t="s">
        <v>2</v>
      </c>
      <c r="F48" s="683" t="s">
        <v>3</v>
      </c>
      <c r="G48" s="684" t="s">
        <v>4</v>
      </c>
      <c r="H48" s="683" t="s">
        <v>0</v>
      </c>
      <c r="I48" s="683" t="s">
        <v>1</v>
      </c>
      <c r="J48" s="683" t="s">
        <v>2</v>
      </c>
      <c r="K48" s="683" t="s">
        <v>3</v>
      </c>
      <c r="L48" s="684" t="s">
        <v>4</v>
      </c>
      <c r="M48" s="683" t="s">
        <v>0</v>
      </c>
      <c r="N48" s="683" t="s">
        <v>1</v>
      </c>
      <c r="O48" s="683" t="s">
        <v>2</v>
      </c>
      <c r="P48" s="683" t="s">
        <v>3</v>
      </c>
      <c r="Q48" s="684" t="s">
        <v>4</v>
      </c>
      <c r="R48" s="683" t="s">
        <v>280</v>
      </c>
      <c r="S48" s="683" t="s">
        <v>53</v>
      </c>
      <c r="T48" s="683" t="s">
        <v>54</v>
      </c>
      <c r="U48" s="683" t="s">
        <v>281</v>
      </c>
      <c r="V48" s="683" t="s">
        <v>56</v>
      </c>
      <c r="W48" s="683" t="s">
        <v>57</v>
      </c>
      <c r="X48" s="683" t="s">
        <v>58</v>
      </c>
      <c r="Y48" s="683" t="s">
        <v>59</v>
      </c>
      <c r="Z48" s="683" t="s">
        <v>60</v>
      </c>
      <c r="AA48" s="683" t="s">
        <v>61</v>
      </c>
      <c r="AB48" s="685" t="s">
        <v>62</v>
      </c>
    </row>
    <row r="49" spans="1:28" s="157" customFormat="1" ht="17.100000000000001" customHeight="1" x14ac:dyDescent="0.2">
      <c r="A49" s="1372" t="s">
        <v>84</v>
      </c>
      <c r="B49" s="686" t="s">
        <v>85</v>
      </c>
      <c r="C49" s="687">
        <v>0</v>
      </c>
      <c r="D49" s="688">
        <v>0</v>
      </c>
      <c r="E49" s="688">
        <v>0.3</v>
      </c>
      <c r="F49" s="688">
        <v>0</v>
      </c>
      <c r="G49" s="689">
        <v>4.0999999999999996</v>
      </c>
      <c r="H49" s="688">
        <v>1.9</v>
      </c>
      <c r="I49" s="688">
        <v>4.2</v>
      </c>
      <c r="J49" s="688">
        <v>4.0999999999999996</v>
      </c>
      <c r="K49" s="688">
        <v>4.2</v>
      </c>
      <c r="L49" s="689">
        <v>10</v>
      </c>
      <c r="M49" s="688">
        <v>0</v>
      </c>
      <c r="N49" s="688">
        <v>0</v>
      </c>
      <c r="O49" s="688">
        <v>0</v>
      </c>
      <c r="P49" s="688">
        <v>0</v>
      </c>
      <c r="Q49" s="689">
        <v>0</v>
      </c>
      <c r="R49" s="688">
        <v>4.5</v>
      </c>
      <c r="S49" s="688">
        <v>2.8</v>
      </c>
      <c r="T49" s="688">
        <v>1</v>
      </c>
      <c r="U49" s="688">
        <v>0</v>
      </c>
      <c r="V49" s="688">
        <v>2.7</v>
      </c>
      <c r="W49" s="688">
        <v>1.5</v>
      </c>
      <c r="X49" s="688">
        <v>0.5</v>
      </c>
      <c r="Y49" s="688">
        <v>0.4</v>
      </c>
      <c r="Z49" s="688">
        <v>0.7</v>
      </c>
      <c r="AA49" s="688">
        <v>1</v>
      </c>
      <c r="AB49" s="690">
        <v>1.3</v>
      </c>
    </row>
    <row r="50" spans="1:28" s="157" customFormat="1" ht="17.100000000000001" customHeight="1" x14ac:dyDescent="0.2">
      <c r="A50" s="1373"/>
      <c r="B50" s="691" t="s">
        <v>283</v>
      </c>
      <c r="C50" s="692">
        <v>0.2</v>
      </c>
      <c r="D50" s="693">
        <v>0</v>
      </c>
      <c r="E50" s="693">
        <v>0.3</v>
      </c>
      <c r="F50" s="693">
        <v>0.7</v>
      </c>
      <c r="G50" s="694">
        <v>36.9</v>
      </c>
      <c r="H50" s="693">
        <v>6.9</v>
      </c>
      <c r="I50" s="693">
        <v>24</v>
      </c>
      <c r="J50" s="693">
        <v>40.700000000000003</v>
      </c>
      <c r="K50" s="693">
        <v>63.5</v>
      </c>
      <c r="L50" s="694">
        <v>74.2</v>
      </c>
      <c r="M50" s="693">
        <v>0</v>
      </c>
      <c r="N50" s="693">
        <v>0</v>
      </c>
      <c r="O50" s="693">
        <v>0</v>
      </c>
      <c r="P50" s="693">
        <v>0</v>
      </c>
      <c r="Q50" s="694">
        <v>0.3</v>
      </c>
      <c r="R50" s="693">
        <v>65.8</v>
      </c>
      <c r="S50" s="693">
        <v>11.4</v>
      </c>
      <c r="T50" s="693">
        <v>6.9</v>
      </c>
      <c r="U50" s="693">
        <v>3.6</v>
      </c>
      <c r="V50" s="693">
        <v>30.2</v>
      </c>
      <c r="W50" s="693">
        <v>6.3</v>
      </c>
      <c r="X50" s="693">
        <v>26.8</v>
      </c>
      <c r="Y50" s="693">
        <v>3.7</v>
      </c>
      <c r="Z50" s="693">
        <v>4</v>
      </c>
      <c r="AA50" s="693">
        <v>4.2</v>
      </c>
      <c r="AB50" s="695">
        <v>11.3</v>
      </c>
    </row>
    <row r="51" spans="1:28" s="157" customFormat="1" ht="17.100000000000001" customHeight="1" x14ac:dyDescent="0.2">
      <c r="A51" s="1373"/>
      <c r="B51" s="691" t="s">
        <v>284</v>
      </c>
      <c r="C51" s="692">
        <v>14.2</v>
      </c>
      <c r="D51" s="693">
        <v>17.3</v>
      </c>
      <c r="E51" s="693">
        <v>19.7</v>
      </c>
      <c r="F51" s="693">
        <v>24.8</v>
      </c>
      <c r="G51" s="694">
        <v>37</v>
      </c>
      <c r="H51" s="693">
        <v>54.7</v>
      </c>
      <c r="I51" s="693">
        <v>54</v>
      </c>
      <c r="J51" s="693">
        <v>43.9</v>
      </c>
      <c r="K51" s="693">
        <v>29</v>
      </c>
      <c r="L51" s="694">
        <v>13.1</v>
      </c>
      <c r="M51" s="693">
        <v>13.4</v>
      </c>
      <c r="N51" s="693">
        <v>15.6</v>
      </c>
      <c r="O51" s="693">
        <v>19.2</v>
      </c>
      <c r="P51" s="693">
        <v>18.7</v>
      </c>
      <c r="Q51" s="694">
        <v>28</v>
      </c>
      <c r="R51" s="693">
        <v>29.3</v>
      </c>
      <c r="S51" s="693">
        <v>13.1</v>
      </c>
      <c r="T51" s="693">
        <v>20.2</v>
      </c>
      <c r="U51" s="693">
        <v>16.5</v>
      </c>
      <c r="V51" s="693">
        <v>42.6</v>
      </c>
      <c r="W51" s="693">
        <v>16.5</v>
      </c>
      <c r="X51" s="693">
        <v>28.3</v>
      </c>
      <c r="Y51" s="693">
        <v>25.6</v>
      </c>
      <c r="Z51" s="693">
        <v>22</v>
      </c>
      <c r="AA51" s="693">
        <v>17.7</v>
      </c>
      <c r="AB51" s="695">
        <v>15.2</v>
      </c>
    </row>
    <row r="52" spans="1:28" s="157" customFormat="1" ht="17.100000000000001" customHeight="1" x14ac:dyDescent="0.2">
      <c r="A52" s="1373"/>
      <c r="B52" s="691" t="s">
        <v>193</v>
      </c>
      <c r="C52" s="692">
        <v>3.4</v>
      </c>
      <c r="D52" s="693">
        <v>4.0999999999999996</v>
      </c>
      <c r="E52" s="693">
        <v>4.8</v>
      </c>
      <c r="F52" s="693">
        <v>3.1</v>
      </c>
      <c r="G52" s="694">
        <v>1.6</v>
      </c>
      <c r="H52" s="693">
        <v>2.9</v>
      </c>
      <c r="I52" s="693">
        <v>1.5</v>
      </c>
      <c r="J52" s="693">
        <v>0.4</v>
      </c>
      <c r="K52" s="693">
        <v>0</v>
      </c>
      <c r="L52" s="694">
        <v>0</v>
      </c>
      <c r="M52" s="693">
        <v>3.7</v>
      </c>
      <c r="N52" s="693">
        <v>3.8</v>
      </c>
      <c r="O52" s="693">
        <v>5.0999999999999996</v>
      </c>
      <c r="P52" s="693">
        <v>3.5</v>
      </c>
      <c r="Q52" s="694">
        <v>3.6</v>
      </c>
      <c r="R52" s="693">
        <v>0</v>
      </c>
      <c r="S52" s="693">
        <v>2.2999999999999998</v>
      </c>
      <c r="T52" s="693">
        <v>3</v>
      </c>
      <c r="U52" s="693">
        <v>22</v>
      </c>
      <c r="V52" s="693">
        <v>0.3</v>
      </c>
      <c r="W52" s="693">
        <v>3.9</v>
      </c>
      <c r="X52" s="693">
        <v>2.7</v>
      </c>
      <c r="Y52" s="693">
        <v>0.5</v>
      </c>
      <c r="Z52" s="693">
        <v>7</v>
      </c>
      <c r="AA52" s="693">
        <v>5.0999999999999996</v>
      </c>
      <c r="AB52" s="695">
        <v>9.6</v>
      </c>
    </row>
    <row r="53" spans="1:28" s="157" customFormat="1" ht="17.100000000000001" customHeight="1" x14ac:dyDescent="0.2">
      <c r="A53" s="1373"/>
      <c r="B53" s="691" t="s">
        <v>194</v>
      </c>
      <c r="C53" s="692">
        <v>4.7</v>
      </c>
      <c r="D53" s="693">
        <v>7.5</v>
      </c>
      <c r="E53" s="693">
        <v>8.5</v>
      </c>
      <c r="F53" s="693">
        <v>8.4</v>
      </c>
      <c r="G53" s="694">
        <v>5.3</v>
      </c>
      <c r="H53" s="693">
        <v>5.2</v>
      </c>
      <c r="I53" s="693">
        <v>5.9</v>
      </c>
      <c r="J53" s="693">
        <v>4.3</v>
      </c>
      <c r="K53" s="693">
        <v>2</v>
      </c>
      <c r="L53" s="694">
        <v>0.8</v>
      </c>
      <c r="M53" s="693">
        <v>4.7</v>
      </c>
      <c r="N53" s="693">
        <v>6.4</v>
      </c>
      <c r="O53" s="693">
        <v>8.8000000000000007</v>
      </c>
      <c r="P53" s="693">
        <v>9.1</v>
      </c>
      <c r="Q53" s="694">
        <v>9.1</v>
      </c>
      <c r="R53" s="693">
        <v>0</v>
      </c>
      <c r="S53" s="693">
        <v>7.2</v>
      </c>
      <c r="T53" s="693">
        <v>9.9</v>
      </c>
      <c r="U53" s="693">
        <v>5.2</v>
      </c>
      <c r="V53" s="693">
        <v>1.3</v>
      </c>
      <c r="W53" s="693">
        <v>21.2</v>
      </c>
      <c r="X53" s="693">
        <v>16.8</v>
      </c>
      <c r="Y53" s="693">
        <v>4.3</v>
      </c>
      <c r="Z53" s="693">
        <v>2.9</v>
      </c>
      <c r="AA53" s="693">
        <v>10.3</v>
      </c>
      <c r="AB53" s="695">
        <v>24.9</v>
      </c>
    </row>
    <row r="54" spans="1:28" s="157" customFormat="1" ht="17.100000000000001" customHeight="1" x14ac:dyDescent="0.2">
      <c r="A54" s="1373"/>
      <c r="B54" s="691" t="s">
        <v>191</v>
      </c>
      <c r="C54" s="692">
        <v>6.2</v>
      </c>
      <c r="D54" s="693">
        <v>5</v>
      </c>
      <c r="E54" s="693">
        <v>4.4000000000000004</v>
      </c>
      <c r="F54" s="693">
        <v>3.3</v>
      </c>
      <c r="G54" s="694">
        <v>0.9</v>
      </c>
      <c r="H54" s="693">
        <v>0.8</v>
      </c>
      <c r="I54" s="693">
        <v>1.4</v>
      </c>
      <c r="J54" s="693">
        <v>1.5</v>
      </c>
      <c r="K54" s="693">
        <v>0.1</v>
      </c>
      <c r="L54" s="694">
        <v>0</v>
      </c>
      <c r="M54" s="693">
        <v>6</v>
      </c>
      <c r="N54" s="693">
        <v>5</v>
      </c>
      <c r="O54" s="693">
        <v>5.7</v>
      </c>
      <c r="P54" s="693">
        <v>3.7</v>
      </c>
      <c r="Q54" s="694">
        <v>3</v>
      </c>
      <c r="R54" s="693">
        <v>0</v>
      </c>
      <c r="S54" s="693">
        <v>8.6999999999999993</v>
      </c>
      <c r="T54" s="693">
        <v>3.2</v>
      </c>
      <c r="U54" s="693">
        <v>3</v>
      </c>
      <c r="V54" s="693">
        <v>1.5</v>
      </c>
      <c r="W54" s="693">
        <v>17.3</v>
      </c>
      <c r="X54" s="693">
        <v>2.4</v>
      </c>
      <c r="Y54" s="693">
        <v>4.0999999999999996</v>
      </c>
      <c r="Z54" s="693">
        <v>3</v>
      </c>
      <c r="AA54" s="693">
        <v>18</v>
      </c>
      <c r="AB54" s="695">
        <v>5.6</v>
      </c>
    </row>
    <row r="55" spans="1:28" s="157" customFormat="1" ht="17.100000000000001" customHeight="1" x14ac:dyDescent="0.2">
      <c r="A55" s="1373"/>
      <c r="B55" s="691" t="s">
        <v>195</v>
      </c>
      <c r="C55" s="692">
        <v>9.9</v>
      </c>
      <c r="D55" s="693">
        <v>10.9</v>
      </c>
      <c r="E55" s="693">
        <v>10</v>
      </c>
      <c r="F55" s="693">
        <v>12.5</v>
      </c>
      <c r="G55" s="694">
        <v>3.2</v>
      </c>
      <c r="H55" s="693">
        <v>7.4</v>
      </c>
      <c r="I55" s="693">
        <v>2.4</v>
      </c>
      <c r="J55" s="693">
        <v>1.1000000000000001</v>
      </c>
      <c r="K55" s="693">
        <v>0.3</v>
      </c>
      <c r="L55" s="694">
        <v>0.6</v>
      </c>
      <c r="M55" s="693">
        <v>9.8000000000000007</v>
      </c>
      <c r="N55" s="693">
        <v>10.7</v>
      </c>
      <c r="O55" s="693">
        <v>10.7</v>
      </c>
      <c r="P55" s="693">
        <v>10.9</v>
      </c>
      <c r="Q55" s="694">
        <v>12.1</v>
      </c>
      <c r="R55" s="693">
        <v>0.1</v>
      </c>
      <c r="S55" s="693">
        <v>0.8</v>
      </c>
      <c r="T55" s="693">
        <v>11.9</v>
      </c>
      <c r="U55" s="693">
        <v>7.3</v>
      </c>
      <c r="V55" s="693">
        <v>6.3</v>
      </c>
      <c r="W55" s="693">
        <v>11.1</v>
      </c>
      <c r="X55" s="693">
        <v>5.8</v>
      </c>
      <c r="Y55" s="693">
        <v>10.7</v>
      </c>
      <c r="Z55" s="693">
        <v>8.4</v>
      </c>
      <c r="AA55" s="693">
        <v>0.9</v>
      </c>
      <c r="AB55" s="695">
        <v>3.7</v>
      </c>
    </row>
    <row r="56" spans="1:28" s="157" customFormat="1" ht="17.100000000000001" customHeight="1" x14ac:dyDescent="0.2">
      <c r="A56" s="1373"/>
      <c r="B56" s="691" t="s">
        <v>192</v>
      </c>
      <c r="C56" s="692">
        <v>38</v>
      </c>
      <c r="D56" s="693">
        <v>32.5</v>
      </c>
      <c r="E56" s="693">
        <v>31</v>
      </c>
      <c r="F56" s="693">
        <v>26.1</v>
      </c>
      <c r="G56" s="694">
        <v>6.1</v>
      </c>
      <c r="H56" s="693">
        <v>10.1</v>
      </c>
      <c r="I56" s="693">
        <v>3.9</v>
      </c>
      <c r="J56" s="693">
        <v>0.7</v>
      </c>
      <c r="K56" s="693">
        <v>0</v>
      </c>
      <c r="L56" s="694">
        <v>0</v>
      </c>
      <c r="M56" s="693">
        <v>38.700000000000003</v>
      </c>
      <c r="N56" s="693">
        <v>36.1</v>
      </c>
      <c r="O56" s="693">
        <v>27.4</v>
      </c>
      <c r="P56" s="693">
        <v>32</v>
      </c>
      <c r="Q56" s="694">
        <v>25.7</v>
      </c>
      <c r="R56" s="693">
        <v>0</v>
      </c>
      <c r="S56" s="693">
        <v>4.8</v>
      </c>
      <c r="T56" s="693">
        <v>24.7</v>
      </c>
      <c r="U56" s="693">
        <v>18.600000000000001</v>
      </c>
      <c r="V56" s="693">
        <v>11.7</v>
      </c>
      <c r="W56" s="693">
        <v>7.8</v>
      </c>
      <c r="X56" s="693">
        <v>8.5</v>
      </c>
      <c r="Y56" s="693">
        <v>33.1</v>
      </c>
      <c r="Z56" s="693">
        <v>31.1</v>
      </c>
      <c r="AA56" s="693">
        <v>2.4</v>
      </c>
      <c r="AB56" s="695">
        <v>14.1</v>
      </c>
    </row>
    <row r="57" spans="1:28" s="157" customFormat="1" ht="17.100000000000001" customHeight="1" x14ac:dyDescent="0.2">
      <c r="A57" s="1373"/>
      <c r="B57" s="691" t="s">
        <v>285</v>
      </c>
      <c r="C57" s="692">
        <v>22</v>
      </c>
      <c r="D57" s="693">
        <v>21.5</v>
      </c>
      <c r="E57" s="693">
        <v>20.100000000000001</v>
      </c>
      <c r="F57" s="693">
        <v>19.7</v>
      </c>
      <c r="G57" s="694">
        <v>3.6</v>
      </c>
      <c r="H57" s="693">
        <v>4.5999999999999996</v>
      </c>
      <c r="I57" s="693">
        <v>0.7</v>
      </c>
      <c r="J57" s="693">
        <v>0.7</v>
      </c>
      <c r="K57" s="693">
        <v>0.1</v>
      </c>
      <c r="L57" s="694">
        <v>0</v>
      </c>
      <c r="M57" s="693">
        <v>22.5</v>
      </c>
      <c r="N57" s="693">
        <v>21.3</v>
      </c>
      <c r="O57" s="693">
        <v>22.2</v>
      </c>
      <c r="P57" s="693">
        <v>21.2</v>
      </c>
      <c r="Q57" s="694">
        <v>17.399999999999999</v>
      </c>
      <c r="R57" s="693">
        <v>0</v>
      </c>
      <c r="S57" s="693">
        <v>43.7</v>
      </c>
      <c r="T57" s="693">
        <v>18.600000000000001</v>
      </c>
      <c r="U57" s="693">
        <v>23.4</v>
      </c>
      <c r="V57" s="693">
        <v>2.9</v>
      </c>
      <c r="W57" s="693">
        <v>14.1</v>
      </c>
      <c r="X57" s="693">
        <v>3.1</v>
      </c>
      <c r="Y57" s="693">
        <v>16.7</v>
      </c>
      <c r="Z57" s="693">
        <v>20.5</v>
      </c>
      <c r="AA57" s="693">
        <v>16.5</v>
      </c>
      <c r="AB57" s="695">
        <v>14</v>
      </c>
    </row>
    <row r="58" spans="1:28" s="157" customFormat="1" ht="17.100000000000001" customHeight="1" x14ac:dyDescent="0.2">
      <c r="A58" s="1373"/>
      <c r="B58" s="691" t="s">
        <v>94</v>
      </c>
      <c r="C58" s="692">
        <v>0.3</v>
      </c>
      <c r="D58" s="693">
        <v>0.3</v>
      </c>
      <c r="E58" s="693">
        <v>0.2</v>
      </c>
      <c r="F58" s="693">
        <v>0</v>
      </c>
      <c r="G58" s="694">
        <v>0</v>
      </c>
      <c r="H58" s="693">
        <v>1.1000000000000001</v>
      </c>
      <c r="I58" s="693">
        <v>0</v>
      </c>
      <c r="J58" s="693">
        <v>0</v>
      </c>
      <c r="K58" s="693">
        <v>0</v>
      </c>
      <c r="L58" s="694">
        <v>0</v>
      </c>
      <c r="M58" s="693">
        <v>0.2</v>
      </c>
      <c r="N58" s="693">
        <v>0.2</v>
      </c>
      <c r="O58" s="693">
        <v>0.3</v>
      </c>
      <c r="P58" s="693">
        <v>0</v>
      </c>
      <c r="Q58" s="694">
        <v>0</v>
      </c>
      <c r="R58" s="693">
        <v>0</v>
      </c>
      <c r="S58" s="693">
        <v>1.8</v>
      </c>
      <c r="T58" s="693">
        <v>0</v>
      </c>
      <c r="U58" s="693">
        <v>0.1</v>
      </c>
      <c r="V58" s="693">
        <v>0</v>
      </c>
      <c r="W58" s="693">
        <v>0</v>
      </c>
      <c r="X58" s="693">
        <v>0.1</v>
      </c>
      <c r="Y58" s="693">
        <v>0</v>
      </c>
      <c r="Z58" s="693">
        <v>0</v>
      </c>
      <c r="AA58" s="693">
        <v>6.6</v>
      </c>
      <c r="AB58" s="695">
        <v>0</v>
      </c>
    </row>
    <row r="59" spans="1:28" s="157" customFormat="1" ht="17.100000000000001" customHeight="1" x14ac:dyDescent="0.2">
      <c r="A59" s="1373"/>
      <c r="B59" s="691" t="s">
        <v>197</v>
      </c>
      <c r="C59" s="692">
        <v>0.1</v>
      </c>
      <c r="D59" s="693">
        <v>0.1</v>
      </c>
      <c r="E59" s="693">
        <v>0</v>
      </c>
      <c r="F59" s="693">
        <v>0.1</v>
      </c>
      <c r="G59" s="694">
        <v>0.4</v>
      </c>
      <c r="H59" s="693">
        <v>0.7</v>
      </c>
      <c r="I59" s="693">
        <v>0.5</v>
      </c>
      <c r="J59" s="693">
        <v>1.3</v>
      </c>
      <c r="K59" s="693">
        <v>0.1</v>
      </c>
      <c r="L59" s="694">
        <v>0.1</v>
      </c>
      <c r="M59" s="693">
        <v>0.1</v>
      </c>
      <c r="N59" s="693">
        <v>0.1</v>
      </c>
      <c r="O59" s="693">
        <v>0</v>
      </c>
      <c r="P59" s="693">
        <v>0</v>
      </c>
      <c r="Q59" s="694">
        <v>0.1</v>
      </c>
      <c r="R59" s="693">
        <v>0</v>
      </c>
      <c r="S59" s="693">
        <v>2.1</v>
      </c>
      <c r="T59" s="693">
        <v>0</v>
      </c>
      <c r="U59" s="693">
        <v>0</v>
      </c>
      <c r="V59" s="693">
        <v>0</v>
      </c>
      <c r="W59" s="693">
        <v>0</v>
      </c>
      <c r="X59" s="693">
        <v>3.7</v>
      </c>
      <c r="Y59" s="693">
        <v>0</v>
      </c>
      <c r="Z59" s="693">
        <v>0</v>
      </c>
      <c r="AA59" s="693">
        <v>5.3</v>
      </c>
      <c r="AB59" s="695">
        <v>0.1</v>
      </c>
    </row>
    <row r="60" spans="1:28" s="157" customFormat="1" ht="17.100000000000001" customHeight="1" x14ac:dyDescent="0.2">
      <c r="A60" s="1373"/>
      <c r="B60" s="691" t="s">
        <v>286</v>
      </c>
      <c r="C60" s="692">
        <v>0.7</v>
      </c>
      <c r="D60" s="693">
        <v>0.3</v>
      </c>
      <c r="E60" s="693">
        <v>0.5</v>
      </c>
      <c r="F60" s="693">
        <v>0.9</v>
      </c>
      <c r="G60" s="694">
        <v>0.6</v>
      </c>
      <c r="H60" s="693">
        <v>3.7</v>
      </c>
      <c r="I60" s="693">
        <v>0.9</v>
      </c>
      <c r="J60" s="693">
        <v>0.8</v>
      </c>
      <c r="K60" s="693">
        <v>0.7</v>
      </c>
      <c r="L60" s="694">
        <v>0.9</v>
      </c>
      <c r="M60" s="693">
        <v>0.6</v>
      </c>
      <c r="N60" s="693">
        <v>0.3</v>
      </c>
      <c r="O60" s="693">
        <v>0.1</v>
      </c>
      <c r="P60" s="693">
        <v>0.5</v>
      </c>
      <c r="Q60" s="694">
        <v>0.5</v>
      </c>
      <c r="R60" s="693">
        <v>0</v>
      </c>
      <c r="S60" s="693">
        <v>1.1000000000000001</v>
      </c>
      <c r="T60" s="693">
        <v>0.4</v>
      </c>
      <c r="U60" s="693">
        <v>0.1</v>
      </c>
      <c r="V60" s="693">
        <v>0.1</v>
      </c>
      <c r="W60" s="693">
        <v>0</v>
      </c>
      <c r="X60" s="693">
        <v>1.1000000000000001</v>
      </c>
      <c r="Y60" s="693">
        <v>0.5</v>
      </c>
      <c r="Z60" s="693">
        <v>0.1</v>
      </c>
      <c r="AA60" s="693">
        <v>10.9</v>
      </c>
      <c r="AB60" s="695">
        <v>0.1</v>
      </c>
    </row>
    <row r="61" spans="1:28" s="157" customFormat="1" ht="17.100000000000001" customHeight="1" x14ac:dyDescent="0.2">
      <c r="A61" s="1373"/>
      <c r="B61" s="691" t="s">
        <v>198</v>
      </c>
      <c r="C61" s="692">
        <v>0</v>
      </c>
      <c r="D61" s="693">
        <v>0</v>
      </c>
      <c r="E61" s="693">
        <v>0</v>
      </c>
      <c r="F61" s="693">
        <v>0</v>
      </c>
      <c r="G61" s="694">
        <v>0.1</v>
      </c>
      <c r="H61" s="693">
        <v>0</v>
      </c>
      <c r="I61" s="693">
        <v>0</v>
      </c>
      <c r="J61" s="693">
        <v>0</v>
      </c>
      <c r="K61" s="693">
        <v>0.1</v>
      </c>
      <c r="L61" s="694">
        <v>0.4</v>
      </c>
      <c r="M61" s="693">
        <v>0</v>
      </c>
      <c r="N61" s="693">
        <v>0</v>
      </c>
      <c r="O61" s="693">
        <v>0</v>
      </c>
      <c r="P61" s="693">
        <v>0</v>
      </c>
      <c r="Q61" s="694">
        <v>0</v>
      </c>
      <c r="R61" s="693">
        <v>0.3</v>
      </c>
      <c r="S61" s="693">
        <v>0</v>
      </c>
      <c r="T61" s="693">
        <v>0</v>
      </c>
      <c r="U61" s="693">
        <v>0</v>
      </c>
      <c r="V61" s="693">
        <v>0.2</v>
      </c>
      <c r="W61" s="693">
        <v>0.2</v>
      </c>
      <c r="X61" s="693">
        <v>0.2</v>
      </c>
      <c r="Y61" s="693">
        <v>0</v>
      </c>
      <c r="Z61" s="693">
        <v>0</v>
      </c>
      <c r="AA61" s="693">
        <v>0.1</v>
      </c>
      <c r="AB61" s="695">
        <v>0</v>
      </c>
    </row>
    <row r="62" spans="1:28" s="157" customFormat="1" ht="17.100000000000001" customHeight="1" x14ac:dyDescent="0.2">
      <c r="A62" s="1373"/>
      <c r="B62" s="691" t="s">
        <v>73</v>
      </c>
      <c r="C62" s="692">
        <v>0.3</v>
      </c>
      <c r="D62" s="693">
        <v>0.2</v>
      </c>
      <c r="E62" s="693">
        <v>0.2</v>
      </c>
      <c r="F62" s="693">
        <v>0.4</v>
      </c>
      <c r="G62" s="694">
        <v>0.2</v>
      </c>
      <c r="H62" s="693">
        <v>0</v>
      </c>
      <c r="I62" s="693">
        <v>0.7</v>
      </c>
      <c r="J62" s="693">
        <v>0.4</v>
      </c>
      <c r="K62" s="693">
        <v>0</v>
      </c>
      <c r="L62" s="694">
        <v>0</v>
      </c>
      <c r="M62" s="693">
        <v>0.2</v>
      </c>
      <c r="N62" s="693">
        <v>0.3</v>
      </c>
      <c r="O62" s="693">
        <v>0.3</v>
      </c>
      <c r="P62" s="693">
        <v>0.3</v>
      </c>
      <c r="Q62" s="694">
        <v>0.2</v>
      </c>
      <c r="R62" s="693">
        <v>0</v>
      </c>
      <c r="S62" s="693">
        <v>0.1</v>
      </c>
      <c r="T62" s="693">
        <v>0.1</v>
      </c>
      <c r="U62" s="693">
        <v>0.1</v>
      </c>
      <c r="V62" s="693">
        <v>0</v>
      </c>
      <c r="W62" s="693">
        <v>0.1</v>
      </c>
      <c r="X62" s="693">
        <v>0</v>
      </c>
      <c r="Y62" s="693">
        <v>0.4</v>
      </c>
      <c r="Z62" s="693">
        <v>0.2</v>
      </c>
      <c r="AA62" s="693">
        <v>1</v>
      </c>
      <c r="AB62" s="695">
        <v>0.2</v>
      </c>
    </row>
    <row r="63" spans="1:28" s="157" customFormat="1" ht="17.100000000000001" customHeight="1" x14ac:dyDescent="0.2">
      <c r="A63" s="1373" t="s">
        <v>79</v>
      </c>
      <c r="B63" s="691" t="s">
        <v>67</v>
      </c>
      <c r="C63" s="692">
        <v>43.7</v>
      </c>
      <c r="D63" s="693">
        <v>44.4</v>
      </c>
      <c r="E63" s="693">
        <v>45.3</v>
      </c>
      <c r="F63" s="693">
        <v>40.9</v>
      </c>
      <c r="G63" s="694">
        <v>18.2</v>
      </c>
      <c r="H63" s="693">
        <v>33.4</v>
      </c>
      <c r="I63" s="693">
        <v>15.5</v>
      </c>
      <c r="J63" s="693">
        <v>9.4</v>
      </c>
      <c r="K63" s="693">
        <v>4.3</v>
      </c>
      <c r="L63" s="694">
        <v>2</v>
      </c>
      <c r="M63" s="693">
        <v>43.9</v>
      </c>
      <c r="N63" s="693">
        <v>43.5</v>
      </c>
      <c r="O63" s="693">
        <v>45.9</v>
      </c>
      <c r="P63" s="693">
        <v>42.8</v>
      </c>
      <c r="Q63" s="694">
        <v>44.7</v>
      </c>
      <c r="R63" s="693">
        <v>5.5</v>
      </c>
      <c r="S63" s="693">
        <v>62.3</v>
      </c>
      <c r="T63" s="693">
        <v>33.9</v>
      </c>
      <c r="U63" s="693">
        <v>13.7</v>
      </c>
      <c r="V63" s="693">
        <v>30.8</v>
      </c>
      <c r="W63" s="693">
        <v>23.3</v>
      </c>
      <c r="X63" s="693">
        <v>35.1</v>
      </c>
      <c r="Y63" s="693">
        <v>42.9</v>
      </c>
      <c r="Z63" s="693">
        <v>40.200000000000003</v>
      </c>
      <c r="AA63" s="693">
        <v>56.7</v>
      </c>
      <c r="AB63" s="695">
        <v>40.200000000000003</v>
      </c>
    </row>
    <row r="64" spans="1:28" s="157" customFormat="1" ht="17.100000000000001" customHeight="1" x14ac:dyDescent="0.2">
      <c r="A64" s="1373"/>
      <c r="B64" s="691" t="s">
        <v>69</v>
      </c>
      <c r="C64" s="692">
        <v>56.1</v>
      </c>
      <c r="D64" s="693">
        <v>55.5</v>
      </c>
      <c r="E64" s="693">
        <v>54.6</v>
      </c>
      <c r="F64" s="693">
        <v>59.1</v>
      </c>
      <c r="G64" s="694">
        <v>81.7</v>
      </c>
      <c r="H64" s="693">
        <v>66.599999999999994</v>
      </c>
      <c r="I64" s="693">
        <v>84.5</v>
      </c>
      <c r="J64" s="693">
        <v>90.4</v>
      </c>
      <c r="K64" s="693">
        <v>95.2</v>
      </c>
      <c r="L64" s="694">
        <v>98</v>
      </c>
      <c r="M64" s="693">
        <v>56</v>
      </c>
      <c r="N64" s="693">
        <v>56.3</v>
      </c>
      <c r="O64" s="693">
        <v>54.1</v>
      </c>
      <c r="P64" s="693">
        <v>57.1</v>
      </c>
      <c r="Q64" s="694">
        <v>55.3</v>
      </c>
      <c r="R64" s="693">
        <v>94.5</v>
      </c>
      <c r="S64" s="693">
        <v>37.6</v>
      </c>
      <c r="T64" s="693">
        <v>66.099999999999994</v>
      </c>
      <c r="U64" s="693">
        <v>86.2</v>
      </c>
      <c r="V64" s="693">
        <v>68.900000000000006</v>
      </c>
      <c r="W64" s="693">
        <v>76.599999999999994</v>
      </c>
      <c r="X64" s="693">
        <v>64.7</v>
      </c>
      <c r="Y64" s="693">
        <v>57</v>
      </c>
      <c r="Z64" s="693">
        <v>59.6</v>
      </c>
      <c r="AA64" s="693">
        <v>43.3</v>
      </c>
      <c r="AB64" s="695">
        <v>59.7</v>
      </c>
    </row>
    <row r="65" spans="1:28" s="157" customFormat="1" ht="17.100000000000001" customHeight="1" x14ac:dyDescent="0.2">
      <c r="A65" s="1373"/>
      <c r="B65" s="691" t="s">
        <v>95</v>
      </c>
      <c r="C65" s="692">
        <v>0.2</v>
      </c>
      <c r="D65" s="693">
        <v>0.1</v>
      </c>
      <c r="E65" s="693">
        <v>0</v>
      </c>
      <c r="F65" s="693">
        <v>0</v>
      </c>
      <c r="G65" s="694">
        <v>0.1</v>
      </c>
      <c r="H65" s="693">
        <v>0</v>
      </c>
      <c r="I65" s="693">
        <v>0</v>
      </c>
      <c r="J65" s="693">
        <v>0.2</v>
      </c>
      <c r="K65" s="693">
        <v>0.5</v>
      </c>
      <c r="L65" s="694">
        <v>0</v>
      </c>
      <c r="M65" s="693">
        <v>0.1</v>
      </c>
      <c r="N65" s="693">
        <v>0.2</v>
      </c>
      <c r="O65" s="693">
        <v>0.1</v>
      </c>
      <c r="P65" s="693">
        <v>0.1</v>
      </c>
      <c r="Q65" s="694">
        <v>0</v>
      </c>
      <c r="R65" s="693">
        <v>0</v>
      </c>
      <c r="S65" s="693">
        <v>0.1</v>
      </c>
      <c r="T65" s="693">
        <v>0</v>
      </c>
      <c r="U65" s="693">
        <v>0.1</v>
      </c>
      <c r="V65" s="693">
        <v>0.4</v>
      </c>
      <c r="W65" s="693">
        <v>0.1</v>
      </c>
      <c r="X65" s="693">
        <v>0.1</v>
      </c>
      <c r="Y65" s="693">
        <v>0.1</v>
      </c>
      <c r="Z65" s="693">
        <v>0.2</v>
      </c>
      <c r="AA65" s="693">
        <v>0</v>
      </c>
      <c r="AB65" s="695">
        <v>0.1</v>
      </c>
    </row>
    <row r="66" spans="1:28" s="157" customFormat="1" ht="17.100000000000001" customHeight="1" x14ac:dyDescent="0.2">
      <c r="A66" s="1373" t="s">
        <v>66</v>
      </c>
      <c r="B66" s="691" t="s">
        <v>67</v>
      </c>
      <c r="C66" s="692">
        <v>17</v>
      </c>
      <c r="D66" s="693">
        <v>19.899999999999999</v>
      </c>
      <c r="E66" s="693">
        <v>20.7</v>
      </c>
      <c r="F66" s="693">
        <v>20.2</v>
      </c>
      <c r="G66" s="694">
        <v>12.9</v>
      </c>
      <c r="H66" s="693">
        <v>24.7</v>
      </c>
      <c r="I66" s="693">
        <v>12.1</v>
      </c>
      <c r="J66" s="693">
        <v>7.9</v>
      </c>
      <c r="K66" s="693">
        <v>4.3</v>
      </c>
      <c r="L66" s="694">
        <v>2</v>
      </c>
      <c r="M66" s="693">
        <v>17</v>
      </c>
      <c r="N66" s="693">
        <v>17.600000000000001</v>
      </c>
      <c r="O66" s="693">
        <v>22.3</v>
      </c>
      <c r="P66" s="693">
        <v>18.5</v>
      </c>
      <c r="Q66" s="694">
        <v>24</v>
      </c>
      <c r="R66" s="693">
        <v>5.5</v>
      </c>
      <c r="S66" s="693">
        <v>16</v>
      </c>
      <c r="T66" s="693">
        <v>14.5</v>
      </c>
      <c r="U66" s="693">
        <v>7.1</v>
      </c>
      <c r="V66" s="693">
        <v>17.100000000000001</v>
      </c>
      <c r="W66" s="693">
        <v>10.5</v>
      </c>
      <c r="X66" s="693">
        <v>24</v>
      </c>
      <c r="Y66" s="693">
        <v>19.8</v>
      </c>
      <c r="Z66" s="693">
        <v>20.6</v>
      </c>
      <c r="AA66" s="693">
        <v>28.2</v>
      </c>
      <c r="AB66" s="695">
        <v>21.2</v>
      </c>
    </row>
    <row r="67" spans="1:28" s="157" customFormat="1" ht="17.100000000000001" customHeight="1" x14ac:dyDescent="0.2">
      <c r="A67" s="1373"/>
      <c r="B67" s="691" t="s">
        <v>69</v>
      </c>
      <c r="C67" s="692">
        <v>16.399999999999999</v>
      </c>
      <c r="D67" s="693">
        <v>20.8</v>
      </c>
      <c r="E67" s="693">
        <v>23.6</v>
      </c>
      <c r="F67" s="693">
        <v>30.3</v>
      </c>
      <c r="G67" s="694">
        <v>76.2</v>
      </c>
      <c r="H67" s="693">
        <v>59.7</v>
      </c>
      <c r="I67" s="693">
        <v>81.099999999999994</v>
      </c>
      <c r="J67" s="693">
        <v>88.8</v>
      </c>
      <c r="K67" s="693">
        <v>95.1</v>
      </c>
      <c r="L67" s="694">
        <v>98</v>
      </c>
      <c r="M67" s="693">
        <v>15.5</v>
      </c>
      <c r="N67" s="693">
        <v>19.5</v>
      </c>
      <c r="O67" s="693">
        <v>22.1</v>
      </c>
      <c r="P67" s="693">
        <v>24.1</v>
      </c>
      <c r="Q67" s="694">
        <v>29.7</v>
      </c>
      <c r="R67" s="693">
        <v>94.5</v>
      </c>
      <c r="S67" s="693">
        <v>26.6</v>
      </c>
      <c r="T67" s="693">
        <v>38.9</v>
      </c>
      <c r="U67" s="693">
        <v>47.6</v>
      </c>
      <c r="V67" s="693">
        <v>66.5</v>
      </c>
      <c r="W67" s="693">
        <v>50.2</v>
      </c>
      <c r="X67" s="693">
        <v>61.9</v>
      </c>
      <c r="Y67" s="693">
        <v>25.8</v>
      </c>
      <c r="Z67" s="693">
        <v>24.5</v>
      </c>
      <c r="AA67" s="693">
        <v>33.700000000000003</v>
      </c>
      <c r="AB67" s="695">
        <v>45</v>
      </c>
    </row>
    <row r="68" spans="1:28" s="157" customFormat="1" ht="17.100000000000001" customHeight="1" x14ac:dyDescent="0.2">
      <c r="A68" s="1373"/>
      <c r="B68" s="691" t="s">
        <v>95</v>
      </c>
      <c r="C68" s="692">
        <v>66.599999999999994</v>
      </c>
      <c r="D68" s="693">
        <v>59.3</v>
      </c>
      <c r="E68" s="693">
        <v>55.7</v>
      </c>
      <c r="F68" s="693">
        <v>49.5</v>
      </c>
      <c r="G68" s="694">
        <v>10.9</v>
      </c>
      <c r="H68" s="693">
        <v>15.5</v>
      </c>
      <c r="I68" s="693">
        <v>6.8</v>
      </c>
      <c r="J68" s="693">
        <v>3.3</v>
      </c>
      <c r="K68" s="693">
        <v>0.6</v>
      </c>
      <c r="L68" s="694">
        <v>0</v>
      </c>
      <c r="M68" s="693">
        <v>67.5</v>
      </c>
      <c r="N68" s="693">
        <v>62.9</v>
      </c>
      <c r="O68" s="693">
        <v>55.6</v>
      </c>
      <c r="P68" s="693">
        <v>57.3</v>
      </c>
      <c r="Q68" s="694">
        <v>46.2</v>
      </c>
      <c r="R68" s="693">
        <v>0</v>
      </c>
      <c r="S68" s="693">
        <v>57.4</v>
      </c>
      <c r="T68" s="693">
        <v>46.6</v>
      </c>
      <c r="U68" s="693">
        <v>45.3</v>
      </c>
      <c r="V68" s="693">
        <v>16.399999999999999</v>
      </c>
      <c r="W68" s="693">
        <v>39.299999999999997</v>
      </c>
      <c r="X68" s="693">
        <v>14.1</v>
      </c>
      <c r="Y68" s="693">
        <v>54.4</v>
      </c>
      <c r="Z68" s="693">
        <v>54.8</v>
      </c>
      <c r="AA68" s="693">
        <v>38.1</v>
      </c>
      <c r="AB68" s="695">
        <v>33.9</v>
      </c>
    </row>
    <row r="69" spans="1:28" s="157" customFormat="1" ht="17.100000000000001" customHeight="1" x14ac:dyDescent="0.2">
      <c r="A69" s="1373" t="s">
        <v>77</v>
      </c>
      <c r="B69" s="691" t="s">
        <v>67</v>
      </c>
      <c r="C69" s="692">
        <v>1.2</v>
      </c>
      <c r="D69" s="693">
        <v>0.9</v>
      </c>
      <c r="E69" s="693">
        <v>2.2000000000000002</v>
      </c>
      <c r="F69" s="693">
        <v>3</v>
      </c>
      <c r="G69" s="694">
        <v>42.8</v>
      </c>
      <c r="H69" s="693">
        <v>14.3</v>
      </c>
      <c r="I69" s="693">
        <v>29.9</v>
      </c>
      <c r="J69" s="693">
        <v>46.2</v>
      </c>
      <c r="K69" s="693">
        <v>68.8</v>
      </c>
      <c r="L69" s="694">
        <v>85.4</v>
      </c>
      <c r="M69" s="693">
        <v>0.7</v>
      </c>
      <c r="N69" s="693">
        <v>0.7</v>
      </c>
      <c r="O69" s="693">
        <v>1.2</v>
      </c>
      <c r="P69" s="693">
        <v>1.8</v>
      </c>
      <c r="Q69" s="694">
        <v>2.5</v>
      </c>
      <c r="R69" s="693">
        <v>70.8</v>
      </c>
      <c r="S69" s="693">
        <v>16.3</v>
      </c>
      <c r="T69" s="693">
        <v>10.5</v>
      </c>
      <c r="U69" s="693">
        <v>5.4</v>
      </c>
      <c r="V69" s="693">
        <v>33.299999999999997</v>
      </c>
      <c r="W69" s="693">
        <v>8.6</v>
      </c>
      <c r="X69" s="693">
        <v>32.200000000000003</v>
      </c>
      <c r="Y69" s="693">
        <v>4.5999999999999996</v>
      </c>
      <c r="Z69" s="693">
        <v>5.7</v>
      </c>
      <c r="AA69" s="693">
        <v>19.399999999999999</v>
      </c>
      <c r="AB69" s="695">
        <v>13</v>
      </c>
    </row>
    <row r="70" spans="1:28" s="157" customFormat="1" ht="17.100000000000001" customHeight="1" x14ac:dyDescent="0.2">
      <c r="A70" s="1373"/>
      <c r="B70" s="691" t="s">
        <v>69</v>
      </c>
      <c r="C70" s="692">
        <v>98.8</v>
      </c>
      <c r="D70" s="693">
        <v>99.1</v>
      </c>
      <c r="E70" s="693">
        <v>97.8</v>
      </c>
      <c r="F70" s="693">
        <v>97</v>
      </c>
      <c r="G70" s="694">
        <v>57.2</v>
      </c>
      <c r="H70" s="693">
        <v>85.7</v>
      </c>
      <c r="I70" s="693">
        <v>70.099999999999994</v>
      </c>
      <c r="J70" s="693">
        <v>53.8</v>
      </c>
      <c r="K70" s="693">
        <v>31.2</v>
      </c>
      <c r="L70" s="694">
        <v>14.6</v>
      </c>
      <c r="M70" s="693">
        <v>99.3</v>
      </c>
      <c r="N70" s="693">
        <v>99.3</v>
      </c>
      <c r="O70" s="693">
        <v>98.8</v>
      </c>
      <c r="P70" s="693">
        <v>98.2</v>
      </c>
      <c r="Q70" s="694">
        <v>97.5</v>
      </c>
      <c r="R70" s="693">
        <v>29.2</v>
      </c>
      <c r="S70" s="693">
        <v>83.7</v>
      </c>
      <c r="T70" s="693">
        <v>89.5</v>
      </c>
      <c r="U70" s="693">
        <v>94.6</v>
      </c>
      <c r="V70" s="693">
        <v>66.7</v>
      </c>
      <c r="W70" s="693">
        <v>91.4</v>
      </c>
      <c r="X70" s="693">
        <v>67.8</v>
      </c>
      <c r="Y70" s="693">
        <v>95.4</v>
      </c>
      <c r="Z70" s="693">
        <v>94.3</v>
      </c>
      <c r="AA70" s="693">
        <v>80.599999999999994</v>
      </c>
      <c r="AB70" s="695">
        <v>87</v>
      </c>
    </row>
    <row r="71" spans="1:28" s="157" customFormat="1" ht="17.100000000000001" customHeight="1" x14ac:dyDescent="0.2">
      <c r="A71" s="1373" t="s">
        <v>78</v>
      </c>
      <c r="B71" s="691" t="s">
        <v>67</v>
      </c>
      <c r="C71" s="692">
        <v>1</v>
      </c>
      <c r="D71" s="693">
        <v>0.7</v>
      </c>
      <c r="E71" s="693">
        <v>1.4</v>
      </c>
      <c r="F71" s="693">
        <v>2.6</v>
      </c>
      <c r="G71" s="694">
        <v>42.6</v>
      </c>
      <c r="H71" s="693">
        <v>14.2</v>
      </c>
      <c r="I71" s="693">
        <v>29.9</v>
      </c>
      <c r="J71" s="693">
        <v>46.2</v>
      </c>
      <c r="K71" s="693">
        <v>68.7</v>
      </c>
      <c r="L71" s="694">
        <v>85.4</v>
      </c>
      <c r="M71" s="693">
        <v>0.5</v>
      </c>
      <c r="N71" s="693">
        <v>0.5</v>
      </c>
      <c r="O71" s="693">
        <v>0.7</v>
      </c>
      <c r="P71" s="693">
        <v>1.3</v>
      </c>
      <c r="Q71" s="694">
        <v>1.9</v>
      </c>
      <c r="R71" s="693">
        <v>70.8</v>
      </c>
      <c r="S71" s="693">
        <v>16.3</v>
      </c>
      <c r="T71" s="693">
        <v>9.9</v>
      </c>
      <c r="U71" s="693">
        <v>5.2</v>
      </c>
      <c r="V71" s="693">
        <v>33.299999999999997</v>
      </c>
      <c r="W71" s="693">
        <v>8.6</v>
      </c>
      <c r="X71" s="693">
        <v>31.9</v>
      </c>
      <c r="Y71" s="693">
        <v>4.4000000000000004</v>
      </c>
      <c r="Z71" s="693">
        <v>5.3</v>
      </c>
      <c r="AA71" s="693">
        <v>19.3</v>
      </c>
      <c r="AB71" s="695">
        <v>12.8</v>
      </c>
    </row>
    <row r="72" spans="1:28" s="157" customFormat="1" ht="17.100000000000001" customHeight="1" x14ac:dyDescent="0.2">
      <c r="A72" s="1373"/>
      <c r="B72" s="691" t="s">
        <v>69</v>
      </c>
      <c r="C72" s="692">
        <v>99</v>
      </c>
      <c r="D72" s="693">
        <v>99.3</v>
      </c>
      <c r="E72" s="693">
        <v>98.6</v>
      </c>
      <c r="F72" s="693">
        <v>97.4</v>
      </c>
      <c r="G72" s="694">
        <v>57.4</v>
      </c>
      <c r="H72" s="693">
        <v>85.8</v>
      </c>
      <c r="I72" s="693">
        <v>70.099999999999994</v>
      </c>
      <c r="J72" s="693">
        <v>53.8</v>
      </c>
      <c r="K72" s="693">
        <v>31.3</v>
      </c>
      <c r="L72" s="694">
        <v>14.6</v>
      </c>
      <c r="M72" s="693">
        <v>99.5</v>
      </c>
      <c r="N72" s="693">
        <v>99.5</v>
      </c>
      <c r="O72" s="693">
        <v>99.3</v>
      </c>
      <c r="P72" s="693">
        <v>98.7</v>
      </c>
      <c r="Q72" s="694">
        <v>98.1</v>
      </c>
      <c r="R72" s="693">
        <v>29.2</v>
      </c>
      <c r="S72" s="693">
        <v>83.7</v>
      </c>
      <c r="T72" s="693">
        <v>90.1</v>
      </c>
      <c r="U72" s="693">
        <v>94.8</v>
      </c>
      <c r="V72" s="693">
        <v>66.7</v>
      </c>
      <c r="W72" s="693">
        <v>91.4</v>
      </c>
      <c r="X72" s="693">
        <v>68.099999999999994</v>
      </c>
      <c r="Y72" s="693">
        <v>95.6</v>
      </c>
      <c r="Z72" s="693">
        <v>94.7</v>
      </c>
      <c r="AA72" s="693">
        <v>80.7</v>
      </c>
      <c r="AB72" s="695">
        <v>87.2</v>
      </c>
    </row>
    <row r="73" spans="1:28" s="157" customFormat="1" ht="17.100000000000001" customHeight="1" x14ac:dyDescent="0.2">
      <c r="A73" s="696" t="s">
        <v>80</v>
      </c>
      <c r="B73" s="691" t="s">
        <v>95</v>
      </c>
      <c r="C73" s="692">
        <v>100</v>
      </c>
      <c r="D73" s="693">
        <v>100</v>
      </c>
      <c r="E73" s="693">
        <v>100</v>
      </c>
      <c r="F73" s="693">
        <v>100</v>
      </c>
      <c r="G73" s="694">
        <v>100</v>
      </c>
      <c r="H73" s="693">
        <v>100</v>
      </c>
      <c r="I73" s="693">
        <v>100</v>
      </c>
      <c r="J73" s="693">
        <v>100</v>
      </c>
      <c r="K73" s="693">
        <v>100</v>
      </c>
      <c r="L73" s="694">
        <v>100</v>
      </c>
      <c r="M73" s="693">
        <v>100</v>
      </c>
      <c r="N73" s="693">
        <v>100</v>
      </c>
      <c r="O73" s="693">
        <v>100</v>
      </c>
      <c r="P73" s="693">
        <v>100</v>
      </c>
      <c r="Q73" s="694">
        <v>100</v>
      </c>
      <c r="R73" s="693">
        <v>100</v>
      </c>
      <c r="S73" s="693">
        <v>100</v>
      </c>
      <c r="T73" s="693">
        <v>100</v>
      </c>
      <c r="U73" s="693">
        <v>100</v>
      </c>
      <c r="V73" s="693">
        <v>100</v>
      </c>
      <c r="W73" s="693">
        <v>100</v>
      </c>
      <c r="X73" s="693">
        <v>100</v>
      </c>
      <c r="Y73" s="693">
        <v>100</v>
      </c>
      <c r="Z73" s="693">
        <v>100</v>
      </c>
      <c r="AA73" s="693">
        <v>100</v>
      </c>
      <c r="AB73" s="695">
        <v>100</v>
      </c>
    </row>
    <row r="74" spans="1:28" s="157" customFormat="1" ht="17.100000000000001" customHeight="1" x14ac:dyDescent="0.2">
      <c r="A74" s="696" t="s">
        <v>81</v>
      </c>
      <c r="B74" s="691" t="s">
        <v>95</v>
      </c>
      <c r="C74" s="692">
        <v>100</v>
      </c>
      <c r="D74" s="693">
        <v>100</v>
      </c>
      <c r="E74" s="693">
        <v>100</v>
      </c>
      <c r="F74" s="693">
        <v>100</v>
      </c>
      <c r="G74" s="694">
        <v>100</v>
      </c>
      <c r="H74" s="693">
        <v>100</v>
      </c>
      <c r="I74" s="693">
        <v>100</v>
      </c>
      <c r="J74" s="693">
        <v>100</v>
      </c>
      <c r="K74" s="693">
        <v>100</v>
      </c>
      <c r="L74" s="694">
        <v>100</v>
      </c>
      <c r="M74" s="693">
        <v>100</v>
      </c>
      <c r="N74" s="693">
        <v>100</v>
      </c>
      <c r="O74" s="693">
        <v>100</v>
      </c>
      <c r="P74" s="693">
        <v>100</v>
      </c>
      <c r="Q74" s="694">
        <v>100</v>
      </c>
      <c r="R74" s="693">
        <v>100</v>
      </c>
      <c r="S74" s="693">
        <v>100</v>
      </c>
      <c r="T74" s="693">
        <v>100</v>
      </c>
      <c r="U74" s="693">
        <v>100</v>
      </c>
      <c r="V74" s="693">
        <v>100</v>
      </c>
      <c r="W74" s="693">
        <v>100</v>
      </c>
      <c r="X74" s="693">
        <v>100</v>
      </c>
      <c r="Y74" s="693">
        <v>100</v>
      </c>
      <c r="Z74" s="693">
        <v>100</v>
      </c>
      <c r="AA74" s="693">
        <v>100</v>
      </c>
      <c r="AB74" s="695">
        <v>100</v>
      </c>
    </row>
    <row r="75" spans="1:28" s="157" customFormat="1" ht="17.100000000000001" customHeight="1" x14ac:dyDescent="0.2">
      <c r="A75" s="696" t="s">
        <v>82</v>
      </c>
      <c r="B75" s="691" t="s">
        <v>95</v>
      </c>
      <c r="C75" s="692">
        <v>100</v>
      </c>
      <c r="D75" s="693">
        <v>100</v>
      </c>
      <c r="E75" s="693">
        <v>100</v>
      </c>
      <c r="F75" s="693">
        <v>100</v>
      </c>
      <c r="G75" s="694">
        <v>100</v>
      </c>
      <c r="H75" s="693">
        <v>100</v>
      </c>
      <c r="I75" s="693">
        <v>100</v>
      </c>
      <c r="J75" s="693">
        <v>100</v>
      </c>
      <c r="K75" s="693">
        <v>100</v>
      </c>
      <c r="L75" s="694">
        <v>100</v>
      </c>
      <c r="M75" s="693">
        <v>100</v>
      </c>
      <c r="N75" s="693">
        <v>100</v>
      </c>
      <c r="O75" s="693">
        <v>100</v>
      </c>
      <c r="P75" s="693">
        <v>100</v>
      </c>
      <c r="Q75" s="694">
        <v>100</v>
      </c>
      <c r="R75" s="693">
        <v>100</v>
      </c>
      <c r="S75" s="693">
        <v>100</v>
      </c>
      <c r="T75" s="693">
        <v>100</v>
      </c>
      <c r="U75" s="693">
        <v>100</v>
      </c>
      <c r="V75" s="693">
        <v>100</v>
      </c>
      <c r="W75" s="693">
        <v>100</v>
      </c>
      <c r="X75" s="693">
        <v>100</v>
      </c>
      <c r="Y75" s="693">
        <v>100</v>
      </c>
      <c r="Z75" s="693">
        <v>100</v>
      </c>
      <c r="AA75" s="693">
        <v>100</v>
      </c>
      <c r="AB75" s="695">
        <v>100</v>
      </c>
    </row>
    <row r="76" spans="1:28" s="157" customFormat="1" ht="17.100000000000001" customHeight="1" x14ac:dyDescent="0.2">
      <c r="A76" s="697" t="s">
        <v>83</v>
      </c>
      <c r="B76" s="698" t="s">
        <v>95</v>
      </c>
      <c r="C76" s="699">
        <v>100</v>
      </c>
      <c r="D76" s="700">
        <v>100</v>
      </c>
      <c r="E76" s="700">
        <v>100</v>
      </c>
      <c r="F76" s="700">
        <v>100</v>
      </c>
      <c r="G76" s="701">
        <v>100</v>
      </c>
      <c r="H76" s="700">
        <v>100</v>
      </c>
      <c r="I76" s="700">
        <v>100</v>
      </c>
      <c r="J76" s="700">
        <v>100</v>
      </c>
      <c r="K76" s="700">
        <v>100</v>
      </c>
      <c r="L76" s="701">
        <v>100</v>
      </c>
      <c r="M76" s="700">
        <v>100</v>
      </c>
      <c r="N76" s="700">
        <v>100</v>
      </c>
      <c r="O76" s="700">
        <v>100</v>
      </c>
      <c r="P76" s="700">
        <v>100</v>
      </c>
      <c r="Q76" s="701">
        <v>100</v>
      </c>
      <c r="R76" s="700">
        <v>100</v>
      </c>
      <c r="S76" s="700">
        <v>100</v>
      </c>
      <c r="T76" s="700">
        <v>100</v>
      </c>
      <c r="U76" s="700">
        <v>100</v>
      </c>
      <c r="V76" s="700">
        <v>100</v>
      </c>
      <c r="W76" s="700">
        <v>100</v>
      </c>
      <c r="X76" s="700">
        <v>100</v>
      </c>
      <c r="Y76" s="700">
        <v>100</v>
      </c>
      <c r="Z76" s="700">
        <v>100</v>
      </c>
      <c r="AA76" s="700">
        <v>100</v>
      </c>
      <c r="AB76" s="702">
        <v>100</v>
      </c>
    </row>
    <row r="77" spans="1:28" s="157" customFormat="1" ht="15" customHeight="1" x14ac:dyDescent="0.2">
      <c r="A77" s="197"/>
      <c r="B77" s="198"/>
      <c r="C77" s="199"/>
      <c r="D77" s="200"/>
      <c r="E77" s="200"/>
      <c r="F77" s="200"/>
      <c r="G77" s="201"/>
      <c r="H77" s="200"/>
      <c r="I77" s="200"/>
      <c r="J77" s="200"/>
      <c r="K77" s="200"/>
      <c r="L77" s="201"/>
      <c r="M77" s="200"/>
      <c r="N77" s="200"/>
      <c r="O77" s="200"/>
      <c r="P77" s="200"/>
      <c r="Q77" s="201"/>
      <c r="R77" s="200"/>
      <c r="S77" s="200"/>
      <c r="T77" s="200"/>
      <c r="U77" s="200"/>
      <c r="V77" s="200"/>
      <c r="W77" s="200"/>
      <c r="X77" s="200"/>
      <c r="Y77" s="200"/>
      <c r="Z77" s="200"/>
      <c r="AA77" s="200"/>
      <c r="AB77" s="202"/>
    </row>
    <row r="78" spans="1:28" s="157" customFormat="1" ht="15" customHeight="1" x14ac:dyDescent="0.2">
      <c r="A78" s="197"/>
      <c r="B78" s="198"/>
      <c r="C78" s="199"/>
      <c r="D78" s="200"/>
      <c r="E78" s="200"/>
      <c r="F78" s="200"/>
      <c r="G78" s="201"/>
      <c r="H78" s="200"/>
      <c r="I78" s="200"/>
      <c r="J78" s="200"/>
      <c r="K78" s="200"/>
      <c r="L78" s="201"/>
      <c r="M78" s="200"/>
      <c r="N78" s="200"/>
      <c r="O78" s="200"/>
      <c r="P78" s="200"/>
      <c r="Q78" s="201"/>
      <c r="R78" s="200"/>
      <c r="S78" s="200"/>
      <c r="T78" s="200"/>
      <c r="U78" s="200"/>
      <c r="V78" s="200"/>
      <c r="W78" s="200"/>
      <c r="X78" s="200"/>
      <c r="Y78" s="200"/>
      <c r="Z78" s="200"/>
      <c r="AA78" s="200"/>
      <c r="AB78" s="202"/>
    </row>
    <row r="79" spans="1:28" s="157" customFormat="1" ht="15" customHeight="1" x14ac:dyDescent="0.2">
      <c r="A79" s="197"/>
      <c r="B79" s="198"/>
      <c r="C79" s="199"/>
      <c r="D79" s="200"/>
      <c r="E79" s="200"/>
      <c r="F79" s="200"/>
      <c r="G79" s="201"/>
      <c r="H79" s="200"/>
      <c r="I79" s="200"/>
      <c r="J79" s="200"/>
      <c r="K79" s="200"/>
      <c r="L79" s="201"/>
      <c r="M79" s="200"/>
      <c r="N79" s="200"/>
      <c r="O79" s="200"/>
      <c r="P79" s="200"/>
      <c r="Q79" s="201"/>
      <c r="R79" s="200"/>
      <c r="S79" s="200"/>
      <c r="T79" s="200"/>
      <c r="U79" s="200"/>
      <c r="V79" s="200"/>
      <c r="W79" s="200"/>
      <c r="X79" s="200"/>
      <c r="Y79" s="200"/>
      <c r="Z79" s="200"/>
      <c r="AA79" s="200"/>
      <c r="AB79" s="202"/>
    </row>
    <row r="80" spans="1:28" s="157" customFormat="1" ht="15" customHeight="1" x14ac:dyDescent="0.2">
      <c r="A80" s="197"/>
      <c r="B80" s="198"/>
      <c r="C80" s="199"/>
      <c r="D80" s="200"/>
      <c r="E80" s="200"/>
      <c r="F80" s="200"/>
      <c r="G80" s="201"/>
      <c r="H80" s="200"/>
      <c r="I80" s="200"/>
      <c r="J80" s="200"/>
      <c r="K80" s="200"/>
      <c r="L80" s="201"/>
      <c r="M80" s="200"/>
      <c r="N80" s="200"/>
      <c r="O80" s="200"/>
      <c r="P80" s="200"/>
      <c r="Q80" s="201"/>
      <c r="R80" s="200"/>
      <c r="S80" s="200"/>
      <c r="T80" s="200"/>
      <c r="U80" s="200"/>
      <c r="V80" s="200"/>
      <c r="W80" s="200"/>
      <c r="X80" s="200"/>
      <c r="Y80" s="200"/>
      <c r="Z80" s="200"/>
      <c r="AA80" s="200"/>
      <c r="AB80" s="202"/>
    </row>
    <row r="81" spans="1:28" s="157" customFormat="1" ht="15" customHeight="1" x14ac:dyDescent="0.2">
      <c r="A81" s="203"/>
      <c r="B81" s="204"/>
      <c r="C81" s="205"/>
      <c r="D81" s="206"/>
      <c r="E81" s="206"/>
      <c r="F81" s="206"/>
      <c r="G81" s="207"/>
      <c r="H81" s="206"/>
      <c r="I81" s="206"/>
      <c r="J81" s="206"/>
      <c r="K81" s="206"/>
      <c r="L81" s="207"/>
      <c r="M81" s="206"/>
      <c r="N81" s="206"/>
      <c r="O81" s="206"/>
      <c r="P81" s="206"/>
      <c r="Q81" s="207"/>
      <c r="R81" s="206"/>
      <c r="S81" s="206"/>
      <c r="T81" s="206"/>
      <c r="U81" s="206"/>
      <c r="V81" s="206"/>
      <c r="W81" s="206"/>
      <c r="X81" s="206"/>
      <c r="Y81" s="206"/>
      <c r="Z81" s="206"/>
      <c r="AA81" s="206"/>
      <c r="AB81" s="208"/>
    </row>
    <row r="82" spans="1:28" s="157" customFormat="1" ht="15" customHeight="1" x14ac:dyDescent="0.2">
      <c r="B82" s="135"/>
    </row>
    <row r="83" spans="1:28" s="157" customFormat="1" ht="15" customHeight="1" x14ac:dyDescent="0.2">
      <c r="B83" s="135"/>
    </row>
    <row r="84" spans="1:28" s="157" customFormat="1" ht="15" customHeight="1" x14ac:dyDescent="0.2">
      <c r="A84" s="209"/>
      <c r="B84" s="210"/>
      <c r="C84" s="211"/>
      <c r="D84" s="210"/>
      <c r="E84" s="210"/>
      <c r="F84" s="210"/>
      <c r="G84" s="210"/>
      <c r="H84" s="211"/>
      <c r="I84" s="210"/>
      <c r="J84" s="210"/>
      <c r="K84" s="210"/>
      <c r="L84" s="210"/>
      <c r="M84" s="211"/>
      <c r="N84" s="210"/>
      <c r="O84" s="210"/>
      <c r="P84" s="210"/>
      <c r="Q84" s="210"/>
      <c r="R84" s="211"/>
      <c r="S84" s="210"/>
      <c r="T84" s="210"/>
      <c r="U84" s="210"/>
      <c r="V84" s="210"/>
      <c r="W84" s="210"/>
      <c r="X84" s="210"/>
      <c r="Y84" s="210"/>
      <c r="Z84" s="210"/>
      <c r="AA84" s="210"/>
      <c r="AB84" s="210"/>
    </row>
    <row r="85" spans="1:28" s="157" customFormat="1" ht="15" customHeight="1" x14ac:dyDescent="0.2">
      <c r="A85" s="210"/>
      <c r="B85" s="210"/>
      <c r="C85" s="211"/>
      <c r="D85" s="211"/>
      <c r="E85" s="211"/>
      <c r="F85" s="211"/>
      <c r="G85" s="211"/>
      <c r="H85" s="211"/>
      <c r="I85" s="211"/>
      <c r="J85" s="211"/>
      <c r="K85" s="211"/>
      <c r="L85" s="211"/>
      <c r="M85" s="211"/>
      <c r="N85" s="211"/>
      <c r="O85" s="211"/>
      <c r="P85" s="211"/>
      <c r="Q85" s="211"/>
      <c r="R85" s="211"/>
      <c r="S85" s="211"/>
      <c r="T85" s="211"/>
      <c r="U85" s="211"/>
      <c r="V85" s="211"/>
      <c r="W85" s="211"/>
      <c r="X85" s="211"/>
      <c r="Y85" s="211"/>
      <c r="Z85" s="211"/>
      <c r="AA85" s="211"/>
      <c r="AB85" s="211"/>
    </row>
    <row r="86" spans="1:28" s="157" customFormat="1" ht="15" customHeight="1" x14ac:dyDescent="0.2">
      <c r="A86" s="212"/>
      <c r="B86" s="213"/>
      <c r="C86" s="214"/>
      <c r="D86" s="214"/>
      <c r="E86" s="214"/>
      <c r="F86" s="214"/>
      <c r="G86" s="214"/>
      <c r="H86" s="214"/>
      <c r="I86" s="214"/>
      <c r="J86" s="214"/>
      <c r="K86" s="214"/>
      <c r="L86" s="214"/>
      <c r="M86" s="214"/>
      <c r="N86" s="214"/>
      <c r="O86" s="214"/>
      <c r="P86" s="214"/>
      <c r="Q86" s="214"/>
      <c r="R86" s="214"/>
      <c r="S86" s="214"/>
      <c r="T86" s="214"/>
      <c r="U86" s="214"/>
      <c r="V86" s="214"/>
      <c r="W86" s="214"/>
      <c r="X86" s="214"/>
      <c r="Y86" s="214"/>
      <c r="Z86" s="214"/>
      <c r="AA86" s="214"/>
      <c r="AB86" s="214"/>
    </row>
    <row r="87" spans="1:28" s="123" customFormat="1" ht="15" customHeight="1" x14ac:dyDescent="0.2">
      <c r="A87" s="215"/>
      <c r="B87" s="216"/>
      <c r="C87" s="217"/>
      <c r="D87" s="217"/>
      <c r="E87" s="217"/>
      <c r="F87" s="217"/>
      <c r="G87" s="217"/>
      <c r="H87" s="217"/>
      <c r="I87" s="217"/>
      <c r="J87" s="217"/>
      <c r="K87" s="217"/>
      <c r="L87" s="217"/>
      <c r="M87" s="217"/>
      <c r="N87" s="217"/>
      <c r="O87" s="217"/>
      <c r="P87" s="217"/>
      <c r="Q87" s="217"/>
      <c r="R87" s="217"/>
      <c r="S87" s="217"/>
      <c r="T87" s="217"/>
      <c r="U87" s="217"/>
      <c r="V87" s="217"/>
      <c r="W87" s="217"/>
      <c r="X87" s="217"/>
      <c r="Y87" s="217"/>
      <c r="Z87" s="217"/>
      <c r="AA87" s="217"/>
      <c r="AB87" s="217"/>
    </row>
    <row r="88" spans="1:28" s="123" customFormat="1" ht="15" customHeight="1" x14ac:dyDescent="0.2">
      <c r="A88" s="218"/>
      <c r="B88" s="216"/>
      <c r="C88" s="217"/>
      <c r="D88" s="217"/>
      <c r="E88" s="217"/>
      <c r="F88" s="217"/>
      <c r="G88" s="217"/>
      <c r="H88" s="217"/>
      <c r="I88" s="217"/>
      <c r="J88" s="217"/>
      <c r="K88" s="217"/>
      <c r="L88" s="217"/>
      <c r="M88" s="217"/>
      <c r="N88" s="217"/>
      <c r="O88" s="217"/>
      <c r="P88" s="217"/>
      <c r="Q88" s="217"/>
      <c r="R88" s="217"/>
      <c r="S88" s="217"/>
      <c r="T88" s="217"/>
      <c r="U88" s="217"/>
      <c r="V88" s="217"/>
      <c r="W88" s="217"/>
      <c r="X88" s="217"/>
      <c r="Y88" s="217"/>
      <c r="Z88" s="217"/>
      <c r="AA88" s="217"/>
      <c r="AB88" s="217"/>
    </row>
    <row r="89" spans="1:28" s="123" customFormat="1" ht="15" customHeight="1" x14ac:dyDescent="0.2">
      <c r="A89" s="215"/>
      <c r="B89" s="216"/>
      <c r="C89" s="217"/>
      <c r="D89" s="217"/>
      <c r="E89" s="217"/>
      <c r="F89" s="217"/>
      <c r="G89" s="217"/>
      <c r="H89" s="217"/>
      <c r="I89" s="217"/>
      <c r="J89" s="217"/>
      <c r="K89" s="217"/>
      <c r="L89" s="217"/>
      <c r="M89" s="217"/>
      <c r="N89" s="217"/>
      <c r="O89" s="217"/>
      <c r="P89" s="217"/>
      <c r="Q89" s="217"/>
      <c r="R89" s="217"/>
      <c r="S89" s="217"/>
      <c r="T89" s="217"/>
      <c r="U89" s="217"/>
      <c r="V89" s="217"/>
      <c r="W89" s="217"/>
      <c r="X89" s="217"/>
      <c r="Y89" s="217"/>
      <c r="Z89" s="217"/>
      <c r="AA89" s="217"/>
      <c r="AB89" s="217"/>
    </row>
    <row r="90" spans="1:28" s="123" customFormat="1" ht="15" customHeight="1" x14ac:dyDescent="0.2">
      <c r="A90" s="215"/>
      <c r="B90" s="216"/>
      <c r="C90" s="217"/>
      <c r="D90" s="217"/>
      <c r="E90" s="217"/>
      <c r="F90" s="217"/>
      <c r="G90" s="217"/>
      <c r="H90" s="217"/>
      <c r="I90" s="217"/>
      <c r="J90" s="217"/>
      <c r="K90" s="217"/>
      <c r="L90" s="217"/>
      <c r="M90" s="217"/>
      <c r="N90" s="217"/>
      <c r="O90" s="217"/>
      <c r="P90" s="217"/>
      <c r="Q90" s="217"/>
      <c r="R90" s="217"/>
      <c r="S90" s="217"/>
      <c r="T90" s="217"/>
      <c r="U90" s="217"/>
      <c r="V90" s="217"/>
      <c r="W90" s="217"/>
      <c r="X90" s="217"/>
      <c r="Y90" s="217"/>
      <c r="Z90" s="217"/>
      <c r="AA90" s="217"/>
      <c r="AB90" s="217"/>
    </row>
    <row r="91" spans="1:28" s="123" customFormat="1" ht="15" customHeight="1" x14ac:dyDescent="0.2">
      <c r="A91" s="215"/>
      <c r="B91" s="216"/>
      <c r="C91" s="217"/>
      <c r="D91" s="217"/>
      <c r="E91" s="217"/>
      <c r="F91" s="217"/>
      <c r="G91" s="217"/>
      <c r="H91" s="217"/>
      <c r="I91" s="217"/>
      <c r="J91" s="217"/>
      <c r="K91" s="217"/>
      <c r="L91" s="217"/>
      <c r="M91" s="217"/>
      <c r="N91" s="217"/>
      <c r="O91" s="217"/>
      <c r="P91" s="217"/>
      <c r="Q91" s="217"/>
      <c r="R91" s="217"/>
      <c r="S91" s="217"/>
      <c r="T91" s="217"/>
      <c r="U91" s="217"/>
      <c r="V91" s="217"/>
      <c r="W91" s="217"/>
      <c r="X91" s="217"/>
      <c r="Y91" s="217"/>
      <c r="Z91" s="217"/>
      <c r="AA91" s="217"/>
      <c r="AB91" s="217"/>
    </row>
    <row r="92" spans="1:28" s="123" customFormat="1" ht="15" customHeight="1" x14ac:dyDescent="0.2">
      <c r="A92" s="218"/>
      <c r="B92" s="216"/>
      <c r="C92" s="217"/>
      <c r="D92" s="217"/>
      <c r="E92" s="217"/>
      <c r="F92" s="217"/>
      <c r="G92" s="217"/>
      <c r="H92" s="217"/>
      <c r="I92" s="217"/>
      <c r="J92" s="217"/>
      <c r="K92" s="217"/>
      <c r="L92" s="217"/>
      <c r="M92" s="217"/>
      <c r="N92" s="217"/>
      <c r="O92" s="217"/>
      <c r="P92" s="217"/>
      <c r="Q92" s="217"/>
      <c r="R92" s="217"/>
      <c r="S92" s="217"/>
      <c r="T92" s="217"/>
      <c r="U92" s="217"/>
      <c r="V92" s="217"/>
      <c r="W92" s="217"/>
      <c r="X92" s="217"/>
      <c r="Y92" s="217"/>
      <c r="Z92" s="217"/>
      <c r="AA92" s="217"/>
      <c r="AB92" s="217"/>
    </row>
    <row r="93" spans="1:28" s="123" customFormat="1" ht="15" customHeight="1" x14ac:dyDescent="0.2">
      <c r="A93" s="215"/>
      <c r="B93" s="216"/>
      <c r="C93" s="217"/>
      <c r="D93" s="217"/>
      <c r="E93" s="217"/>
      <c r="F93" s="217"/>
      <c r="G93" s="217"/>
      <c r="H93" s="217"/>
      <c r="I93" s="217"/>
      <c r="J93" s="217"/>
      <c r="K93" s="217"/>
      <c r="L93" s="217"/>
      <c r="M93" s="217"/>
      <c r="N93" s="217"/>
      <c r="O93" s="217"/>
      <c r="P93" s="217"/>
      <c r="Q93" s="217"/>
      <c r="R93" s="217"/>
      <c r="S93" s="217"/>
      <c r="T93" s="217"/>
      <c r="U93" s="217"/>
      <c r="V93" s="217"/>
      <c r="W93" s="217"/>
      <c r="X93" s="217"/>
      <c r="Y93" s="217"/>
      <c r="Z93" s="217"/>
      <c r="AA93" s="217"/>
      <c r="AB93" s="217"/>
    </row>
    <row r="94" spans="1:28" s="123" customFormat="1" ht="15" customHeight="1" x14ac:dyDescent="0.2">
      <c r="A94" s="215"/>
      <c r="B94" s="216"/>
      <c r="C94" s="217"/>
      <c r="D94" s="217"/>
      <c r="E94" s="217"/>
      <c r="F94" s="217"/>
      <c r="G94" s="217"/>
      <c r="H94" s="217"/>
      <c r="I94" s="217"/>
      <c r="J94" s="217"/>
      <c r="K94" s="217"/>
      <c r="L94" s="217"/>
      <c r="M94" s="217"/>
      <c r="N94" s="217"/>
      <c r="O94" s="217"/>
      <c r="P94" s="217"/>
      <c r="Q94" s="217"/>
      <c r="R94" s="217"/>
      <c r="S94" s="217"/>
      <c r="T94" s="217"/>
      <c r="U94" s="217"/>
      <c r="V94" s="217"/>
      <c r="W94" s="217"/>
      <c r="X94" s="217"/>
      <c r="Y94" s="217"/>
      <c r="Z94" s="217"/>
      <c r="AA94" s="217"/>
      <c r="AB94" s="217"/>
    </row>
    <row r="95" spans="1:28" s="123" customFormat="1" ht="15" customHeight="1" x14ac:dyDescent="0.2">
      <c r="A95" s="215"/>
      <c r="B95" s="216"/>
      <c r="C95" s="217"/>
      <c r="D95" s="217"/>
      <c r="E95" s="217"/>
      <c r="F95" s="217"/>
      <c r="G95" s="217"/>
      <c r="H95" s="217"/>
      <c r="I95" s="217"/>
      <c r="J95" s="217"/>
      <c r="K95" s="217"/>
      <c r="L95" s="217"/>
      <c r="M95" s="217"/>
      <c r="N95" s="217"/>
      <c r="O95" s="217"/>
      <c r="P95" s="217"/>
      <c r="Q95" s="217"/>
      <c r="R95" s="217"/>
      <c r="S95" s="217"/>
      <c r="T95" s="217"/>
      <c r="U95" s="217"/>
      <c r="V95" s="217"/>
      <c r="W95" s="217"/>
      <c r="X95" s="217"/>
      <c r="Y95" s="217"/>
      <c r="Z95" s="217"/>
      <c r="AA95" s="217"/>
      <c r="AB95" s="217"/>
    </row>
    <row r="96" spans="1:28" s="123" customFormat="1" ht="15" customHeight="1" x14ac:dyDescent="0.2">
      <c r="A96" s="218"/>
      <c r="B96" s="216"/>
      <c r="C96" s="217"/>
      <c r="D96" s="217"/>
      <c r="E96" s="217"/>
      <c r="F96" s="217"/>
      <c r="G96" s="217"/>
      <c r="H96" s="217"/>
      <c r="I96" s="217"/>
      <c r="J96" s="217"/>
      <c r="K96" s="217"/>
      <c r="L96" s="217"/>
      <c r="M96" s="217"/>
      <c r="N96" s="217"/>
      <c r="O96" s="217"/>
      <c r="P96" s="217"/>
      <c r="Q96" s="217"/>
      <c r="R96" s="217"/>
      <c r="S96" s="217"/>
      <c r="T96" s="217"/>
      <c r="U96" s="217"/>
      <c r="V96" s="217"/>
      <c r="W96" s="217"/>
      <c r="X96" s="217"/>
      <c r="Y96" s="217"/>
      <c r="Z96" s="217"/>
      <c r="AA96" s="217"/>
      <c r="AB96" s="217"/>
    </row>
    <row r="97" spans="1:28" s="123" customFormat="1" ht="15" customHeight="1" x14ac:dyDescent="0.2">
      <c r="A97" s="215"/>
      <c r="B97" s="216"/>
      <c r="C97" s="217"/>
      <c r="D97" s="217"/>
      <c r="E97" s="217"/>
      <c r="F97" s="217"/>
      <c r="G97" s="217"/>
      <c r="H97" s="217"/>
      <c r="I97" s="217"/>
      <c r="J97" s="217"/>
      <c r="K97" s="217"/>
      <c r="L97" s="217"/>
      <c r="M97" s="217"/>
      <c r="N97" s="217"/>
      <c r="O97" s="217"/>
      <c r="P97" s="217"/>
      <c r="Q97" s="217"/>
      <c r="R97" s="217"/>
      <c r="S97" s="217"/>
      <c r="T97" s="217"/>
      <c r="U97" s="217"/>
      <c r="V97" s="217"/>
      <c r="W97" s="217"/>
      <c r="X97" s="217"/>
      <c r="Y97" s="217"/>
      <c r="Z97" s="217"/>
      <c r="AA97" s="217"/>
      <c r="AB97" s="217"/>
    </row>
    <row r="98" spans="1:28" s="123" customFormat="1" ht="15" customHeight="1" x14ac:dyDescent="0.2">
      <c r="A98" s="215"/>
      <c r="B98" s="216"/>
      <c r="C98" s="217"/>
      <c r="D98" s="217"/>
      <c r="E98" s="217"/>
      <c r="F98" s="217"/>
      <c r="G98" s="217"/>
      <c r="H98" s="217"/>
      <c r="I98" s="217"/>
      <c r="J98" s="217"/>
      <c r="K98" s="217"/>
      <c r="L98" s="217"/>
      <c r="M98" s="217"/>
      <c r="N98" s="217"/>
      <c r="O98" s="217"/>
      <c r="P98" s="217"/>
      <c r="Q98" s="217"/>
      <c r="R98" s="217"/>
      <c r="S98" s="217"/>
      <c r="T98" s="217"/>
      <c r="U98" s="217"/>
      <c r="V98" s="217"/>
      <c r="W98" s="217"/>
      <c r="X98" s="217"/>
      <c r="Y98" s="217"/>
      <c r="Z98" s="217"/>
      <c r="AA98" s="217"/>
      <c r="AB98" s="217"/>
    </row>
    <row r="99" spans="1:28" s="123" customFormat="1" ht="15" customHeight="1" x14ac:dyDescent="0.2">
      <c r="A99" s="215"/>
      <c r="B99" s="216"/>
      <c r="C99" s="217"/>
      <c r="D99" s="217"/>
      <c r="E99" s="217"/>
      <c r="F99" s="217"/>
      <c r="G99" s="217"/>
      <c r="H99" s="217"/>
      <c r="I99" s="217"/>
      <c r="J99" s="217"/>
      <c r="K99" s="217"/>
      <c r="L99" s="217"/>
      <c r="M99" s="217"/>
      <c r="N99" s="217"/>
      <c r="O99" s="217"/>
      <c r="P99" s="217"/>
      <c r="Q99" s="217"/>
      <c r="R99" s="217"/>
      <c r="S99" s="217"/>
      <c r="T99" s="217"/>
      <c r="U99" s="217"/>
      <c r="V99" s="217"/>
      <c r="W99" s="217"/>
      <c r="X99" s="217"/>
      <c r="Y99" s="217"/>
      <c r="Z99" s="217"/>
      <c r="AA99" s="217"/>
      <c r="AB99" s="217"/>
    </row>
    <row r="100" spans="1:28" s="123" customFormat="1" ht="15" customHeight="1" x14ac:dyDescent="0.2">
      <c r="A100" s="215"/>
      <c r="B100" s="216"/>
      <c r="C100" s="217"/>
      <c r="D100" s="217"/>
      <c r="E100" s="217"/>
      <c r="F100" s="217"/>
      <c r="G100" s="217"/>
      <c r="H100" s="217"/>
      <c r="I100" s="217"/>
      <c r="J100" s="217"/>
      <c r="K100" s="217"/>
      <c r="L100" s="217"/>
      <c r="M100" s="217"/>
      <c r="N100" s="217"/>
      <c r="O100" s="217"/>
      <c r="P100" s="217"/>
      <c r="Q100" s="217"/>
      <c r="R100" s="217"/>
      <c r="S100" s="217"/>
      <c r="T100" s="217"/>
      <c r="U100" s="217"/>
      <c r="V100" s="217"/>
      <c r="W100" s="217"/>
      <c r="X100" s="217"/>
      <c r="Y100" s="217"/>
      <c r="Z100" s="217"/>
      <c r="AA100" s="217"/>
      <c r="AB100" s="217"/>
    </row>
    <row r="101" spans="1:28" s="123" customFormat="1" ht="15" customHeight="1" x14ac:dyDescent="0.2">
      <c r="A101" s="215"/>
      <c r="B101" s="216"/>
      <c r="C101" s="217"/>
      <c r="D101" s="217"/>
      <c r="E101" s="217"/>
      <c r="F101" s="217"/>
      <c r="G101" s="217"/>
      <c r="H101" s="217"/>
      <c r="I101" s="217"/>
      <c r="J101" s="217"/>
      <c r="K101" s="217"/>
      <c r="L101" s="217"/>
      <c r="M101" s="217"/>
      <c r="N101" s="217"/>
      <c r="O101" s="217"/>
      <c r="P101" s="217"/>
      <c r="Q101" s="217"/>
      <c r="R101" s="217"/>
      <c r="S101" s="217"/>
      <c r="T101" s="217"/>
      <c r="U101" s="217"/>
      <c r="V101" s="217"/>
      <c r="W101" s="217"/>
      <c r="X101" s="217"/>
      <c r="Y101" s="217"/>
      <c r="Z101" s="217"/>
      <c r="AA101" s="217"/>
      <c r="AB101" s="217"/>
    </row>
    <row r="102" spans="1:28" s="123" customFormat="1" ht="15" customHeight="1" x14ac:dyDescent="0.2">
      <c r="A102" s="215"/>
      <c r="B102" s="216"/>
      <c r="C102" s="217"/>
      <c r="D102" s="217"/>
      <c r="E102" s="217"/>
      <c r="F102" s="217"/>
      <c r="G102" s="217"/>
      <c r="H102" s="217"/>
      <c r="I102" s="217"/>
      <c r="J102" s="217"/>
      <c r="K102" s="217"/>
      <c r="L102" s="217"/>
      <c r="M102" s="217"/>
      <c r="N102" s="217"/>
      <c r="O102" s="217"/>
      <c r="P102" s="217"/>
      <c r="Q102" s="217"/>
      <c r="R102" s="217"/>
      <c r="S102" s="217"/>
      <c r="T102" s="217"/>
      <c r="U102" s="217"/>
      <c r="V102" s="217"/>
      <c r="W102" s="217"/>
      <c r="X102" s="217"/>
      <c r="Y102" s="217"/>
      <c r="Z102" s="217"/>
      <c r="AA102" s="217"/>
      <c r="AB102" s="217"/>
    </row>
    <row r="103" spans="1:28" s="123" customFormat="1" ht="15" customHeight="1" x14ac:dyDescent="0.2">
      <c r="A103" s="215"/>
      <c r="B103" s="216"/>
      <c r="C103" s="217"/>
      <c r="D103" s="217"/>
      <c r="E103" s="217"/>
      <c r="F103" s="217"/>
      <c r="G103" s="217"/>
      <c r="H103" s="217"/>
      <c r="I103" s="217"/>
      <c r="J103" s="217"/>
      <c r="K103" s="217"/>
      <c r="L103" s="217"/>
      <c r="M103" s="217"/>
      <c r="N103" s="217"/>
      <c r="O103" s="217"/>
      <c r="P103" s="217"/>
      <c r="Q103" s="217"/>
      <c r="R103" s="217"/>
      <c r="S103" s="217"/>
      <c r="T103" s="217"/>
      <c r="U103" s="217"/>
      <c r="V103" s="217"/>
      <c r="W103" s="217"/>
      <c r="X103" s="217"/>
      <c r="Y103" s="217"/>
      <c r="Z103" s="217"/>
      <c r="AA103" s="217"/>
      <c r="AB103" s="217"/>
    </row>
    <row r="104" spans="1:28" s="123" customFormat="1" ht="15" customHeight="1" x14ac:dyDescent="0.2">
      <c r="A104" s="215"/>
      <c r="B104" s="216"/>
      <c r="C104" s="217"/>
      <c r="D104" s="217"/>
      <c r="E104" s="217"/>
      <c r="F104" s="217"/>
      <c r="G104" s="217"/>
      <c r="H104" s="217"/>
      <c r="I104" s="217"/>
      <c r="J104" s="217"/>
      <c r="K104" s="217"/>
      <c r="L104" s="217"/>
      <c r="M104" s="217"/>
      <c r="N104" s="217"/>
      <c r="O104" s="217"/>
      <c r="P104" s="217"/>
      <c r="Q104" s="217"/>
      <c r="R104" s="217"/>
      <c r="S104" s="217"/>
      <c r="T104" s="217"/>
      <c r="U104" s="217"/>
      <c r="V104" s="217"/>
      <c r="W104" s="217"/>
      <c r="X104" s="217"/>
      <c r="Y104" s="217"/>
      <c r="Z104" s="217"/>
      <c r="AA104" s="217"/>
      <c r="AB104" s="217"/>
    </row>
    <row r="105" spans="1:28" s="123" customFormat="1" ht="15" customHeight="1" x14ac:dyDescent="0.2">
      <c r="A105" s="219"/>
      <c r="B105" s="215"/>
      <c r="C105" s="220"/>
      <c r="D105" s="221"/>
      <c r="E105" s="221"/>
      <c r="F105" s="221"/>
      <c r="G105" s="221"/>
      <c r="H105" s="220"/>
      <c r="I105" s="221"/>
      <c r="J105" s="221"/>
      <c r="K105" s="221"/>
      <c r="L105" s="221"/>
      <c r="M105" s="220"/>
      <c r="N105" s="221"/>
      <c r="O105" s="221"/>
      <c r="P105" s="221"/>
      <c r="Q105" s="221"/>
      <c r="R105" s="220"/>
      <c r="S105" s="221"/>
      <c r="T105" s="221"/>
      <c r="U105" s="221"/>
    </row>
    <row r="106" spans="1:28" s="123" customFormat="1" ht="15" customHeight="1" x14ac:dyDescent="0.2">
      <c r="A106" s="221"/>
      <c r="B106" s="221"/>
      <c r="C106" s="220"/>
      <c r="D106" s="220"/>
      <c r="E106" s="220"/>
      <c r="F106" s="220"/>
      <c r="G106" s="220"/>
      <c r="H106" s="220"/>
      <c r="I106" s="220"/>
      <c r="J106" s="220"/>
      <c r="K106" s="220"/>
      <c r="L106" s="220"/>
      <c r="M106" s="220"/>
      <c r="N106" s="220"/>
      <c r="O106" s="220"/>
      <c r="P106" s="220"/>
      <c r="Q106" s="220"/>
      <c r="R106" s="220"/>
      <c r="S106" s="220"/>
      <c r="T106" s="220"/>
      <c r="U106" s="220"/>
    </row>
    <row r="107" spans="1:28" s="123" customFormat="1" ht="17.25" customHeight="1" x14ac:dyDescent="0.2">
      <c r="A107" s="218"/>
      <c r="B107" s="218"/>
      <c r="C107" s="222"/>
      <c r="D107" s="222"/>
      <c r="E107" s="222"/>
      <c r="F107" s="222"/>
      <c r="G107" s="222"/>
      <c r="H107" s="222"/>
      <c r="I107" s="222"/>
      <c r="J107" s="222"/>
      <c r="K107" s="222"/>
      <c r="L107" s="222"/>
      <c r="M107" s="222"/>
      <c r="N107" s="222"/>
      <c r="O107" s="222"/>
      <c r="P107" s="222"/>
      <c r="Q107" s="222"/>
      <c r="R107" s="222"/>
      <c r="S107" s="222"/>
      <c r="T107" s="222"/>
      <c r="U107" s="222"/>
    </row>
    <row r="108" spans="1:28" s="123" customFormat="1" ht="22.5" customHeight="1" x14ac:dyDescent="0.35">
      <c r="A108" s="1110" t="str">
        <f>A281</f>
        <v>Ethiopia</v>
      </c>
      <c r="B108" s="1111"/>
      <c r="C108" s="222"/>
      <c r="D108" s="222"/>
      <c r="E108" s="222"/>
      <c r="F108" s="222"/>
      <c r="G108" s="222"/>
      <c r="H108" s="222"/>
      <c r="I108" s="222"/>
      <c r="J108" s="222"/>
      <c r="K108" s="222"/>
      <c r="L108" s="222"/>
      <c r="M108" s="222"/>
      <c r="N108" s="222"/>
      <c r="O108" s="222"/>
      <c r="P108" s="222"/>
      <c r="Q108" s="222"/>
      <c r="R108" s="222"/>
      <c r="S108" s="222"/>
      <c r="T108" s="222"/>
      <c r="U108" s="222"/>
    </row>
    <row r="109" spans="1:28" s="123" customFormat="1" ht="22.5" customHeight="1" x14ac:dyDescent="0.3">
      <c r="A109" s="223" t="s">
        <v>96</v>
      </c>
      <c r="B109" s="125"/>
      <c r="C109" s="222"/>
      <c r="D109" s="222"/>
      <c r="E109" s="222"/>
      <c r="F109" s="222"/>
      <c r="G109" s="222"/>
      <c r="H109" s="222"/>
      <c r="I109" s="222"/>
      <c r="J109" s="222"/>
      <c r="K109" s="222"/>
      <c r="L109" s="222"/>
      <c r="M109" s="222"/>
      <c r="N109" s="222"/>
      <c r="O109" s="222"/>
      <c r="P109" s="222"/>
      <c r="Q109" s="222"/>
      <c r="R109" s="222"/>
      <c r="S109" s="222"/>
      <c r="T109" s="222"/>
      <c r="U109" s="222"/>
    </row>
    <row r="110" spans="1:28" s="123" customFormat="1" ht="22.5" customHeight="1" x14ac:dyDescent="0.35">
      <c r="A110" s="126" t="str">
        <f>A289</f>
        <v>2011</v>
      </c>
      <c r="B110" s="127"/>
      <c r="C110" s="222"/>
      <c r="D110" s="222"/>
      <c r="E110" s="222"/>
      <c r="F110" s="222"/>
      <c r="G110" s="222"/>
      <c r="H110" s="222"/>
      <c r="I110" s="222"/>
      <c r="J110" s="222"/>
      <c r="K110" s="222"/>
      <c r="L110" s="222"/>
      <c r="M110" s="222"/>
      <c r="N110" s="222"/>
      <c r="O110" s="222"/>
      <c r="P110" s="222"/>
      <c r="Q110" s="222"/>
      <c r="R110" s="222"/>
      <c r="S110" s="222"/>
      <c r="T110" s="222"/>
      <c r="U110" s="222"/>
    </row>
    <row r="111" spans="1:28" s="123" customFormat="1" ht="15" customHeight="1" x14ac:dyDescent="0.35">
      <c r="A111" s="128"/>
      <c r="B111" s="125"/>
      <c r="C111" s="222"/>
      <c r="D111" s="222"/>
      <c r="E111" s="222"/>
      <c r="F111" s="222"/>
      <c r="G111" s="222"/>
      <c r="H111" s="222"/>
      <c r="I111" s="222"/>
      <c r="J111" s="222"/>
      <c r="K111" s="222"/>
      <c r="L111" s="222"/>
      <c r="M111" s="222"/>
      <c r="N111" s="222"/>
      <c r="O111" s="222"/>
      <c r="P111" s="222"/>
      <c r="Q111" s="222"/>
      <c r="R111" s="222"/>
      <c r="S111" s="222"/>
      <c r="T111" s="222"/>
      <c r="U111" s="222"/>
    </row>
    <row r="112" spans="1:28" s="123" customFormat="1" ht="15" customHeight="1" x14ac:dyDescent="0.25">
      <c r="A112" s="129" t="s">
        <v>41</v>
      </c>
      <c r="B112" s="125"/>
      <c r="C112" s="222"/>
      <c r="D112" s="222"/>
      <c r="E112" s="222"/>
      <c r="F112" s="222"/>
      <c r="G112" s="222"/>
      <c r="H112" s="222"/>
      <c r="I112" s="222"/>
      <c r="J112" s="222"/>
      <c r="K112" s="222"/>
      <c r="L112" s="222"/>
      <c r="M112" s="222"/>
      <c r="N112" s="222"/>
      <c r="O112" s="222"/>
      <c r="P112" s="222"/>
      <c r="Q112" s="222"/>
      <c r="R112" s="222"/>
      <c r="S112" s="222"/>
      <c r="T112" s="222"/>
      <c r="U112" s="222"/>
    </row>
    <row r="113" spans="1:28" s="123" customFormat="1" ht="15" customHeight="1" x14ac:dyDescent="0.25">
      <c r="A113" s="1112" t="s">
        <v>42</v>
      </c>
      <c r="B113" s="1113"/>
      <c r="C113" s="222"/>
      <c r="D113" s="222"/>
      <c r="E113" s="222"/>
      <c r="F113" s="222"/>
      <c r="G113" s="222"/>
      <c r="H113" s="222"/>
      <c r="I113" s="222"/>
      <c r="J113" s="222"/>
      <c r="K113" s="222"/>
      <c r="L113" s="222"/>
      <c r="M113" s="222"/>
      <c r="N113" s="222"/>
      <c r="O113" s="222"/>
      <c r="P113" s="222"/>
      <c r="Q113" s="222"/>
      <c r="R113" s="222"/>
      <c r="S113" s="222"/>
      <c r="T113" s="222"/>
      <c r="U113" s="222"/>
    </row>
    <row r="114" spans="1:28" s="123" customFormat="1" ht="15" customHeight="1" x14ac:dyDescent="0.2">
      <c r="A114" s="1114" t="s">
        <v>43</v>
      </c>
      <c r="B114" s="1115"/>
      <c r="C114" s="222"/>
      <c r="D114" s="222"/>
      <c r="E114" s="222"/>
      <c r="F114" s="222"/>
      <c r="G114" s="222"/>
      <c r="H114" s="222"/>
      <c r="I114" s="222"/>
      <c r="J114" s="222"/>
      <c r="K114" s="222"/>
      <c r="L114" s="222"/>
      <c r="M114" s="222"/>
      <c r="N114" s="222"/>
      <c r="O114" s="222"/>
      <c r="P114" s="222"/>
      <c r="Q114" s="222"/>
      <c r="R114" s="222"/>
      <c r="S114" s="222"/>
      <c r="T114" s="222"/>
      <c r="U114" s="222"/>
    </row>
    <row r="115" spans="1:28" s="123" customFormat="1" ht="15" customHeight="1" x14ac:dyDescent="0.2">
      <c r="A115" s="130" t="s">
        <v>44</v>
      </c>
      <c r="B115" s="125" t="str">
        <f>A280</f>
        <v>DHS11</v>
      </c>
      <c r="C115" s="222"/>
      <c r="D115" s="222"/>
      <c r="E115" s="222"/>
      <c r="F115" s="222"/>
      <c r="G115" s="222"/>
      <c r="H115" s="222"/>
      <c r="I115" s="222"/>
      <c r="J115" s="222"/>
      <c r="K115" s="222"/>
      <c r="L115" s="222"/>
      <c r="M115" s="222"/>
      <c r="N115" s="222"/>
      <c r="O115" s="222"/>
      <c r="P115" s="222"/>
      <c r="Q115" s="222"/>
      <c r="R115" s="222"/>
      <c r="S115" s="222"/>
      <c r="T115" s="222"/>
      <c r="U115" s="222"/>
    </row>
    <row r="116" spans="1:28" s="123" customFormat="1" ht="15" customHeight="1" x14ac:dyDescent="0.2">
      <c r="A116" s="131" t="str">
        <f>B285</f>
        <v/>
      </c>
      <c r="B116" s="125"/>
      <c r="C116" s="222"/>
      <c r="D116" s="222"/>
      <c r="E116" s="222"/>
      <c r="F116" s="222"/>
      <c r="G116" s="222"/>
      <c r="H116" s="222"/>
      <c r="I116" s="222"/>
      <c r="J116" s="222"/>
      <c r="K116" s="222"/>
      <c r="L116" s="222"/>
      <c r="M116" s="222"/>
      <c r="N116" s="222"/>
      <c r="O116" s="222"/>
      <c r="P116" s="222"/>
      <c r="Q116" s="222"/>
      <c r="R116" s="222"/>
      <c r="S116" s="222"/>
      <c r="T116" s="222"/>
      <c r="U116" s="222"/>
    </row>
    <row r="117" spans="1:28" s="123" customFormat="1" ht="15" customHeight="1" x14ac:dyDescent="0.2">
      <c r="A117" s="131" t="str">
        <f>B284</f>
        <v/>
      </c>
      <c r="B117" s="132"/>
      <c r="C117" s="222"/>
      <c r="D117" s="222"/>
      <c r="E117" s="222"/>
      <c r="F117" s="222"/>
      <c r="G117" s="222"/>
      <c r="H117" s="222"/>
      <c r="I117" s="222"/>
      <c r="J117" s="222"/>
      <c r="K117" s="222"/>
      <c r="L117" s="222"/>
      <c r="M117" s="222"/>
      <c r="N117" s="222"/>
      <c r="O117" s="222"/>
      <c r="P117" s="222"/>
      <c r="Q117" s="222"/>
      <c r="R117" s="222"/>
      <c r="S117" s="222"/>
      <c r="T117" s="222"/>
      <c r="U117" s="222"/>
    </row>
    <row r="118" spans="1:28" s="123" customFormat="1" ht="15" customHeight="1" x14ac:dyDescent="0.2">
      <c r="A118" s="130"/>
      <c r="B118" s="125"/>
      <c r="C118" s="222"/>
      <c r="D118" s="222"/>
      <c r="E118" s="222"/>
      <c r="F118" s="222"/>
      <c r="G118" s="222"/>
      <c r="H118" s="222"/>
      <c r="I118" s="222"/>
      <c r="J118" s="222"/>
      <c r="K118" s="222"/>
      <c r="L118" s="222"/>
      <c r="M118" s="222"/>
      <c r="N118" s="222"/>
      <c r="O118" s="222"/>
      <c r="P118" s="222"/>
      <c r="Q118" s="222"/>
      <c r="R118" s="222"/>
      <c r="S118" s="222"/>
      <c r="T118" s="222"/>
      <c r="U118" s="222"/>
    </row>
    <row r="119" spans="1:28" s="123" customFormat="1" ht="15" customHeight="1" x14ac:dyDescent="0.2">
      <c r="A119" s="133"/>
      <c r="B119" s="134"/>
      <c r="C119" s="222"/>
      <c r="D119" s="222"/>
      <c r="E119" s="222"/>
      <c r="F119" s="222"/>
      <c r="G119" s="222"/>
      <c r="H119" s="222"/>
      <c r="I119" s="222"/>
      <c r="J119" s="222"/>
      <c r="K119" s="222"/>
      <c r="L119" s="222"/>
      <c r="M119" s="222"/>
      <c r="N119" s="222"/>
      <c r="O119" s="222"/>
      <c r="P119" s="222"/>
      <c r="Q119" s="222"/>
      <c r="R119" s="222"/>
      <c r="S119" s="222"/>
      <c r="T119" s="222"/>
      <c r="U119" s="222"/>
    </row>
    <row r="120" spans="1:28" s="157" customFormat="1" ht="20.100000000000001" customHeight="1" x14ac:dyDescent="0.2">
      <c r="A120" s="1364" t="s">
        <v>279</v>
      </c>
      <c r="B120" s="1365"/>
      <c r="C120" s="1368" t="s">
        <v>48</v>
      </c>
      <c r="D120" s="1369"/>
      <c r="E120" s="1369"/>
      <c r="F120" s="1369"/>
      <c r="G120" s="1370"/>
      <c r="H120" s="1370" t="s">
        <v>49</v>
      </c>
      <c r="I120" s="1369"/>
      <c r="J120" s="1369"/>
      <c r="K120" s="1369"/>
      <c r="L120" s="1370"/>
      <c r="M120" s="1370" t="s">
        <v>50</v>
      </c>
      <c r="N120" s="1369"/>
      <c r="O120" s="1369"/>
      <c r="P120" s="1369"/>
      <c r="Q120" s="1370"/>
      <c r="R120" s="1370" t="s">
        <v>51</v>
      </c>
      <c r="S120" s="1369"/>
      <c r="T120" s="1369"/>
      <c r="U120" s="1369"/>
      <c r="V120" s="1369"/>
      <c r="W120" s="1369"/>
      <c r="X120" s="1369"/>
      <c r="Y120" s="1369"/>
      <c r="Z120" s="1369"/>
      <c r="AA120" s="1369"/>
      <c r="AB120" s="1379"/>
    </row>
    <row r="121" spans="1:28" s="162" customFormat="1" ht="29.1" customHeight="1" x14ac:dyDescent="0.2">
      <c r="A121" s="1366"/>
      <c r="B121" s="1367"/>
      <c r="C121" s="703" t="s">
        <v>0</v>
      </c>
      <c r="D121" s="704" t="s">
        <v>1</v>
      </c>
      <c r="E121" s="704" t="s">
        <v>2</v>
      </c>
      <c r="F121" s="704" t="s">
        <v>3</v>
      </c>
      <c r="G121" s="705" t="s">
        <v>4</v>
      </c>
      <c r="H121" s="704" t="s">
        <v>0</v>
      </c>
      <c r="I121" s="704" t="s">
        <v>1</v>
      </c>
      <c r="J121" s="704" t="s">
        <v>2</v>
      </c>
      <c r="K121" s="704" t="s">
        <v>3</v>
      </c>
      <c r="L121" s="705" t="s">
        <v>4</v>
      </c>
      <c r="M121" s="704" t="s">
        <v>0</v>
      </c>
      <c r="N121" s="704" t="s">
        <v>1</v>
      </c>
      <c r="O121" s="704" t="s">
        <v>2</v>
      </c>
      <c r="P121" s="704" t="s">
        <v>3</v>
      </c>
      <c r="Q121" s="705" t="s">
        <v>4</v>
      </c>
      <c r="R121" s="704" t="s">
        <v>280</v>
      </c>
      <c r="S121" s="704" t="s">
        <v>53</v>
      </c>
      <c r="T121" s="704" t="s">
        <v>54</v>
      </c>
      <c r="U121" s="704" t="s">
        <v>281</v>
      </c>
      <c r="V121" s="704" t="s">
        <v>56</v>
      </c>
      <c r="W121" s="704" t="s">
        <v>57</v>
      </c>
      <c r="X121" s="704" t="s">
        <v>58</v>
      </c>
      <c r="Y121" s="704" t="s">
        <v>59</v>
      </c>
      <c r="Z121" s="704" t="s">
        <v>60</v>
      </c>
      <c r="AA121" s="704" t="s">
        <v>61</v>
      </c>
      <c r="AB121" s="706" t="s">
        <v>62</v>
      </c>
    </row>
    <row r="122" spans="1:28" s="157" customFormat="1" ht="17.100000000000001" customHeight="1" x14ac:dyDescent="0.2">
      <c r="A122" s="1380" t="s">
        <v>18</v>
      </c>
      <c r="B122" s="707" t="s">
        <v>14</v>
      </c>
      <c r="C122" s="708">
        <v>5.6685980911062028</v>
      </c>
      <c r="D122" s="709">
        <v>7.3581725221117349</v>
      </c>
      <c r="E122" s="709">
        <v>8.7754307442666537</v>
      </c>
      <c r="F122" s="709">
        <v>11.79754332031578</v>
      </c>
      <c r="G122" s="710">
        <v>44.654340326856115</v>
      </c>
      <c r="H122" s="709">
        <v>18.265528721081537</v>
      </c>
      <c r="I122" s="709">
        <v>25.348207480463131</v>
      </c>
      <c r="J122" s="709">
        <v>42.125498865030515</v>
      </c>
      <c r="K122" s="709">
        <v>57.196446422624568</v>
      </c>
      <c r="L122" s="710">
        <v>84.283081467207907</v>
      </c>
      <c r="M122" s="709">
        <v>5.1186726292019209</v>
      </c>
      <c r="N122" s="709">
        <v>6.2344701010843728</v>
      </c>
      <c r="O122" s="709">
        <v>9.0521186244512304</v>
      </c>
      <c r="P122" s="709">
        <v>9.2857089267989146</v>
      </c>
      <c r="Q122" s="710">
        <v>15.611924679652061</v>
      </c>
      <c r="R122" s="709">
        <v>73.439379305286735</v>
      </c>
      <c r="S122" s="709">
        <v>14.70354119793277</v>
      </c>
      <c r="T122" s="709">
        <v>16.922537115509193</v>
      </c>
      <c r="U122" s="709">
        <v>12.465112293779487</v>
      </c>
      <c r="V122" s="709">
        <v>53.763803427745536</v>
      </c>
      <c r="W122" s="709">
        <v>20.477309502841329</v>
      </c>
      <c r="X122" s="709">
        <v>35.690888192859013</v>
      </c>
      <c r="Y122" s="709">
        <v>10.146705937814739</v>
      </c>
      <c r="Z122" s="709">
        <v>9.5225275026677743</v>
      </c>
      <c r="AA122" s="709">
        <v>33.696317660124677</v>
      </c>
      <c r="AB122" s="711">
        <v>20.250905160132533</v>
      </c>
    </row>
    <row r="123" spans="1:28" s="157" customFormat="1" ht="17.100000000000001" customHeight="1" x14ac:dyDescent="0.2">
      <c r="A123" s="1381"/>
      <c r="B123" s="712" t="s">
        <v>63</v>
      </c>
      <c r="C123" s="713">
        <v>94.331401908893724</v>
      </c>
      <c r="D123" s="714">
        <v>92.641827477888242</v>
      </c>
      <c r="E123" s="714">
        <v>91.224569255733215</v>
      </c>
      <c r="F123" s="714">
        <v>88.202456679684161</v>
      </c>
      <c r="G123" s="715">
        <v>55.345659673143757</v>
      </c>
      <c r="H123" s="714">
        <v>81.734471278918548</v>
      </c>
      <c r="I123" s="714">
        <v>74.65179251953677</v>
      </c>
      <c r="J123" s="714">
        <v>57.874501134969414</v>
      </c>
      <c r="K123" s="714">
        <v>42.803553577375517</v>
      </c>
      <c r="L123" s="715">
        <v>15.716918532792191</v>
      </c>
      <c r="M123" s="714">
        <v>94.881327370797948</v>
      </c>
      <c r="N123" s="714">
        <v>93.765529898915602</v>
      </c>
      <c r="O123" s="714">
        <v>90.94788137554886</v>
      </c>
      <c r="P123" s="714">
        <v>90.714291073200968</v>
      </c>
      <c r="Q123" s="715">
        <v>84.388075320348008</v>
      </c>
      <c r="R123" s="714">
        <v>26.560620694713105</v>
      </c>
      <c r="S123" s="714">
        <v>85.296458802067519</v>
      </c>
      <c r="T123" s="714">
        <v>83.077462884491098</v>
      </c>
      <c r="U123" s="714">
        <v>87.53488770622053</v>
      </c>
      <c r="V123" s="714">
        <v>46.236196572254372</v>
      </c>
      <c r="W123" s="714">
        <v>79.522690497158493</v>
      </c>
      <c r="X123" s="714">
        <v>64.309111807141036</v>
      </c>
      <c r="Y123" s="714">
        <v>89.853294062185185</v>
      </c>
      <c r="Z123" s="714">
        <v>90.47747249733213</v>
      </c>
      <c r="AA123" s="714">
        <v>66.30368233987528</v>
      </c>
      <c r="AB123" s="716">
        <v>79.749094839867283</v>
      </c>
    </row>
    <row r="124" spans="1:28" s="157" customFormat="1" ht="17.100000000000001" customHeight="1" x14ac:dyDescent="0.2">
      <c r="A124" s="1381" t="s">
        <v>97</v>
      </c>
      <c r="B124" s="712" t="s">
        <v>15</v>
      </c>
      <c r="C124" s="542">
        <f>C122*C129/100</f>
        <v>4.1868555063525257</v>
      </c>
      <c r="D124" s="542">
        <f>D122*D129/100</f>
        <v>6.0686734859605416</v>
      </c>
      <c r="E124" s="542">
        <f t="shared" ref="E124:AB124" si="0">E122*E129/100</f>
        <v>6.4578665155808883</v>
      </c>
      <c r="F124" s="542">
        <f t="shared" si="0"/>
        <v>8.7876065475158267</v>
      </c>
      <c r="G124" s="542">
        <f t="shared" si="0"/>
        <v>19.083922936914306</v>
      </c>
      <c r="H124" s="542">
        <f t="shared" si="0"/>
        <v>8.1842998378037937</v>
      </c>
      <c r="I124" s="542">
        <f t="shared" si="0"/>
        <v>5.7021681453080477</v>
      </c>
      <c r="J124" s="542">
        <f t="shared" si="0"/>
        <v>13.897311751941833</v>
      </c>
      <c r="K124" s="542">
        <f t="shared" si="0"/>
        <v>15.196024307918051</v>
      </c>
      <c r="L124" s="542">
        <f t="shared" si="0"/>
        <v>49.305537634126658</v>
      </c>
      <c r="M124" s="542">
        <f t="shared" si="0"/>
        <v>3.7186737619449537</v>
      </c>
      <c r="N124" s="542">
        <f t="shared" si="0"/>
        <v>5.514689124938533</v>
      </c>
      <c r="O124" s="542">
        <f t="shared" si="0"/>
        <v>7.0691141365468457</v>
      </c>
      <c r="P124" s="542">
        <f t="shared" si="0"/>
        <v>7.0633423308289336</v>
      </c>
      <c r="Q124" s="542">
        <f t="shared" si="0"/>
        <v>10.69617906475534</v>
      </c>
      <c r="R124" s="542">
        <f t="shared" si="0"/>
        <v>24.588354423045288</v>
      </c>
      <c r="S124" s="542">
        <f t="shared" si="0"/>
        <v>6.9811515877549377</v>
      </c>
      <c r="T124" s="542">
        <f t="shared" si="0"/>
        <v>11.738733658401955</v>
      </c>
      <c r="U124" s="542">
        <f t="shared" si="0"/>
        <v>6.9596031998477317</v>
      </c>
      <c r="V124" s="542">
        <f t="shared" si="0"/>
        <v>26.37088075928154</v>
      </c>
      <c r="W124" s="542">
        <f t="shared" si="0"/>
        <v>12.825967722163984</v>
      </c>
      <c r="X124" s="542">
        <f t="shared" si="0"/>
        <v>18.300000885345085</v>
      </c>
      <c r="Y124" s="542">
        <f t="shared" si="0"/>
        <v>6.0069949079987452</v>
      </c>
      <c r="Z124" s="542">
        <f t="shared" si="0"/>
        <v>6.8125009620360659</v>
      </c>
      <c r="AA124" s="542">
        <f t="shared" si="0"/>
        <v>12.168938359428411</v>
      </c>
      <c r="AB124" s="542">
        <f t="shared" si="0"/>
        <v>10.537454443203316</v>
      </c>
    </row>
    <row r="125" spans="1:28" s="157" customFormat="1" ht="17.100000000000001" customHeight="1" x14ac:dyDescent="0.2">
      <c r="A125" s="1381"/>
      <c r="B125" s="712" t="s">
        <v>16</v>
      </c>
      <c r="C125" s="542">
        <f>C122*C128/100</f>
        <v>1.4817425847536771</v>
      </c>
      <c r="D125" s="542">
        <f>D122*D128/100</f>
        <v>1.2894990361511922</v>
      </c>
      <c r="E125" s="542">
        <f t="shared" ref="E125:AB125" si="1">E122*E128/100</f>
        <v>2.3175642286857578</v>
      </c>
      <c r="F125" s="542">
        <f t="shared" si="1"/>
        <v>3.0099367727999651</v>
      </c>
      <c r="G125" s="542">
        <f t="shared" si="1"/>
        <v>25.570417389941909</v>
      </c>
      <c r="H125" s="542">
        <f t="shared" si="1"/>
        <v>10.081228883277731</v>
      </c>
      <c r="I125" s="542">
        <f t="shared" si="1"/>
        <v>19.646039335155081</v>
      </c>
      <c r="J125" s="542">
        <f t="shared" si="1"/>
        <v>28.22818711308868</v>
      </c>
      <c r="K125" s="542">
        <f t="shared" si="1"/>
        <v>42.000422114706538</v>
      </c>
      <c r="L125" s="542">
        <f t="shared" si="1"/>
        <v>34.977543833081278</v>
      </c>
      <c r="M125" s="542">
        <f t="shared" si="1"/>
        <v>1.3999988672569705</v>
      </c>
      <c r="N125" s="542">
        <f t="shared" si="1"/>
        <v>0.71978097614584247</v>
      </c>
      <c r="O125" s="542">
        <f t="shared" si="1"/>
        <v>1.9830044879043873</v>
      </c>
      <c r="P125" s="542">
        <f t="shared" si="1"/>
        <v>2.2223665959699765</v>
      </c>
      <c r="Q125" s="542">
        <f t="shared" si="1"/>
        <v>4.915745614896724</v>
      </c>
      <c r="R125" s="542">
        <f t="shared" si="1"/>
        <v>48.851024882241603</v>
      </c>
      <c r="S125" s="542">
        <f t="shared" si="1"/>
        <v>7.7223896101778253</v>
      </c>
      <c r="T125" s="542">
        <f t="shared" si="1"/>
        <v>5.183803457107234</v>
      </c>
      <c r="U125" s="542">
        <f t="shared" si="1"/>
        <v>5.5055090939317566</v>
      </c>
      <c r="V125" s="542">
        <f t="shared" si="1"/>
        <v>27.392922668463989</v>
      </c>
      <c r="W125" s="542">
        <f t="shared" si="1"/>
        <v>7.6513417806773338</v>
      </c>
      <c r="X125" s="542">
        <f t="shared" si="1"/>
        <v>17.390887307513914</v>
      </c>
      <c r="Y125" s="542">
        <f t="shared" si="1"/>
        <v>4.139711029815996</v>
      </c>
      <c r="Z125" s="542">
        <f t="shared" si="1"/>
        <v>2.710026540631711</v>
      </c>
      <c r="AA125" s="542">
        <f t="shared" si="1"/>
        <v>21.527379300696243</v>
      </c>
      <c r="AB125" s="542">
        <f t="shared" si="1"/>
        <v>9.7134507169292714</v>
      </c>
    </row>
    <row r="126" spans="1:28" s="157" customFormat="1" ht="17.100000000000001" customHeight="1" x14ac:dyDescent="0.2">
      <c r="A126" s="1381"/>
      <c r="B126" s="712" t="s">
        <v>65</v>
      </c>
      <c r="C126" s="542">
        <f>100-C124-C125-C127</f>
        <v>42.995276388682342</v>
      </c>
      <c r="D126" s="542">
        <f>100-D124-D125-D127</f>
        <v>46.185375486958172</v>
      </c>
      <c r="E126" s="542">
        <f t="shared" ref="E126:AB126" si="2">100-E124-E125-E127</f>
        <v>48.436847751929399</v>
      </c>
      <c r="F126" s="542">
        <f t="shared" si="2"/>
        <v>51.58888051371882</v>
      </c>
      <c r="G126" s="542">
        <f t="shared" si="2"/>
        <v>41.792252980847159</v>
      </c>
      <c r="H126" s="542">
        <f t="shared" si="2"/>
        <v>41.315572955407134</v>
      </c>
      <c r="I126" s="542">
        <f t="shared" si="2"/>
        <v>50.239883044121129</v>
      </c>
      <c r="J126" s="542">
        <f t="shared" si="2"/>
        <v>45.053353450929997</v>
      </c>
      <c r="K126" s="542">
        <f t="shared" si="2"/>
        <v>40.030417768494083</v>
      </c>
      <c r="L126" s="542">
        <f t="shared" si="2"/>
        <v>15.410627925901222</v>
      </c>
      <c r="M126" s="542">
        <f t="shared" si="2"/>
        <v>42.858948217699293</v>
      </c>
      <c r="N126" s="542">
        <f t="shared" si="2"/>
        <v>46.160698401503275</v>
      </c>
      <c r="O126" s="542">
        <f t="shared" si="2"/>
        <v>47.123601587328231</v>
      </c>
      <c r="P126" s="542">
        <f t="shared" si="2"/>
        <v>49.200684342070332</v>
      </c>
      <c r="Q126" s="542">
        <f t="shared" si="2"/>
        <v>54.246729135396876</v>
      </c>
      <c r="R126" s="542">
        <f t="shared" si="2"/>
        <v>20.868634711600262</v>
      </c>
      <c r="S126" s="542">
        <f t="shared" si="2"/>
        <v>5.6897797952652382</v>
      </c>
      <c r="T126" s="542">
        <f t="shared" si="2"/>
        <v>40.982479974572406</v>
      </c>
      <c r="U126" s="542">
        <f t="shared" si="2"/>
        <v>45.165651959319113</v>
      </c>
      <c r="V126" s="542">
        <f t="shared" si="2"/>
        <v>9.2883482605844137</v>
      </c>
      <c r="W126" s="542">
        <f t="shared" si="2"/>
        <v>24.226449177575496</v>
      </c>
      <c r="X126" s="542">
        <f t="shared" si="2"/>
        <v>25.218728319744407</v>
      </c>
      <c r="Y126" s="542">
        <f t="shared" si="2"/>
        <v>46.81689134961627</v>
      </c>
      <c r="Z126" s="542">
        <f t="shared" si="2"/>
        <v>67.202767500279663</v>
      </c>
      <c r="AA126" s="542">
        <f t="shared" si="2"/>
        <v>8.4517147751031274</v>
      </c>
      <c r="AB126" s="542">
        <f t="shared" si="2"/>
        <v>34.289991000658425</v>
      </c>
    </row>
    <row r="127" spans="1:28" s="157" customFormat="1" ht="17.100000000000001" customHeight="1" x14ac:dyDescent="0.2">
      <c r="A127" s="1381"/>
      <c r="B127" s="712" t="s">
        <v>19</v>
      </c>
      <c r="C127" s="713">
        <v>51.336125520211453</v>
      </c>
      <c r="D127" s="714">
        <v>46.456451990930084</v>
      </c>
      <c r="E127" s="714">
        <v>42.787721503803958</v>
      </c>
      <c r="F127" s="714">
        <v>36.613576165965398</v>
      </c>
      <c r="G127" s="715">
        <v>13.553406692296624</v>
      </c>
      <c r="H127" s="714">
        <v>40.418898323511343</v>
      </c>
      <c r="I127" s="714">
        <v>24.41190947541574</v>
      </c>
      <c r="J127" s="714">
        <v>12.821147684039497</v>
      </c>
      <c r="K127" s="714">
        <v>2.7731358088813272</v>
      </c>
      <c r="L127" s="715">
        <v>0.30629060689084225</v>
      </c>
      <c r="M127" s="714">
        <v>52.022379153098782</v>
      </c>
      <c r="N127" s="714">
        <v>47.604831497412356</v>
      </c>
      <c r="O127" s="714">
        <v>43.824279788220544</v>
      </c>
      <c r="P127" s="714">
        <v>41.513606731130764</v>
      </c>
      <c r="Q127" s="715">
        <v>30.141346184951058</v>
      </c>
      <c r="R127" s="714">
        <v>5.6919859831128479</v>
      </c>
      <c r="S127" s="714">
        <v>79.606679006801997</v>
      </c>
      <c r="T127" s="714">
        <v>42.094982909918407</v>
      </c>
      <c r="U127" s="714">
        <v>42.369235746901388</v>
      </c>
      <c r="V127" s="714">
        <v>36.947848311670064</v>
      </c>
      <c r="W127" s="714">
        <v>55.296241319583196</v>
      </c>
      <c r="X127" s="714">
        <v>39.090383487396586</v>
      </c>
      <c r="Y127" s="714">
        <v>43.036402712568986</v>
      </c>
      <c r="Z127" s="714">
        <v>23.274704997052556</v>
      </c>
      <c r="AA127" s="714">
        <v>57.851967564772224</v>
      </c>
      <c r="AB127" s="716">
        <v>45.459103839208986</v>
      </c>
    </row>
    <row r="128" spans="1:28" s="157" customFormat="1" ht="17.100000000000001" customHeight="1" x14ac:dyDescent="0.2">
      <c r="A128" s="1381" t="s">
        <v>98</v>
      </c>
      <c r="B128" s="712" t="s">
        <v>67</v>
      </c>
      <c r="C128" s="713">
        <v>26.139489181257535</v>
      </c>
      <c r="D128" s="714">
        <v>17.524718702587805</v>
      </c>
      <c r="E128" s="714">
        <v>26.409691970960136</v>
      </c>
      <c r="F128" s="714">
        <v>25.513250437629242</v>
      </c>
      <c r="G128" s="715">
        <v>57.263005572972915</v>
      </c>
      <c r="H128" s="714">
        <v>55.192647512263207</v>
      </c>
      <c r="I128" s="714">
        <v>77.504649393047075</v>
      </c>
      <c r="J128" s="714">
        <v>67.00973964375207</v>
      </c>
      <c r="K128" s="714">
        <v>73.431873379624662</v>
      </c>
      <c r="L128" s="715">
        <v>41.500077149753977</v>
      </c>
      <c r="M128" s="714">
        <v>27.35081863352632</v>
      </c>
      <c r="N128" s="714">
        <v>11.545182902082562</v>
      </c>
      <c r="O128" s="714">
        <v>21.906523435828301</v>
      </c>
      <c r="P128" s="714">
        <v>23.933192538010111</v>
      </c>
      <c r="Q128" s="715">
        <v>31.487121003752371</v>
      </c>
      <c r="R128" s="714">
        <v>66.51884226740043</v>
      </c>
      <c r="S128" s="714">
        <v>52.520610553759305</v>
      </c>
      <c r="T128" s="714">
        <v>30.632542991182888</v>
      </c>
      <c r="U128" s="714">
        <v>44.167344538718609</v>
      </c>
      <c r="V128" s="714">
        <v>50.950492565649661</v>
      </c>
      <c r="W128" s="714">
        <v>37.36497599753362</v>
      </c>
      <c r="X128" s="714">
        <v>48.726406621041889</v>
      </c>
      <c r="Y128" s="714">
        <v>40.798571035631603</v>
      </c>
      <c r="Z128" s="714">
        <v>28.459109620554905</v>
      </c>
      <c r="AA128" s="714">
        <v>63.886444559997635</v>
      </c>
      <c r="AB128" s="716">
        <v>47.96551383812664</v>
      </c>
    </row>
    <row r="129" spans="1:28" s="157" customFormat="1" ht="17.100000000000001" customHeight="1" x14ac:dyDescent="0.2">
      <c r="A129" s="1382"/>
      <c r="B129" s="717" t="s">
        <v>69</v>
      </c>
      <c r="C129" s="718">
        <v>73.860510818742469</v>
      </c>
      <c r="D129" s="719">
        <v>82.475281297412181</v>
      </c>
      <c r="E129" s="719">
        <v>73.590308029039775</v>
      </c>
      <c r="F129" s="719">
        <v>74.486749562370846</v>
      </c>
      <c r="G129" s="720">
        <v>42.736994427027305</v>
      </c>
      <c r="H129" s="719">
        <v>44.807352487736722</v>
      </c>
      <c r="I129" s="719">
        <v>22.495350606952915</v>
      </c>
      <c r="J129" s="719">
        <v>32.99026035624793</v>
      </c>
      <c r="K129" s="719">
        <v>26.568126620375367</v>
      </c>
      <c r="L129" s="720">
        <v>58.499922850246058</v>
      </c>
      <c r="M129" s="719">
        <v>72.649181366473741</v>
      </c>
      <c r="N129" s="719">
        <v>88.45481709791747</v>
      </c>
      <c r="O129" s="719">
        <v>78.093476564171723</v>
      </c>
      <c r="P129" s="719">
        <v>76.066807461989839</v>
      </c>
      <c r="Q129" s="720">
        <v>68.51287899624765</v>
      </c>
      <c r="R129" s="719">
        <v>33.481157732599776</v>
      </c>
      <c r="S129" s="719">
        <v>47.479389446240653</v>
      </c>
      <c r="T129" s="719">
        <v>69.367457008817084</v>
      </c>
      <c r="U129" s="719">
        <v>55.832655461281398</v>
      </c>
      <c r="V129" s="719">
        <v>49.049507434350325</v>
      </c>
      <c r="W129" s="719">
        <v>62.635024002466324</v>
      </c>
      <c r="X129" s="719">
        <v>51.273593378958061</v>
      </c>
      <c r="Y129" s="719">
        <v>59.201428964368418</v>
      </c>
      <c r="Z129" s="719">
        <v>71.540890379445131</v>
      </c>
      <c r="AA129" s="719">
        <v>36.113555440002301</v>
      </c>
      <c r="AB129" s="721">
        <v>52.034486161873637</v>
      </c>
    </row>
    <row r="130" spans="1:28" s="123" customFormat="1" ht="15" customHeight="1" x14ac:dyDescent="0.2">
      <c r="A130" s="1137" t="s">
        <v>70</v>
      </c>
      <c r="B130" s="147" t="s">
        <v>99</v>
      </c>
      <c r="C130" s="148"/>
      <c r="D130" s="148"/>
      <c r="E130" s="148"/>
      <c r="F130" s="148"/>
      <c r="G130" s="148"/>
      <c r="H130" s="148"/>
      <c r="I130" s="148"/>
      <c r="J130" s="148"/>
      <c r="K130" s="148"/>
      <c r="L130" s="148"/>
      <c r="M130" s="148"/>
      <c r="N130" s="148"/>
      <c r="O130" s="148"/>
      <c r="P130" s="148"/>
      <c r="Q130" s="148"/>
      <c r="R130" s="148"/>
      <c r="S130" s="148"/>
      <c r="T130" s="148"/>
      <c r="U130" s="148"/>
      <c r="V130" s="148"/>
      <c r="W130" s="148"/>
      <c r="X130" s="148"/>
      <c r="Y130" s="148"/>
      <c r="Z130" s="148"/>
      <c r="AA130" s="148"/>
      <c r="AB130" s="149"/>
    </row>
    <row r="131" spans="1:28" s="123" customFormat="1" ht="15" customHeight="1" x14ac:dyDescent="0.2">
      <c r="A131" s="1138"/>
      <c r="B131" s="150" t="s">
        <v>73</v>
      </c>
      <c r="C131" s="151"/>
      <c r="D131" s="151"/>
      <c r="E131" s="151"/>
      <c r="F131" s="151"/>
      <c r="G131" s="151"/>
      <c r="H131" s="151"/>
      <c r="I131" s="151"/>
      <c r="J131" s="151"/>
      <c r="K131" s="151"/>
      <c r="L131" s="151"/>
      <c r="M131" s="151"/>
      <c r="N131" s="151"/>
      <c r="O131" s="151"/>
      <c r="P131" s="151"/>
      <c r="Q131" s="151"/>
      <c r="R131" s="151"/>
      <c r="S131" s="151"/>
      <c r="T131" s="151"/>
      <c r="U131" s="151"/>
      <c r="V131" s="151"/>
      <c r="W131" s="151"/>
      <c r="X131" s="151"/>
      <c r="Y131" s="151"/>
      <c r="Z131" s="151"/>
      <c r="AA131" s="151"/>
      <c r="AB131" s="152"/>
    </row>
    <row r="132" spans="1:28" s="123" customFormat="1" ht="15" customHeight="1" x14ac:dyDescent="0.2">
      <c r="A132" s="1139"/>
      <c r="B132" s="153" t="s">
        <v>73</v>
      </c>
      <c r="C132" s="154"/>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6"/>
    </row>
    <row r="133" spans="1:28" s="157" customFormat="1" ht="20.100000000000001" customHeight="1" x14ac:dyDescent="0.2">
      <c r="A133" s="1384" t="s">
        <v>282</v>
      </c>
      <c r="B133" s="1385"/>
      <c r="C133" s="1391" t="s">
        <v>48</v>
      </c>
      <c r="D133" s="1375"/>
      <c r="E133" s="1375"/>
      <c r="F133" s="1375"/>
      <c r="G133" s="1374"/>
      <c r="H133" s="1374" t="s">
        <v>49</v>
      </c>
      <c r="I133" s="1375"/>
      <c r="J133" s="1375"/>
      <c r="K133" s="1375"/>
      <c r="L133" s="1374"/>
      <c r="M133" s="1374" t="s">
        <v>50</v>
      </c>
      <c r="N133" s="1375"/>
      <c r="O133" s="1375"/>
      <c r="P133" s="1375"/>
      <c r="Q133" s="1374"/>
      <c r="R133" s="1374" t="s">
        <v>51</v>
      </c>
      <c r="S133" s="1375"/>
      <c r="T133" s="1375"/>
      <c r="U133" s="1375"/>
      <c r="V133" s="1375"/>
      <c r="W133" s="1375"/>
      <c r="X133" s="1375"/>
      <c r="Y133" s="1375"/>
      <c r="Z133" s="1375"/>
      <c r="AA133" s="1375"/>
      <c r="AB133" s="1376"/>
    </row>
    <row r="134" spans="1:28" s="162" customFormat="1" ht="29.1" customHeight="1" x14ac:dyDescent="0.2">
      <c r="A134" s="1386"/>
      <c r="B134" s="1387"/>
      <c r="C134" s="722" t="s">
        <v>0</v>
      </c>
      <c r="D134" s="723" t="s">
        <v>1</v>
      </c>
      <c r="E134" s="723" t="s">
        <v>2</v>
      </c>
      <c r="F134" s="723" t="s">
        <v>3</v>
      </c>
      <c r="G134" s="724" t="s">
        <v>4</v>
      </c>
      <c r="H134" s="723" t="s">
        <v>0</v>
      </c>
      <c r="I134" s="723" t="s">
        <v>1</v>
      </c>
      <c r="J134" s="723" t="s">
        <v>2</v>
      </c>
      <c r="K134" s="723" t="s">
        <v>3</v>
      </c>
      <c r="L134" s="724" t="s">
        <v>4</v>
      </c>
      <c r="M134" s="723" t="s">
        <v>0</v>
      </c>
      <c r="N134" s="723" t="s">
        <v>1</v>
      </c>
      <c r="O134" s="723" t="s">
        <v>2</v>
      </c>
      <c r="P134" s="723" t="s">
        <v>3</v>
      </c>
      <c r="Q134" s="724" t="s">
        <v>4</v>
      </c>
      <c r="R134" s="723" t="s">
        <v>280</v>
      </c>
      <c r="S134" s="723" t="s">
        <v>53</v>
      </c>
      <c r="T134" s="723" t="s">
        <v>54</v>
      </c>
      <c r="U134" s="723" t="s">
        <v>281</v>
      </c>
      <c r="V134" s="723" t="s">
        <v>56</v>
      </c>
      <c r="W134" s="723" t="s">
        <v>57</v>
      </c>
      <c r="X134" s="723" t="s">
        <v>58</v>
      </c>
      <c r="Y134" s="723" t="s">
        <v>59</v>
      </c>
      <c r="Z134" s="723" t="s">
        <v>60</v>
      </c>
      <c r="AA134" s="723" t="s">
        <v>61</v>
      </c>
      <c r="AB134" s="725" t="s">
        <v>62</v>
      </c>
    </row>
    <row r="135" spans="1:28" s="157" customFormat="1" ht="17.100000000000001" customHeight="1" x14ac:dyDescent="0.2">
      <c r="A135" s="1377" t="s">
        <v>100</v>
      </c>
      <c r="B135" s="726" t="s">
        <v>101</v>
      </c>
      <c r="C135" s="727">
        <v>0</v>
      </c>
      <c r="D135" s="728">
        <v>0</v>
      </c>
      <c r="E135" s="728">
        <v>0</v>
      </c>
      <c r="F135" s="728">
        <v>3.650937300254677E-3</v>
      </c>
      <c r="G135" s="729">
        <v>2.6258434811409739</v>
      </c>
      <c r="H135" s="728">
        <v>2.0164599764735235E-2</v>
      </c>
      <c r="I135" s="728">
        <v>0</v>
      </c>
      <c r="J135" s="728">
        <v>0.50147542054642047</v>
      </c>
      <c r="K135" s="728">
        <v>0.75868476208006208</v>
      </c>
      <c r="L135" s="729">
        <v>12.720538846718213</v>
      </c>
      <c r="M135" s="728">
        <v>0</v>
      </c>
      <c r="N135" s="728">
        <v>0</v>
      </c>
      <c r="O135" s="728">
        <v>0</v>
      </c>
      <c r="P135" s="728">
        <v>0</v>
      </c>
      <c r="Q135" s="729">
        <v>0.11604680970328214</v>
      </c>
      <c r="R135" s="728">
        <v>5.7787758043557877</v>
      </c>
      <c r="S135" s="728">
        <v>0.13677428216451018</v>
      </c>
      <c r="T135" s="728">
        <v>0</v>
      </c>
      <c r="U135" s="728">
        <v>0</v>
      </c>
      <c r="V135" s="728">
        <v>1.2548063204927506</v>
      </c>
      <c r="W135" s="728">
        <v>1.2692645724406257</v>
      </c>
      <c r="X135" s="728">
        <v>0.91612611696624247</v>
      </c>
      <c r="Y135" s="728">
        <v>0.10936844438662605</v>
      </c>
      <c r="Z135" s="728">
        <v>0.61239258582157807</v>
      </c>
      <c r="AA135" s="728">
        <v>1.6500903754241798</v>
      </c>
      <c r="AB135" s="730">
        <v>1.3918698037486819</v>
      </c>
    </row>
    <row r="136" spans="1:28" s="157" customFormat="1" ht="17.100000000000001" customHeight="1" x14ac:dyDescent="0.2">
      <c r="A136" s="1378"/>
      <c r="B136" s="731" t="s">
        <v>102</v>
      </c>
      <c r="C136" s="732">
        <v>3.0091746992237191E-2</v>
      </c>
      <c r="D136" s="733">
        <v>0</v>
      </c>
      <c r="E136" s="733">
        <v>1.6636975537931215E-2</v>
      </c>
      <c r="F136" s="733">
        <v>1.3700495502568849E-2</v>
      </c>
      <c r="G136" s="734">
        <v>2.8830800175957259</v>
      </c>
      <c r="H136" s="733">
        <v>7.4535385988310818E-2</v>
      </c>
      <c r="I136" s="733">
        <v>9.1600163065857179E-2</v>
      </c>
      <c r="J136" s="733">
        <v>0.40377224242813259</v>
      </c>
      <c r="K136" s="733">
        <v>1.8571775775679897</v>
      </c>
      <c r="L136" s="734">
        <v>10.105594702867027</v>
      </c>
      <c r="M136" s="733">
        <v>3.67481018200361E-2</v>
      </c>
      <c r="N136" s="733">
        <v>0</v>
      </c>
      <c r="O136" s="733">
        <v>2.0340252273094918E-2</v>
      </c>
      <c r="P136" s="733">
        <v>2.5071000777001989E-4</v>
      </c>
      <c r="Q136" s="734">
        <v>0.76581528517009156</v>
      </c>
      <c r="R136" s="733">
        <v>3.5837919476737876</v>
      </c>
      <c r="S136" s="733">
        <v>0.15583956254636716</v>
      </c>
      <c r="T136" s="733">
        <v>0</v>
      </c>
      <c r="U136" s="733">
        <v>0.20123120531891384</v>
      </c>
      <c r="V136" s="733">
        <v>5.3384277025532976</v>
      </c>
      <c r="W136" s="733">
        <v>0.46068823441598</v>
      </c>
      <c r="X136" s="733">
        <v>1.393444169515234</v>
      </c>
      <c r="Y136" s="733">
        <v>0.32082726057168959</v>
      </c>
      <c r="Z136" s="733">
        <v>0.48284800035932129</v>
      </c>
      <c r="AA136" s="733">
        <v>0.38079008663634917</v>
      </c>
      <c r="AB136" s="735">
        <v>2.9684712306767018</v>
      </c>
    </row>
    <row r="137" spans="1:28" s="157" customFormat="1" ht="17.100000000000001" customHeight="1" x14ac:dyDescent="0.2">
      <c r="A137" s="1378"/>
      <c r="B137" s="731" t="s">
        <v>99</v>
      </c>
      <c r="C137" s="732">
        <v>5.6385063441139662</v>
      </c>
      <c r="D137" s="733">
        <v>7.3581725221117349</v>
      </c>
      <c r="E137" s="733">
        <v>8.7587937687287223</v>
      </c>
      <c r="F137" s="733">
        <v>11.780191887512956</v>
      </c>
      <c r="G137" s="734">
        <v>39.145416828119437</v>
      </c>
      <c r="H137" s="733">
        <v>18.170828735328492</v>
      </c>
      <c r="I137" s="733">
        <v>25.256607317397272</v>
      </c>
      <c r="J137" s="733">
        <v>41.220251202055962</v>
      </c>
      <c r="K137" s="733">
        <v>54.580584082976536</v>
      </c>
      <c r="L137" s="734">
        <v>61.456947917622742</v>
      </c>
      <c r="M137" s="733">
        <v>5.0819245273818847</v>
      </c>
      <c r="N137" s="733">
        <v>6.2344701010843728</v>
      </c>
      <c r="O137" s="733">
        <v>9.0317783721781346</v>
      </c>
      <c r="P137" s="733">
        <v>9.2854582167911452</v>
      </c>
      <c r="Q137" s="734">
        <v>14.730062584778686</v>
      </c>
      <c r="R137" s="733">
        <v>64.07681155325723</v>
      </c>
      <c r="S137" s="733">
        <v>14.410927353221892</v>
      </c>
      <c r="T137" s="733">
        <v>16.922537115509193</v>
      </c>
      <c r="U137" s="733">
        <v>12.263881088460575</v>
      </c>
      <c r="V137" s="733">
        <v>47.170569404699521</v>
      </c>
      <c r="W137" s="733">
        <v>18.747356695984724</v>
      </c>
      <c r="X137" s="733">
        <v>33.381317906377525</v>
      </c>
      <c r="Y137" s="733">
        <v>9.7165102328564288</v>
      </c>
      <c r="Z137" s="733">
        <v>8.4272869164868744</v>
      </c>
      <c r="AA137" s="733">
        <v>31.66543719806414</v>
      </c>
      <c r="AB137" s="735">
        <v>15.890564125707177</v>
      </c>
    </row>
    <row r="138" spans="1:28" s="157" customFormat="1" ht="17.100000000000001" customHeight="1" x14ac:dyDescent="0.2">
      <c r="A138" s="1378"/>
      <c r="B138" s="731" t="s">
        <v>103</v>
      </c>
      <c r="C138" s="732">
        <v>42.995276388682399</v>
      </c>
      <c r="D138" s="733">
        <v>46.185375486958108</v>
      </c>
      <c r="E138" s="733">
        <v>48.436847751929008</v>
      </c>
      <c r="F138" s="733">
        <v>51.589369037013135</v>
      </c>
      <c r="G138" s="734">
        <v>41.812752114066335</v>
      </c>
      <c r="H138" s="733">
        <v>41.318551559835115</v>
      </c>
      <c r="I138" s="733">
        <v>50.245686424813741</v>
      </c>
      <c r="J138" s="733">
        <v>45.079078181137092</v>
      </c>
      <c r="K138" s="733">
        <v>40.030579386647894</v>
      </c>
      <c r="L138" s="734">
        <v>15.410721871093244</v>
      </c>
      <c r="M138" s="733">
        <v>42.858948217699385</v>
      </c>
      <c r="N138" s="733">
        <v>46.160698401503062</v>
      </c>
      <c r="O138" s="733">
        <v>47.123601587328181</v>
      </c>
      <c r="P138" s="733">
        <v>49.200684342070126</v>
      </c>
      <c r="Q138" s="734">
        <v>54.284967878338072</v>
      </c>
      <c r="R138" s="733">
        <v>20.870332069973458</v>
      </c>
      <c r="S138" s="733">
        <v>5.6897797952655882</v>
      </c>
      <c r="T138" s="733">
        <v>41.01675116372455</v>
      </c>
      <c r="U138" s="733">
        <v>45.200315451817573</v>
      </c>
      <c r="V138" s="733">
        <v>9.335606898982503</v>
      </c>
      <c r="W138" s="733">
        <v>24.226449177575223</v>
      </c>
      <c r="X138" s="733">
        <v>25.218728319744372</v>
      </c>
      <c r="Y138" s="733">
        <v>46.816891349616405</v>
      </c>
      <c r="Z138" s="733">
        <v>67.202767500279677</v>
      </c>
      <c r="AA138" s="733">
        <v>8.6328707359648593</v>
      </c>
      <c r="AB138" s="735">
        <v>34.289991000658205</v>
      </c>
    </row>
    <row r="139" spans="1:28" s="157" customFormat="1" ht="17.100000000000001" customHeight="1" x14ac:dyDescent="0.2">
      <c r="A139" s="1378"/>
      <c r="B139" s="731" t="s">
        <v>19</v>
      </c>
      <c r="C139" s="732">
        <v>51.336125520211453</v>
      </c>
      <c r="D139" s="733">
        <v>46.456451990930084</v>
      </c>
      <c r="E139" s="733">
        <v>42.787721503803958</v>
      </c>
      <c r="F139" s="733">
        <v>36.613087642671225</v>
      </c>
      <c r="G139" s="734">
        <v>13.53290755907757</v>
      </c>
      <c r="H139" s="733">
        <v>40.415919719083213</v>
      </c>
      <c r="I139" s="733">
        <v>24.406106094722904</v>
      </c>
      <c r="J139" s="733">
        <v>12.795422953832384</v>
      </c>
      <c r="K139" s="733">
        <v>2.7729741907276071</v>
      </c>
      <c r="L139" s="734">
        <v>0.30619666169894538</v>
      </c>
      <c r="M139" s="733">
        <v>52.022379153098782</v>
      </c>
      <c r="N139" s="733">
        <v>47.604831497412356</v>
      </c>
      <c r="O139" s="733">
        <v>43.824279788220544</v>
      </c>
      <c r="P139" s="733">
        <v>41.513606731130764</v>
      </c>
      <c r="Q139" s="734">
        <v>30.103107442010035</v>
      </c>
      <c r="R139" s="733">
        <v>5.6902886247396278</v>
      </c>
      <c r="S139" s="733">
        <v>79.606679006801997</v>
      </c>
      <c r="T139" s="733">
        <v>42.060711720766669</v>
      </c>
      <c r="U139" s="733">
        <v>42.334572254403277</v>
      </c>
      <c r="V139" s="733">
        <v>36.900589673271831</v>
      </c>
      <c r="W139" s="733">
        <v>55.296241319583196</v>
      </c>
      <c r="X139" s="733">
        <v>39.090383487396586</v>
      </c>
      <c r="Y139" s="733">
        <v>43.036402712568986</v>
      </c>
      <c r="Z139" s="733">
        <v>23.274704997052556</v>
      </c>
      <c r="AA139" s="733">
        <v>57.67081160391038</v>
      </c>
      <c r="AB139" s="735">
        <v>45.459103839208986</v>
      </c>
    </row>
    <row r="140" spans="1:28" s="157" customFormat="1" ht="17.100000000000001" customHeight="1" x14ac:dyDescent="0.2">
      <c r="A140" s="1378" t="s">
        <v>104</v>
      </c>
      <c r="B140" s="731" t="s">
        <v>199</v>
      </c>
      <c r="C140" s="732">
        <v>0</v>
      </c>
      <c r="D140" s="733">
        <v>0</v>
      </c>
      <c r="E140" s="733">
        <v>0</v>
      </c>
      <c r="F140" s="733">
        <v>3.6578379316583136E-3</v>
      </c>
      <c r="G140" s="734">
        <v>2.6271930889270352</v>
      </c>
      <c r="H140" s="733">
        <v>2.0164599764735235E-2</v>
      </c>
      <c r="I140" s="733">
        <v>0</v>
      </c>
      <c r="J140" s="733">
        <v>0.50147542054642047</v>
      </c>
      <c r="K140" s="733">
        <v>0.75881360579787338</v>
      </c>
      <c r="L140" s="734">
        <v>12.738109828788089</v>
      </c>
      <c r="M140" s="733">
        <v>0</v>
      </c>
      <c r="N140" s="733">
        <v>0</v>
      </c>
      <c r="O140" s="733">
        <v>0</v>
      </c>
      <c r="P140" s="733">
        <v>0</v>
      </c>
      <c r="Q140" s="734">
        <v>0.11634784832418224</v>
      </c>
      <c r="R140" s="733">
        <v>5.7865361052275572</v>
      </c>
      <c r="S140" s="733">
        <v>0.13677428216451018</v>
      </c>
      <c r="T140" s="733">
        <v>0</v>
      </c>
      <c r="U140" s="733">
        <v>0</v>
      </c>
      <c r="V140" s="733">
        <v>1.258295420278662</v>
      </c>
      <c r="W140" s="733">
        <v>1.2692645724406257</v>
      </c>
      <c r="X140" s="733">
        <v>0.91702131078789972</v>
      </c>
      <c r="Y140" s="733">
        <v>0.10946277688876931</v>
      </c>
      <c r="Z140" s="733">
        <v>0.61271978053566345</v>
      </c>
      <c r="AA140" s="733">
        <v>1.6500903754241798</v>
      </c>
      <c r="AB140" s="735">
        <v>1.3946042724427876</v>
      </c>
    </row>
    <row r="141" spans="1:28" s="157" customFormat="1" ht="17.100000000000001" customHeight="1" x14ac:dyDescent="0.2">
      <c r="A141" s="1378"/>
      <c r="B141" s="731" t="s">
        <v>200</v>
      </c>
      <c r="C141" s="732">
        <v>3.0110844544937392E-2</v>
      </c>
      <c r="D141" s="733">
        <v>0</v>
      </c>
      <c r="E141" s="733">
        <v>1.6657702487449799E-2</v>
      </c>
      <c r="F141" s="733">
        <v>1.3726390789651379E-2</v>
      </c>
      <c r="G141" s="734">
        <v>2.8845618375395001</v>
      </c>
      <c r="H141" s="733">
        <v>7.4535385988310818E-2</v>
      </c>
      <c r="I141" s="733">
        <v>9.1600163065857179E-2</v>
      </c>
      <c r="J141" s="733">
        <v>0.40377224242813259</v>
      </c>
      <c r="K141" s="733">
        <v>1.8574929729412586</v>
      </c>
      <c r="L141" s="734">
        <v>10.119553641672148</v>
      </c>
      <c r="M141" s="733">
        <v>3.6775641214858247E-2</v>
      </c>
      <c r="N141" s="733">
        <v>0</v>
      </c>
      <c r="O141" s="733">
        <v>2.0374352963510346E-2</v>
      </c>
      <c r="P141" s="733">
        <v>2.5083991644655118E-4</v>
      </c>
      <c r="Q141" s="734">
        <v>0.76780189710626856</v>
      </c>
      <c r="R141" s="733">
        <v>3.5886046112408381</v>
      </c>
      <c r="S141" s="733">
        <v>0.15583956254636716</v>
      </c>
      <c r="T141" s="733">
        <v>0</v>
      </c>
      <c r="U141" s="733">
        <v>0.20123120531891384</v>
      </c>
      <c r="V141" s="733">
        <v>5.3532716722160965</v>
      </c>
      <c r="W141" s="733">
        <v>0.46068823441598</v>
      </c>
      <c r="X141" s="733">
        <v>1.394805775290108</v>
      </c>
      <c r="Y141" s="733">
        <v>0.32110398059285494</v>
      </c>
      <c r="Z141" s="733">
        <v>0.48310598080696548</v>
      </c>
      <c r="AA141" s="733">
        <v>0.38079008663634917</v>
      </c>
      <c r="AB141" s="735">
        <v>2.9743030919813851</v>
      </c>
    </row>
    <row r="142" spans="1:28" s="157" customFormat="1" ht="17.100000000000001" customHeight="1" x14ac:dyDescent="0.2">
      <c r="A142" s="1378"/>
      <c r="B142" s="731" t="s">
        <v>201</v>
      </c>
      <c r="C142" s="732">
        <v>0.65920515591260886</v>
      </c>
      <c r="D142" s="733">
        <v>1.1753215479121426</v>
      </c>
      <c r="E142" s="733">
        <v>0.72775520978507346</v>
      </c>
      <c r="F142" s="733">
        <v>1.795687571501827</v>
      </c>
      <c r="G142" s="734">
        <v>2.9538795365942092</v>
      </c>
      <c r="H142" s="733">
        <v>1.077423199155932</v>
      </c>
      <c r="I142" s="733">
        <v>1.6730650114022811</v>
      </c>
      <c r="J142" s="733">
        <v>3.4753835438707017</v>
      </c>
      <c r="K142" s="733">
        <v>2.6883063613950684</v>
      </c>
      <c r="L142" s="734">
        <v>5.6032295819348672</v>
      </c>
      <c r="M142" s="733">
        <v>0.39563550465078634</v>
      </c>
      <c r="N142" s="733">
        <v>0.83206479489412555</v>
      </c>
      <c r="O142" s="733">
        <v>1.3932811280438775</v>
      </c>
      <c r="P142" s="733">
        <v>1.3393500402541128</v>
      </c>
      <c r="Q142" s="734">
        <v>1.7583048356591806</v>
      </c>
      <c r="R142" s="733">
        <v>2.3993904227105638</v>
      </c>
      <c r="S142" s="733">
        <v>1.7321210295416889</v>
      </c>
      <c r="T142" s="733">
        <v>1.9554583194417903</v>
      </c>
      <c r="U142" s="733">
        <v>1.7890765470425354</v>
      </c>
      <c r="V142" s="733">
        <v>2.6272859585622528</v>
      </c>
      <c r="W142" s="733">
        <v>1.8561272883184285</v>
      </c>
      <c r="X142" s="733">
        <v>0.51690864769455169</v>
      </c>
      <c r="Y142" s="733">
        <v>1.0179425178324406</v>
      </c>
      <c r="Z142" s="733">
        <v>0.32528592875006845</v>
      </c>
      <c r="AA142" s="733">
        <v>2.3399819789325753</v>
      </c>
      <c r="AB142" s="735">
        <v>4.7289761579222667</v>
      </c>
    </row>
    <row r="143" spans="1:28" s="157" customFormat="1" ht="17.100000000000001" customHeight="1" x14ac:dyDescent="0.2">
      <c r="A143" s="1378"/>
      <c r="B143" s="731" t="s">
        <v>202</v>
      </c>
      <c r="C143" s="732">
        <v>6.8179387499598898E-2</v>
      </c>
      <c r="D143" s="733">
        <v>0</v>
      </c>
      <c r="E143" s="733">
        <v>0</v>
      </c>
      <c r="F143" s="733">
        <v>0</v>
      </c>
      <c r="G143" s="734">
        <v>9.6371267397735327E-2</v>
      </c>
      <c r="H143" s="733">
        <v>0</v>
      </c>
      <c r="I143" s="733">
        <v>0</v>
      </c>
      <c r="J143" s="733">
        <v>6.6038599913328985E-2</v>
      </c>
      <c r="K143" s="733">
        <v>4.1128318481460152E-3</v>
      </c>
      <c r="L143" s="734">
        <v>0.46254861657509638</v>
      </c>
      <c r="M143" s="733">
        <v>8.3270354280235742E-2</v>
      </c>
      <c r="N143" s="733">
        <v>0</v>
      </c>
      <c r="O143" s="733">
        <v>0</v>
      </c>
      <c r="P143" s="733">
        <v>0</v>
      </c>
      <c r="Q143" s="734">
        <v>0</v>
      </c>
      <c r="R143" s="733">
        <v>0.41385307012108363</v>
      </c>
      <c r="S143" s="733">
        <v>0</v>
      </c>
      <c r="T143" s="733">
        <v>0</v>
      </c>
      <c r="U143" s="733">
        <v>0</v>
      </c>
      <c r="V143" s="733">
        <v>0</v>
      </c>
      <c r="W143" s="733">
        <v>2.6934137804750496E-2</v>
      </c>
      <c r="X143" s="733">
        <v>0.50682863802553413</v>
      </c>
      <c r="Y143" s="733">
        <v>3.5531256159715363E-2</v>
      </c>
      <c r="Z143" s="733">
        <v>0</v>
      </c>
      <c r="AA143" s="733">
        <v>0</v>
      </c>
      <c r="AB143" s="735">
        <v>3.6541164101740173E-2</v>
      </c>
    </row>
    <row r="144" spans="1:28" s="157" customFormat="1" ht="17.100000000000001" customHeight="1" x14ac:dyDescent="0.2">
      <c r="A144" s="1378"/>
      <c r="B144" s="731" t="s">
        <v>203</v>
      </c>
      <c r="C144" s="732">
        <v>5.3549037420266017E-2</v>
      </c>
      <c r="D144" s="733">
        <v>6.3687143452787693E-3</v>
      </c>
      <c r="E144" s="733">
        <v>2.1373969563007102E-2</v>
      </c>
      <c r="F144" s="733">
        <v>9.2151596712728184E-2</v>
      </c>
      <c r="G144" s="734">
        <v>5.0689342214390046E-2</v>
      </c>
      <c r="H144" s="733">
        <v>0</v>
      </c>
      <c r="I144" s="733">
        <v>0</v>
      </c>
      <c r="J144" s="733">
        <v>6.6800140727159129E-3</v>
      </c>
      <c r="K144" s="733">
        <v>0.14196177465343091</v>
      </c>
      <c r="L144" s="734">
        <v>0.13115968513045276</v>
      </c>
      <c r="M144" s="733">
        <v>6.5401692225196137E-2</v>
      </c>
      <c r="N144" s="733">
        <v>2.5308564009317042E-3</v>
      </c>
      <c r="O144" s="733">
        <v>5.247408838054626E-3</v>
      </c>
      <c r="P144" s="733">
        <v>3.9545368615093952E-2</v>
      </c>
      <c r="Q144" s="734">
        <v>9.9092054075779701E-2</v>
      </c>
      <c r="R144" s="733">
        <v>0.20715207078781767</v>
      </c>
      <c r="S144" s="733">
        <v>1.6900809185311439E-2</v>
      </c>
      <c r="T144" s="733">
        <v>6.3520485245546959E-2</v>
      </c>
      <c r="U144" s="733">
        <v>0.1182802715997998</v>
      </c>
      <c r="V144" s="733">
        <v>0</v>
      </c>
      <c r="W144" s="733">
        <v>0.17937559624718782</v>
      </c>
      <c r="X144" s="733">
        <v>0.29479422653284748</v>
      </c>
      <c r="Y144" s="733">
        <v>0</v>
      </c>
      <c r="Z144" s="733">
        <v>5.2101165727187003E-2</v>
      </c>
      <c r="AA144" s="733">
        <v>0.31550153966180872</v>
      </c>
      <c r="AB144" s="735">
        <v>0</v>
      </c>
    </row>
    <row r="145" spans="1:28" s="157" customFormat="1" ht="17.100000000000001" customHeight="1" x14ac:dyDescent="0.2">
      <c r="A145" s="1378"/>
      <c r="B145" s="731" t="s">
        <v>287</v>
      </c>
      <c r="C145" s="732">
        <v>0.98452755905885148</v>
      </c>
      <c r="D145" s="733">
        <v>1.4611965422480822</v>
      </c>
      <c r="E145" s="733">
        <v>1.2822163529448711</v>
      </c>
      <c r="F145" s="733">
        <v>1.5129155012417468</v>
      </c>
      <c r="G145" s="734">
        <v>2.8358128376025924</v>
      </c>
      <c r="H145" s="733">
        <v>3.1750345734177303</v>
      </c>
      <c r="I145" s="733">
        <v>2.4860322526293279</v>
      </c>
      <c r="J145" s="733">
        <v>3.5497754263058257</v>
      </c>
      <c r="K145" s="733">
        <v>4.4618621731739223</v>
      </c>
      <c r="L145" s="734">
        <v>3.4072801712534102</v>
      </c>
      <c r="M145" s="733">
        <v>0.84600788536644289</v>
      </c>
      <c r="N145" s="733">
        <v>1.2441151499355476</v>
      </c>
      <c r="O145" s="733">
        <v>1.6239565545658812</v>
      </c>
      <c r="P145" s="733">
        <v>1.0485141954829063</v>
      </c>
      <c r="Q145" s="734">
        <v>1.3219734195715034</v>
      </c>
      <c r="R145" s="733">
        <v>3.8173150994298668</v>
      </c>
      <c r="S145" s="733">
        <v>2.3227861920594348</v>
      </c>
      <c r="T145" s="733">
        <v>2.5347512604888767</v>
      </c>
      <c r="U145" s="733">
        <v>2.3923791814882658</v>
      </c>
      <c r="V145" s="733">
        <v>3.6348779578534862</v>
      </c>
      <c r="W145" s="733">
        <v>5.8511420710455742</v>
      </c>
      <c r="X145" s="733">
        <v>3.9619482368509802</v>
      </c>
      <c r="Y145" s="733">
        <v>1.1049025065863609</v>
      </c>
      <c r="Z145" s="733">
        <v>0.51962970482799187</v>
      </c>
      <c r="AA145" s="733">
        <v>4.1220696026543022</v>
      </c>
      <c r="AB145" s="735">
        <v>1.6589689610993834</v>
      </c>
    </row>
    <row r="146" spans="1:28" s="157" customFormat="1" ht="17.100000000000001" customHeight="1" x14ac:dyDescent="0.2">
      <c r="A146" s="1378"/>
      <c r="B146" s="731" t="s">
        <v>205</v>
      </c>
      <c r="C146" s="732">
        <v>1.2871779014085529</v>
      </c>
      <c r="D146" s="733">
        <v>1.2161476192206662</v>
      </c>
      <c r="E146" s="733">
        <v>1.4434541911081031</v>
      </c>
      <c r="F146" s="733">
        <v>2.2592558125689521</v>
      </c>
      <c r="G146" s="734">
        <v>28.685962317311724</v>
      </c>
      <c r="H146" s="733">
        <v>7.5881926274813774</v>
      </c>
      <c r="I146" s="733">
        <v>13.613227500109124</v>
      </c>
      <c r="J146" s="733">
        <v>30.470179831357509</v>
      </c>
      <c r="K146" s="733">
        <v>45.168256534199891</v>
      </c>
      <c r="L146" s="734">
        <v>51.268280627059191</v>
      </c>
      <c r="M146" s="733">
        <v>1.1435743245446917</v>
      </c>
      <c r="N146" s="733">
        <v>0.92845571252640913</v>
      </c>
      <c r="O146" s="733">
        <v>1.3039196477413264</v>
      </c>
      <c r="P146" s="733">
        <v>1.4197392316784672</v>
      </c>
      <c r="Q146" s="734">
        <v>5.0540635511153367</v>
      </c>
      <c r="R146" s="733">
        <v>55.066272437901716</v>
      </c>
      <c r="S146" s="733">
        <v>9.4125709819176571</v>
      </c>
      <c r="T146" s="733">
        <v>3.5704410998953868</v>
      </c>
      <c r="U146" s="733">
        <v>2.5143873996591326</v>
      </c>
      <c r="V146" s="733">
        <v>39.979749716702329</v>
      </c>
      <c r="W146" s="733">
        <v>6.3494629658153947</v>
      </c>
      <c r="X146" s="733">
        <v>27.56865094849163</v>
      </c>
      <c r="Y146" s="733">
        <v>4.8230057607936123</v>
      </c>
      <c r="Z146" s="733">
        <v>4.1804673827521182</v>
      </c>
      <c r="AA146" s="733">
        <v>23.233095512892106</v>
      </c>
      <c r="AB146" s="735">
        <v>6.2927791663632267</v>
      </c>
    </row>
    <row r="147" spans="1:28" s="157" customFormat="1" ht="17.100000000000001" customHeight="1" x14ac:dyDescent="0.2">
      <c r="A147" s="1378"/>
      <c r="B147" s="731" t="s">
        <v>288</v>
      </c>
      <c r="C147" s="732">
        <v>42.656009221443483</v>
      </c>
      <c r="D147" s="733">
        <v>46.131943715440862</v>
      </c>
      <c r="E147" s="733">
        <v>48.31451337114953</v>
      </c>
      <c r="F147" s="733">
        <v>51.170245060425948</v>
      </c>
      <c r="G147" s="734">
        <v>41.343680527934652</v>
      </c>
      <c r="H147" s="733">
        <v>41.169195059707612</v>
      </c>
      <c r="I147" s="733">
        <v>49.912456942014174</v>
      </c>
      <c r="J147" s="733">
        <v>44.483395822498515</v>
      </c>
      <c r="K147" s="733">
        <v>39.542181081039992</v>
      </c>
      <c r="L147" s="734">
        <v>14.39671147470786</v>
      </c>
      <c r="M147" s="733">
        <v>42.522538672328523</v>
      </c>
      <c r="N147" s="733">
        <v>46.061803685991187</v>
      </c>
      <c r="O147" s="733">
        <v>46.994225711921914</v>
      </c>
      <c r="P147" s="733">
        <v>49.086585115848472</v>
      </c>
      <c r="Q147" s="734">
        <v>53.822014786598182</v>
      </c>
      <c r="R147" s="733">
        <v>19.23890212507726</v>
      </c>
      <c r="S147" s="733">
        <v>5.377334714456631</v>
      </c>
      <c r="T147" s="733">
        <v>40.760761197324754</v>
      </c>
      <c r="U147" s="733">
        <v>45.018734293741403</v>
      </c>
      <c r="V147" s="733">
        <v>8.836415515338123</v>
      </c>
      <c r="W147" s="733">
        <v>24.097788410108791</v>
      </c>
      <c r="X147" s="733">
        <v>24.26639227748046</v>
      </c>
      <c r="Y147" s="733">
        <v>46.609005636708936</v>
      </c>
      <c r="Z147" s="733">
        <v>66.961094348754273</v>
      </c>
      <c r="AA147" s="733">
        <v>8.405756469100421</v>
      </c>
      <c r="AB147" s="735">
        <v>34.065747105187114</v>
      </c>
    </row>
    <row r="148" spans="1:28" s="157" customFormat="1" ht="17.100000000000001" customHeight="1" x14ac:dyDescent="0.2">
      <c r="A148" s="1378"/>
      <c r="B148" s="731" t="s">
        <v>289</v>
      </c>
      <c r="C148" s="732">
        <v>51.368705694529652</v>
      </c>
      <c r="D148" s="733">
        <v>46.492198020905903</v>
      </c>
      <c r="E148" s="733">
        <v>42.841028004231433</v>
      </c>
      <c r="F148" s="733">
        <v>36.682289987601521</v>
      </c>
      <c r="G148" s="734">
        <v>13.539863083099071</v>
      </c>
      <c r="H148" s="733">
        <v>40.415919719083213</v>
      </c>
      <c r="I148" s="733">
        <v>24.406106094722904</v>
      </c>
      <c r="J148" s="733">
        <v>12.795422953832384</v>
      </c>
      <c r="K148" s="733">
        <v>2.7734451113549685</v>
      </c>
      <c r="L148" s="734">
        <v>0.30661961359724144</v>
      </c>
      <c r="M148" s="733">
        <v>52.061365244029432</v>
      </c>
      <c r="N148" s="733">
        <v>47.618820247911778</v>
      </c>
      <c r="O148" s="733">
        <v>43.897751748040541</v>
      </c>
      <c r="P148" s="733">
        <v>41.535117550568927</v>
      </c>
      <c r="Q148" s="734">
        <v>30.181198325958679</v>
      </c>
      <c r="R148" s="733">
        <v>5.6979300964405892</v>
      </c>
      <c r="S148" s="733">
        <v>79.606679006801997</v>
      </c>
      <c r="T148" s="733">
        <v>42.122958795268708</v>
      </c>
      <c r="U148" s="733">
        <v>42.334572254403277</v>
      </c>
      <c r="V148" s="733">
        <v>37.003195021544592</v>
      </c>
      <c r="W148" s="733">
        <v>55.296241319583196</v>
      </c>
      <c r="X148" s="733">
        <v>39.128580706246765</v>
      </c>
      <c r="Y148" s="733">
        <v>43.073522483028277</v>
      </c>
      <c r="Z148" s="733">
        <v>23.28714041939967</v>
      </c>
      <c r="AA148" s="733">
        <v>57.67081160391038</v>
      </c>
      <c r="AB148" s="735">
        <v>45.548412836340489</v>
      </c>
    </row>
    <row r="149" spans="1:28" s="157" customFormat="1" ht="17.100000000000001" customHeight="1" x14ac:dyDescent="0.2">
      <c r="A149" s="1378"/>
      <c r="B149" s="731" t="s">
        <v>207</v>
      </c>
      <c r="C149" s="732">
        <v>2.6576251356623377</v>
      </c>
      <c r="D149" s="733">
        <v>3.5047998621292509</v>
      </c>
      <c r="E149" s="733">
        <v>5.2949060693235035</v>
      </c>
      <c r="F149" s="733">
        <v>6.1424471294359586</v>
      </c>
      <c r="G149" s="734">
        <v>4.6391924091867871</v>
      </c>
      <c r="H149" s="733">
        <v>6.3301783352734455</v>
      </c>
      <c r="I149" s="733">
        <v>7.4842825532565298</v>
      </c>
      <c r="J149" s="733">
        <v>3.7182323864492419</v>
      </c>
      <c r="K149" s="733">
        <v>2.1294663928640674</v>
      </c>
      <c r="L149" s="734">
        <v>1.1318888260425624</v>
      </c>
      <c r="M149" s="733">
        <v>2.6351135656323215</v>
      </c>
      <c r="N149" s="733">
        <v>3.2291355956340166</v>
      </c>
      <c r="O149" s="733">
        <v>4.7205155237598317</v>
      </c>
      <c r="P149" s="733">
        <v>5.4431207626382108</v>
      </c>
      <c r="Q149" s="734">
        <v>6.534840181764741</v>
      </c>
      <c r="R149" s="733">
        <v>2.6727300824322975</v>
      </c>
      <c r="S149" s="733">
        <v>0.92654834051779555</v>
      </c>
      <c r="T149" s="733">
        <v>8.8234101873393733</v>
      </c>
      <c r="U149" s="733">
        <v>5.4497576886708456</v>
      </c>
      <c r="V149" s="733">
        <v>1.0598177054379816</v>
      </c>
      <c r="W149" s="733">
        <v>4.5112487745581342</v>
      </c>
      <c r="X149" s="733">
        <v>1.071634444831465</v>
      </c>
      <c r="Y149" s="733">
        <v>2.7790401348477691</v>
      </c>
      <c r="Z149" s="733">
        <v>3.3543053423921081</v>
      </c>
      <c r="AA149" s="733">
        <v>1.6547885639233251</v>
      </c>
      <c r="AB149" s="735">
        <v>3.2410584571903689</v>
      </c>
    </row>
    <row r="150" spans="1:28" s="157" customFormat="1" ht="17.100000000000001" customHeight="1" x14ac:dyDescent="0.2">
      <c r="A150" s="1378"/>
      <c r="B150" s="731" t="s">
        <v>208</v>
      </c>
      <c r="C150" s="732">
        <v>5.6064894234404097E-2</v>
      </c>
      <c r="D150" s="733">
        <v>0</v>
      </c>
      <c r="E150" s="733">
        <v>0</v>
      </c>
      <c r="F150" s="733">
        <v>2.2202113457985367E-3</v>
      </c>
      <c r="G150" s="734">
        <v>2.7308082017557751E-2</v>
      </c>
      <c r="H150" s="733">
        <v>1.9492224944553447E-3</v>
      </c>
      <c r="I150" s="733">
        <v>3.4563647134404241E-2</v>
      </c>
      <c r="J150" s="733">
        <v>0.10953380207145864</v>
      </c>
      <c r="K150" s="733">
        <v>6.5419949714422849E-3</v>
      </c>
      <c r="L150" s="734">
        <v>0</v>
      </c>
      <c r="M150" s="733">
        <v>0</v>
      </c>
      <c r="N150" s="733">
        <v>6.8412343290127658E-2</v>
      </c>
      <c r="O150" s="733">
        <v>0</v>
      </c>
      <c r="P150" s="733">
        <v>0</v>
      </c>
      <c r="Q150" s="734">
        <v>2.2800261408551349E-3</v>
      </c>
      <c r="R150" s="733">
        <v>0.13183055459815513</v>
      </c>
      <c r="S150" s="733">
        <v>0</v>
      </c>
      <c r="T150" s="733">
        <v>0</v>
      </c>
      <c r="U150" s="733">
        <v>0</v>
      </c>
      <c r="V150" s="733">
        <v>1.8929751471137634E-2</v>
      </c>
      <c r="W150" s="733">
        <v>0.10172662966168469</v>
      </c>
      <c r="X150" s="733">
        <v>0.20428271361449804</v>
      </c>
      <c r="Y150" s="733">
        <v>0</v>
      </c>
      <c r="Z150" s="733">
        <v>5.4548998202503779E-2</v>
      </c>
      <c r="AA150" s="733">
        <v>0</v>
      </c>
      <c r="AB150" s="735">
        <v>0</v>
      </c>
    </row>
    <row r="151" spans="1:28" s="157" customFormat="1" ht="17.100000000000001" customHeight="1" x14ac:dyDescent="0.2">
      <c r="A151" s="1378"/>
      <c r="B151" s="731" t="s">
        <v>290</v>
      </c>
      <c r="C151" s="732">
        <v>4.5999361186332556E-2</v>
      </c>
      <c r="D151" s="733">
        <v>5.9583751875626114E-3</v>
      </c>
      <c r="E151" s="733">
        <v>0</v>
      </c>
      <c r="F151" s="733">
        <v>3.591467391274597E-3</v>
      </c>
      <c r="G151" s="734">
        <v>0.14114970352343842</v>
      </c>
      <c r="H151" s="733">
        <v>0</v>
      </c>
      <c r="I151" s="733">
        <v>5.6678813334153991E-2</v>
      </c>
      <c r="J151" s="733">
        <v>9.2377229356144147E-2</v>
      </c>
      <c r="K151" s="733">
        <v>0.41669311609885062</v>
      </c>
      <c r="L151" s="734">
        <v>0.21311383839623566</v>
      </c>
      <c r="M151" s="733">
        <v>5.6180955023583515E-2</v>
      </c>
      <c r="N151" s="733">
        <v>7.2654320437940409E-3</v>
      </c>
      <c r="O151" s="733">
        <v>0</v>
      </c>
      <c r="P151" s="733">
        <v>0</v>
      </c>
      <c r="Q151" s="734">
        <v>4.386870596831273E-3</v>
      </c>
      <c r="R151" s="733">
        <v>0.69437970054824449</v>
      </c>
      <c r="S151" s="733">
        <v>0.24923977417911927</v>
      </c>
      <c r="T151" s="733">
        <v>3.6078774485920333E-2</v>
      </c>
      <c r="U151" s="733">
        <v>0.11352325022041099</v>
      </c>
      <c r="V151" s="733">
        <v>0</v>
      </c>
      <c r="W151" s="733">
        <v>0</v>
      </c>
      <c r="X151" s="733">
        <v>0.10395535426306762</v>
      </c>
      <c r="Y151" s="733">
        <v>0</v>
      </c>
      <c r="Z151" s="733">
        <v>0</v>
      </c>
      <c r="AA151" s="733">
        <v>3.084654184268781E-2</v>
      </c>
      <c r="AB151" s="735">
        <v>0</v>
      </c>
    </row>
    <row r="152" spans="1:28" s="157" customFormat="1" ht="17.100000000000001" customHeight="1" x14ac:dyDescent="0.2">
      <c r="A152" s="1378"/>
      <c r="B152" s="731" t="s">
        <v>73</v>
      </c>
      <c r="C152" s="732">
        <v>0.13284580709901098</v>
      </c>
      <c r="D152" s="733">
        <v>6.0656026101782463E-3</v>
      </c>
      <c r="E152" s="733">
        <v>5.809512940666052E-2</v>
      </c>
      <c r="F152" s="733">
        <v>0.32181143305307058</v>
      </c>
      <c r="G152" s="734">
        <v>0.17433596665142775</v>
      </c>
      <c r="H152" s="733">
        <v>0.1474072776330527</v>
      </c>
      <c r="I152" s="733">
        <v>0.24198702233102304</v>
      </c>
      <c r="J152" s="733">
        <v>0.32773272729766539</v>
      </c>
      <c r="K152" s="733">
        <v>5.0866049661168471E-2</v>
      </c>
      <c r="L152" s="734">
        <v>0.22150409484302633</v>
      </c>
      <c r="M152" s="733">
        <v>0.15413616070405781</v>
      </c>
      <c r="N152" s="733">
        <v>7.3961813718778566E-3</v>
      </c>
      <c r="O152" s="733">
        <v>4.0727924125019951E-2</v>
      </c>
      <c r="P152" s="733">
        <v>8.7776894997174379E-2</v>
      </c>
      <c r="Q152" s="734">
        <v>0.33769620308861764</v>
      </c>
      <c r="R152" s="733">
        <v>0.28510362348386281</v>
      </c>
      <c r="S152" s="733">
        <v>6.320530662983731E-2</v>
      </c>
      <c r="T152" s="733">
        <v>0.13261988051001375</v>
      </c>
      <c r="U152" s="733">
        <v>6.805790785575995E-2</v>
      </c>
      <c r="V152" s="733">
        <v>0.22816128059523325</v>
      </c>
      <c r="W152" s="733">
        <v>0</v>
      </c>
      <c r="X152" s="733">
        <v>6.4196719890152909E-2</v>
      </c>
      <c r="Y152" s="733">
        <v>0.12648294656140577</v>
      </c>
      <c r="Z152" s="733">
        <v>0.16960094785146793</v>
      </c>
      <c r="AA152" s="733">
        <v>0.1962677250217498</v>
      </c>
      <c r="AB152" s="735">
        <v>5.8608787370993384E-2</v>
      </c>
    </row>
    <row r="153" spans="1:28" s="157" customFormat="1" ht="17.100000000000001" customHeight="1" x14ac:dyDescent="0.2">
      <c r="A153" s="1378" t="s">
        <v>98</v>
      </c>
      <c r="B153" s="731" t="s">
        <v>67</v>
      </c>
      <c r="C153" s="732">
        <v>1.4817425847536771</v>
      </c>
      <c r="D153" s="733">
        <v>1.2894990361511922</v>
      </c>
      <c r="E153" s="733">
        <v>2.3175642286857574</v>
      </c>
      <c r="F153" s="733">
        <v>3.0095963576192024</v>
      </c>
      <c r="G153" s="734">
        <v>25.483808760361637</v>
      </c>
      <c r="H153" s="733">
        <v>10.077161551630921</v>
      </c>
      <c r="I153" s="733">
        <v>19.627614353432715</v>
      </c>
      <c r="J153" s="733">
        <v>28.093736788042477</v>
      </c>
      <c r="K153" s="733">
        <v>41.996142510454249</v>
      </c>
      <c r="L153" s="734">
        <v>34.964814965059034</v>
      </c>
      <c r="M153" s="733">
        <v>1.3999988672569705</v>
      </c>
      <c r="N153" s="733">
        <v>0.71978097614584258</v>
      </c>
      <c r="O153" s="733">
        <v>1.9830044879043871</v>
      </c>
      <c r="P153" s="733">
        <v>2.2223665959699765</v>
      </c>
      <c r="Q153" s="734">
        <v>4.8757995581205202</v>
      </c>
      <c r="R153" s="733">
        <v>48.831188868197565</v>
      </c>
      <c r="S153" s="733">
        <v>7.7223896101778262</v>
      </c>
      <c r="T153" s="733">
        <v>5.158864293281078</v>
      </c>
      <c r="U153" s="733">
        <v>5.4693745168243231</v>
      </c>
      <c r="V153" s="733">
        <v>27.327753761087848</v>
      </c>
      <c r="W153" s="733">
        <v>7.6513417806773347</v>
      </c>
      <c r="X153" s="733">
        <v>17.390887307513914</v>
      </c>
      <c r="Y153" s="733">
        <v>4.139711029815996</v>
      </c>
      <c r="Z153" s="733">
        <v>2.7100265406317114</v>
      </c>
      <c r="AA153" s="733">
        <v>21.327327154892288</v>
      </c>
      <c r="AB153" s="735">
        <v>9.7134507169292714</v>
      </c>
    </row>
    <row r="154" spans="1:28" s="157" customFormat="1" ht="17.100000000000001" customHeight="1" x14ac:dyDescent="0.2">
      <c r="A154" s="1378"/>
      <c r="B154" s="731" t="s">
        <v>69</v>
      </c>
      <c r="C154" s="732">
        <v>4.1868555063525266</v>
      </c>
      <c r="D154" s="733">
        <v>6.0686734859605425</v>
      </c>
      <c r="E154" s="733">
        <v>6.4578665155808874</v>
      </c>
      <c r="F154" s="733">
        <v>8.7866126945225069</v>
      </c>
      <c r="G154" s="734">
        <v>19.019284476486522</v>
      </c>
      <c r="H154" s="733">
        <v>8.1809978334427491</v>
      </c>
      <c r="I154" s="733">
        <v>5.6968203832445186</v>
      </c>
      <c r="J154" s="733">
        <v>13.831119117082524</v>
      </c>
      <c r="K154" s="733">
        <v>15.194475919426425</v>
      </c>
      <c r="L154" s="734">
        <v>49.287594588030984</v>
      </c>
      <c r="M154" s="733">
        <v>3.7186737619449537</v>
      </c>
      <c r="N154" s="733">
        <v>5.514689124938533</v>
      </c>
      <c r="O154" s="733">
        <v>7.0691141365468448</v>
      </c>
      <c r="P154" s="733">
        <v>7.0633423308289336</v>
      </c>
      <c r="Q154" s="734">
        <v>10.609260373333562</v>
      </c>
      <c r="R154" s="733">
        <v>24.578370293851872</v>
      </c>
      <c r="S154" s="733">
        <v>6.9811515877549395</v>
      </c>
      <c r="T154" s="733">
        <v>11.682258870296875</v>
      </c>
      <c r="U154" s="733">
        <v>6.9139248957760486</v>
      </c>
      <c r="V154" s="733">
        <v>26.308143332303462</v>
      </c>
      <c r="W154" s="733">
        <v>12.825967722163984</v>
      </c>
      <c r="X154" s="733">
        <v>18.300000885345085</v>
      </c>
      <c r="Y154" s="733">
        <v>6.0069949079987452</v>
      </c>
      <c r="Z154" s="733">
        <v>6.8125009620360668</v>
      </c>
      <c r="AA154" s="733">
        <v>12.05585342712172</v>
      </c>
      <c r="AB154" s="735">
        <v>10.537454443203318</v>
      </c>
    </row>
    <row r="155" spans="1:28" s="157" customFormat="1" ht="17.100000000000001" customHeight="1" x14ac:dyDescent="0.2">
      <c r="A155" s="1378"/>
      <c r="B155" s="731" t="s">
        <v>95</v>
      </c>
      <c r="C155" s="732">
        <v>94.331401908893724</v>
      </c>
      <c r="D155" s="733">
        <v>92.641827477888242</v>
      </c>
      <c r="E155" s="733">
        <v>91.224569255733215</v>
      </c>
      <c r="F155" s="733">
        <v>88.203790947858238</v>
      </c>
      <c r="G155" s="734">
        <v>55.49690676315182</v>
      </c>
      <c r="H155" s="733">
        <v>81.741840614926403</v>
      </c>
      <c r="I155" s="733">
        <v>74.675565263322667</v>
      </c>
      <c r="J155" s="733">
        <v>58.075144094874929</v>
      </c>
      <c r="K155" s="733">
        <v>42.809381570119427</v>
      </c>
      <c r="L155" s="734">
        <v>15.74759044691014</v>
      </c>
      <c r="M155" s="733">
        <v>94.881327370797948</v>
      </c>
      <c r="N155" s="733">
        <v>93.765529898915602</v>
      </c>
      <c r="O155" s="733">
        <v>90.94788137554886</v>
      </c>
      <c r="P155" s="733">
        <v>90.714291073200968</v>
      </c>
      <c r="Q155" s="734">
        <v>84.514940068545997</v>
      </c>
      <c r="R155" s="733">
        <v>26.590440837950553</v>
      </c>
      <c r="S155" s="733">
        <v>85.296458802067519</v>
      </c>
      <c r="T155" s="733">
        <v>83.158876836422323</v>
      </c>
      <c r="U155" s="733">
        <v>87.616700587399649</v>
      </c>
      <c r="V155" s="733">
        <v>46.364102906608615</v>
      </c>
      <c r="W155" s="733">
        <v>79.522690497158493</v>
      </c>
      <c r="X155" s="733">
        <v>64.309111807141036</v>
      </c>
      <c r="Y155" s="733">
        <v>89.853294062185185</v>
      </c>
      <c r="Z155" s="733">
        <v>90.47747249733213</v>
      </c>
      <c r="AA155" s="733">
        <v>66.616819417985923</v>
      </c>
      <c r="AB155" s="735">
        <v>79.749094839867283</v>
      </c>
    </row>
    <row r="156" spans="1:28" s="157" customFormat="1" ht="17.100000000000001" customHeight="1" x14ac:dyDescent="0.2">
      <c r="A156" s="1378" t="s">
        <v>109</v>
      </c>
      <c r="B156" s="731" t="s">
        <v>67</v>
      </c>
      <c r="C156" s="732">
        <v>20.023445720469759</v>
      </c>
      <c r="D156" s="733">
        <v>21.349031204550208</v>
      </c>
      <c r="E156" s="733">
        <v>21.494884894799036</v>
      </c>
      <c r="F156" s="733">
        <v>19.005440036556966</v>
      </c>
      <c r="G156" s="734">
        <v>52.194494672819879</v>
      </c>
      <c r="H156" s="733">
        <v>46.325721298074129</v>
      </c>
      <c r="I156" s="733">
        <v>60.274783936446909</v>
      </c>
      <c r="J156" s="733">
        <v>62.408319419011271</v>
      </c>
      <c r="K156" s="733">
        <v>71.560727787531633</v>
      </c>
      <c r="L156" s="734">
        <v>44.261319351748554</v>
      </c>
      <c r="M156" s="733">
        <v>20.373414908784053</v>
      </c>
      <c r="N156" s="733">
        <v>20.789537710098699</v>
      </c>
      <c r="O156" s="733">
        <v>16.59520996739333</v>
      </c>
      <c r="P156" s="733">
        <v>20.422828980217204</v>
      </c>
      <c r="Q156" s="734">
        <v>22.025205932845545</v>
      </c>
      <c r="R156" s="733">
        <v>68.283231935599559</v>
      </c>
      <c r="S156" s="733">
        <v>51.956538483350698</v>
      </c>
      <c r="T156" s="733">
        <v>30.114628765760372</v>
      </c>
      <c r="U156" s="733">
        <v>35.132630491572129</v>
      </c>
      <c r="V156" s="733">
        <v>51.442782039611046</v>
      </c>
      <c r="W156" s="733">
        <v>35.565674771133899</v>
      </c>
      <c r="X156" s="733">
        <v>45.58224735159552</v>
      </c>
      <c r="Y156" s="733">
        <v>27.674116080646609</v>
      </c>
      <c r="Z156" s="733">
        <v>18.866195417942553</v>
      </c>
      <c r="AA156" s="733">
        <v>63.034524108324263</v>
      </c>
      <c r="AB156" s="735">
        <v>29.905910671510565</v>
      </c>
    </row>
    <row r="157" spans="1:28" s="157" customFormat="1" ht="17.100000000000001" customHeight="1" x14ac:dyDescent="0.2">
      <c r="A157" s="1378"/>
      <c r="B157" s="731" t="s">
        <v>69</v>
      </c>
      <c r="C157" s="732">
        <v>79.673582292528351</v>
      </c>
      <c r="D157" s="733">
        <v>78.650968795449756</v>
      </c>
      <c r="E157" s="733">
        <v>78.421583760466305</v>
      </c>
      <c r="F157" s="733">
        <v>80.882769284591248</v>
      </c>
      <c r="G157" s="734">
        <v>47.591156575338125</v>
      </c>
      <c r="H157" s="733">
        <v>53.661910740596042</v>
      </c>
      <c r="I157" s="733">
        <v>39.693768095261241</v>
      </c>
      <c r="J157" s="733">
        <v>37.14606515108467</v>
      </c>
      <c r="K157" s="733">
        <v>28.433278001809985</v>
      </c>
      <c r="L157" s="734">
        <v>55.707914529304446</v>
      </c>
      <c r="M157" s="733">
        <v>79.251302896477853</v>
      </c>
      <c r="N157" s="733">
        <v>79.210462289901415</v>
      </c>
      <c r="O157" s="733">
        <v>83.404790032606613</v>
      </c>
      <c r="P157" s="733">
        <v>79.332181870521296</v>
      </c>
      <c r="Q157" s="734">
        <v>77.793291365739165</v>
      </c>
      <c r="R157" s="733">
        <v>31.685148687347386</v>
      </c>
      <c r="S157" s="733">
        <v>48.043461516649316</v>
      </c>
      <c r="T157" s="733">
        <v>69.650858645764188</v>
      </c>
      <c r="U157" s="733">
        <v>64.546295422776495</v>
      </c>
      <c r="V157" s="733">
        <v>48.313817699667943</v>
      </c>
      <c r="W157" s="733">
        <v>64.434325228866157</v>
      </c>
      <c r="X157" s="733">
        <v>54.417752648404353</v>
      </c>
      <c r="Y157" s="733">
        <v>72.217573440112332</v>
      </c>
      <c r="Z157" s="733">
        <v>81.054393424239223</v>
      </c>
      <c r="AA157" s="733">
        <v>36.225709574446753</v>
      </c>
      <c r="AB157" s="735">
        <v>69.857258574379543</v>
      </c>
    </row>
    <row r="158" spans="1:28" s="157" customFormat="1" ht="17.100000000000001" customHeight="1" x14ac:dyDescent="0.2">
      <c r="A158" s="1383"/>
      <c r="B158" s="736" t="s">
        <v>95</v>
      </c>
      <c r="C158" s="737">
        <v>0.30297198700190686</v>
      </c>
      <c r="D158" s="738">
        <v>0</v>
      </c>
      <c r="E158" s="738">
        <v>8.3531344734473614E-2</v>
      </c>
      <c r="F158" s="738">
        <v>0.11179067885160394</v>
      </c>
      <c r="G158" s="739">
        <v>0.21434875184195906</v>
      </c>
      <c r="H158" s="738">
        <v>1.2367961329788697E-2</v>
      </c>
      <c r="I158" s="738">
        <v>3.1447968291833349E-2</v>
      </c>
      <c r="J158" s="738">
        <v>0.44561542990395225</v>
      </c>
      <c r="K158" s="738">
        <v>5.9942106584036075E-3</v>
      </c>
      <c r="L158" s="739">
        <v>3.0766118947098298E-2</v>
      </c>
      <c r="M158" s="738">
        <v>0.37528219473803398</v>
      </c>
      <c r="N158" s="738">
        <v>0</v>
      </c>
      <c r="O158" s="738">
        <v>0</v>
      </c>
      <c r="P158" s="738">
        <v>0.24498914926147794</v>
      </c>
      <c r="Q158" s="739">
        <v>0.18150270141512984</v>
      </c>
      <c r="R158" s="738">
        <v>3.1619377053120575E-2</v>
      </c>
      <c r="S158" s="738">
        <v>0</v>
      </c>
      <c r="T158" s="738">
        <v>0.23451258847522086</v>
      </c>
      <c r="U158" s="738">
        <v>0.321074085651188</v>
      </c>
      <c r="V158" s="738">
        <v>0.24340026072073462</v>
      </c>
      <c r="W158" s="738">
        <v>0</v>
      </c>
      <c r="X158" s="738">
        <v>0</v>
      </c>
      <c r="Y158" s="738">
        <v>0.1083104792410637</v>
      </c>
      <c r="Z158" s="738">
        <v>7.9411157818104774E-2</v>
      </c>
      <c r="AA158" s="738">
        <v>0.7397663172289245</v>
      </c>
      <c r="AB158" s="740">
        <v>0.23683075410976173</v>
      </c>
    </row>
    <row r="159" spans="1:28" s="157" customFormat="1" ht="15" customHeight="1" x14ac:dyDescent="0.2">
      <c r="A159" s="292"/>
      <c r="B159" s="293"/>
      <c r="C159" s="294"/>
      <c r="D159" s="295"/>
      <c r="E159" s="295"/>
      <c r="F159" s="295"/>
      <c r="G159" s="296"/>
      <c r="H159" s="295"/>
      <c r="I159" s="295"/>
      <c r="J159" s="295"/>
      <c r="K159" s="295"/>
      <c r="L159" s="296"/>
      <c r="M159" s="295"/>
      <c r="N159" s="295"/>
      <c r="O159" s="295"/>
      <c r="P159" s="295"/>
      <c r="Q159" s="296"/>
      <c r="R159" s="295"/>
      <c r="S159" s="295"/>
      <c r="T159" s="295"/>
      <c r="U159" s="295"/>
      <c r="V159" s="295"/>
      <c r="W159" s="295"/>
      <c r="X159" s="295"/>
      <c r="Y159" s="295"/>
      <c r="Z159" s="295"/>
      <c r="AA159" s="295"/>
      <c r="AB159" s="297"/>
    </row>
    <row r="160" spans="1:28" s="162" customFormat="1" ht="20.100000000000001" customHeight="1" x14ac:dyDescent="0.2">
      <c r="A160" s="1384" t="s">
        <v>291</v>
      </c>
      <c r="B160" s="1385"/>
      <c r="C160" s="1388" t="s">
        <v>48</v>
      </c>
      <c r="D160" s="1389"/>
      <c r="E160" s="1389"/>
      <c r="F160" s="1389"/>
      <c r="G160" s="1390"/>
      <c r="H160" s="1390" t="s">
        <v>49</v>
      </c>
      <c r="I160" s="1389"/>
      <c r="J160" s="1389"/>
      <c r="K160" s="1389"/>
      <c r="L160" s="1390"/>
      <c r="M160" s="1390" t="s">
        <v>50</v>
      </c>
      <c r="N160" s="1389"/>
      <c r="O160" s="1389"/>
      <c r="P160" s="1389"/>
      <c r="Q160" s="1390"/>
      <c r="R160" s="1390" t="s">
        <v>51</v>
      </c>
      <c r="S160" s="1389"/>
      <c r="T160" s="1389"/>
      <c r="U160" s="1389"/>
      <c r="V160" s="1389"/>
      <c r="W160" s="1389"/>
      <c r="X160" s="1389"/>
      <c r="Y160" s="1389"/>
      <c r="Z160" s="1389"/>
      <c r="AA160" s="1389"/>
      <c r="AB160" s="1399"/>
    </row>
    <row r="161" spans="1:28" s="157" customFormat="1" ht="29.1" customHeight="1" x14ac:dyDescent="0.2">
      <c r="A161" s="1386"/>
      <c r="B161" s="1387"/>
      <c r="C161" s="741" t="s">
        <v>0</v>
      </c>
      <c r="D161" s="742" t="s">
        <v>1</v>
      </c>
      <c r="E161" s="742" t="s">
        <v>2</v>
      </c>
      <c r="F161" s="742" t="s">
        <v>3</v>
      </c>
      <c r="G161" s="743" t="s">
        <v>4</v>
      </c>
      <c r="H161" s="742" t="s">
        <v>0</v>
      </c>
      <c r="I161" s="742" t="s">
        <v>1</v>
      </c>
      <c r="J161" s="742" t="s">
        <v>2</v>
      </c>
      <c r="K161" s="742" t="s">
        <v>3</v>
      </c>
      <c r="L161" s="743" t="s">
        <v>4</v>
      </c>
      <c r="M161" s="742" t="s">
        <v>0</v>
      </c>
      <c r="N161" s="742" t="s">
        <v>1</v>
      </c>
      <c r="O161" s="742" t="s">
        <v>2</v>
      </c>
      <c r="P161" s="742" t="s">
        <v>3</v>
      </c>
      <c r="Q161" s="743" t="s">
        <v>4</v>
      </c>
      <c r="R161" s="742" t="s">
        <v>280</v>
      </c>
      <c r="S161" s="742" t="s">
        <v>53</v>
      </c>
      <c r="T161" s="742" t="s">
        <v>54</v>
      </c>
      <c r="U161" s="742" t="s">
        <v>281</v>
      </c>
      <c r="V161" s="742" t="s">
        <v>56</v>
      </c>
      <c r="W161" s="742" t="s">
        <v>57</v>
      </c>
      <c r="X161" s="742" t="s">
        <v>58</v>
      </c>
      <c r="Y161" s="742" t="s">
        <v>59</v>
      </c>
      <c r="Z161" s="742" t="s">
        <v>60</v>
      </c>
      <c r="AA161" s="742" t="s">
        <v>61</v>
      </c>
      <c r="AB161" s="744" t="s">
        <v>62</v>
      </c>
    </row>
    <row r="162" spans="1:28" s="157" customFormat="1" ht="17.100000000000001" customHeight="1" x14ac:dyDescent="0.2">
      <c r="A162" s="1377" t="s">
        <v>18</v>
      </c>
      <c r="B162" s="726" t="s">
        <v>14</v>
      </c>
      <c r="C162" s="745">
        <v>905.05527999999993</v>
      </c>
      <c r="D162" s="746">
        <v>1174.1350460000001</v>
      </c>
      <c r="E162" s="746">
        <v>1401.9231440000008</v>
      </c>
      <c r="F162" s="746">
        <v>1882.7535109999985</v>
      </c>
      <c r="G162" s="747">
        <v>7125.1623709999803</v>
      </c>
      <c r="H162" s="746">
        <v>527.77510600000016</v>
      </c>
      <c r="I162" s="746">
        <v>730.04008200000021</v>
      </c>
      <c r="J162" s="746">
        <v>1219.2783749999999</v>
      </c>
      <c r="K162" s="746">
        <v>1655.4996180000005</v>
      </c>
      <c r="L162" s="747">
        <v>2433.9006229999964</v>
      </c>
      <c r="M162" s="746">
        <v>669.22057599999948</v>
      </c>
      <c r="N162" s="746">
        <v>815.46925499999986</v>
      </c>
      <c r="O162" s="746">
        <v>1182.83466</v>
      </c>
      <c r="P162" s="746">
        <v>1213.8348260000002</v>
      </c>
      <c r="Q162" s="747">
        <v>2041.1762309999995</v>
      </c>
      <c r="R162" s="746">
        <v>2181.3361079999981</v>
      </c>
      <c r="S162" s="746">
        <v>99.532988000000074</v>
      </c>
      <c r="T162" s="746">
        <v>3447.7173609999995</v>
      </c>
      <c r="U162" s="746">
        <v>104.31656299999997</v>
      </c>
      <c r="V162" s="746">
        <v>160.40912099999994</v>
      </c>
      <c r="W162" s="746">
        <v>59.851766000000012</v>
      </c>
      <c r="X162" s="746">
        <v>77.76371300000001</v>
      </c>
      <c r="Y162" s="746">
        <v>3109.323715999999</v>
      </c>
      <c r="Z162" s="746">
        <v>1562.472368</v>
      </c>
      <c r="AA162" s="746">
        <v>624.9275760000005</v>
      </c>
      <c r="AB162" s="748">
        <v>1061.3780719999975</v>
      </c>
    </row>
    <row r="163" spans="1:28" s="157" customFormat="1" ht="17.100000000000001" customHeight="1" x14ac:dyDescent="0.2">
      <c r="A163" s="1378"/>
      <c r="B163" s="731" t="s">
        <v>63</v>
      </c>
      <c r="C163" s="749">
        <v>15061.066598000025</v>
      </c>
      <c r="D163" s="750">
        <v>14782.748847000006</v>
      </c>
      <c r="E163" s="750">
        <v>14573.624779000047</v>
      </c>
      <c r="F163" s="750">
        <v>14076.107243999988</v>
      </c>
      <c r="G163" s="751">
        <v>8831.0970179999713</v>
      </c>
      <c r="H163" s="750">
        <v>2361.6846740000065</v>
      </c>
      <c r="I163" s="750">
        <v>2150.0061010000022</v>
      </c>
      <c r="J163" s="750">
        <v>1675.1167250000005</v>
      </c>
      <c r="K163" s="750">
        <v>1238.9103</v>
      </c>
      <c r="L163" s="751">
        <v>453.86828699999995</v>
      </c>
      <c r="M163" s="750">
        <v>12404.883287999997</v>
      </c>
      <c r="N163" s="750">
        <v>12264.539820000031</v>
      </c>
      <c r="O163" s="750">
        <v>11884.102585000019</v>
      </c>
      <c r="P163" s="750">
        <v>11858.240075000016</v>
      </c>
      <c r="Q163" s="751">
        <v>11033.292630999993</v>
      </c>
      <c r="R163" s="750">
        <v>788.91790100000048</v>
      </c>
      <c r="S163" s="750">
        <v>577.39909700000044</v>
      </c>
      <c r="T163" s="750">
        <v>16925.807822999981</v>
      </c>
      <c r="U163" s="750">
        <v>732.55165399999839</v>
      </c>
      <c r="V163" s="750">
        <v>137.94983200000024</v>
      </c>
      <c r="W163" s="750">
        <v>232.4315830000001</v>
      </c>
      <c r="X163" s="750">
        <v>140.1174240000002</v>
      </c>
      <c r="Y163" s="750">
        <v>27534.352517999949</v>
      </c>
      <c r="Z163" s="750">
        <v>14845.696235999994</v>
      </c>
      <c r="AA163" s="750">
        <v>1229.6595699999996</v>
      </c>
      <c r="AB163" s="752">
        <v>4179.7608480000081</v>
      </c>
    </row>
    <row r="164" spans="1:28" s="157" customFormat="1" ht="17.100000000000001" customHeight="1" x14ac:dyDescent="0.2">
      <c r="A164" s="1378" t="s">
        <v>97</v>
      </c>
      <c r="B164" s="731" t="s">
        <v>15</v>
      </c>
      <c r="C164" s="749">
        <v>668.47845299999994</v>
      </c>
      <c r="D164" s="750">
        <v>968.37118199999998</v>
      </c>
      <c r="E164" s="750">
        <v>1031.6795599999994</v>
      </c>
      <c r="F164" s="750">
        <v>1402.243285</v>
      </c>
      <c r="G164" s="751">
        <v>3034.7663649999949</v>
      </c>
      <c r="H164" s="750">
        <v>236.38664199999997</v>
      </c>
      <c r="I164" s="750">
        <v>164.07105800000002</v>
      </c>
      <c r="J164" s="750">
        <v>400.3272340000002</v>
      </c>
      <c r="K164" s="750">
        <v>439.79041799999982</v>
      </c>
      <c r="L164" s="751">
        <v>1423.3118329999979</v>
      </c>
      <c r="M164" s="750">
        <v>486.18326999999994</v>
      </c>
      <c r="N164" s="750">
        <v>721.32183800000007</v>
      </c>
      <c r="O164" s="750">
        <v>923.71670800000027</v>
      </c>
      <c r="P164" s="750">
        <v>923.3253999999996</v>
      </c>
      <c r="Q164" s="751">
        <v>1387.1044439999998</v>
      </c>
      <c r="R164" s="750">
        <v>730.04002900000114</v>
      </c>
      <c r="S164" s="750">
        <v>47.257655000000014</v>
      </c>
      <c r="T164" s="750">
        <v>2380.0879529999988</v>
      </c>
      <c r="U164" s="750">
        <v>57.860440000000004</v>
      </c>
      <c r="V164" s="750">
        <v>78.492701000000039</v>
      </c>
      <c r="W164" s="750">
        <v>37.488167999999988</v>
      </c>
      <c r="X164" s="750">
        <v>39.872249999999951</v>
      </c>
      <c r="Y164" s="750">
        <v>1840.7640709999998</v>
      </c>
      <c r="Z164" s="750">
        <v>1117.8066440000005</v>
      </c>
      <c r="AA164" s="750">
        <v>223.586308</v>
      </c>
      <c r="AB164" s="752">
        <v>552.28262599999994</v>
      </c>
    </row>
    <row r="165" spans="1:28" s="157" customFormat="1" ht="17.100000000000001" customHeight="1" x14ac:dyDescent="0.2">
      <c r="A165" s="1378"/>
      <c r="B165" s="731" t="s">
        <v>16</v>
      </c>
      <c r="C165" s="749">
        <v>236.57682700000009</v>
      </c>
      <c r="D165" s="750">
        <v>205.76386399999996</v>
      </c>
      <c r="E165" s="750">
        <v>370.24358400000011</v>
      </c>
      <c r="F165" s="750">
        <v>480.29729200000025</v>
      </c>
      <c r="G165" s="751">
        <v>4066.2626280000009</v>
      </c>
      <c r="H165" s="750">
        <v>291.17552999999981</v>
      </c>
      <c r="I165" s="750">
        <v>565.28435800000011</v>
      </c>
      <c r="J165" s="750">
        <v>813.14374099999964</v>
      </c>
      <c r="K165" s="750">
        <v>1215.5405140000012</v>
      </c>
      <c r="L165" s="751">
        <v>1009.7030559999998</v>
      </c>
      <c r="M165" s="750">
        <v>183.03730600000003</v>
      </c>
      <c r="N165" s="750">
        <v>94.147417000000033</v>
      </c>
      <c r="O165" s="750">
        <v>259.117952</v>
      </c>
      <c r="P165" s="750">
        <v>290.50942600000008</v>
      </c>
      <c r="Q165" s="751">
        <v>637.48489500000017</v>
      </c>
      <c r="R165" s="750">
        <v>1450.4103450000016</v>
      </c>
      <c r="S165" s="750">
        <v>52.275333000000025</v>
      </c>
      <c r="T165" s="750">
        <v>1051.042516</v>
      </c>
      <c r="U165" s="750">
        <v>45.771456999999984</v>
      </c>
      <c r="V165" s="750">
        <v>81.534799999999947</v>
      </c>
      <c r="W165" s="750">
        <v>22.363597999999993</v>
      </c>
      <c r="X165" s="750">
        <v>37.891463000000016</v>
      </c>
      <c r="Y165" s="750">
        <v>1268.5596449999998</v>
      </c>
      <c r="Z165" s="750">
        <v>444.66572400000001</v>
      </c>
      <c r="AA165" s="750">
        <v>395.5338680000001</v>
      </c>
      <c r="AB165" s="752">
        <v>509.09544600000049</v>
      </c>
    </row>
    <row r="166" spans="1:28" s="157" customFormat="1" ht="17.100000000000001" customHeight="1" x14ac:dyDescent="0.2">
      <c r="A166" s="1378"/>
      <c r="B166" s="731" t="s">
        <v>65</v>
      </c>
      <c r="C166" s="749">
        <v>6864.6782300000041</v>
      </c>
      <c r="D166" s="750">
        <v>7369.7467419999939</v>
      </c>
      <c r="E166" s="750">
        <v>7738.0518250000005</v>
      </c>
      <c r="F166" s="750">
        <v>8233.0755690000078</v>
      </c>
      <c r="G166" s="751">
        <v>6671.7511849999937</v>
      </c>
      <c r="H166" s="750">
        <v>1193.8829290000001</v>
      </c>
      <c r="I166" s="750">
        <v>1447.098974</v>
      </c>
      <c r="J166" s="750">
        <v>1304.7666300000024</v>
      </c>
      <c r="K166" s="750">
        <v>1158.6490599999995</v>
      </c>
      <c r="L166" s="751">
        <v>445.02603499999998</v>
      </c>
      <c r="M166" s="750">
        <v>5603.4234050000014</v>
      </c>
      <c r="N166" s="750">
        <v>6037.8235399999967</v>
      </c>
      <c r="O166" s="750">
        <v>6157.6114470000002</v>
      </c>
      <c r="P166" s="750">
        <v>6431.5503090000011</v>
      </c>
      <c r="Q166" s="751">
        <v>7097.4712220000047</v>
      </c>
      <c r="R166" s="750">
        <v>619.90187500000002</v>
      </c>
      <c r="S166" s="750">
        <v>38.515944999999995</v>
      </c>
      <c r="T166" s="750">
        <v>8356.5581280000024</v>
      </c>
      <c r="U166" s="750">
        <v>378.26707400000043</v>
      </c>
      <c r="V166" s="750">
        <v>27.853619000000005</v>
      </c>
      <c r="W166" s="750">
        <v>70.809876999999972</v>
      </c>
      <c r="X166" s="750">
        <v>54.946852000000057</v>
      </c>
      <c r="Y166" s="750">
        <v>14346.416607999989</v>
      </c>
      <c r="Z166" s="750">
        <v>11026.743398000013</v>
      </c>
      <c r="AA166" s="750">
        <v>160.10411099999996</v>
      </c>
      <c r="AB166" s="752">
        <v>1797.1860639999998</v>
      </c>
    </row>
    <row r="167" spans="1:28" s="157" customFormat="1" ht="17.100000000000001" customHeight="1" x14ac:dyDescent="0.2">
      <c r="A167" s="1378"/>
      <c r="B167" s="731" t="s">
        <v>19</v>
      </c>
      <c r="C167" s="749">
        <v>8196.3883680000399</v>
      </c>
      <c r="D167" s="750">
        <v>7413.0021050000059</v>
      </c>
      <c r="E167" s="750">
        <v>6835.5729540000075</v>
      </c>
      <c r="F167" s="750">
        <v>5843.0316750000111</v>
      </c>
      <c r="G167" s="751">
        <v>2159.3458330000017</v>
      </c>
      <c r="H167" s="750">
        <v>1167.801745</v>
      </c>
      <c r="I167" s="750">
        <v>702.9071269999987</v>
      </c>
      <c r="J167" s="750">
        <v>370.35009500000007</v>
      </c>
      <c r="K167" s="750">
        <v>80.261240000000043</v>
      </c>
      <c r="L167" s="751">
        <v>8.842252000000002</v>
      </c>
      <c r="M167" s="750">
        <v>6801.4598830000268</v>
      </c>
      <c r="N167" s="750">
        <v>6226.7162800000106</v>
      </c>
      <c r="O167" s="750">
        <v>5726.4911380000003</v>
      </c>
      <c r="P167" s="750">
        <v>5426.6897660000041</v>
      </c>
      <c r="Q167" s="751">
        <v>3935.8214090000019</v>
      </c>
      <c r="R167" s="750">
        <v>169.01602599999995</v>
      </c>
      <c r="S167" s="750">
        <v>538.8831520000009</v>
      </c>
      <c r="T167" s="750">
        <v>8569.2496950000041</v>
      </c>
      <c r="U167" s="750">
        <v>354.28458000000069</v>
      </c>
      <c r="V167" s="750">
        <v>110.09621300000012</v>
      </c>
      <c r="W167" s="750">
        <v>161.6217059999999</v>
      </c>
      <c r="X167" s="750">
        <v>85.170571999999964</v>
      </c>
      <c r="Y167" s="750">
        <v>13187.935910000022</v>
      </c>
      <c r="Z167" s="750">
        <v>3818.9528379999988</v>
      </c>
      <c r="AA167" s="750">
        <v>1069.5554589999988</v>
      </c>
      <c r="AB167" s="752">
        <v>2382.5747840000031</v>
      </c>
    </row>
    <row r="168" spans="1:28" s="157" customFormat="1" ht="17.100000000000001" customHeight="1" x14ac:dyDescent="0.2">
      <c r="A168" s="1378" t="s">
        <v>104</v>
      </c>
      <c r="B168" s="731" t="s">
        <v>199</v>
      </c>
      <c r="C168" s="749">
        <v>0</v>
      </c>
      <c r="D168" s="750">
        <v>0</v>
      </c>
      <c r="E168" s="750">
        <v>0</v>
      </c>
      <c r="F168" s="750">
        <v>0.58264800000000005</v>
      </c>
      <c r="G168" s="751">
        <v>418.98639700000035</v>
      </c>
      <c r="H168" s="750">
        <v>0.58264800000000005</v>
      </c>
      <c r="I168" s="750">
        <v>0</v>
      </c>
      <c r="J168" s="750">
        <v>14.514679999999998</v>
      </c>
      <c r="K168" s="750">
        <v>21.959447000000004</v>
      </c>
      <c r="L168" s="751">
        <v>367.33976600000028</v>
      </c>
      <c r="M168" s="750">
        <v>0</v>
      </c>
      <c r="N168" s="750">
        <v>0</v>
      </c>
      <c r="O168" s="750">
        <v>0</v>
      </c>
      <c r="P168" s="750">
        <v>0</v>
      </c>
      <c r="Q168" s="751">
        <v>15.172504</v>
      </c>
      <c r="R168" s="750">
        <v>171.64431999999996</v>
      </c>
      <c r="S168" s="750">
        <v>0.92586900000000005</v>
      </c>
      <c r="T168" s="750">
        <v>0</v>
      </c>
      <c r="U168" s="750">
        <v>0</v>
      </c>
      <c r="V168" s="750">
        <v>3.7438270000000005</v>
      </c>
      <c r="W168" s="750">
        <v>3.7098489999999997</v>
      </c>
      <c r="X168" s="750">
        <v>1.9960659999999999</v>
      </c>
      <c r="Y168" s="750">
        <v>33.514512000000003</v>
      </c>
      <c r="Z168" s="750">
        <v>100.48240799999999</v>
      </c>
      <c r="AA168" s="750">
        <v>30.602364000000001</v>
      </c>
      <c r="AB168" s="752">
        <v>72.949829999999992</v>
      </c>
    </row>
    <row r="169" spans="1:28" s="157" customFormat="1" ht="17.100000000000001" customHeight="1" x14ac:dyDescent="0.2">
      <c r="A169" s="1378"/>
      <c r="B169" s="731" t="s">
        <v>200</v>
      </c>
      <c r="C169" s="749">
        <v>4.8044849999999997</v>
      </c>
      <c r="D169" s="750">
        <v>0</v>
      </c>
      <c r="E169" s="750">
        <v>2.657848</v>
      </c>
      <c r="F169" s="750">
        <v>2.1864429999999997</v>
      </c>
      <c r="G169" s="751">
        <v>460.03172600000005</v>
      </c>
      <c r="H169" s="750">
        <v>2.15367</v>
      </c>
      <c r="I169" s="750">
        <v>2.6381270000000003</v>
      </c>
      <c r="J169" s="750">
        <v>11.686764</v>
      </c>
      <c r="K169" s="750">
        <v>53.754331999999998</v>
      </c>
      <c r="L169" s="751">
        <v>291.8262220000002</v>
      </c>
      <c r="M169" s="750">
        <v>4.8044849999999997</v>
      </c>
      <c r="N169" s="750">
        <v>0</v>
      </c>
      <c r="O169" s="750">
        <v>2.657848</v>
      </c>
      <c r="P169" s="750">
        <v>3.2772999999999997E-2</v>
      </c>
      <c r="Q169" s="751">
        <v>100.12628099999999</v>
      </c>
      <c r="R169" s="750">
        <v>106.44772399999998</v>
      </c>
      <c r="S169" s="750">
        <v>1.0549280000000001</v>
      </c>
      <c r="T169" s="750">
        <v>0</v>
      </c>
      <c r="U169" s="750">
        <v>1.68404</v>
      </c>
      <c r="V169" s="750">
        <v>15.927676999999996</v>
      </c>
      <c r="W169" s="750">
        <v>1.3465149999999999</v>
      </c>
      <c r="X169" s="750">
        <v>3.0360520000000002</v>
      </c>
      <c r="Y169" s="750">
        <v>98.313266999999996</v>
      </c>
      <c r="Z169" s="750">
        <v>79.226514000000009</v>
      </c>
      <c r="AA169" s="750">
        <v>7.0620839999999996</v>
      </c>
      <c r="AB169" s="752">
        <v>155.58170100000004</v>
      </c>
    </row>
    <row r="170" spans="1:28" s="157" customFormat="1" ht="17.100000000000001" customHeight="1" x14ac:dyDescent="0.2">
      <c r="A170" s="1378"/>
      <c r="B170" s="731" t="s">
        <v>201</v>
      </c>
      <c r="C170" s="749">
        <v>105.182745</v>
      </c>
      <c r="D170" s="750">
        <v>187.400499</v>
      </c>
      <c r="E170" s="750">
        <v>116.118218</v>
      </c>
      <c r="F170" s="750">
        <v>286.03065299999997</v>
      </c>
      <c r="G170" s="751">
        <v>471.08655599999992</v>
      </c>
      <c r="H170" s="750">
        <v>31.131709999999998</v>
      </c>
      <c r="I170" s="750">
        <v>48.185045000000002</v>
      </c>
      <c r="J170" s="750">
        <v>100.59133100000003</v>
      </c>
      <c r="K170" s="750">
        <v>77.797394000000025</v>
      </c>
      <c r="L170" s="751">
        <v>161.58512300000007</v>
      </c>
      <c r="M170" s="750">
        <v>51.687061999999997</v>
      </c>
      <c r="N170" s="750">
        <v>108.80217899999998</v>
      </c>
      <c r="O170" s="750">
        <v>181.75445699999997</v>
      </c>
      <c r="P170" s="750">
        <v>174.99016699999999</v>
      </c>
      <c r="Q170" s="751">
        <v>229.29420300000007</v>
      </c>
      <c r="R170" s="750">
        <v>71.172413000000006</v>
      </c>
      <c r="S170" s="750">
        <v>11.725282999999996</v>
      </c>
      <c r="T170" s="750">
        <v>397.80706499999997</v>
      </c>
      <c r="U170" s="750">
        <v>14.972213</v>
      </c>
      <c r="V170" s="750">
        <v>7.8170070000000011</v>
      </c>
      <c r="W170" s="750">
        <v>5.4251510000000005</v>
      </c>
      <c r="X170" s="750">
        <v>1.1251469999999999</v>
      </c>
      <c r="Y170" s="750">
        <v>311.66619099999991</v>
      </c>
      <c r="Z170" s="750">
        <v>53.344961999999995</v>
      </c>
      <c r="AA170" s="750">
        <v>43.397004999999993</v>
      </c>
      <c r="AB170" s="752">
        <v>247.36623400000005</v>
      </c>
    </row>
    <row r="171" spans="1:28" s="157" customFormat="1" ht="17.100000000000001" customHeight="1" x14ac:dyDescent="0.2">
      <c r="A171" s="1378"/>
      <c r="B171" s="731" t="s">
        <v>202</v>
      </c>
      <c r="C171" s="749">
        <v>10.8787</v>
      </c>
      <c r="D171" s="750">
        <v>0</v>
      </c>
      <c r="E171" s="750">
        <v>0</v>
      </c>
      <c r="F171" s="750">
        <v>0</v>
      </c>
      <c r="G171" s="751">
        <v>15.369350000000001</v>
      </c>
      <c r="H171" s="750">
        <v>0</v>
      </c>
      <c r="I171" s="750">
        <v>0</v>
      </c>
      <c r="J171" s="750">
        <v>1.9114180000000001</v>
      </c>
      <c r="K171" s="750">
        <v>0.119022</v>
      </c>
      <c r="L171" s="751">
        <v>13.338910000000002</v>
      </c>
      <c r="M171" s="750">
        <v>10.8787</v>
      </c>
      <c r="N171" s="750">
        <v>0</v>
      </c>
      <c r="O171" s="750">
        <v>0</v>
      </c>
      <c r="P171" s="750">
        <v>0</v>
      </c>
      <c r="Q171" s="751">
        <v>0</v>
      </c>
      <c r="R171" s="750">
        <v>12.276002000000002</v>
      </c>
      <c r="S171" s="750">
        <v>0</v>
      </c>
      <c r="T171" s="750">
        <v>0</v>
      </c>
      <c r="U171" s="750">
        <v>0</v>
      </c>
      <c r="V171" s="750">
        <v>0</v>
      </c>
      <c r="W171" s="750">
        <v>7.8724000000000002E-2</v>
      </c>
      <c r="X171" s="750">
        <v>1.1032060000000001</v>
      </c>
      <c r="Y171" s="750">
        <v>10.8787</v>
      </c>
      <c r="Z171" s="750">
        <v>0</v>
      </c>
      <c r="AA171" s="750">
        <v>0</v>
      </c>
      <c r="AB171" s="752">
        <v>1.9114180000000001</v>
      </c>
    </row>
    <row r="172" spans="1:28" s="157" customFormat="1" ht="17.100000000000001" customHeight="1" x14ac:dyDescent="0.2">
      <c r="A172" s="1378"/>
      <c r="B172" s="731" t="s">
        <v>203</v>
      </c>
      <c r="C172" s="749">
        <v>8.5442820000000008</v>
      </c>
      <c r="D172" s="750">
        <v>1.0154670000000001</v>
      </c>
      <c r="E172" s="750">
        <v>3.4103599999999998</v>
      </c>
      <c r="F172" s="750">
        <v>14.678601</v>
      </c>
      <c r="G172" s="751">
        <v>8.0839680000000005</v>
      </c>
      <c r="H172" s="750">
        <v>0</v>
      </c>
      <c r="I172" s="750">
        <v>0</v>
      </c>
      <c r="J172" s="750">
        <v>0.19334599999999999</v>
      </c>
      <c r="K172" s="750">
        <v>4.1082580000000002</v>
      </c>
      <c r="L172" s="751">
        <v>3.7823640000000003</v>
      </c>
      <c r="M172" s="750">
        <v>8.5442820000000008</v>
      </c>
      <c r="N172" s="750">
        <v>0.33093899999999998</v>
      </c>
      <c r="O172" s="750">
        <v>0.68452800000000003</v>
      </c>
      <c r="P172" s="750">
        <v>5.1667229999999993</v>
      </c>
      <c r="Q172" s="751">
        <v>12.922238</v>
      </c>
      <c r="R172" s="750">
        <v>6.1446909999999999</v>
      </c>
      <c r="S172" s="750">
        <v>0.11440699999999999</v>
      </c>
      <c r="T172" s="750">
        <v>12.922238</v>
      </c>
      <c r="U172" s="750">
        <v>0.98985000000000001</v>
      </c>
      <c r="V172" s="750">
        <v>0</v>
      </c>
      <c r="W172" s="750">
        <v>0.524285</v>
      </c>
      <c r="X172" s="750">
        <v>0.64167399999999997</v>
      </c>
      <c r="Y172" s="750">
        <v>0</v>
      </c>
      <c r="Z172" s="750">
        <v>8.5442820000000008</v>
      </c>
      <c r="AA172" s="750">
        <v>5.8512509999999995</v>
      </c>
      <c r="AB172" s="752">
        <v>0</v>
      </c>
    </row>
    <row r="173" spans="1:28" s="157" customFormat="1" ht="17.100000000000001" customHeight="1" x14ac:dyDescent="0.2">
      <c r="A173" s="1378"/>
      <c r="B173" s="731" t="s">
        <v>287</v>
      </c>
      <c r="C173" s="749">
        <v>157.091173</v>
      </c>
      <c r="D173" s="750">
        <v>232.98216699999992</v>
      </c>
      <c r="E173" s="750">
        <v>204.586207</v>
      </c>
      <c r="F173" s="750">
        <v>240.98858599999994</v>
      </c>
      <c r="G173" s="751">
        <v>452.25720500000006</v>
      </c>
      <c r="H173" s="750">
        <v>91.741347000000019</v>
      </c>
      <c r="I173" s="750">
        <v>71.598877000000002</v>
      </c>
      <c r="J173" s="750">
        <v>102.74452600000002</v>
      </c>
      <c r="K173" s="750">
        <v>129.12265299999999</v>
      </c>
      <c r="L173" s="751">
        <v>98.258652000000012</v>
      </c>
      <c r="M173" s="750">
        <v>110.52512099999998</v>
      </c>
      <c r="N173" s="750">
        <v>162.68257000000006</v>
      </c>
      <c r="O173" s="750">
        <v>211.84622099999999</v>
      </c>
      <c r="P173" s="750">
        <v>136.99157700000001</v>
      </c>
      <c r="Q173" s="751">
        <v>172.39379399999999</v>
      </c>
      <c r="R173" s="750">
        <v>113.23189599999999</v>
      </c>
      <c r="S173" s="750">
        <v>15.723685000000001</v>
      </c>
      <c r="T173" s="750">
        <v>515.65505099999996</v>
      </c>
      <c r="U173" s="750">
        <v>20.021061000000003</v>
      </c>
      <c r="V173" s="750">
        <v>10.814912</v>
      </c>
      <c r="W173" s="750">
        <v>17.101914000000001</v>
      </c>
      <c r="X173" s="750">
        <v>8.6239110000000014</v>
      </c>
      <c r="Y173" s="750">
        <v>338.29096399999997</v>
      </c>
      <c r="Z173" s="750">
        <v>85.216188000000002</v>
      </c>
      <c r="AA173" s="750">
        <v>76.447373000000013</v>
      </c>
      <c r="AB173" s="752">
        <v>86.778383000000034</v>
      </c>
    </row>
    <row r="174" spans="1:28" s="157" customFormat="1" ht="17.100000000000001" customHeight="1" x14ac:dyDescent="0.2">
      <c r="A174" s="1378"/>
      <c r="B174" s="731" t="s">
        <v>205</v>
      </c>
      <c r="C174" s="749">
        <v>205.38204800000005</v>
      </c>
      <c r="D174" s="750">
        <v>193.91005899999993</v>
      </c>
      <c r="E174" s="750">
        <v>230.31278400000005</v>
      </c>
      <c r="F174" s="750">
        <v>359.87129700000008</v>
      </c>
      <c r="G174" s="751">
        <v>4574.8552119999986</v>
      </c>
      <c r="H174" s="750">
        <v>219.25777399999996</v>
      </c>
      <c r="I174" s="750">
        <v>392.06723899999986</v>
      </c>
      <c r="J174" s="750">
        <v>881.92739200000074</v>
      </c>
      <c r="K174" s="750">
        <v>1307.1325130000009</v>
      </c>
      <c r="L174" s="751">
        <v>1478.4672499999979</v>
      </c>
      <c r="M174" s="750">
        <v>149.40013299999998</v>
      </c>
      <c r="N174" s="750">
        <v>121.40641600000001</v>
      </c>
      <c r="O174" s="750">
        <v>170.09719200000001</v>
      </c>
      <c r="P174" s="750">
        <v>185.49326000000002</v>
      </c>
      <c r="Q174" s="751">
        <v>659.08223100000009</v>
      </c>
      <c r="R174" s="750">
        <v>1633.4146569999991</v>
      </c>
      <c r="S174" s="750">
        <v>63.716713000000027</v>
      </c>
      <c r="T174" s="750">
        <v>726.34976699999993</v>
      </c>
      <c r="U174" s="750">
        <v>21.042109000000004</v>
      </c>
      <c r="V174" s="750">
        <v>118.95240499999994</v>
      </c>
      <c r="W174" s="750">
        <v>18.558422999999998</v>
      </c>
      <c r="X174" s="750">
        <v>60.008252999999975</v>
      </c>
      <c r="Y174" s="750">
        <v>1476.6726100000003</v>
      </c>
      <c r="Z174" s="750">
        <v>685.57184300000017</v>
      </c>
      <c r="AA174" s="750">
        <v>430.87800300000004</v>
      </c>
      <c r="AB174" s="752">
        <v>329.16661700000026</v>
      </c>
    </row>
    <row r="175" spans="1:28" s="157" customFormat="1" ht="17.100000000000001" customHeight="1" x14ac:dyDescent="0.2">
      <c r="A175" s="1378"/>
      <c r="B175" s="731" t="s">
        <v>288</v>
      </c>
      <c r="C175" s="749">
        <v>6806.1909110000024</v>
      </c>
      <c r="D175" s="750">
        <v>7355.5609419999946</v>
      </c>
      <c r="E175" s="750">
        <v>7708.9042040000013</v>
      </c>
      <c r="F175" s="750">
        <v>8150.7823750000052</v>
      </c>
      <c r="G175" s="751">
        <v>6593.516028999994</v>
      </c>
      <c r="H175" s="750">
        <v>1189.5673330000002</v>
      </c>
      <c r="I175" s="750">
        <v>1437.5018110000003</v>
      </c>
      <c r="J175" s="750">
        <v>1287.5252290000028</v>
      </c>
      <c r="K175" s="750">
        <v>1144.3184769999996</v>
      </c>
      <c r="L175" s="751">
        <v>415.17028000000005</v>
      </c>
      <c r="M175" s="750">
        <v>5555.2776910000039</v>
      </c>
      <c r="N175" s="750">
        <v>6023.1181999999972</v>
      </c>
      <c r="O175" s="750">
        <v>6130.428242</v>
      </c>
      <c r="P175" s="750">
        <v>6413.3120310000013</v>
      </c>
      <c r="Q175" s="751">
        <v>7018.7351670000025</v>
      </c>
      <c r="R175" s="750">
        <v>570.67789999999991</v>
      </c>
      <c r="S175" s="750">
        <v>36.40090399999999</v>
      </c>
      <c r="T175" s="750">
        <v>8292.1321399999961</v>
      </c>
      <c r="U175" s="750">
        <v>376.74747900000045</v>
      </c>
      <c r="V175" s="750">
        <v>26.291132000000005</v>
      </c>
      <c r="W175" s="750">
        <v>70.433822999999975</v>
      </c>
      <c r="X175" s="750">
        <v>52.820278000000059</v>
      </c>
      <c r="Y175" s="750">
        <v>14270.40426999999</v>
      </c>
      <c r="Z175" s="750">
        <v>10981.22211200001</v>
      </c>
      <c r="AA175" s="750">
        <v>155.89207899999997</v>
      </c>
      <c r="AB175" s="752">
        <v>1781.9323440000003</v>
      </c>
    </row>
    <row r="176" spans="1:28" s="157" customFormat="1" ht="17.100000000000001" customHeight="1" x14ac:dyDescent="0.2">
      <c r="A176" s="1378"/>
      <c r="B176" s="731" t="s">
        <v>289</v>
      </c>
      <c r="C176" s="749">
        <v>8196.3883680000399</v>
      </c>
      <c r="D176" s="750">
        <v>7413.0021050000059</v>
      </c>
      <c r="E176" s="750">
        <v>6835.5729540000075</v>
      </c>
      <c r="F176" s="750">
        <v>5843.0316750000111</v>
      </c>
      <c r="G176" s="751">
        <v>2159.3458330000017</v>
      </c>
      <c r="H176" s="750">
        <v>1167.801745</v>
      </c>
      <c r="I176" s="750">
        <v>702.9071269999987</v>
      </c>
      <c r="J176" s="750">
        <v>370.35009500000007</v>
      </c>
      <c r="K176" s="750">
        <v>80.261240000000043</v>
      </c>
      <c r="L176" s="751">
        <v>8.842252000000002</v>
      </c>
      <c r="M176" s="750">
        <v>6801.4598830000268</v>
      </c>
      <c r="N176" s="750">
        <v>6226.7162800000106</v>
      </c>
      <c r="O176" s="750">
        <v>5726.4911380000003</v>
      </c>
      <c r="P176" s="750">
        <v>5426.6897660000041</v>
      </c>
      <c r="Q176" s="751">
        <v>3935.8214090000019</v>
      </c>
      <c r="R176" s="750">
        <v>169.01602599999995</v>
      </c>
      <c r="S176" s="750">
        <v>538.8831520000009</v>
      </c>
      <c r="T176" s="750">
        <v>8569.2496950000041</v>
      </c>
      <c r="U176" s="750">
        <v>354.28458000000069</v>
      </c>
      <c r="V176" s="750">
        <v>110.09621300000012</v>
      </c>
      <c r="W176" s="750">
        <v>161.6217059999999</v>
      </c>
      <c r="X176" s="750">
        <v>85.170571999999964</v>
      </c>
      <c r="Y176" s="750">
        <v>13187.935910000022</v>
      </c>
      <c r="Z176" s="750">
        <v>3818.9528379999988</v>
      </c>
      <c r="AA176" s="750">
        <v>1069.5554589999988</v>
      </c>
      <c r="AB176" s="752">
        <v>2382.5747840000031</v>
      </c>
    </row>
    <row r="177" spans="1:28" s="157" customFormat="1" ht="17.100000000000001" customHeight="1" x14ac:dyDescent="0.2">
      <c r="A177" s="1378"/>
      <c r="B177" s="731" t="s">
        <v>207</v>
      </c>
      <c r="C177" s="749">
        <v>424.05054699999994</v>
      </c>
      <c r="D177" s="750">
        <v>558.82685399999991</v>
      </c>
      <c r="E177" s="750">
        <v>844.83772700000009</v>
      </c>
      <c r="F177" s="750">
        <v>978.41528299999982</v>
      </c>
      <c r="G177" s="751">
        <v>739.86130700000001</v>
      </c>
      <c r="H177" s="750">
        <v>182.90795700000004</v>
      </c>
      <c r="I177" s="750">
        <v>215.55079400000002</v>
      </c>
      <c r="J177" s="750">
        <v>107.62033600000001</v>
      </c>
      <c r="K177" s="750">
        <v>61.625021000000004</v>
      </c>
      <c r="L177" s="751">
        <v>32.641245999999995</v>
      </c>
      <c r="M177" s="750">
        <v>344.25949300000002</v>
      </c>
      <c r="N177" s="750">
        <v>422.24715100000003</v>
      </c>
      <c r="O177" s="750">
        <v>615.79441400000007</v>
      </c>
      <c r="P177" s="750">
        <v>711.16032599999983</v>
      </c>
      <c r="Q177" s="751">
        <v>852.18498</v>
      </c>
      <c r="R177" s="750">
        <v>79.280406999999997</v>
      </c>
      <c r="S177" s="750">
        <v>6.2721029999999995</v>
      </c>
      <c r="T177" s="750">
        <v>1794.9832399999984</v>
      </c>
      <c r="U177" s="750">
        <v>45.60729000000002</v>
      </c>
      <c r="V177" s="750">
        <v>3.1532930000000001</v>
      </c>
      <c r="W177" s="750">
        <v>13.185629</v>
      </c>
      <c r="X177" s="750">
        <v>2.3326100000000003</v>
      </c>
      <c r="Y177" s="750">
        <v>850.86617199999989</v>
      </c>
      <c r="Z177" s="750">
        <v>550.08617100000004</v>
      </c>
      <c r="AA177" s="750">
        <v>30.689495999999998</v>
      </c>
      <c r="AB177" s="752">
        <v>169.53530700000002</v>
      </c>
    </row>
    <row r="178" spans="1:28" s="157" customFormat="1" ht="17.100000000000001" customHeight="1" x14ac:dyDescent="0.2">
      <c r="A178" s="1378"/>
      <c r="B178" s="731" t="s">
        <v>208</v>
      </c>
      <c r="C178" s="749">
        <v>8.9457120000000003</v>
      </c>
      <c r="D178" s="750">
        <v>0</v>
      </c>
      <c r="E178" s="750">
        <v>0</v>
      </c>
      <c r="F178" s="750">
        <v>0.35365199999999997</v>
      </c>
      <c r="G178" s="751">
        <v>4.3551100000000007</v>
      </c>
      <c r="H178" s="750">
        <v>5.6321999999999997E-2</v>
      </c>
      <c r="I178" s="750">
        <v>0.99544900000000003</v>
      </c>
      <c r="J178" s="750">
        <v>3.1703410000000001</v>
      </c>
      <c r="K178" s="750">
        <v>0.18931999999999999</v>
      </c>
      <c r="L178" s="751">
        <v>0</v>
      </c>
      <c r="M178" s="750">
        <v>0</v>
      </c>
      <c r="N178" s="750">
        <v>8.9457120000000003</v>
      </c>
      <c r="O178" s="750">
        <v>0</v>
      </c>
      <c r="P178" s="750">
        <v>0</v>
      </c>
      <c r="Q178" s="751">
        <v>0.29732999999999998</v>
      </c>
      <c r="R178" s="750">
        <v>3.9104510000000001</v>
      </c>
      <c r="S178" s="750">
        <v>0</v>
      </c>
      <c r="T178" s="750">
        <v>0</v>
      </c>
      <c r="U178" s="750">
        <v>0</v>
      </c>
      <c r="V178" s="750">
        <v>5.6321999999999997E-2</v>
      </c>
      <c r="W178" s="750">
        <v>0.29732999999999998</v>
      </c>
      <c r="X178" s="750">
        <v>0.44465899999999997</v>
      </c>
      <c r="Y178" s="750">
        <v>0</v>
      </c>
      <c r="Z178" s="750">
        <v>8.9457120000000003</v>
      </c>
      <c r="AA178" s="750">
        <v>0</v>
      </c>
      <c r="AB178" s="752">
        <v>0</v>
      </c>
    </row>
    <row r="179" spans="1:28" s="157" customFormat="1" ht="17.100000000000001" customHeight="1" x14ac:dyDescent="0.2">
      <c r="A179" s="1378"/>
      <c r="B179" s="731" t="s">
        <v>290</v>
      </c>
      <c r="C179" s="749">
        <v>7.3396559999999997</v>
      </c>
      <c r="D179" s="750">
        <v>0.95004</v>
      </c>
      <c r="E179" s="750">
        <v>0</v>
      </c>
      <c r="F179" s="750">
        <v>0.57207600000000003</v>
      </c>
      <c r="G179" s="751">
        <v>22.510642999999995</v>
      </c>
      <c r="H179" s="750">
        <v>0</v>
      </c>
      <c r="I179" s="750">
        <v>1.632376</v>
      </c>
      <c r="J179" s="750">
        <v>2.673762</v>
      </c>
      <c r="K179" s="750">
        <v>12.058759</v>
      </c>
      <c r="L179" s="751">
        <v>6.1457459999999999</v>
      </c>
      <c r="M179" s="750">
        <v>7.3396559999999997</v>
      </c>
      <c r="N179" s="750">
        <v>0.95004</v>
      </c>
      <c r="O179" s="750">
        <v>0</v>
      </c>
      <c r="P179" s="750">
        <v>0</v>
      </c>
      <c r="Q179" s="751">
        <v>0.57207600000000003</v>
      </c>
      <c r="R179" s="750">
        <v>20.597180999999999</v>
      </c>
      <c r="S179" s="750">
        <v>1.687184</v>
      </c>
      <c r="T179" s="750">
        <v>7.3396559999999997</v>
      </c>
      <c r="U179" s="750">
        <v>0.95004</v>
      </c>
      <c r="V179" s="750">
        <v>0</v>
      </c>
      <c r="W179" s="750">
        <v>0</v>
      </c>
      <c r="X179" s="750">
        <v>0.22627799999999998</v>
      </c>
      <c r="Y179" s="750">
        <v>0</v>
      </c>
      <c r="Z179" s="750">
        <v>0</v>
      </c>
      <c r="AA179" s="750">
        <v>0.57207600000000003</v>
      </c>
      <c r="AB179" s="752">
        <v>0</v>
      </c>
    </row>
    <row r="180" spans="1:28" s="157" customFormat="1" ht="17.100000000000001" customHeight="1" x14ac:dyDescent="0.2">
      <c r="A180" s="1378"/>
      <c r="B180" s="731" t="s">
        <v>73</v>
      </c>
      <c r="C180" s="749">
        <v>21.196871000000002</v>
      </c>
      <c r="D180" s="750">
        <v>0.96713700000000002</v>
      </c>
      <c r="E180" s="750">
        <v>9.2694670000000006</v>
      </c>
      <c r="F180" s="750">
        <v>51.260551</v>
      </c>
      <c r="G180" s="751">
        <v>27.803208999999995</v>
      </c>
      <c r="H180" s="750">
        <v>4.2592740000000004</v>
      </c>
      <c r="I180" s="750">
        <v>6.9693379999999996</v>
      </c>
      <c r="J180" s="750">
        <v>9.4858799999999981</v>
      </c>
      <c r="K180" s="750">
        <v>1.4720219999999999</v>
      </c>
      <c r="L180" s="751">
        <v>6.3877030000000001</v>
      </c>
      <c r="M180" s="750">
        <v>20.136831000000001</v>
      </c>
      <c r="N180" s="750">
        <v>0.96713700000000002</v>
      </c>
      <c r="O180" s="750">
        <v>5.3129850000000003</v>
      </c>
      <c r="P180" s="750">
        <v>11.468319000000001</v>
      </c>
      <c r="Q180" s="751">
        <v>44.037746000000006</v>
      </c>
      <c r="R180" s="750">
        <v>8.4569449999999993</v>
      </c>
      <c r="S180" s="750">
        <v>0.42785699999999999</v>
      </c>
      <c r="T180" s="750">
        <v>26.979417000000005</v>
      </c>
      <c r="U180" s="750">
        <v>0.56955500000000003</v>
      </c>
      <c r="V180" s="750">
        <v>0.67885200000000001</v>
      </c>
      <c r="W180" s="750">
        <v>0</v>
      </c>
      <c r="X180" s="750">
        <v>0.139736</v>
      </c>
      <c r="Y180" s="750">
        <v>38.725622999999999</v>
      </c>
      <c r="Z180" s="750">
        <v>27.813549000000002</v>
      </c>
      <c r="AA180" s="750">
        <v>3.6399559999999997</v>
      </c>
      <c r="AB180" s="752">
        <v>3.0657449999999997</v>
      </c>
    </row>
    <row r="181" spans="1:28" s="157" customFormat="1" ht="17.100000000000001" customHeight="1" x14ac:dyDescent="0.2">
      <c r="A181" s="1383"/>
      <c r="B181" s="736" t="s">
        <v>111</v>
      </c>
      <c r="C181" s="753">
        <v>15955.995498000037</v>
      </c>
      <c r="D181" s="754">
        <v>15944.615270000013</v>
      </c>
      <c r="E181" s="754">
        <v>15955.669769000067</v>
      </c>
      <c r="F181" s="754">
        <v>15928.753839999996</v>
      </c>
      <c r="G181" s="755">
        <v>15948.062544999975</v>
      </c>
      <c r="H181" s="754">
        <v>2889.4597800000042</v>
      </c>
      <c r="I181" s="754">
        <v>2880.0461830000054</v>
      </c>
      <c r="J181" s="754">
        <v>2894.3951000000025</v>
      </c>
      <c r="K181" s="754">
        <v>2893.9184579999983</v>
      </c>
      <c r="L181" s="755">
        <v>2883.7855139999933</v>
      </c>
      <c r="M181" s="754">
        <v>13064.313337000014</v>
      </c>
      <c r="N181" s="754">
        <v>13076.166624000034</v>
      </c>
      <c r="O181" s="754">
        <v>13045.067025000006</v>
      </c>
      <c r="P181" s="754">
        <v>13065.30494200003</v>
      </c>
      <c r="Q181" s="755">
        <v>13040.639958999984</v>
      </c>
      <c r="R181" s="754">
        <v>2966.2706130000033</v>
      </c>
      <c r="S181" s="754">
        <v>676.93208499999855</v>
      </c>
      <c r="T181" s="754">
        <v>20343.418268999922</v>
      </c>
      <c r="U181" s="754">
        <v>836.86821699999825</v>
      </c>
      <c r="V181" s="754">
        <v>297.53164000000038</v>
      </c>
      <c r="W181" s="754">
        <v>292.28334900000061</v>
      </c>
      <c r="X181" s="754">
        <v>217.66844200000008</v>
      </c>
      <c r="Y181" s="754">
        <v>30617.268218999969</v>
      </c>
      <c r="Z181" s="754">
        <v>16399.406579000006</v>
      </c>
      <c r="AA181" s="754">
        <v>1854.587146000001</v>
      </c>
      <c r="AB181" s="756">
        <v>5230.8623630000166</v>
      </c>
    </row>
    <row r="182" spans="1:28" s="123" customFormat="1" ht="15" customHeight="1" x14ac:dyDescent="0.2">
      <c r="B182" s="312"/>
    </row>
    <row r="183" spans="1:28" s="123" customFormat="1" ht="15" customHeight="1" x14ac:dyDescent="0.2">
      <c r="B183" s="312"/>
    </row>
    <row r="184" spans="1:28" s="123" customFormat="1" ht="15" customHeight="1" x14ac:dyDescent="0.2">
      <c r="B184" s="312"/>
    </row>
    <row r="185" spans="1:28" s="123" customFormat="1" ht="15" customHeight="1" x14ac:dyDescent="0.2">
      <c r="B185" s="312"/>
    </row>
    <row r="186" spans="1:28" s="123" customFormat="1" ht="15" customHeight="1" x14ac:dyDescent="0.2">
      <c r="B186" s="312"/>
    </row>
    <row r="187" spans="1:28" s="123" customFormat="1" ht="15" customHeight="1" x14ac:dyDescent="0.2">
      <c r="B187" s="312"/>
    </row>
    <row r="188" spans="1:28" s="123" customFormat="1" ht="15" customHeight="1" x14ac:dyDescent="0.2">
      <c r="B188" s="312"/>
    </row>
    <row r="189" spans="1:28" s="123" customFormat="1" ht="15" customHeight="1" x14ac:dyDescent="0.2">
      <c r="B189" s="312"/>
    </row>
    <row r="190" spans="1:28" s="123" customFormat="1" ht="15" customHeight="1" x14ac:dyDescent="0.2">
      <c r="B190" s="312"/>
    </row>
    <row r="191" spans="1:28" s="123" customFormat="1" ht="15" customHeight="1" x14ac:dyDescent="0.2">
      <c r="B191" s="312"/>
    </row>
    <row r="192" spans="1:28" s="123" customFormat="1" ht="15" customHeight="1" x14ac:dyDescent="0.2">
      <c r="B192" s="312"/>
    </row>
    <row r="193" spans="1:28" s="123" customFormat="1" ht="15" customHeight="1" x14ac:dyDescent="0.2">
      <c r="A193" s="215"/>
      <c r="B193" s="216"/>
      <c r="C193" s="313"/>
      <c r="D193" s="313"/>
      <c r="E193" s="313"/>
      <c r="F193" s="313"/>
      <c r="G193" s="313"/>
      <c r="H193" s="313"/>
      <c r="I193" s="313"/>
      <c r="J193" s="313"/>
      <c r="K193" s="313"/>
      <c r="L193" s="313"/>
      <c r="M193" s="313"/>
      <c r="N193" s="313"/>
      <c r="O193" s="313"/>
      <c r="P193" s="313"/>
      <c r="Q193" s="313"/>
      <c r="R193" s="313"/>
      <c r="S193" s="313"/>
      <c r="T193" s="313"/>
      <c r="U193" s="313"/>
      <c r="V193" s="313"/>
      <c r="W193" s="313"/>
      <c r="X193" s="313"/>
      <c r="Y193" s="313"/>
      <c r="Z193" s="313"/>
      <c r="AA193" s="313"/>
      <c r="AB193" s="313"/>
    </row>
    <row r="194" spans="1:28" s="123" customFormat="1" ht="15" customHeight="1" x14ac:dyDescent="0.2">
      <c r="A194" s="215"/>
      <c r="B194" s="216"/>
      <c r="C194" s="313"/>
      <c r="D194" s="313"/>
      <c r="E194" s="313"/>
      <c r="F194" s="313"/>
      <c r="G194" s="313"/>
      <c r="H194" s="313"/>
      <c r="I194" s="313"/>
      <c r="J194" s="313"/>
      <c r="K194" s="313"/>
      <c r="L194" s="313"/>
      <c r="M194" s="313"/>
      <c r="N194" s="313"/>
      <c r="O194" s="313"/>
      <c r="P194" s="313"/>
      <c r="Q194" s="313"/>
      <c r="R194" s="313"/>
      <c r="S194" s="313"/>
      <c r="T194" s="313"/>
      <c r="U194" s="313"/>
      <c r="V194" s="313"/>
      <c r="W194" s="313"/>
      <c r="X194" s="313"/>
      <c r="Y194" s="313"/>
      <c r="Z194" s="313"/>
      <c r="AA194" s="313"/>
      <c r="AB194" s="313"/>
    </row>
    <row r="195" spans="1:28" s="123" customFormat="1" ht="15" customHeight="1" x14ac:dyDescent="0.2">
      <c r="A195" s="215"/>
      <c r="B195" s="216"/>
      <c r="C195" s="313"/>
      <c r="D195" s="313"/>
      <c r="E195" s="313"/>
      <c r="F195" s="313"/>
      <c r="G195" s="313"/>
      <c r="H195" s="313"/>
      <c r="I195" s="313"/>
      <c r="J195" s="313"/>
      <c r="K195" s="313"/>
      <c r="L195" s="313"/>
      <c r="M195" s="313"/>
      <c r="N195" s="313"/>
      <c r="O195" s="313"/>
      <c r="P195" s="313"/>
      <c r="Q195" s="313"/>
      <c r="R195" s="313"/>
      <c r="S195" s="313"/>
      <c r="T195" s="313"/>
      <c r="U195" s="313"/>
      <c r="V195" s="313"/>
      <c r="W195" s="313"/>
      <c r="X195" s="313"/>
      <c r="Y195" s="313"/>
      <c r="Z195" s="313"/>
      <c r="AA195" s="313"/>
      <c r="AB195" s="313"/>
    </row>
    <row r="196" spans="1:28" s="123" customFormat="1" ht="15" customHeight="1" x14ac:dyDescent="0.2">
      <c r="A196" s="215"/>
      <c r="B196" s="216"/>
      <c r="C196" s="313"/>
      <c r="D196" s="313"/>
      <c r="E196" s="313"/>
      <c r="F196" s="313"/>
      <c r="G196" s="313"/>
      <c r="H196" s="313"/>
      <c r="I196" s="313"/>
      <c r="J196" s="313"/>
      <c r="K196" s="313"/>
      <c r="L196" s="313"/>
      <c r="M196" s="313"/>
      <c r="N196" s="313"/>
      <c r="O196" s="313"/>
      <c r="P196" s="313"/>
      <c r="Q196" s="313"/>
      <c r="R196" s="313"/>
      <c r="S196" s="313"/>
      <c r="T196" s="313"/>
      <c r="U196" s="313"/>
      <c r="V196" s="313"/>
      <c r="W196" s="313"/>
      <c r="X196" s="313"/>
      <c r="Y196" s="313"/>
      <c r="Z196" s="313"/>
      <c r="AA196" s="313"/>
      <c r="AB196" s="313"/>
    </row>
    <row r="197" spans="1:28" s="123" customFormat="1" ht="15" customHeight="1" x14ac:dyDescent="0.2">
      <c r="A197" s="215"/>
      <c r="B197" s="216"/>
      <c r="C197" s="313"/>
      <c r="D197" s="313"/>
      <c r="E197" s="313"/>
      <c r="F197" s="313"/>
      <c r="G197" s="313"/>
      <c r="H197" s="313"/>
      <c r="I197" s="313"/>
      <c r="J197" s="313"/>
      <c r="K197" s="313"/>
      <c r="L197" s="313"/>
      <c r="M197" s="313"/>
      <c r="N197" s="313"/>
      <c r="O197" s="313"/>
      <c r="P197" s="313"/>
      <c r="Q197" s="313"/>
      <c r="R197" s="313"/>
      <c r="S197" s="313"/>
      <c r="T197" s="313"/>
      <c r="U197" s="313"/>
      <c r="V197" s="313"/>
      <c r="W197" s="313"/>
      <c r="X197" s="313"/>
      <c r="Y197" s="313"/>
      <c r="Z197" s="313"/>
      <c r="AA197" s="313"/>
      <c r="AB197" s="313"/>
    </row>
    <row r="198" spans="1:28" s="123" customFormat="1" ht="15" customHeight="1" x14ac:dyDescent="0.2">
      <c r="A198" s="215"/>
      <c r="B198" s="216"/>
      <c r="C198" s="313"/>
      <c r="D198" s="313"/>
      <c r="E198" s="313"/>
      <c r="F198" s="313"/>
      <c r="G198" s="313"/>
      <c r="H198" s="313"/>
      <c r="I198" s="313"/>
      <c r="J198" s="313"/>
      <c r="K198" s="313"/>
      <c r="L198" s="313"/>
      <c r="M198" s="313"/>
      <c r="N198" s="313"/>
      <c r="O198" s="313"/>
      <c r="P198" s="313"/>
      <c r="Q198" s="313"/>
      <c r="R198" s="313"/>
      <c r="S198" s="313"/>
      <c r="T198" s="313"/>
      <c r="U198" s="313"/>
      <c r="V198" s="313"/>
      <c r="W198" s="313"/>
      <c r="X198" s="313"/>
      <c r="Y198" s="313"/>
      <c r="Z198" s="313"/>
      <c r="AA198" s="313"/>
      <c r="AB198" s="313"/>
    </row>
    <row r="199" spans="1:28" s="123" customFormat="1" ht="15" customHeight="1" x14ac:dyDescent="0.2">
      <c r="A199" s="221"/>
      <c r="B199" s="216"/>
      <c r="C199" s="314"/>
      <c r="D199" s="314"/>
      <c r="E199" s="314"/>
      <c r="F199" s="314"/>
      <c r="G199" s="314"/>
      <c r="H199" s="314"/>
      <c r="I199" s="314"/>
      <c r="J199" s="314"/>
      <c r="K199" s="314"/>
      <c r="L199" s="314"/>
      <c r="M199" s="314"/>
      <c r="N199" s="314"/>
      <c r="O199" s="314"/>
      <c r="P199" s="314"/>
      <c r="Q199" s="314"/>
      <c r="R199" s="314"/>
      <c r="S199" s="314"/>
      <c r="T199" s="314"/>
      <c r="U199" s="314"/>
    </row>
    <row r="200" spans="1:28" s="123" customFormat="1" ht="15" customHeight="1" x14ac:dyDescent="0.2">
      <c r="A200" s="218"/>
      <c r="B200" s="216"/>
      <c r="C200" s="314"/>
      <c r="D200" s="314"/>
      <c r="E200" s="314"/>
      <c r="F200" s="314"/>
      <c r="G200" s="314"/>
      <c r="H200" s="314"/>
      <c r="I200" s="314"/>
      <c r="J200" s="314"/>
      <c r="K200" s="314"/>
      <c r="L200" s="314"/>
      <c r="M200" s="314"/>
      <c r="N200" s="314"/>
      <c r="O200" s="314"/>
      <c r="P200" s="314"/>
      <c r="Q200" s="314"/>
      <c r="R200" s="314"/>
      <c r="S200" s="314"/>
      <c r="T200" s="314"/>
      <c r="U200" s="314"/>
    </row>
    <row r="201" spans="1:28" s="123" customFormat="1" ht="15" customHeight="1" x14ac:dyDescent="0.2">
      <c r="A201" s="221"/>
      <c r="B201" s="216"/>
      <c r="C201" s="314"/>
      <c r="D201" s="314"/>
      <c r="E201" s="314"/>
      <c r="F201" s="314"/>
      <c r="G201" s="314"/>
      <c r="H201" s="314"/>
      <c r="I201" s="314"/>
      <c r="J201" s="314"/>
      <c r="K201" s="314"/>
      <c r="L201" s="314"/>
      <c r="M201" s="314"/>
      <c r="N201" s="314"/>
      <c r="O201" s="314"/>
      <c r="P201" s="314"/>
      <c r="Q201" s="314"/>
      <c r="R201" s="314"/>
      <c r="S201" s="314"/>
      <c r="T201" s="314"/>
      <c r="U201" s="314"/>
    </row>
    <row r="202" spans="1:28" s="123" customFormat="1" ht="15" customHeight="1" x14ac:dyDescent="0.2">
      <c r="A202" s="221"/>
      <c r="B202" s="216"/>
      <c r="C202" s="314"/>
      <c r="D202" s="314"/>
      <c r="E202" s="314"/>
      <c r="F202" s="314"/>
      <c r="G202" s="314"/>
      <c r="H202" s="314"/>
      <c r="I202" s="314"/>
      <c r="J202" s="314"/>
      <c r="K202" s="314"/>
      <c r="L202" s="314"/>
      <c r="M202" s="314"/>
      <c r="N202" s="314"/>
      <c r="O202" s="314"/>
      <c r="P202" s="314"/>
      <c r="Q202" s="314"/>
      <c r="R202" s="314"/>
      <c r="S202" s="314"/>
      <c r="T202" s="314"/>
      <c r="U202" s="314"/>
    </row>
    <row r="203" spans="1:28" s="123" customFormat="1" ht="15" customHeight="1" x14ac:dyDescent="0.2">
      <c r="A203" s="221"/>
      <c r="B203" s="216"/>
      <c r="C203" s="314"/>
      <c r="D203" s="314"/>
      <c r="E203" s="314"/>
      <c r="F203" s="314"/>
      <c r="G203" s="314"/>
      <c r="H203" s="314"/>
      <c r="I203" s="314"/>
      <c r="J203" s="314"/>
      <c r="K203" s="314"/>
      <c r="L203" s="314"/>
      <c r="M203" s="314"/>
      <c r="N203" s="314"/>
      <c r="O203" s="314"/>
      <c r="P203" s="314"/>
      <c r="Q203" s="314"/>
      <c r="R203" s="314"/>
      <c r="S203" s="314"/>
      <c r="T203" s="314"/>
      <c r="U203" s="314"/>
    </row>
    <row r="204" spans="1:28" s="123" customFormat="1" ht="15" customHeight="1" x14ac:dyDescent="0.2">
      <c r="A204" s="221"/>
      <c r="B204" s="216"/>
      <c r="C204" s="314"/>
      <c r="D204" s="314"/>
      <c r="E204" s="314"/>
      <c r="F204" s="314"/>
      <c r="G204" s="314"/>
      <c r="H204" s="314"/>
      <c r="I204" s="314"/>
      <c r="J204" s="314"/>
      <c r="K204" s="314"/>
      <c r="L204" s="314"/>
      <c r="M204" s="314"/>
      <c r="N204" s="314"/>
      <c r="O204" s="314"/>
      <c r="P204" s="314"/>
      <c r="Q204" s="314"/>
      <c r="R204" s="314"/>
      <c r="S204" s="314"/>
      <c r="T204" s="314"/>
      <c r="U204" s="314"/>
    </row>
    <row r="205" spans="1:28" s="123" customFormat="1" ht="15" customHeight="1" x14ac:dyDescent="0.2">
      <c r="A205" s="221"/>
      <c r="B205" s="216"/>
      <c r="C205" s="314"/>
      <c r="D205" s="314"/>
      <c r="E205" s="314"/>
      <c r="F205" s="314"/>
      <c r="G205" s="314"/>
      <c r="H205" s="314"/>
      <c r="I205" s="314"/>
      <c r="J205" s="314"/>
      <c r="K205" s="314"/>
      <c r="L205" s="314"/>
      <c r="M205" s="314"/>
      <c r="N205" s="314"/>
      <c r="O205" s="314"/>
      <c r="P205" s="314"/>
      <c r="Q205" s="314"/>
      <c r="R205" s="314"/>
      <c r="S205" s="314"/>
      <c r="T205" s="314"/>
      <c r="U205" s="314"/>
    </row>
    <row r="206" spans="1:28" s="123" customFormat="1" ht="15" customHeight="1" x14ac:dyDescent="0.2">
      <c r="B206" s="312"/>
    </row>
    <row r="207" spans="1:28" s="123" customFormat="1" ht="17.25" customHeight="1" x14ac:dyDescent="0.2"/>
    <row r="208" spans="1:28" s="123" customFormat="1" ht="22.5" customHeight="1" x14ac:dyDescent="0.35">
      <c r="A208" s="1110" t="str">
        <f>A281</f>
        <v>Ethiopia</v>
      </c>
      <c r="B208" s="1111"/>
    </row>
    <row r="209" spans="1:28" s="123" customFormat="1" ht="22.5" customHeight="1" x14ac:dyDescent="0.3">
      <c r="A209" s="223" t="s">
        <v>112</v>
      </c>
      <c r="B209" s="125"/>
    </row>
    <row r="210" spans="1:28" s="123" customFormat="1" ht="22.5" customHeight="1" x14ac:dyDescent="0.35">
      <c r="A210" s="126" t="str">
        <f>A289</f>
        <v>2011</v>
      </c>
      <c r="B210" s="127"/>
    </row>
    <row r="211" spans="1:28" s="123" customFormat="1" ht="15" customHeight="1" x14ac:dyDescent="0.35">
      <c r="A211" s="128"/>
      <c r="B211" s="125"/>
    </row>
    <row r="212" spans="1:28" s="123" customFormat="1" ht="15" customHeight="1" x14ac:dyDescent="0.25">
      <c r="A212" s="129" t="s">
        <v>41</v>
      </c>
      <c r="B212" s="125"/>
    </row>
    <row r="213" spans="1:28" s="123" customFormat="1" ht="15" customHeight="1" x14ac:dyDescent="0.25">
      <c r="A213" s="1112" t="s">
        <v>42</v>
      </c>
      <c r="B213" s="1113"/>
    </row>
    <row r="214" spans="1:28" s="123" customFormat="1" ht="15" customHeight="1" x14ac:dyDescent="0.2">
      <c r="A214" s="1114" t="s">
        <v>43</v>
      </c>
      <c r="B214" s="1115"/>
    </row>
    <row r="215" spans="1:28" s="123" customFormat="1" ht="15" customHeight="1" x14ac:dyDescent="0.2">
      <c r="A215" s="130" t="s">
        <v>44</v>
      </c>
      <c r="B215" s="125" t="str">
        <f>A280</f>
        <v>DHS11</v>
      </c>
    </row>
    <row r="216" spans="1:28" s="123" customFormat="1" ht="15" customHeight="1" x14ac:dyDescent="0.2">
      <c r="A216" s="130"/>
      <c r="B216" s="125"/>
    </row>
    <row r="217" spans="1:28" s="123" customFormat="1" ht="15" customHeight="1" x14ac:dyDescent="0.2">
      <c r="A217" s="130"/>
      <c r="B217" s="132"/>
    </row>
    <row r="218" spans="1:28" s="123" customFormat="1" ht="15" customHeight="1" x14ac:dyDescent="0.2">
      <c r="A218" s="130"/>
      <c r="B218" s="125"/>
    </row>
    <row r="219" spans="1:28" s="123" customFormat="1" ht="15" customHeight="1" x14ac:dyDescent="0.2">
      <c r="A219" s="133"/>
      <c r="B219" s="134"/>
    </row>
    <row r="220" spans="1:28" s="157" customFormat="1" ht="20.100000000000001" customHeight="1" x14ac:dyDescent="0.2">
      <c r="A220" s="1392" t="s">
        <v>279</v>
      </c>
      <c r="B220" s="1393"/>
      <c r="C220" s="1396" t="s">
        <v>48</v>
      </c>
      <c r="D220" s="1397"/>
      <c r="E220" s="1397"/>
      <c r="F220" s="1397"/>
      <c r="G220" s="1398"/>
      <c r="H220" s="1398" t="s">
        <v>49</v>
      </c>
      <c r="I220" s="1397"/>
      <c r="J220" s="1397"/>
      <c r="K220" s="1397"/>
      <c r="L220" s="1398"/>
      <c r="M220" s="1398" t="s">
        <v>50</v>
      </c>
      <c r="N220" s="1397"/>
      <c r="O220" s="1397"/>
      <c r="P220" s="1397"/>
      <c r="Q220" s="1398"/>
      <c r="R220" s="1398" t="s">
        <v>51</v>
      </c>
      <c r="S220" s="1397"/>
      <c r="T220" s="1397"/>
      <c r="U220" s="1397"/>
      <c r="V220" s="1397"/>
      <c r="W220" s="1397"/>
      <c r="X220" s="1397"/>
      <c r="Y220" s="1397"/>
      <c r="Z220" s="1397"/>
      <c r="AA220" s="1397"/>
      <c r="AB220" s="1411"/>
    </row>
    <row r="221" spans="1:28" s="162" customFormat="1" ht="29.1" customHeight="1" x14ac:dyDescent="0.2">
      <c r="A221" s="1394"/>
      <c r="B221" s="1395"/>
      <c r="C221" s="757" t="s">
        <v>0</v>
      </c>
      <c r="D221" s="758" t="s">
        <v>1</v>
      </c>
      <c r="E221" s="758" t="s">
        <v>2</v>
      </c>
      <c r="F221" s="758" t="s">
        <v>3</v>
      </c>
      <c r="G221" s="759" t="s">
        <v>4</v>
      </c>
      <c r="H221" s="758" t="s">
        <v>0</v>
      </c>
      <c r="I221" s="758" t="s">
        <v>1</v>
      </c>
      <c r="J221" s="758" t="s">
        <v>2</v>
      </c>
      <c r="K221" s="758" t="s">
        <v>3</v>
      </c>
      <c r="L221" s="759" t="s">
        <v>4</v>
      </c>
      <c r="M221" s="758" t="s">
        <v>0</v>
      </c>
      <c r="N221" s="758" t="s">
        <v>1</v>
      </c>
      <c r="O221" s="758" t="s">
        <v>2</v>
      </c>
      <c r="P221" s="758" t="s">
        <v>3</v>
      </c>
      <c r="Q221" s="759" t="s">
        <v>4</v>
      </c>
      <c r="R221" s="758" t="s">
        <v>280</v>
      </c>
      <c r="S221" s="758" t="s">
        <v>53</v>
      </c>
      <c r="T221" s="758" t="s">
        <v>54</v>
      </c>
      <c r="U221" s="758" t="s">
        <v>281</v>
      </c>
      <c r="V221" s="758" t="s">
        <v>56</v>
      </c>
      <c r="W221" s="758" t="s">
        <v>57</v>
      </c>
      <c r="X221" s="758" t="s">
        <v>58</v>
      </c>
      <c r="Y221" s="758" t="s">
        <v>59</v>
      </c>
      <c r="Z221" s="758" t="s">
        <v>60</v>
      </c>
      <c r="AA221" s="758" t="s">
        <v>61</v>
      </c>
      <c r="AB221" s="760" t="s">
        <v>62</v>
      </c>
    </row>
    <row r="222" spans="1:28" s="157" customFormat="1" ht="17.100000000000001" customHeight="1" x14ac:dyDescent="0.2">
      <c r="A222" s="1400" t="s">
        <v>113</v>
      </c>
      <c r="B222" s="761" t="s">
        <v>15</v>
      </c>
      <c r="C222" s="762">
        <v>0</v>
      </c>
      <c r="D222" s="763">
        <v>1.0449482439524586E-2</v>
      </c>
      <c r="E222" s="763">
        <v>0.17018455477653049</v>
      </c>
      <c r="F222" s="763">
        <v>4.5061204263307904E-2</v>
      </c>
      <c r="G222" s="764">
        <v>4.4997909957455597</v>
      </c>
      <c r="H222" s="763">
        <v>8.3253347793614096E-2</v>
      </c>
      <c r="I222" s="763">
        <v>0.31587951278696069</v>
      </c>
      <c r="J222" s="763">
        <v>0.75786720488561321</v>
      </c>
      <c r="K222" s="763">
        <v>1.9383599697864222</v>
      </c>
      <c r="L222" s="764">
        <v>20.919968574613581</v>
      </c>
      <c r="M222" s="763">
        <v>0</v>
      </c>
      <c r="N222" s="763">
        <v>0</v>
      </c>
      <c r="O222" s="763">
        <v>0.20517029097098316</v>
      </c>
      <c r="P222" s="763">
        <v>1.0205294036169205E-2</v>
      </c>
      <c r="Q222" s="764">
        <v>0.21921084874439861</v>
      </c>
      <c r="R222" s="763">
        <v>8.9672076742678151</v>
      </c>
      <c r="S222" s="763">
        <v>0.74663970875043861</v>
      </c>
      <c r="T222" s="763">
        <v>0.16244887546937128</v>
      </c>
      <c r="U222" s="763">
        <v>0.20864755316047143</v>
      </c>
      <c r="V222" s="763">
        <v>2.9315313425772596</v>
      </c>
      <c r="W222" s="763">
        <v>4.9015132230471226</v>
      </c>
      <c r="X222" s="763">
        <v>1.7097854048389527</v>
      </c>
      <c r="Y222" s="763">
        <v>0.15114035085300789</v>
      </c>
      <c r="Z222" s="763">
        <v>1.5026704682928049</v>
      </c>
      <c r="AA222" s="763">
        <v>0.37019369247992945</v>
      </c>
      <c r="AB222" s="765">
        <v>2.2488833396453316</v>
      </c>
    </row>
    <row r="223" spans="1:28" s="157" customFormat="1" ht="17.100000000000001" customHeight="1" x14ac:dyDescent="0.2">
      <c r="A223" s="1401"/>
      <c r="B223" s="766" t="s">
        <v>16</v>
      </c>
      <c r="C223" s="767">
        <v>0.40829370494622225</v>
      </c>
      <c r="D223" s="768">
        <v>0.56159908853750706</v>
      </c>
      <c r="E223" s="768">
        <v>0.82808139928910951</v>
      </c>
      <c r="F223" s="768">
        <v>1.5735247846884202</v>
      </c>
      <c r="G223" s="769">
        <v>2.6386022748710198</v>
      </c>
      <c r="H223" s="768">
        <v>0.2817613886288457</v>
      </c>
      <c r="I223" s="768">
        <v>0.91242927643314253</v>
      </c>
      <c r="J223" s="768">
        <v>1.3916554050218248</v>
      </c>
      <c r="K223" s="768">
        <v>2.3493135022891516</v>
      </c>
      <c r="L223" s="769">
        <v>7.5637456105301952</v>
      </c>
      <c r="M223" s="768">
        <v>0.4077285053150751</v>
      </c>
      <c r="N223" s="768">
        <v>0.40489474433439965</v>
      </c>
      <c r="O223" s="768">
        <v>0.76945428844949737</v>
      </c>
      <c r="P223" s="768">
        <v>1.1915135242506136</v>
      </c>
      <c r="Q223" s="769">
        <v>1.7914552829947483</v>
      </c>
      <c r="R223" s="768">
        <v>2.2952183376147688</v>
      </c>
      <c r="S223" s="768">
        <v>1.1185300990324787</v>
      </c>
      <c r="T223" s="768">
        <v>1.8787680303942476</v>
      </c>
      <c r="U223" s="768">
        <v>1.390995860678695</v>
      </c>
      <c r="V223" s="768">
        <v>0.38870769659511945</v>
      </c>
      <c r="W223" s="768">
        <v>4.4857844433690177</v>
      </c>
      <c r="X223" s="768">
        <v>1.4351421026869222</v>
      </c>
      <c r="Y223" s="768">
        <v>0.51301209637407796</v>
      </c>
      <c r="Z223" s="768">
        <v>1.309247333962853</v>
      </c>
      <c r="AA223" s="768">
        <v>0.51114468372693977</v>
      </c>
      <c r="AB223" s="770">
        <v>1.7103691919938639</v>
      </c>
    </row>
    <row r="224" spans="1:28" s="157" customFormat="1" ht="17.100000000000001" customHeight="1" x14ac:dyDescent="0.2">
      <c r="A224" s="1401"/>
      <c r="B224" s="766" t="s">
        <v>20</v>
      </c>
      <c r="C224" s="767">
        <v>99.591706295053783</v>
      </c>
      <c r="D224" s="768">
        <v>99.427951429022983</v>
      </c>
      <c r="E224" s="768">
        <v>99.001734045934342</v>
      </c>
      <c r="F224" s="768">
        <v>98.381414011048278</v>
      </c>
      <c r="G224" s="769">
        <v>92.861606729383368</v>
      </c>
      <c r="H224" s="768">
        <v>99.634985263577548</v>
      </c>
      <c r="I224" s="768">
        <v>98.771691210779906</v>
      </c>
      <c r="J224" s="768">
        <v>97.85047739009255</v>
      </c>
      <c r="K224" s="768">
        <v>95.712326527924375</v>
      </c>
      <c r="L224" s="769">
        <v>71.516285814856346</v>
      </c>
      <c r="M224" s="768">
        <v>99.592271494684951</v>
      </c>
      <c r="N224" s="768">
        <v>99.595105255665601</v>
      </c>
      <c r="O224" s="768">
        <v>99.025375420579536</v>
      </c>
      <c r="P224" s="768">
        <v>98.798281181713193</v>
      </c>
      <c r="Q224" s="769">
        <v>97.989333868260871</v>
      </c>
      <c r="R224" s="768">
        <v>88.737573988117333</v>
      </c>
      <c r="S224" s="768">
        <v>98.134830192217166</v>
      </c>
      <c r="T224" s="768">
        <v>97.958783094136407</v>
      </c>
      <c r="U224" s="768">
        <v>98.400356586160825</v>
      </c>
      <c r="V224" s="768">
        <v>96.679760960827608</v>
      </c>
      <c r="W224" s="768">
        <v>90.612702333583869</v>
      </c>
      <c r="X224" s="768">
        <v>96.855072492474164</v>
      </c>
      <c r="Y224" s="768">
        <v>99.335847552772876</v>
      </c>
      <c r="Z224" s="768">
        <v>97.18808219774435</v>
      </c>
      <c r="AA224" s="768">
        <v>99.11866162379313</v>
      </c>
      <c r="AB224" s="770">
        <v>96.040747468360763</v>
      </c>
    </row>
    <row r="225" spans="1:28" s="157" customFormat="1" ht="17.100000000000001" customHeight="1" x14ac:dyDescent="0.2">
      <c r="A225" s="1401" t="s">
        <v>292</v>
      </c>
      <c r="B225" s="766" t="s">
        <v>293</v>
      </c>
      <c r="C225" s="767">
        <v>0.40800737647982932</v>
      </c>
      <c r="D225" s="768">
        <v>0.5713570056118219</v>
      </c>
      <c r="E225" s="768">
        <v>0.99722809989281713</v>
      </c>
      <c r="F225" s="768">
        <v>1.6158686698184679</v>
      </c>
      <c r="G225" s="769">
        <v>7.0973811743165376</v>
      </c>
      <c r="H225" s="768">
        <v>0.36501473642245968</v>
      </c>
      <c r="I225" s="768">
        <v>1.2006427259433963</v>
      </c>
      <c r="J225" s="768">
        <v>2.1344267062917548</v>
      </c>
      <c r="K225" s="768">
        <v>4.2845864792258528</v>
      </c>
      <c r="L225" s="769">
        <v>28.477909404461382</v>
      </c>
      <c r="M225" s="768">
        <v>0.40737932445723102</v>
      </c>
      <c r="N225" s="768">
        <v>0.40459802203921535</v>
      </c>
      <c r="O225" s="768">
        <v>0.97390069772237509</v>
      </c>
      <c r="P225" s="768">
        <v>1.1992562939492268</v>
      </c>
      <c r="Q225" s="769">
        <v>2.0075260170824998</v>
      </c>
      <c r="R225" s="768">
        <v>11.246154032208889</v>
      </c>
      <c r="S225" s="768">
        <v>1.8626638150856787</v>
      </c>
      <c r="T225" s="768">
        <v>2.0295471758845602</v>
      </c>
      <c r="U225" s="768">
        <v>1.5911930611650922</v>
      </c>
      <c r="V225" s="768">
        <v>3.3057234920649345</v>
      </c>
      <c r="W225" s="768">
        <v>9.3872976664161403</v>
      </c>
      <c r="X225" s="768">
        <v>3.1408441750512806</v>
      </c>
      <c r="Y225" s="768">
        <v>0.66345902967877002</v>
      </c>
      <c r="Z225" s="768">
        <v>2.8119178022556572</v>
      </c>
      <c r="AA225" s="768">
        <v>0.88035086597111523</v>
      </c>
      <c r="AB225" s="770">
        <v>3.9563785689542343</v>
      </c>
    </row>
    <row r="226" spans="1:28" s="157" customFormat="1" ht="17.100000000000001" customHeight="1" x14ac:dyDescent="0.2">
      <c r="A226" s="1401"/>
      <c r="B226" s="766" t="s">
        <v>294</v>
      </c>
      <c r="C226" s="767">
        <v>98.580025645974871</v>
      </c>
      <c r="D226" s="768">
        <v>97.74881614475126</v>
      </c>
      <c r="E226" s="768">
        <v>97.536724024135353</v>
      </c>
      <c r="F226" s="768">
        <v>96.647718717437996</v>
      </c>
      <c r="G226" s="769">
        <v>91.193694952285014</v>
      </c>
      <c r="H226" s="768">
        <v>97.946466311429305</v>
      </c>
      <c r="I226" s="768">
        <v>94.912106761865815</v>
      </c>
      <c r="J226" s="768">
        <v>95.515578263658625</v>
      </c>
      <c r="K226" s="768">
        <v>95.019011574572673</v>
      </c>
      <c r="L226" s="769">
        <v>70.930311352372115</v>
      </c>
      <c r="M226" s="768">
        <v>98.491005945399948</v>
      </c>
      <c r="N226" s="768">
        <v>98.4228329367577</v>
      </c>
      <c r="O226" s="768">
        <v>97.202319915174613</v>
      </c>
      <c r="P226" s="768">
        <v>97.056451382706143</v>
      </c>
      <c r="Q226" s="769">
        <v>96.586010653960003</v>
      </c>
      <c r="R226" s="768">
        <v>88.147310501618364</v>
      </c>
      <c r="S226" s="768">
        <v>97.67230356646499</v>
      </c>
      <c r="T226" s="768">
        <v>93.199291303362244</v>
      </c>
      <c r="U226" s="768">
        <v>94.448344905898139</v>
      </c>
      <c r="V226" s="768">
        <v>91.301721051420984</v>
      </c>
      <c r="W226" s="768">
        <v>89.2965325917352</v>
      </c>
      <c r="X226" s="768">
        <v>96.610579923676511</v>
      </c>
      <c r="Y226" s="768">
        <v>99.014319529766894</v>
      </c>
      <c r="Z226" s="768">
        <v>97.053643775441557</v>
      </c>
      <c r="AA226" s="768">
        <v>97.777501095653562</v>
      </c>
      <c r="AB226" s="770">
        <v>95.641200538908791</v>
      </c>
    </row>
    <row r="227" spans="1:28" s="157" customFormat="1" ht="17.100000000000001" customHeight="1" x14ac:dyDescent="0.2">
      <c r="A227" s="1401"/>
      <c r="B227" s="766" t="s">
        <v>295</v>
      </c>
      <c r="C227" s="767">
        <v>7.0128062941998123E-2</v>
      </c>
      <c r="D227" s="768">
        <v>0.12089277035137469</v>
      </c>
      <c r="E227" s="768">
        <v>0.1039656985791881</v>
      </c>
      <c r="F227" s="768">
        <v>0.16788228440182293</v>
      </c>
      <c r="G227" s="769">
        <v>0.57404825759567113</v>
      </c>
      <c r="H227" s="768">
        <v>0</v>
      </c>
      <c r="I227" s="768">
        <v>2.2523703745760342</v>
      </c>
      <c r="J227" s="768">
        <v>0.69964408107241416</v>
      </c>
      <c r="K227" s="768">
        <v>7.1996920237197781E-2</v>
      </c>
      <c r="L227" s="769">
        <v>2.0379296901565484E-2</v>
      </c>
      <c r="M227" s="768">
        <v>8.5640531209412965E-2</v>
      </c>
      <c r="N227" s="768">
        <v>7.3283810011423658E-2</v>
      </c>
      <c r="O227" s="768">
        <v>7.4272875257846968E-2</v>
      </c>
      <c r="P227" s="768">
        <v>0.2049168491067227</v>
      </c>
      <c r="Q227" s="769">
        <v>0.15617285272173242</v>
      </c>
      <c r="R227" s="768">
        <v>0.14448023593257592</v>
      </c>
      <c r="S227" s="768">
        <v>0.13435734841849045</v>
      </c>
      <c r="T227" s="768">
        <v>0.57170455259001107</v>
      </c>
      <c r="U227" s="768">
        <v>0.52826477457202903</v>
      </c>
      <c r="V227" s="768">
        <v>0.41150600230186429</v>
      </c>
      <c r="W227" s="768">
        <v>0</v>
      </c>
      <c r="X227" s="768">
        <v>0.12983868355708089</v>
      </c>
      <c r="Y227" s="768">
        <v>0.10440638308435678</v>
      </c>
      <c r="Z227" s="768">
        <v>0</v>
      </c>
      <c r="AA227" s="768">
        <v>0.11204666248668148</v>
      </c>
      <c r="AB227" s="770">
        <v>7.2588516695909072E-2</v>
      </c>
    </row>
    <row r="228" spans="1:28" s="157" customFormat="1" ht="17.100000000000001" customHeight="1" x14ac:dyDescent="0.2">
      <c r="A228" s="1401"/>
      <c r="B228" s="766" t="s">
        <v>296</v>
      </c>
      <c r="C228" s="767">
        <v>0.94183891460332803</v>
      </c>
      <c r="D228" s="768">
        <v>1.5589340792855249</v>
      </c>
      <c r="E228" s="768">
        <v>1.3620821773926153</v>
      </c>
      <c r="F228" s="768">
        <v>1.5685303283417238</v>
      </c>
      <c r="G228" s="769">
        <v>1.1343954782082808</v>
      </c>
      <c r="H228" s="768">
        <v>1.6885189521482082</v>
      </c>
      <c r="I228" s="768">
        <v>1.6348801376147903</v>
      </c>
      <c r="J228" s="768">
        <v>1.6477040401291432</v>
      </c>
      <c r="K228" s="768">
        <v>0.62440502596425984</v>
      </c>
      <c r="L228" s="769">
        <v>0.57139994626509205</v>
      </c>
      <c r="M228" s="768">
        <v>1.0159741989334397</v>
      </c>
      <c r="N228" s="768">
        <v>1.0992852311916272</v>
      </c>
      <c r="O228" s="768">
        <v>1.7495065118451933</v>
      </c>
      <c r="P228" s="768">
        <v>1.5393754742378793</v>
      </c>
      <c r="Q228" s="769">
        <v>1.2502904762357927</v>
      </c>
      <c r="R228" s="768">
        <v>0.46205523024007417</v>
      </c>
      <c r="S228" s="768">
        <v>0.33067527003096692</v>
      </c>
      <c r="T228" s="768">
        <v>4.1994569681633536</v>
      </c>
      <c r="U228" s="768">
        <v>3.4321972583647615</v>
      </c>
      <c r="V228" s="768">
        <v>4.9553716593180228</v>
      </c>
      <c r="W228" s="768">
        <v>1.3161697418486855</v>
      </c>
      <c r="X228" s="768">
        <v>0.11873721771518014</v>
      </c>
      <c r="Y228" s="768">
        <v>0.21781505746997465</v>
      </c>
      <c r="Z228" s="768">
        <v>0.13443842230279407</v>
      </c>
      <c r="AA228" s="768">
        <v>1.2301013758886468</v>
      </c>
      <c r="AB228" s="770">
        <v>0.32983237544102251</v>
      </c>
    </row>
    <row r="229" spans="1:28" s="157" customFormat="1" ht="17.100000000000001" customHeight="1" x14ac:dyDescent="0.2">
      <c r="A229" s="1402"/>
      <c r="B229" s="771" t="s">
        <v>297</v>
      </c>
      <c r="C229" s="772">
        <v>0</v>
      </c>
      <c r="D229" s="773">
        <v>0</v>
      </c>
      <c r="E229" s="773">
        <v>0</v>
      </c>
      <c r="F229" s="773">
        <v>0</v>
      </c>
      <c r="G229" s="774">
        <v>4.8013759448417641E-4</v>
      </c>
      <c r="H229" s="773">
        <v>0</v>
      </c>
      <c r="I229" s="773">
        <v>0</v>
      </c>
      <c r="J229" s="773">
        <v>2.6469088480698417E-3</v>
      </c>
      <c r="K229" s="773">
        <v>0</v>
      </c>
      <c r="L229" s="774">
        <v>0</v>
      </c>
      <c r="M229" s="773">
        <v>0</v>
      </c>
      <c r="N229" s="773">
        <v>0</v>
      </c>
      <c r="O229" s="773">
        <v>0</v>
      </c>
      <c r="P229" s="773">
        <v>0</v>
      </c>
      <c r="Q229" s="774">
        <v>0</v>
      </c>
      <c r="R229" s="773">
        <v>0</v>
      </c>
      <c r="S229" s="773">
        <v>0</v>
      </c>
      <c r="T229" s="773">
        <v>0</v>
      </c>
      <c r="U229" s="773">
        <v>0</v>
      </c>
      <c r="V229" s="773">
        <v>2.5677794894259427E-2</v>
      </c>
      <c r="W229" s="773">
        <v>0</v>
      </c>
      <c r="X229" s="773">
        <v>0</v>
      </c>
      <c r="Y229" s="773">
        <v>0</v>
      </c>
      <c r="Z229" s="773">
        <v>0</v>
      </c>
      <c r="AA229" s="773">
        <v>0</v>
      </c>
      <c r="AB229" s="775">
        <v>0</v>
      </c>
    </row>
    <row r="230" spans="1:28" s="157" customFormat="1" ht="15" customHeight="1" x14ac:dyDescent="0.2">
      <c r="B230" s="135"/>
    </row>
    <row r="231" spans="1:28" s="162" customFormat="1" ht="20.100000000000001" customHeight="1" x14ac:dyDescent="0.2">
      <c r="A231" s="1392" t="s">
        <v>291</v>
      </c>
      <c r="B231" s="1393"/>
      <c r="C231" s="1412" t="s">
        <v>48</v>
      </c>
      <c r="D231" s="1413"/>
      <c r="E231" s="1413"/>
      <c r="F231" s="1413"/>
      <c r="G231" s="1414"/>
      <c r="H231" s="1414" t="s">
        <v>49</v>
      </c>
      <c r="I231" s="1413"/>
      <c r="J231" s="1413"/>
      <c r="K231" s="1413"/>
      <c r="L231" s="1414"/>
      <c r="M231" s="1414" t="s">
        <v>50</v>
      </c>
      <c r="N231" s="1413"/>
      <c r="O231" s="1413"/>
      <c r="P231" s="1413"/>
      <c r="Q231" s="1414"/>
      <c r="R231" s="1414" t="s">
        <v>51</v>
      </c>
      <c r="S231" s="1413"/>
      <c r="T231" s="1413"/>
      <c r="U231" s="1413"/>
      <c r="V231" s="1413"/>
      <c r="W231" s="1413"/>
      <c r="X231" s="1413"/>
      <c r="Y231" s="1413"/>
      <c r="Z231" s="1413"/>
      <c r="AA231" s="1413"/>
      <c r="AB231" s="1415"/>
    </row>
    <row r="232" spans="1:28" s="157" customFormat="1" ht="29.1" customHeight="1" x14ac:dyDescent="0.2">
      <c r="A232" s="1394"/>
      <c r="B232" s="1395"/>
      <c r="C232" s="776" t="s">
        <v>0</v>
      </c>
      <c r="D232" s="777" t="s">
        <v>1</v>
      </c>
      <c r="E232" s="777" t="s">
        <v>2</v>
      </c>
      <c r="F232" s="777" t="s">
        <v>3</v>
      </c>
      <c r="G232" s="778" t="s">
        <v>4</v>
      </c>
      <c r="H232" s="777" t="s">
        <v>0</v>
      </c>
      <c r="I232" s="777" t="s">
        <v>1</v>
      </c>
      <c r="J232" s="777" t="s">
        <v>2</v>
      </c>
      <c r="K232" s="777" t="s">
        <v>3</v>
      </c>
      <c r="L232" s="778" t="s">
        <v>4</v>
      </c>
      <c r="M232" s="777" t="s">
        <v>0</v>
      </c>
      <c r="N232" s="777" t="s">
        <v>1</v>
      </c>
      <c r="O232" s="777" t="s">
        <v>2</v>
      </c>
      <c r="P232" s="777" t="s">
        <v>3</v>
      </c>
      <c r="Q232" s="778" t="s">
        <v>4</v>
      </c>
      <c r="R232" s="777" t="s">
        <v>280</v>
      </c>
      <c r="S232" s="777" t="s">
        <v>53</v>
      </c>
      <c r="T232" s="777" t="s">
        <v>54</v>
      </c>
      <c r="U232" s="777" t="s">
        <v>281</v>
      </c>
      <c r="V232" s="777" t="s">
        <v>56</v>
      </c>
      <c r="W232" s="777" t="s">
        <v>57</v>
      </c>
      <c r="X232" s="777" t="s">
        <v>58</v>
      </c>
      <c r="Y232" s="777" t="s">
        <v>59</v>
      </c>
      <c r="Z232" s="777" t="s">
        <v>60</v>
      </c>
      <c r="AA232" s="777" t="s">
        <v>61</v>
      </c>
      <c r="AB232" s="779" t="s">
        <v>62</v>
      </c>
    </row>
    <row r="233" spans="1:28" s="157" customFormat="1" ht="17.100000000000001" customHeight="1" x14ac:dyDescent="0.2">
      <c r="A233" s="1400" t="s">
        <v>113</v>
      </c>
      <c r="B233" s="761" t="s">
        <v>15</v>
      </c>
      <c r="C233" s="780">
        <v>0</v>
      </c>
      <c r="D233" s="781">
        <v>1.6653960000000001</v>
      </c>
      <c r="E233" s="781">
        <v>27.159648999999995</v>
      </c>
      <c r="F233" s="781">
        <v>7.179182</v>
      </c>
      <c r="G233" s="782">
        <v>713.87321899999995</v>
      </c>
      <c r="H233" s="781">
        <v>2.4055720000000003</v>
      </c>
      <c r="I233" s="781">
        <v>8.8925669999999997</v>
      </c>
      <c r="J233" s="781">
        <v>21.781618999999999</v>
      </c>
      <c r="K233" s="781">
        <v>56.063689999999994</v>
      </c>
      <c r="L233" s="782">
        <v>603.99723300000039</v>
      </c>
      <c r="M233" s="781">
        <v>0</v>
      </c>
      <c r="N233" s="781">
        <v>0</v>
      </c>
      <c r="O233" s="781">
        <v>26.789560999999999</v>
      </c>
      <c r="P233" s="781">
        <v>1.33131</v>
      </c>
      <c r="Q233" s="782">
        <v>28.615894000000004</v>
      </c>
      <c r="R233" s="781">
        <v>265.96402399999988</v>
      </c>
      <c r="S233" s="781">
        <v>5.047453</v>
      </c>
      <c r="T233" s="781">
        <v>32.907347999999999</v>
      </c>
      <c r="U233" s="781">
        <v>1.7368809999999999</v>
      </c>
      <c r="V233" s="781">
        <v>8.7082479999999975</v>
      </c>
      <c r="W233" s="781">
        <v>14.326307</v>
      </c>
      <c r="X233" s="781">
        <v>3.7204629999999996</v>
      </c>
      <c r="Y233" s="781">
        <v>46.266604000000001</v>
      </c>
      <c r="Z233" s="781">
        <v>246.56070399999993</v>
      </c>
      <c r="AA233" s="781">
        <v>6.8578720000000004</v>
      </c>
      <c r="AB233" s="783">
        <v>117.78154199999997</v>
      </c>
    </row>
    <row r="234" spans="1:28" s="157" customFormat="1" ht="17.100000000000001" customHeight="1" x14ac:dyDescent="0.2">
      <c r="A234" s="1401"/>
      <c r="B234" s="766" t="s">
        <v>16</v>
      </c>
      <c r="C234" s="784">
        <v>65.142955000000001</v>
      </c>
      <c r="D234" s="785">
        <v>89.505377999999993</v>
      </c>
      <c r="E234" s="785">
        <v>132.15300400000004</v>
      </c>
      <c r="F234" s="785">
        <v>250.69504899999995</v>
      </c>
      <c r="G234" s="786">
        <v>418.60333099999991</v>
      </c>
      <c r="H234" s="785">
        <v>8.1413820000000019</v>
      </c>
      <c r="I234" s="785">
        <v>25.686498</v>
      </c>
      <c r="J234" s="785">
        <v>39.997123000000002</v>
      </c>
      <c r="K234" s="785">
        <v>67.949806000000009</v>
      </c>
      <c r="L234" s="786">
        <v>218.37898100000001</v>
      </c>
      <c r="M234" s="785">
        <v>53.261195999999998</v>
      </c>
      <c r="N234" s="785">
        <v>52.921458000000008</v>
      </c>
      <c r="O234" s="785">
        <v>100.46943199999998</v>
      </c>
      <c r="P234" s="785">
        <v>155.43637100000004</v>
      </c>
      <c r="Q234" s="786">
        <v>233.85746999999995</v>
      </c>
      <c r="R234" s="785">
        <v>68.075316999999998</v>
      </c>
      <c r="S234" s="785">
        <v>7.5615160000000001</v>
      </c>
      <c r="T234" s="785">
        <v>380.58295700000002</v>
      </c>
      <c r="U234" s="785">
        <v>11.579308000000001</v>
      </c>
      <c r="V234" s="785">
        <v>1.154674</v>
      </c>
      <c r="W234" s="785">
        <v>13.111201000000001</v>
      </c>
      <c r="X234" s="785">
        <v>3.1228439999999997</v>
      </c>
      <c r="Y234" s="785">
        <v>157.04163300000002</v>
      </c>
      <c r="Z234" s="785">
        <v>214.82351</v>
      </c>
      <c r="AA234" s="785">
        <v>9.4690019999999997</v>
      </c>
      <c r="AB234" s="787">
        <v>89.57775500000001</v>
      </c>
    </row>
    <row r="235" spans="1:28" s="157" customFormat="1" ht="17.100000000000001" customHeight="1" x14ac:dyDescent="0.2">
      <c r="A235" s="1401"/>
      <c r="B235" s="766" t="s">
        <v>20</v>
      </c>
      <c r="C235" s="784">
        <v>15889.782191000037</v>
      </c>
      <c r="D235" s="785">
        <v>15846.422400000012</v>
      </c>
      <c r="E235" s="785">
        <v>15799.626180000065</v>
      </c>
      <c r="F235" s="785">
        <v>15674.194423999996</v>
      </c>
      <c r="G235" s="786">
        <v>14732.109597999963</v>
      </c>
      <c r="H235" s="785">
        <v>2878.9128260000043</v>
      </c>
      <c r="I235" s="785">
        <v>2780.597811000006</v>
      </c>
      <c r="J235" s="785">
        <v>2812.2892820000025</v>
      </c>
      <c r="K235" s="785">
        <v>2768.3125359999967</v>
      </c>
      <c r="L235" s="786">
        <v>2064.8041889999968</v>
      </c>
      <c r="M235" s="785">
        <v>13009.645936000015</v>
      </c>
      <c r="N235" s="785">
        <v>13017.502088000034</v>
      </c>
      <c r="O235" s="785">
        <v>12929.973062000008</v>
      </c>
      <c r="P235" s="785">
        <v>12888.520336000027</v>
      </c>
      <c r="Q235" s="786">
        <v>12791.576726999987</v>
      </c>
      <c r="R235" s="785">
        <v>2631.9232380000008</v>
      </c>
      <c r="S235" s="785">
        <v>663.41360799999927</v>
      </c>
      <c r="T235" s="785">
        <v>19843.558507999929</v>
      </c>
      <c r="U235" s="785">
        <v>819.13114799999823</v>
      </c>
      <c r="V235" s="785">
        <v>287.19165400000037</v>
      </c>
      <c r="W235" s="785">
        <v>264.84584100000063</v>
      </c>
      <c r="X235" s="785">
        <v>210.75493600000016</v>
      </c>
      <c r="Y235" s="785">
        <v>30408.374042999963</v>
      </c>
      <c r="Z235" s="785">
        <v>15946.784390000012</v>
      </c>
      <c r="AA235" s="785">
        <v>1836.182269000001</v>
      </c>
      <c r="AB235" s="787">
        <v>5029.9751580000138</v>
      </c>
    </row>
    <row r="236" spans="1:28" s="157" customFormat="1" ht="17.100000000000001" customHeight="1" x14ac:dyDescent="0.2">
      <c r="A236" s="1401" t="s">
        <v>292</v>
      </c>
      <c r="B236" s="766" t="s">
        <v>293</v>
      </c>
      <c r="C236" s="784">
        <v>65.142955000000001</v>
      </c>
      <c r="D236" s="785">
        <v>91.17077399999998</v>
      </c>
      <c r="E236" s="785">
        <v>159.31265300000001</v>
      </c>
      <c r="F236" s="785">
        <v>257.87423099999995</v>
      </c>
      <c r="G236" s="786">
        <v>1132.476549999999</v>
      </c>
      <c r="H236" s="785">
        <v>10.546953999999999</v>
      </c>
      <c r="I236" s="785">
        <v>34.579065</v>
      </c>
      <c r="J236" s="785">
        <v>61.778741999999994</v>
      </c>
      <c r="K236" s="785">
        <v>124.013496</v>
      </c>
      <c r="L236" s="786">
        <v>822.376214</v>
      </c>
      <c r="M236" s="785">
        <v>53.261195999999998</v>
      </c>
      <c r="N236" s="785">
        <v>52.921458000000008</v>
      </c>
      <c r="O236" s="785">
        <v>127.25899299999998</v>
      </c>
      <c r="P236" s="785">
        <v>156.76768100000004</v>
      </c>
      <c r="Q236" s="786">
        <v>262.47336399999989</v>
      </c>
      <c r="R236" s="785">
        <v>334.03934100000004</v>
      </c>
      <c r="S236" s="785">
        <v>12.608969000000002</v>
      </c>
      <c r="T236" s="785">
        <v>413.49030500000009</v>
      </c>
      <c r="U236" s="785">
        <v>13.316189</v>
      </c>
      <c r="V236" s="785">
        <v>9.8629219999999922</v>
      </c>
      <c r="W236" s="785">
        <v>27.437508000000001</v>
      </c>
      <c r="X236" s="785">
        <v>6.8433070000000029</v>
      </c>
      <c r="Y236" s="785">
        <v>203.30823700000005</v>
      </c>
      <c r="Z236" s="785">
        <v>461.38421399999982</v>
      </c>
      <c r="AA236" s="785">
        <v>16.326874</v>
      </c>
      <c r="AB236" s="787">
        <v>207.359297</v>
      </c>
    </row>
    <row r="237" spans="1:28" s="157" customFormat="1" ht="17.100000000000001" customHeight="1" x14ac:dyDescent="0.2">
      <c r="A237" s="1401"/>
      <c r="B237" s="766" t="s">
        <v>294</v>
      </c>
      <c r="C237" s="784">
        <v>15739.407042000041</v>
      </c>
      <c r="D237" s="785">
        <v>15597.665099000009</v>
      </c>
      <c r="E237" s="785">
        <v>15582.026089000065</v>
      </c>
      <c r="F237" s="785">
        <v>15423.874852999999</v>
      </c>
      <c r="G237" s="786">
        <v>14551.102512999973</v>
      </c>
      <c r="H237" s="785">
        <v>2830.1237500000034</v>
      </c>
      <c r="I237" s="785">
        <v>2733.5125080000062</v>
      </c>
      <c r="J237" s="785">
        <v>2764.5982170000025</v>
      </c>
      <c r="K237" s="785">
        <v>2750.2396949999975</v>
      </c>
      <c r="L237" s="786">
        <v>2048.3034789999979</v>
      </c>
      <c r="M237" s="785">
        <v>12876.816414000019</v>
      </c>
      <c r="N237" s="785">
        <v>12873.71548000003</v>
      </c>
      <c r="O237" s="785">
        <v>12701.366144000011</v>
      </c>
      <c r="P237" s="785">
        <v>12687.292021000027</v>
      </c>
      <c r="Q237" s="786">
        <v>12628.107887999986</v>
      </c>
      <c r="R237" s="785">
        <v>2618.1990240000005</v>
      </c>
      <c r="S237" s="785">
        <v>661.17516099999943</v>
      </c>
      <c r="T237" s="785">
        <v>18987.981084999956</v>
      </c>
      <c r="U237" s="785">
        <v>790.40817999999842</v>
      </c>
      <c r="V237" s="785">
        <v>272.40685900000062</v>
      </c>
      <c r="W237" s="785">
        <v>260.99889600000068</v>
      </c>
      <c r="X237" s="785">
        <v>210.4962300000002</v>
      </c>
      <c r="Y237" s="785">
        <v>30341.627501999967</v>
      </c>
      <c r="Z237" s="785">
        <v>15924.72550700001</v>
      </c>
      <c r="AA237" s="785">
        <v>1813.368967000001</v>
      </c>
      <c r="AB237" s="787">
        <v>5012.6881850000127</v>
      </c>
    </row>
    <row r="238" spans="1:28" s="157" customFormat="1" ht="17.100000000000001" customHeight="1" x14ac:dyDescent="0.2">
      <c r="A238" s="1401"/>
      <c r="B238" s="766" t="s">
        <v>295</v>
      </c>
      <c r="C238" s="784">
        <v>11.196731999999999</v>
      </c>
      <c r="D238" s="785">
        <v>19.290718999999999</v>
      </c>
      <c r="E238" s="785">
        <v>16.609089999999998</v>
      </c>
      <c r="F238" s="785">
        <v>26.792099999999998</v>
      </c>
      <c r="G238" s="786">
        <v>91.596629000000007</v>
      </c>
      <c r="H238" s="785">
        <v>0</v>
      </c>
      <c r="I238" s="785">
        <v>64.869306999999992</v>
      </c>
      <c r="J238" s="785">
        <v>20.250464000000001</v>
      </c>
      <c r="K238" s="785">
        <v>2.0838860000000001</v>
      </c>
      <c r="L238" s="786">
        <v>0.588507</v>
      </c>
      <c r="M238" s="785">
        <v>11.196731999999999</v>
      </c>
      <c r="N238" s="785">
        <v>9.5855289999999993</v>
      </c>
      <c r="O238" s="785">
        <v>9.70519</v>
      </c>
      <c r="P238" s="785">
        <v>26.786884000000001</v>
      </c>
      <c r="Q238" s="786">
        <v>20.418771</v>
      </c>
      <c r="R238" s="785">
        <v>4.2914300000000001</v>
      </c>
      <c r="S238" s="785">
        <v>0.90950799999999998</v>
      </c>
      <c r="T238" s="785">
        <v>116.476371</v>
      </c>
      <c r="U238" s="785">
        <v>4.4208799999999995</v>
      </c>
      <c r="V238" s="785">
        <v>1.227765</v>
      </c>
      <c r="W238" s="785">
        <v>0</v>
      </c>
      <c r="X238" s="785">
        <v>0.28289399999999998</v>
      </c>
      <c r="Y238" s="785">
        <v>31.993954000000002</v>
      </c>
      <c r="Z238" s="785">
        <v>0</v>
      </c>
      <c r="AA238" s="785">
        <v>2.0780029999999998</v>
      </c>
      <c r="AB238" s="787">
        <v>3.8044649999999995</v>
      </c>
    </row>
    <row r="239" spans="1:28" s="157" customFormat="1" ht="17.100000000000001" customHeight="1" x14ac:dyDescent="0.2">
      <c r="A239" s="1401"/>
      <c r="B239" s="766" t="s">
        <v>296</v>
      </c>
      <c r="C239" s="784">
        <v>150.37514900000002</v>
      </c>
      <c r="D239" s="785">
        <v>248.75730099999993</v>
      </c>
      <c r="E239" s="785">
        <v>217.60009100000005</v>
      </c>
      <c r="F239" s="785">
        <v>250.31957099999994</v>
      </c>
      <c r="G239" s="786">
        <v>181.00708499999993</v>
      </c>
      <c r="H239" s="785">
        <v>48.789075999999994</v>
      </c>
      <c r="I239" s="785">
        <v>47.085303000000003</v>
      </c>
      <c r="J239" s="785">
        <v>47.691064999999995</v>
      </c>
      <c r="K239" s="785">
        <v>18.072841</v>
      </c>
      <c r="L239" s="786">
        <v>16.500709999999998</v>
      </c>
      <c r="M239" s="785">
        <v>132.82952200000003</v>
      </c>
      <c r="N239" s="785">
        <v>143.78660799999997</v>
      </c>
      <c r="O239" s="785">
        <v>228.60691800000001</v>
      </c>
      <c r="P239" s="785">
        <v>201.22831500000001</v>
      </c>
      <c r="Q239" s="786">
        <v>163.46883900000003</v>
      </c>
      <c r="R239" s="785">
        <v>13.724214</v>
      </c>
      <c r="S239" s="785">
        <v>2.2384469999999999</v>
      </c>
      <c r="T239" s="785">
        <v>855.57742300000041</v>
      </c>
      <c r="U239" s="785">
        <v>28.722968000000005</v>
      </c>
      <c r="V239" s="785">
        <v>14.784795000000001</v>
      </c>
      <c r="W239" s="785">
        <v>3.8469450000000003</v>
      </c>
      <c r="X239" s="785">
        <v>0.25870599999999999</v>
      </c>
      <c r="Y239" s="785">
        <v>66.746540999999993</v>
      </c>
      <c r="Z239" s="785">
        <v>22.058883000000002</v>
      </c>
      <c r="AA239" s="785">
        <v>22.813301999999997</v>
      </c>
      <c r="AB239" s="787">
        <v>17.286973</v>
      </c>
    </row>
    <row r="240" spans="1:28" s="157" customFormat="1" ht="17.100000000000001" customHeight="1" x14ac:dyDescent="0.2">
      <c r="A240" s="1401"/>
      <c r="B240" s="788" t="s">
        <v>297</v>
      </c>
      <c r="C240" s="784">
        <v>0</v>
      </c>
      <c r="D240" s="785">
        <v>0</v>
      </c>
      <c r="E240" s="785">
        <v>0</v>
      </c>
      <c r="F240" s="785">
        <v>0</v>
      </c>
      <c r="G240" s="786">
        <v>7.6612E-2</v>
      </c>
      <c r="H240" s="785">
        <v>0</v>
      </c>
      <c r="I240" s="785">
        <v>0</v>
      </c>
      <c r="J240" s="785">
        <v>7.6612E-2</v>
      </c>
      <c r="K240" s="785">
        <v>0</v>
      </c>
      <c r="L240" s="786">
        <v>0</v>
      </c>
      <c r="M240" s="785">
        <v>0</v>
      </c>
      <c r="N240" s="785">
        <v>0</v>
      </c>
      <c r="O240" s="785">
        <v>0</v>
      </c>
      <c r="P240" s="785">
        <v>0</v>
      </c>
      <c r="Q240" s="786">
        <v>0</v>
      </c>
      <c r="R240" s="785">
        <v>0</v>
      </c>
      <c r="S240" s="785">
        <v>0</v>
      </c>
      <c r="T240" s="785">
        <v>0</v>
      </c>
      <c r="U240" s="785">
        <v>0</v>
      </c>
      <c r="V240" s="785">
        <v>7.6612E-2</v>
      </c>
      <c r="W240" s="785">
        <v>0</v>
      </c>
      <c r="X240" s="785">
        <v>0</v>
      </c>
      <c r="Y240" s="785">
        <v>0</v>
      </c>
      <c r="Z240" s="785">
        <v>0</v>
      </c>
      <c r="AA240" s="785">
        <v>0</v>
      </c>
      <c r="AB240" s="787">
        <v>0</v>
      </c>
    </row>
    <row r="241" spans="1:28" s="157" customFormat="1" ht="17.100000000000001" customHeight="1" x14ac:dyDescent="0.2">
      <c r="A241" s="1402"/>
      <c r="B241" s="789" t="s">
        <v>111</v>
      </c>
      <c r="C241" s="790">
        <v>15966.121878000036</v>
      </c>
      <c r="D241" s="791">
        <v>15956.883893000011</v>
      </c>
      <c r="E241" s="791">
        <v>15975.547923000069</v>
      </c>
      <c r="F241" s="791">
        <v>15958.860754999996</v>
      </c>
      <c r="G241" s="792">
        <v>15956.259388999972</v>
      </c>
      <c r="H241" s="791">
        <v>2889.4597800000042</v>
      </c>
      <c r="I241" s="791">
        <v>2880.0461830000054</v>
      </c>
      <c r="J241" s="791">
        <v>2894.3951000000025</v>
      </c>
      <c r="K241" s="791">
        <v>2894.409917999998</v>
      </c>
      <c r="L241" s="792">
        <v>2887.7689099999934</v>
      </c>
      <c r="M241" s="791">
        <v>13074.103864000015</v>
      </c>
      <c r="N241" s="791">
        <v>13080.009075000034</v>
      </c>
      <c r="O241" s="791">
        <v>13066.937245000006</v>
      </c>
      <c r="P241" s="791">
        <v>13072.074901000031</v>
      </c>
      <c r="Q241" s="792">
        <v>13074.468861999983</v>
      </c>
      <c r="R241" s="791">
        <v>2970.2540090000034</v>
      </c>
      <c r="S241" s="791">
        <v>676.93208499999855</v>
      </c>
      <c r="T241" s="791">
        <v>20373.525183999922</v>
      </c>
      <c r="U241" s="791">
        <v>836.86821699999825</v>
      </c>
      <c r="V241" s="791">
        <v>298.35895300000044</v>
      </c>
      <c r="W241" s="791">
        <v>292.28334900000061</v>
      </c>
      <c r="X241" s="791">
        <v>217.88113700000008</v>
      </c>
      <c r="Y241" s="791">
        <v>30643.67623399997</v>
      </c>
      <c r="Z241" s="791">
        <v>16408.16860400001</v>
      </c>
      <c r="AA241" s="791">
        <v>1854.587146000001</v>
      </c>
      <c r="AB241" s="793">
        <v>5241.1389200000149</v>
      </c>
    </row>
    <row r="242" spans="1:28" s="157" customFormat="1" ht="15" customHeight="1" x14ac:dyDescent="0.2">
      <c r="B242" s="135"/>
    </row>
    <row r="243" spans="1:28" s="157" customFormat="1" ht="15" customHeight="1" x14ac:dyDescent="0.2">
      <c r="B243" s="135"/>
    </row>
    <row r="244" spans="1:28" s="157" customFormat="1" ht="15" customHeight="1" x14ac:dyDescent="0.2">
      <c r="B244" s="135"/>
    </row>
    <row r="245" spans="1:28" s="157" customFormat="1" ht="15" customHeight="1" x14ac:dyDescent="0.2">
      <c r="B245" s="135"/>
    </row>
    <row r="246" spans="1:28" s="157" customFormat="1" ht="15" customHeight="1" x14ac:dyDescent="0.2">
      <c r="B246" s="135"/>
    </row>
    <row r="247" spans="1:28" s="157" customFormat="1" ht="15" customHeight="1" x14ac:dyDescent="0.2">
      <c r="B247" s="135"/>
    </row>
    <row r="248" spans="1:28" s="157" customFormat="1" ht="15" customHeight="1" x14ac:dyDescent="0.2">
      <c r="B248" s="135"/>
    </row>
    <row r="249" spans="1:28" s="157" customFormat="1" ht="15" customHeight="1" x14ac:dyDescent="0.2">
      <c r="B249" s="135"/>
    </row>
    <row r="250" spans="1:28" s="157" customFormat="1" ht="15" customHeight="1" x14ac:dyDescent="0.2">
      <c r="B250" s="135"/>
    </row>
    <row r="251" spans="1:28" s="157" customFormat="1" ht="15" customHeight="1" x14ac:dyDescent="0.2">
      <c r="B251" s="135"/>
    </row>
    <row r="252" spans="1:28" s="157" customFormat="1" ht="15" customHeight="1" x14ac:dyDescent="0.2">
      <c r="B252" s="135"/>
    </row>
    <row r="253" spans="1:28" s="157" customFormat="1" ht="15" customHeight="1" x14ac:dyDescent="0.2">
      <c r="B253" s="135"/>
    </row>
    <row r="254" spans="1:28" s="157" customFormat="1" ht="15" customHeight="1" x14ac:dyDescent="0.2">
      <c r="B254" s="135"/>
    </row>
    <row r="255" spans="1:28" s="157" customFormat="1" ht="15" customHeight="1" x14ac:dyDescent="0.2">
      <c r="B255" s="135"/>
    </row>
    <row r="256" spans="1:28" s="157" customFormat="1" ht="15" customHeight="1" x14ac:dyDescent="0.2">
      <c r="B256" s="135"/>
    </row>
    <row r="257" spans="2:2" s="157" customFormat="1" ht="15" customHeight="1" x14ac:dyDescent="0.2">
      <c r="B257" s="135"/>
    </row>
    <row r="258" spans="2:2" s="157" customFormat="1" ht="15" customHeight="1" x14ac:dyDescent="0.2">
      <c r="B258" s="135"/>
    </row>
    <row r="259" spans="2:2" s="157" customFormat="1" ht="15" customHeight="1" x14ac:dyDescent="0.2">
      <c r="B259" s="135"/>
    </row>
    <row r="260" spans="2:2" s="157" customFormat="1" ht="15" customHeight="1" x14ac:dyDescent="0.2">
      <c r="B260" s="135"/>
    </row>
    <row r="261" spans="2:2" s="157" customFormat="1" ht="15" customHeight="1" x14ac:dyDescent="0.2">
      <c r="B261" s="135"/>
    </row>
    <row r="262" spans="2:2" s="157" customFormat="1" ht="15" customHeight="1" x14ac:dyDescent="0.2">
      <c r="B262" s="135"/>
    </row>
    <row r="263" spans="2:2" s="157" customFormat="1" ht="15" customHeight="1" x14ac:dyDescent="0.2">
      <c r="B263" s="135"/>
    </row>
    <row r="264" spans="2:2" s="157" customFormat="1" ht="15" customHeight="1" x14ac:dyDescent="0.2">
      <c r="B264" s="135"/>
    </row>
    <row r="265" spans="2:2" s="157" customFormat="1" ht="15" customHeight="1" x14ac:dyDescent="0.2">
      <c r="B265" s="135"/>
    </row>
    <row r="266" spans="2:2" s="157" customFormat="1" ht="15" customHeight="1" x14ac:dyDescent="0.2">
      <c r="B266" s="135"/>
    </row>
    <row r="267" spans="2:2" s="157" customFormat="1" ht="15" customHeight="1" x14ac:dyDescent="0.2">
      <c r="B267" s="135"/>
    </row>
    <row r="268" spans="2:2" s="157" customFormat="1" ht="15" customHeight="1" x14ac:dyDescent="0.2">
      <c r="B268" s="135"/>
    </row>
    <row r="269" spans="2:2" s="157" customFormat="1" ht="15" customHeight="1" x14ac:dyDescent="0.2">
      <c r="B269" s="135"/>
    </row>
    <row r="270" spans="2:2" s="157" customFormat="1" ht="15" customHeight="1" x14ac:dyDescent="0.2">
      <c r="B270" s="135"/>
    </row>
    <row r="271" spans="2:2" s="157" customFormat="1" ht="15" customHeight="1" x14ac:dyDescent="0.2">
      <c r="B271" s="135"/>
    </row>
    <row r="272" spans="2:2" s="157" customFormat="1" ht="15" customHeight="1" x14ac:dyDescent="0.2">
      <c r="B272" s="135"/>
    </row>
    <row r="273" spans="1:3" s="157" customFormat="1" ht="15" customHeight="1" x14ac:dyDescent="0.2">
      <c r="B273" s="135"/>
    </row>
    <row r="274" spans="1:3" s="157" customFormat="1" ht="15" customHeight="1" x14ac:dyDescent="0.2">
      <c r="B274" s="135"/>
    </row>
    <row r="275" spans="1:3" s="157" customFormat="1" ht="15" customHeight="1" x14ac:dyDescent="0.2">
      <c r="B275" s="135"/>
    </row>
    <row r="276" spans="1:3" s="157" customFormat="1" ht="15" customHeight="1" x14ac:dyDescent="0.2">
      <c r="B276" s="135"/>
    </row>
    <row r="277" spans="1:3" s="157" customFormat="1" ht="15" customHeight="1" x14ac:dyDescent="0.2">
      <c r="B277" s="135"/>
    </row>
    <row r="278" spans="1:3" s="157" customFormat="1" ht="15" customHeight="1" x14ac:dyDescent="0.2">
      <c r="B278" s="135"/>
    </row>
    <row r="279" spans="1:3" s="157" customFormat="1" ht="15" customHeight="1" x14ac:dyDescent="0.2">
      <c r="B279" s="135"/>
    </row>
    <row r="280" spans="1:3" s="157" customFormat="1" ht="21" customHeight="1" x14ac:dyDescent="0.2">
      <c r="A280" s="1403" t="s">
        <v>298</v>
      </c>
      <c r="B280" s="1404"/>
      <c r="C280" s="1405"/>
    </row>
    <row r="281" spans="1:3" s="157" customFormat="1" ht="15.95" customHeight="1" x14ac:dyDescent="0.2">
      <c r="A281" s="1536" t="s">
        <v>115</v>
      </c>
      <c r="B281" s="1537"/>
      <c r="C281" s="794" t="s">
        <v>116</v>
      </c>
    </row>
    <row r="282" spans="1:3" s="157" customFormat="1" ht="17.100000000000001" customHeight="1" x14ac:dyDescent="0.2">
      <c r="A282" s="795" t="s">
        <v>117</v>
      </c>
      <c r="B282" s="796" t="s">
        <v>118</v>
      </c>
      <c r="C282" s="797">
        <v>16702</v>
      </c>
    </row>
    <row r="283" spans="1:3" s="157" customFormat="1" ht="17.100000000000001" customHeight="1" x14ac:dyDescent="0.2">
      <c r="A283" s="798" t="s">
        <v>119</v>
      </c>
      <c r="B283" s="799" t="s">
        <v>118</v>
      </c>
      <c r="C283" s="800">
        <v>16702</v>
      </c>
    </row>
    <row r="284" spans="1:3" s="157" customFormat="1" ht="17.100000000000001" customHeight="1" x14ac:dyDescent="0.2">
      <c r="A284" s="798" t="s">
        <v>120</v>
      </c>
      <c r="B284" s="799" t="s">
        <v>118</v>
      </c>
      <c r="C284" s="800">
        <v>16702</v>
      </c>
    </row>
    <row r="285" spans="1:3" s="157" customFormat="1" ht="17.100000000000001" customHeight="1" x14ac:dyDescent="0.2">
      <c r="A285" s="798" t="s">
        <v>122</v>
      </c>
      <c r="B285" s="799" t="s">
        <v>118</v>
      </c>
      <c r="C285" s="800">
        <v>16702</v>
      </c>
    </row>
    <row r="286" spans="1:3" s="157" customFormat="1" ht="17.100000000000001" customHeight="1" x14ac:dyDescent="0.2">
      <c r="A286" s="1406" t="s">
        <v>124</v>
      </c>
      <c r="B286" s="799" t="s">
        <v>125</v>
      </c>
      <c r="C286" s="800">
        <v>5112</v>
      </c>
    </row>
    <row r="287" spans="1:3" s="157" customFormat="1" ht="17.100000000000001" customHeight="1" x14ac:dyDescent="0.2">
      <c r="A287" s="1406"/>
      <c r="B287" s="799" t="s">
        <v>126</v>
      </c>
      <c r="C287" s="800">
        <v>11590</v>
      </c>
    </row>
    <row r="288" spans="1:3" s="157" customFormat="1" ht="17.100000000000001" customHeight="1" x14ac:dyDescent="0.2">
      <c r="A288" s="1407"/>
      <c r="B288" s="801" t="s">
        <v>127</v>
      </c>
      <c r="C288" s="802">
        <v>0</v>
      </c>
    </row>
    <row r="289" spans="1:3" s="157" customFormat="1" ht="12.95" customHeight="1" x14ac:dyDescent="0.2">
      <c r="A289" s="1408" t="s">
        <v>299</v>
      </c>
      <c r="B289" s="1409"/>
      <c r="C289" s="1410"/>
    </row>
    <row r="290" spans="1:3" s="157" customFormat="1" ht="15" customHeight="1" x14ac:dyDescent="0.2">
      <c r="B290" s="135"/>
    </row>
    <row r="291" spans="1:3" s="157" customFormat="1" ht="15" customHeight="1" x14ac:dyDescent="0.2">
      <c r="B291" s="135"/>
    </row>
    <row r="292" spans="1:3" s="157" customFormat="1" ht="15" customHeight="1" x14ac:dyDescent="0.2">
      <c r="B292" s="135"/>
    </row>
    <row r="293" spans="1:3" s="157" customFormat="1" ht="15" customHeight="1" x14ac:dyDescent="0.2">
      <c r="B293" s="135"/>
    </row>
    <row r="294" spans="1:3" s="157" customFormat="1" ht="15" customHeight="1" x14ac:dyDescent="0.2">
      <c r="B294" s="135"/>
    </row>
    <row r="295" spans="1:3" s="157" customFormat="1" ht="15" customHeight="1" x14ac:dyDescent="0.2">
      <c r="B295" s="135"/>
    </row>
    <row r="296" spans="1:3" s="157" customFormat="1" ht="15" customHeight="1" x14ac:dyDescent="0.2">
      <c r="B296" s="135"/>
    </row>
    <row r="297" spans="1:3" s="157" customFormat="1" ht="15" customHeight="1" x14ac:dyDescent="0.2">
      <c r="B297" s="135"/>
    </row>
    <row r="298" spans="1:3" s="157" customFormat="1" ht="15" customHeight="1" x14ac:dyDescent="0.2">
      <c r="B298" s="135"/>
    </row>
    <row r="299" spans="1:3" s="157" customFormat="1" ht="15" customHeight="1" x14ac:dyDescent="0.2">
      <c r="B299" s="135"/>
    </row>
    <row r="300" spans="1:3" s="157" customFormat="1" ht="15" customHeight="1" x14ac:dyDescent="0.2">
      <c r="A300" s="373"/>
      <c r="B300" s="374"/>
      <c r="C300" s="375"/>
    </row>
    <row r="301" spans="1:3" s="157" customFormat="1" ht="15" customHeight="1" x14ac:dyDescent="0.2">
      <c r="A301" s="376"/>
      <c r="B301" s="377"/>
      <c r="C301" s="378"/>
    </row>
    <row r="302" spans="1:3" s="157" customFormat="1" ht="15" customHeight="1" x14ac:dyDescent="0.2">
      <c r="A302" s="379"/>
      <c r="B302" s="380"/>
      <c r="C302" s="381"/>
    </row>
    <row r="303" spans="1:3" s="157" customFormat="1" ht="15" customHeight="1" x14ac:dyDescent="0.2">
      <c r="A303" s="382"/>
      <c r="B303" s="383"/>
      <c r="C303" s="384"/>
    </row>
    <row r="304" spans="1:3" s="157" customFormat="1" ht="15" customHeight="1" x14ac:dyDescent="0.2">
      <c r="A304" s="385"/>
      <c r="B304" s="386"/>
      <c r="C304" s="387"/>
    </row>
    <row r="305" spans="1:4" s="157" customFormat="1" ht="15" customHeight="1" x14ac:dyDescent="0.2">
      <c r="A305" s="388"/>
      <c r="B305" s="389"/>
      <c r="C305" s="390"/>
    </row>
    <row r="306" spans="1:4" s="157" customFormat="1" ht="15" customHeight="1" x14ac:dyDescent="0.2">
      <c r="A306" s="388"/>
      <c r="B306" s="389"/>
      <c r="C306" s="390"/>
    </row>
    <row r="307" spans="1:4" s="157" customFormat="1" ht="15" customHeight="1" x14ac:dyDescent="0.2">
      <c r="A307" s="388"/>
      <c r="B307" s="391"/>
      <c r="C307" s="390"/>
    </row>
    <row r="308" spans="1:4" s="157" customFormat="1" ht="15" customHeight="1" x14ac:dyDescent="0.2">
      <c r="A308" s="392"/>
      <c r="B308" s="393"/>
      <c r="C308" s="394"/>
    </row>
    <row r="309" spans="1:4" s="157" customFormat="1" ht="15" customHeight="1" x14ac:dyDescent="0.2">
      <c r="B309" s="135"/>
    </row>
    <row r="310" spans="1:4" s="157" customFormat="1" ht="15" customHeight="1" x14ac:dyDescent="0.2">
      <c r="A310" s="395"/>
      <c r="B310" s="396"/>
      <c r="C310" s="397"/>
      <c r="D310" s="398"/>
    </row>
    <row r="311" spans="1:4" s="157" customFormat="1" ht="15" customHeight="1" x14ac:dyDescent="0.2">
      <c r="A311" s="399"/>
      <c r="B311" s="400"/>
      <c r="C311" s="401"/>
      <c r="D311" s="402"/>
    </row>
    <row r="312" spans="1:4" s="157" customFormat="1" ht="15" customHeight="1" x14ac:dyDescent="0.2">
      <c r="A312" s="403"/>
      <c r="B312" s="404"/>
      <c r="C312" s="405"/>
      <c r="D312" s="406"/>
    </row>
    <row r="313" spans="1:4" s="157" customFormat="1" ht="15" customHeight="1" x14ac:dyDescent="0.2">
      <c r="A313" s="407"/>
      <c r="B313" s="408"/>
      <c r="C313" s="409"/>
      <c r="D313" s="410"/>
    </row>
    <row r="314" spans="1:4" s="157" customFormat="1" ht="15" customHeight="1" x14ac:dyDescent="0.2">
      <c r="A314" s="411"/>
      <c r="B314" s="412"/>
      <c r="C314" s="413"/>
      <c r="D314" s="414"/>
    </row>
    <row r="315" spans="1:4" s="157" customFormat="1" ht="15" customHeight="1" x14ac:dyDescent="0.2">
      <c r="A315" s="415"/>
      <c r="B315" s="416"/>
      <c r="C315" s="417"/>
      <c r="D315" s="418"/>
    </row>
    <row r="316" spans="1:4" s="157" customFormat="1" ht="15" customHeight="1" x14ac:dyDescent="0.2">
      <c r="A316" s="419"/>
      <c r="B316" s="420"/>
      <c r="C316" s="421"/>
      <c r="D316" s="422"/>
    </row>
    <row r="317" spans="1:4" s="157" customFormat="1" ht="15" customHeight="1" x14ac:dyDescent="0.2">
      <c r="B317" s="135"/>
    </row>
    <row r="318" spans="1:4" s="157" customFormat="1" ht="15" customHeight="1" x14ac:dyDescent="0.2">
      <c r="B318" s="135"/>
    </row>
    <row r="319" spans="1:4" s="157" customFormat="1" ht="15" customHeight="1" x14ac:dyDescent="0.2">
      <c r="B319" s="135"/>
    </row>
    <row r="320" spans="1:4" s="157" customFormat="1" ht="15" customHeight="1" x14ac:dyDescent="0.2">
      <c r="B320" s="135"/>
    </row>
    <row r="321" spans="2:2" s="157" customFormat="1" ht="15" customHeight="1" x14ac:dyDescent="0.2">
      <c r="B321" s="135"/>
    </row>
    <row r="322" spans="2:2" s="157" customFormat="1" ht="15" customHeight="1" x14ac:dyDescent="0.2">
      <c r="B322" s="135"/>
    </row>
    <row r="323" spans="2:2" s="157" customFormat="1" ht="15" customHeight="1" x14ac:dyDescent="0.2">
      <c r="B323" s="135"/>
    </row>
    <row r="324" spans="2:2" s="157" customFormat="1" ht="15" customHeight="1" x14ac:dyDescent="0.2">
      <c r="B324" s="135"/>
    </row>
    <row r="325" spans="2:2" s="157" customFormat="1" ht="15" customHeight="1" x14ac:dyDescent="0.2">
      <c r="B325" s="135"/>
    </row>
    <row r="326" spans="2:2" s="157" customFormat="1" ht="15" customHeight="1" x14ac:dyDescent="0.2">
      <c r="B326" s="135"/>
    </row>
    <row r="327" spans="2:2" s="157" customFormat="1" ht="15" customHeight="1" x14ac:dyDescent="0.2">
      <c r="B327" s="135"/>
    </row>
    <row r="328" spans="2:2" s="157" customFormat="1" ht="15" customHeight="1" x14ac:dyDescent="0.2">
      <c r="B328" s="135"/>
    </row>
    <row r="329" spans="2:2" s="157" customFormat="1" ht="15" customHeight="1" x14ac:dyDescent="0.2">
      <c r="B329" s="135"/>
    </row>
    <row r="330" spans="2:2" s="157" customFormat="1" ht="15" customHeight="1" x14ac:dyDescent="0.2">
      <c r="B330" s="135"/>
    </row>
    <row r="331" spans="2:2" s="157" customFormat="1" ht="15" customHeight="1" x14ac:dyDescent="0.2">
      <c r="B331" s="135"/>
    </row>
    <row r="332" spans="2:2" s="157" customFormat="1" ht="15" customHeight="1" x14ac:dyDescent="0.2">
      <c r="B332" s="135"/>
    </row>
    <row r="333" spans="2:2" s="157" customFormat="1" ht="15" customHeight="1" x14ac:dyDescent="0.2">
      <c r="B333" s="135"/>
    </row>
    <row r="334" spans="2:2" s="157" customFormat="1" ht="15" customHeight="1" x14ac:dyDescent="0.2">
      <c r="B334" s="135"/>
    </row>
    <row r="335" spans="2:2" s="157" customFormat="1" ht="15" customHeight="1" x14ac:dyDescent="0.2">
      <c r="B335" s="135"/>
    </row>
    <row r="336" spans="2:2" s="157" customFormat="1" ht="15" customHeight="1" x14ac:dyDescent="0.2">
      <c r="B336" s="135"/>
    </row>
    <row r="337" spans="2:2" s="157" customFormat="1" ht="15" customHeight="1" x14ac:dyDescent="0.2">
      <c r="B337" s="135"/>
    </row>
    <row r="338" spans="2:2" s="157" customFormat="1" ht="15" customHeight="1" x14ac:dyDescent="0.2">
      <c r="B338" s="135"/>
    </row>
    <row r="339" spans="2:2" s="157" customFormat="1" ht="15" customHeight="1" x14ac:dyDescent="0.2">
      <c r="B339" s="135"/>
    </row>
    <row r="340" spans="2:2" s="157" customFormat="1" ht="15" customHeight="1" x14ac:dyDescent="0.2">
      <c r="B340" s="135"/>
    </row>
    <row r="341" spans="2:2" s="157" customFormat="1" ht="15" customHeight="1" x14ac:dyDescent="0.2">
      <c r="B341" s="135"/>
    </row>
    <row r="342" spans="2:2" s="157" customFormat="1" ht="15" customHeight="1" x14ac:dyDescent="0.2">
      <c r="B342" s="135"/>
    </row>
    <row r="343" spans="2:2" s="157" customFormat="1" ht="15" customHeight="1" x14ac:dyDescent="0.2">
      <c r="B343" s="135"/>
    </row>
    <row r="344" spans="2:2" s="157" customFormat="1" ht="15" customHeight="1" x14ac:dyDescent="0.2">
      <c r="B344" s="135"/>
    </row>
    <row r="345" spans="2:2" s="157" customFormat="1" ht="15" customHeight="1" x14ac:dyDescent="0.2">
      <c r="B345" s="135"/>
    </row>
    <row r="346" spans="2:2" s="157" customFormat="1" ht="15" customHeight="1" x14ac:dyDescent="0.2">
      <c r="B346" s="135"/>
    </row>
    <row r="347" spans="2:2" s="157" customFormat="1" ht="15" customHeight="1" x14ac:dyDescent="0.2">
      <c r="B347" s="135"/>
    </row>
    <row r="348" spans="2:2" s="157" customFormat="1" ht="15" customHeight="1" x14ac:dyDescent="0.2">
      <c r="B348" s="135"/>
    </row>
    <row r="349" spans="2:2" s="157" customFormat="1" ht="15" customHeight="1" x14ac:dyDescent="0.2">
      <c r="B349" s="135"/>
    </row>
    <row r="350" spans="2:2" s="157" customFormat="1" ht="15" customHeight="1" x14ac:dyDescent="0.2">
      <c r="B350" s="135"/>
    </row>
    <row r="351" spans="2:2" s="157" customFormat="1" ht="15" customHeight="1" x14ac:dyDescent="0.2">
      <c r="B351" s="135"/>
    </row>
    <row r="352" spans="2:2" s="157" customFormat="1" ht="15" customHeight="1" x14ac:dyDescent="0.2">
      <c r="B352" s="135"/>
    </row>
    <row r="353" spans="2:2" s="157" customFormat="1" ht="15" customHeight="1" x14ac:dyDescent="0.2">
      <c r="B353" s="135"/>
    </row>
    <row r="354" spans="2:2" s="157" customFormat="1" ht="15" customHeight="1" x14ac:dyDescent="0.2">
      <c r="B354" s="135"/>
    </row>
    <row r="355" spans="2:2" s="157" customFormat="1" ht="15" customHeight="1" x14ac:dyDescent="0.2">
      <c r="B355" s="135"/>
    </row>
    <row r="356" spans="2:2" s="157" customFormat="1" ht="15" customHeight="1" x14ac:dyDescent="0.2">
      <c r="B356" s="135"/>
    </row>
    <row r="357" spans="2:2" s="157" customFormat="1" ht="15" customHeight="1" x14ac:dyDescent="0.2">
      <c r="B357" s="135"/>
    </row>
    <row r="358" spans="2:2" s="157" customFormat="1" ht="15" customHeight="1" x14ac:dyDescent="0.2">
      <c r="B358" s="135"/>
    </row>
    <row r="359" spans="2:2" s="157" customFormat="1" ht="15" customHeight="1" x14ac:dyDescent="0.2">
      <c r="B359" s="135"/>
    </row>
    <row r="360" spans="2:2" s="157" customFormat="1" ht="15" customHeight="1" x14ac:dyDescent="0.2">
      <c r="B360" s="135"/>
    </row>
    <row r="361" spans="2:2" s="157" customFormat="1" ht="15" customHeight="1" x14ac:dyDescent="0.2">
      <c r="B361" s="135"/>
    </row>
    <row r="362" spans="2:2" s="157" customFormat="1" ht="15" customHeight="1" x14ac:dyDescent="0.2">
      <c r="B362" s="135"/>
    </row>
    <row r="363" spans="2:2" s="157" customFormat="1" ht="15" customHeight="1" x14ac:dyDescent="0.2">
      <c r="B363" s="135"/>
    </row>
    <row r="364" spans="2:2" s="157" customFormat="1" ht="15" customHeight="1" x14ac:dyDescent="0.2">
      <c r="B364" s="135"/>
    </row>
    <row r="365" spans="2:2" s="157" customFormat="1" ht="15" customHeight="1" x14ac:dyDescent="0.2">
      <c r="B365" s="135"/>
    </row>
    <row r="366" spans="2:2" s="157" customFormat="1" ht="15" customHeight="1" x14ac:dyDescent="0.2">
      <c r="B366" s="135"/>
    </row>
    <row r="367" spans="2:2" s="157" customFormat="1" ht="15" customHeight="1" x14ac:dyDescent="0.2">
      <c r="B367" s="135"/>
    </row>
    <row r="368" spans="2:2" s="123" customFormat="1" ht="15" customHeight="1" x14ac:dyDescent="0.2">
      <c r="B368" s="312"/>
    </row>
    <row r="369" spans="2:2" s="123" customFormat="1" ht="15" customHeight="1" x14ac:dyDescent="0.2">
      <c r="B369" s="312"/>
    </row>
    <row r="370" spans="2:2" s="123" customFormat="1" ht="15" customHeight="1" x14ac:dyDescent="0.2">
      <c r="B370" s="312"/>
    </row>
    <row r="371" spans="2:2" s="123" customFormat="1" ht="15" customHeight="1" x14ac:dyDescent="0.2">
      <c r="B371" s="312"/>
    </row>
    <row r="372" spans="2:2" s="123" customFormat="1" ht="15" customHeight="1" x14ac:dyDescent="0.2">
      <c r="B372" s="312"/>
    </row>
    <row r="373" spans="2:2" s="123" customFormat="1" ht="15" customHeight="1" x14ac:dyDescent="0.2">
      <c r="B373" s="312"/>
    </row>
    <row r="374" spans="2:2" s="123" customFormat="1" ht="15" customHeight="1" x14ac:dyDescent="0.2">
      <c r="B374" s="312"/>
    </row>
    <row r="375" spans="2:2" s="123" customFormat="1" ht="15" customHeight="1" x14ac:dyDescent="0.2">
      <c r="B375" s="312"/>
    </row>
    <row r="376" spans="2:2" s="123" customFormat="1" ht="15" customHeight="1" x14ac:dyDescent="0.2">
      <c r="B376" s="312"/>
    </row>
    <row r="377" spans="2:2" s="123" customFormat="1" ht="15" customHeight="1" x14ac:dyDescent="0.2">
      <c r="B377" s="312"/>
    </row>
    <row r="378" spans="2:2" s="123" customFormat="1" ht="15" customHeight="1" x14ac:dyDescent="0.2">
      <c r="B378" s="312"/>
    </row>
    <row r="379" spans="2:2" s="123" customFormat="1" ht="15" customHeight="1" x14ac:dyDescent="0.2">
      <c r="B379" s="312"/>
    </row>
    <row r="380" spans="2:2" s="123" customFormat="1" ht="15" customHeight="1" x14ac:dyDescent="0.2">
      <c r="B380" s="312"/>
    </row>
    <row r="381" spans="2:2" s="123" customFormat="1" ht="15" customHeight="1" x14ac:dyDescent="0.2">
      <c r="B381" s="312"/>
    </row>
    <row r="382" spans="2:2" s="123" customFormat="1" ht="15" customHeight="1" x14ac:dyDescent="0.2">
      <c r="B382" s="312"/>
    </row>
    <row r="383" spans="2:2" s="123" customFormat="1" ht="15" customHeight="1" x14ac:dyDescent="0.2">
      <c r="B383" s="312"/>
    </row>
    <row r="384" spans="2:2" s="123" customFormat="1" ht="15" customHeight="1" x14ac:dyDescent="0.2">
      <c r="B384" s="312"/>
    </row>
    <row r="385" spans="2:16" s="123" customFormat="1" ht="15" customHeight="1" x14ac:dyDescent="0.2">
      <c r="B385" s="312"/>
    </row>
    <row r="386" spans="2:16" s="123" customFormat="1" ht="15" customHeight="1" x14ac:dyDescent="0.2">
      <c r="B386" s="312"/>
    </row>
    <row r="387" spans="2:16" s="123" customFormat="1" ht="15" customHeight="1" x14ac:dyDescent="0.2">
      <c r="B387" s="312"/>
    </row>
    <row r="388" spans="2:16" s="123" customFormat="1" ht="15" customHeight="1" x14ac:dyDescent="0.2">
      <c r="B388" s="312"/>
    </row>
    <row r="389" spans="2:16" s="123" customFormat="1" ht="15" customHeight="1" x14ac:dyDescent="0.2">
      <c r="B389" s="312"/>
    </row>
    <row r="390" spans="2:16" s="157" customFormat="1" ht="15" customHeight="1" x14ac:dyDescent="0.2">
      <c r="B390" s="135"/>
    </row>
    <row r="391" spans="2:16" s="157" customFormat="1" ht="15" customHeight="1" x14ac:dyDescent="0.2">
      <c r="B391" s="135"/>
    </row>
    <row r="392" spans="2:16" s="157" customFormat="1" ht="15" customHeight="1" x14ac:dyDescent="0.2"/>
    <row r="393" spans="2:16" s="157" customFormat="1" ht="15" customHeight="1" x14ac:dyDescent="0.2"/>
    <row r="394" spans="2:16" s="157" customFormat="1" ht="15" customHeight="1" x14ac:dyDescent="0.2"/>
    <row r="395" spans="2:16" s="157" customFormat="1" ht="15" customHeight="1" x14ac:dyDescent="0.2"/>
    <row r="396" spans="2:16" s="157" customFormat="1" ht="15" customHeight="1" x14ac:dyDescent="0.2"/>
    <row r="397" spans="2:16" s="157" customFormat="1" ht="15" customHeight="1" x14ac:dyDescent="0.2"/>
    <row r="398" spans="2:16" s="157" customFormat="1" ht="15" customHeight="1" x14ac:dyDescent="0.2"/>
    <row r="399" spans="2:16" s="157" customFormat="1" ht="15" customHeight="1" x14ac:dyDescent="0.25">
      <c r="C399" s="1184" t="s">
        <v>129</v>
      </c>
      <c r="D399" s="1185"/>
      <c r="E399" s="1185"/>
      <c r="F399" s="1185"/>
      <c r="H399" s="1184" t="s">
        <v>130</v>
      </c>
      <c r="I399" s="1185"/>
      <c r="J399" s="1185"/>
      <c r="K399" s="1185"/>
      <c r="M399" s="1184" t="s">
        <v>131</v>
      </c>
      <c r="N399" s="1185"/>
      <c r="O399" s="1185"/>
      <c r="P399" s="1185"/>
    </row>
    <row r="400" spans="2:16" s="157" customFormat="1" ht="24" customHeight="1" x14ac:dyDescent="0.2">
      <c r="C400" s="1422" t="s">
        <v>132</v>
      </c>
      <c r="D400" s="1187"/>
      <c r="E400" s="1187"/>
      <c r="H400" s="1423" t="s">
        <v>132</v>
      </c>
      <c r="I400" s="1187"/>
      <c r="J400" s="1187"/>
      <c r="M400" s="1424" t="s">
        <v>132</v>
      </c>
      <c r="N400" s="1187"/>
      <c r="O400" s="1187"/>
    </row>
    <row r="401" spans="2:15" s="157" customFormat="1" ht="15.95" customHeight="1" x14ac:dyDescent="0.2">
      <c r="C401" s="1190"/>
      <c r="D401" s="1187"/>
      <c r="E401" s="803" t="s">
        <v>133</v>
      </c>
      <c r="H401" s="1190"/>
      <c r="I401" s="1187"/>
      <c r="J401" s="804" t="s">
        <v>133</v>
      </c>
      <c r="M401" s="1190"/>
      <c r="N401" s="1187"/>
      <c r="O401" s="805" t="s">
        <v>133</v>
      </c>
    </row>
    <row r="402" spans="2:15" s="157" customFormat="1" ht="15.95" customHeight="1" x14ac:dyDescent="0.2">
      <c r="B402" s="1199" t="s">
        <v>134</v>
      </c>
      <c r="C402" s="1187"/>
      <c r="D402" s="1187"/>
      <c r="E402" s="806" t="s">
        <v>135</v>
      </c>
      <c r="H402" s="1187"/>
      <c r="I402" s="1187"/>
      <c r="J402" s="807" t="s">
        <v>135</v>
      </c>
      <c r="M402" s="1187"/>
      <c r="N402" s="1187"/>
      <c r="O402" s="808" t="s">
        <v>135</v>
      </c>
    </row>
    <row r="403" spans="2:15" s="157" customFormat="1" ht="17.100000000000001" customHeight="1" x14ac:dyDescent="0.2">
      <c r="B403" s="1187"/>
      <c r="C403" s="1416" t="s">
        <v>136</v>
      </c>
      <c r="D403" s="1187"/>
      <c r="E403" s="809">
        <v>0.82630571770178485</v>
      </c>
      <c r="H403" s="1417" t="s">
        <v>147</v>
      </c>
      <c r="I403" s="1187"/>
      <c r="J403" s="810">
        <v>0.69254371337626108</v>
      </c>
      <c r="M403" s="1418" t="s">
        <v>137</v>
      </c>
      <c r="N403" s="1187"/>
      <c r="O403" s="811">
        <v>0.68057480382290358</v>
      </c>
    </row>
    <row r="404" spans="2:15" s="157" customFormat="1" ht="17.100000000000001" customHeight="1" x14ac:dyDescent="0.2">
      <c r="B404" s="1187"/>
      <c r="C404" s="1419" t="s">
        <v>147</v>
      </c>
      <c r="D404" s="1187"/>
      <c r="E404" s="812">
        <v>0.80685597477093118</v>
      </c>
      <c r="H404" s="1420" t="s">
        <v>300</v>
      </c>
      <c r="I404" s="1187"/>
      <c r="J404" s="813">
        <v>-0.60609380148215641</v>
      </c>
      <c r="M404" s="1421" t="s">
        <v>136</v>
      </c>
      <c r="N404" s="1187"/>
      <c r="O404" s="814">
        <v>0.58425100069899116</v>
      </c>
    </row>
    <row r="405" spans="2:15" s="157" customFormat="1" ht="17.100000000000001" customHeight="1" x14ac:dyDescent="0.2">
      <c r="B405" s="1187"/>
      <c r="C405" s="1419" t="s">
        <v>301</v>
      </c>
      <c r="D405" s="1187"/>
      <c r="E405" s="812">
        <v>0.74766750226393197</v>
      </c>
      <c r="H405" s="1420" t="s">
        <v>301</v>
      </c>
      <c r="I405" s="1187"/>
      <c r="J405" s="813">
        <v>0.59720978716410877</v>
      </c>
      <c r="M405" s="1421" t="s">
        <v>302</v>
      </c>
      <c r="N405" s="1187"/>
      <c r="O405" s="814">
        <v>-0.54952731384089504</v>
      </c>
    </row>
    <row r="406" spans="2:15" s="157" customFormat="1" ht="17.100000000000001" customHeight="1" x14ac:dyDescent="0.2">
      <c r="B406" s="1187"/>
      <c r="C406" s="1419" t="s">
        <v>137</v>
      </c>
      <c r="D406" s="1187"/>
      <c r="E406" s="812">
        <v>0.70424233874510522</v>
      </c>
      <c r="H406" s="1420" t="s">
        <v>136</v>
      </c>
      <c r="I406" s="1187"/>
      <c r="J406" s="813">
        <v>0.57117764091515655</v>
      </c>
      <c r="M406" s="1421" t="s">
        <v>303</v>
      </c>
      <c r="N406" s="1187"/>
      <c r="O406" s="814">
        <v>0.52137803550807982</v>
      </c>
    </row>
    <row r="407" spans="2:15" s="157" customFormat="1" ht="17.100000000000001" customHeight="1" x14ac:dyDescent="0.2">
      <c r="B407" s="1187"/>
      <c r="C407" s="1419" t="s">
        <v>304</v>
      </c>
      <c r="D407" s="1187"/>
      <c r="E407" s="812">
        <v>-0.68657436919608683</v>
      </c>
      <c r="H407" s="1420" t="s">
        <v>305</v>
      </c>
      <c r="I407" s="1187"/>
      <c r="J407" s="813">
        <v>0.57111292547396897</v>
      </c>
      <c r="M407" s="1421" t="s">
        <v>301</v>
      </c>
      <c r="N407" s="1187"/>
      <c r="O407" s="814">
        <v>0.51203142837553051</v>
      </c>
    </row>
    <row r="408" spans="2:15" s="157" customFormat="1" ht="17.100000000000001" customHeight="1" x14ac:dyDescent="0.2">
      <c r="B408" s="1187"/>
      <c r="C408" s="1419" t="s">
        <v>302</v>
      </c>
      <c r="D408" s="1187"/>
      <c r="E408" s="812">
        <v>-0.63334170331173645</v>
      </c>
      <c r="H408" s="1420" t="s">
        <v>304</v>
      </c>
      <c r="I408" s="1187"/>
      <c r="J408" s="813">
        <v>-0.55675536923636393</v>
      </c>
      <c r="M408" s="1421" t="s">
        <v>147</v>
      </c>
      <c r="N408" s="1187"/>
      <c r="O408" s="814">
        <v>0.49786998917369091</v>
      </c>
    </row>
    <row r="409" spans="2:15" s="157" customFormat="1" ht="17.100000000000001" customHeight="1" x14ac:dyDescent="0.2">
      <c r="B409" s="1187"/>
      <c r="C409" s="1419" t="s">
        <v>305</v>
      </c>
      <c r="D409" s="1187"/>
      <c r="E409" s="812">
        <v>0.61476152403029383</v>
      </c>
      <c r="H409" s="1420" t="s">
        <v>306</v>
      </c>
      <c r="I409" s="1187"/>
      <c r="J409" s="813">
        <v>0.52105668551959317</v>
      </c>
      <c r="M409" s="1421" t="s">
        <v>307</v>
      </c>
      <c r="N409" s="1187"/>
      <c r="O409" s="814">
        <v>-0.49695848020663091</v>
      </c>
    </row>
    <row r="410" spans="2:15" s="157" customFormat="1" ht="17.100000000000001" customHeight="1" x14ac:dyDescent="0.2">
      <c r="B410" s="1187"/>
      <c r="C410" s="1419" t="s">
        <v>306</v>
      </c>
      <c r="D410" s="1187"/>
      <c r="E410" s="812">
        <v>0.6055148556969614</v>
      </c>
      <c r="H410" s="1420" t="s">
        <v>308</v>
      </c>
      <c r="I410" s="1187"/>
      <c r="J410" s="813">
        <v>0.48891927503053995</v>
      </c>
      <c r="M410" s="1421" t="s">
        <v>309</v>
      </c>
      <c r="N410" s="1187"/>
      <c r="O410" s="814">
        <v>0.44795571851483434</v>
      </c>
    </row>
    <row r="411" spans="2:15" s="157" customFormat="1" ht="17.100000000000001" customHeight="1" x14ac:dyDescent="0.2">
      <c r="B411" s="1187"/>
      <c r="C411" s="1419" t="s">
        <v>300</v>
      </c>
      <c r="D411" s="1187"/>
      <c r="E411" s="812">
        <v>-0.55388389197669918</v>
      </c>
      <c r="H411" s="1420" t="s">
        <v>302</v>
      </c>
      <c r="I411" s="1187"/>
      <c r="J411" s="813">
        <v>-0.48337945506647706</v>
      </c>
      <c r="M411" s="1421" t="s">
        <v>300</v>
      </c>
      <c r="N411" s="1187"/>
      <c r="O411" s="814">
        <v>-0.36280962305908182</v>
      </c>
    </row>
    <row r="412" spans="2:15" s="157" customFormat="1" ht="17.100000000000001" customHeight="1" x14ac:dyDescent="0.2">
      <c r="B412" s="1187"/>
      <c r="C412" s="1419" t="s">
        <v>308</v>
      </c>
      <c r="D412" s="1187"/>
      <c r="E412" s="812">
        <v>0.55359484000613524</v>
      </c>
      <c r="H412" s="1420" t="s">
        <v>137</v>
      </c>
      <c r="I412" s="1187"/>
      <c r="J412" s="813">
        <v>0.45751683701724033</v>
      </c>
      <c r="M412" s="1421" t="s">
        <v>305</v>
      </c>
      <c r="N412" s="1187"/>
      <c r="O412" s="814">
        <v>0.34888158490444293</v>
      </c>
    </row>
    <row r="413" spans="2:15" s="157" customFormat="1" ht="17.100000000000001" customHeight="1" x14ac:dyDescent="0.2">
      <c r="B413" s="1187"/>
      <c r="C413" s="1419" t="s">
        <v>310</v>
      </c>
      <c r="D413" s="1187"/>
      <c r="E413" s="812">
        <v>0.53701992267069676</v>
      </c>
      <c r="H413" s="1420" t="s">
        <v>311</v>
      </c>
      <c r="I413" s="1187"/>
      <c r="J413" s="813">
        <v>0.43505995457312019</v>
      </c>
      <c r="M413" s="1421" t="s">
        <v>312</v>
      </c>
      <c r="N413" s="1187"/>
      <c r="O413" s="814">
        <v>-0.34600236474461937</v>
      </c>
    </row>
    <row r="414" spans="2:15" s="157" customFormat="1" ht="17.100000000000001" customHeight="1" x14ac:dyDescent="0.2">
      <c r="B414" s="1187"/>
      <c r="C414" s="1419" t="s">
        <v>313</v>
      </c>
      <c r="D414" s="1187"/>
      <c r="E414" s="812">
        <v>0.5144929010034377</v>
      </c>
      <c r="H414" s="1420" t="s">
        <v>144</v>
      </c>
      <c r="I414" s="1187"/>
      <c r="J414" s="813">
        <v>0.42010310429561865</v>
      </c>
      <c r="M414" s="1421" t="s">
        <v>144</v>
      </c>
      <c r="N414" s="1187"/>
      <c r="O414" s="814">
        <v>0.33944087245915189</v>
      </c>
    </row>
    <row r="415" spans="2:15" s="157" customFormat="1" ht="17.100000000000001" customHeight="1" x14ac:dyDescent="0.2">
      <c r="B415" s="1187"/>
      <c r="C415" s="1419" t="s">
        <v>144</v>
      </c>
      <c r="D415" s="1187"/>
      <c r="E415" s="812">
        <v>0.48496891203936682</v>
      </c>
      <c r="H415" s="1420" t="s">
        <v>314</v>
      </c>
      <c r="I415" s="1187"/>
      <c r="J415" s="813">
        <v>-0.382374750901816</v>
      </c>
      <c r="M415" s="1421" t="s">
        <v>308</v>
      </c>
      <c r="N415" s="1187"/>
      <c r="O415" s="814">
        <v>0.3196641441242587</v>
      </c>
    </row>
    <row r="416" spans="2:15" s="157" customFormat="1" ht="17.100000000000001" customHeight="1" x14ac:dyDescent="0.2">
      <c r="B416" s="1187"/>
      <c r="C416" s="1419" t="s">
        <v>309</v>
      </c>
      <c r="D416" s="1187"/>
      <c r="E416" s="812">
        <v>0.41582104510193324</v>
      </c>
      <c r="H416" s="1420" t="s">
        <v>315</v>
      </c>
      <c r="I416" s="1187"/>
      <c r="J416" s="813">
        <v>0.30684735795325407</v>
      </c>
      <c r="M416" s="1421" t="s">
        <v>316</v>
      </c>
      <c r="N416" s="1187"/>
      <c r="O416" s="814">
        <v>0.29637722769713004</v>
      </c>
    </row>
    <row r="417" spans="2:15" s="157" customFormat="1" ht="17.100000000000001" customHeight="1" x14ac:dyDescent="0.2">
      <c r="B417" s="1187"/>
      <c r="C417" s="1419" t="s">
        <v>317</v>
      </c>
      <c r="D417" s="1187"/>
      <c r="E417" s="812">
        <v>0.41138825707709348</v>
      </c>
      <c r="H417" s="1420" t="s">
        <v>317</v>
      </c>
      <c r="I417" s="1187"/>
      <c r="J417" s="813">
        <v>0.30408397302706897</v>
      </c>
      <c r="M417" s="1421" t="s">
        <v>310</v>
      </c>
      <c r="N417" s="1187"/>
      <c r="O417" s="814">
        <v>0.29336134000905895</v>
      </c>
    </row>
    <row r="418" spans="2:15" s="157" customFormat="1" ht="17.100000000000001" customHeight="1" x14ac:dyDescent="0.2">
      <c r="B418" s="1187"/>
      <c r="C418" s="1419" t="s">
        <v>311</v>
      </c>
      <c r="D418" s="1187"/>
      <c r="E418" s="812">
        <v>0.37459775900122266</v>
      </c>
      <c r="H418" s="1420" t="s">
        <v>156</v>
      </c>
      <c r="I418" s="1187"/>
      <c r="J418" s="813">
        <v>0.30375826425883906</v>
      </c>
      <c r="M418" s="1421" t="s">
        <v>313</v>
      </c>
      <c r="N418" s="1187"/>
      <c r="O418" s="814">
        <v>0.2744276590649592</v>
      </c>
    </row>
    <row r="419" spans="2:15" s="157" customFormat="1" ht="17.100000000000001" customHeight="1" x14ac:dyDescent="0.2">
      <c r="B419" s="1187"/>
      <c r="C419" s="1419" t="s">
        <v>315</v>
      </c>
      <c r="D419" s="1187"/>
      <c r="E419" s="812">
        <v>0.35841256542746963</v>
      </c>
      <c r="H419" s="1420" t="s">
        <v>318</v>
      </c>
      <c r="I419" s="1187"/>
      <c r="J419" s="813">
        <v>-0.28413955204087393</v>
      </c>
      <c r="M419" s="1421" t="s">
        <v>304</v>
      </c>
      <c r="N419" s="1187"/>
      <c r="O419" s="814">
        <v>-0.26100719075711837</v>
      </c>
    </row>
    <row r="420" spans="2:15" s="157" customFormat="1" ht="17.100000000000001" customHeight="1" x14ac:dyDescent="0.2">
      <c r="B420" s="1187"/>
      <c r="C420" s="1419" t="s">
        <v>316</v>
      </c>
      <c r="D420" s="1187"/>
      <c r="E420" s="812">
        <v>0.34141613000300736</v>
      </c>
      <c r="H420" s="1420" t="s">
        <v>319</v>
      </c>
      <c r="I420" s="1187"/>
      <c r="J420" s="813">
        <v>-0.27474955480601448</v>
      </c>
      <c r="M420" s="1421" t="s">
        <v>306</v>
      </c>
      <c r="N420" s="1187"/>
      <c r="O420" s="814">
        <v>0.25404552262700791</v>
      </c>
    </row>
    <row r="421" spans="2:15" s="157" customFormat="1" ht="17.100000000000001" customHeight="1" x14ac:dyDescent="0.2">
      <c r="B421" s="1187"/>
      <c r="C421" s="1419" t="s">
        <v>320</v>
      </c>
      <c r="D421" s="1187"/>
      <c r="E421" s="812">
        <v>-0.33002131498486081</v>
      </c>
      <c r="H421" s="1420" t="s">
        <v>313</v>
      </c>
      <c r="I421" s="1187"/>
      <c r="J421" s="813">
        <v>0.26355389213446773</v>
      </c>
      <c r="M421" s="1421" t="s">
        <v>315</v>
      </c>
      <c r="N421" s="1187"/>
      <c r="O421" s="814">
        <v>0.24638769526086768</v>
      </c>
    </row>
    <row r="422" spans="2:15" s="157" customFormat="1" ht="17.100000000000001" customHeight="1" x14ac:dyDescent="0.2">
      <c r="B422" s="1187"/>
      <c r="C422" s="1419" t="s">
        <v>307</v>
      </c>
      <c r="D422" s="1187"/>
      <c r="E422" s="812">
        <v>-0.31402922408543654</v>
      </c>
      <c r="H422" s="1420" t="s">
        <v>309</v>
      </c>
      <c r="I422" s="1187"/>
      <c r="J422" s="813">
        <v>0.25586132418890295</v>
      </c>
      <c r="M422" s="1421" t="s">
        <v>311</v>
      </c>
      <c r="N422" s="1187"/>
      <c r="O422" s="814">
        <v>0.23468612433376551</v>
      </c>
    </row>
    <row r="423" spans="2:15" s="157" customFormat="1" ht="17.100000000000001" customHeight="1" x14ac:dyDescent="0.2">
      <c r="B423" s="1187"/>
      <c r="C423" s="1419" t="s">
        <v>156</v>
      </c>
      <c r="D423" s="1187"/>
      <c r="E423" s="812">
        <v>0.30913926310938999</v>
      </c>
      <c r="H423" s="1420" t="s">
        <v>316</v>
      </c>
      <c r="I423" s="1187"/>
      <c r="J423" s="813">
        <v>0.24161878136272508</v>
      </c>
      <c r="M423" s="1421" t="s">
        <v>321</v>
      </c>
      <c r="N423" s="1187"/>
      <c r="O423" s="814">
        <v>0.23040748543824388</v>
      </c>
    </row>
    <row r="424" spans="2:15" s="157" customFormat="1" ht="17.100000000000001" customHeight="1" x14ac:dyDescent="0.2">
      <c r="B424" s="1187"/>
      <c r="C424" s="1419" t="s">
        <v>321</v>
      </c>
      <c r="D424" s="1187"/>
      <c r="E424" s="812">
        <v>0.30573050903090276</v>
      </c>
      <c r="H424" s="1420" t="s">
        <v>310</v>
      </c>
      <c r="I424" s="1187"/>
      <c r="J424" s="813">
        <v>0.23209709979713994</v>
      </c>
      <c r="M424" s="1421" t="s">
        <v>322</v>
      </c>
      <c r="N424" s="1187"/>
      <c r="O424" s="814">
        <v>-0.21407304990606441</v>
      </c>
    </row>
    <row r="425" spans="2:15" s="157" customFormat="1" ht="17.100000000000001" customHeight="1" x14ac:dyDescent="0.2">
      <c r="B425" s="1187"/>
      <c r="C425" s="1419" t="s">
        <v>323</v>
      </c>
      <c r="D425" s="1187"/>
      <c r="E425" s="812">
        <v>0.29832297233123728</v>
      </c>
      <c r="H425" s="1420" t="s">
        <v>324</v>
      </c>
      <c r="I425" s="1187"/>
      <c r="J425" s="813">
        <v>-0.22834900340696437</v>
      </c>
      <c r="M425" s="1421" t="s">
        <v>153</v>
      </c>
      <c r="N425" s="1187"/>
      <c r="O425" s="814">
        <v>0.2051316763817046</v>
      </c>
    </row>
    <row r="426" spans="2:15" s="157" customFormat="1" ht="17.100000000000001" customHeight="1" x14ac:dyDescent="0.2">
      <c r="B426" s="1187"/>
      <c r="C426" s="1419" t="s">
        <v>312</v>
      </c>
      <c r="D426" s="1187"/>
      <c r="E426" s="812">
        <v>-0.29136707854933114</v>
      </c>
      <c r="H426" s="1420" t="s">
        <v>325</v>
      </c>
      <c r="I426" s="1187"/>
      <c r="J426" s="813">
        <v>-0.22294957758320105</v>
      </c>
      <c r="M426" s="1421" t="s">
        <v>326</v>
      </c>
      <c r="N426" s="1187"/>
      <c r="O426" s="814">
        <v>0.18895161206115571</v>
      </c>
    </row>
    <row r="427" spans="2:15" s="157" customFormat="1" ht="17.100000000000001" customHeight="1" x14ac:dyDescent="0.2">
      <c r="B427" s="1187"/>
      <c r="C427" s="1419" t="s">
        <v>303</v>
      </c>
      <c r="D427" s="1187"/>
      <c r="E427" s="812">
        <v>0.28785480632973209</v>
      </c>
      <c r="H427" s="1420" t="s">
        <v>322</v>
      </c>
      <c r="I427" s="1187"/>
      <c r="J427" s="813">
        <v>-0.22249985037692543</v>
      </c>
      <c r="M427" s="1421" t="s">
        <v>327</v>
      </c>
      <c r="N427" s="1187"/>
      <c r="O427" s="814">
        <v>0.17765786902142736</v>
      </c>
    </row>
    <row r="428" spans="2:15" s="157" customFormat="1" ht="17.100000000000001" customHeight="1" x14ac:dyDescent="0.2">
      <c r="B428" s="1187"/>
      <c r="C428" s="1419" t="s">
        <v>328</v>
      </c>
      <c r="D428" s="1187"/>
      <c r="E428" s="812">
        <v>0.22519536020395031</v>
      </c>
      <c r="H428" s="1420" t="s">
        <v>320</v>
      </c>
      <c r="I428" s="1187"/>
      <c r="J428" s="813">
        <v>-0.21698433564616601</v>
      </c>
      <c r="M428" s="1421" t="s">
        <v>328</v>
      </c>
      <c r="N428" s="1187"/>
      <c r="O428" s="814">
        <v>0.1625929916432024</v>
      </c>
    </row>
    <row r="429" spans="2:15" s="157" customFormat="1" ht="17.100000000000001" customHeight="1" x14ac:dyDescent="0.2">
      <c r="B429" s="1187"/>
      <c r="C429" s="1419" t="s">
        <v>153</v>
      </c>
      <c r="D429" s="1187"/>
      <c r="E429" s="812">
        <v>0.19919952362760232</v>
      </c>
      <c r="H429" s="1420" t="s">
        <v>321</v>
      </c>
      <c r="I429" s="1187"/>
      <c r="J429" s="813">
        <v>0.21621704640495215</v>
      </c>
      <c r="M429" s="1421" t="s">
        <v>317</v>
      </c>
      <c r="N429" s="1187"/>
      <c r="O429" s="814">
        <v>0.15405515985265841</v>
      </c>
    </row>
    <row r="430" spans="2:15" s="157" customFormat="1" ht="17.100000000000001" customHeight="1" x14ac:dyDescent="0.2">
      <c r="B430" s="1187"/>
      <c r="C430" s="1419" t="s">
        <v>325</v>
      </c>
      <c r="D430" s="1187"/>
      <c r="E430" s="812">
        <v>-0.19065049517257568</v>
      </c>
      <c r="H430" s="1420" t="s">
        <v>329</v>
      </c>
      <c r="I430" s="1187"/>
      <c r="J430" s="813">
        <v>-0.21418675616873334</v>
      </c>
      <c r="M430" s="1421" t="s">
        <v>325</v>
      </c>
      <c r="N430" s="1187"/>
      <c r="O430" s="814">
        <v>0.15167560719549544</v>
      </c>
    </row>
    <row r="431" spans="2:15" s="157" customFormat="1" ht="17.100000000000001" customHeight="1" x14ac:dyDescent="0.2">
      <c r="B431" s="1187"/>
      <c r="C431" s="1419" t="s">
        <v>330</v>
      </c>
      <c r="D431" s="1187"/>
      <c r="E431" s="812">
        <v>0.17895161574888058</v>
      </c>
      <c r="H431" s="1420" t="s">
        <v>328</v>
      </c>
      <c r="I431" s="1187"/>
      <c r="J431" s="813">
        <v>0.20026399744841802</v>
      </c>
      <c r="M431" s="1421" t="s">
        <v>324</v>
      </c>
      <c r="N431" s="1187"/>
      <c r="O431" s="814">
        <v>-0.14711118906692111</v>
      </c>
    </row>
    <row r="432" spans="2:15" s="157" customFormat="1" ht="17.100000000000001" customHeight="1" x14ac:dyDescent="0.2">
      <c r="B432" s="1187"/>
      <c r="C432" s="1419" t="s">
        <v>331</v>
      </c>
      <c r="D432" s="1187"/>
      <c r="E432" s="812">
        <v>0.13636166798940966</v>
      </c>
      <c r="H432" s="1420" t="s">
        <v>312</v>
      </c>
      <c r="I432" s="1187"/>
      <c r="J432" s="813">
        <v>-0.19283802363423078</v>
      </c>
      <c r="M432" s="1421" t="s">
        <v>323</v>
      </c>
      <c r="N432" s="1187"/>
      <c r="O432" s="814">
        <v>0.14274696306616494</v>
      </c>
    </row>
    <row r="433" spans="2:15" s="157" customFormat="1" ht="17.100000000000001" customHeight="1" x14ac:dyDescent="0.2">
      <c r="B433" s="1187"/>
      <c r="C433" s="1419" t="s">
        <v>332</v>
      </c>
      <c r="D433" s="1187"/>
      <c r="E433" s="812">
        <v>0.12773084568161944</v>
      </c>
      <c r="H433" s="1420" t="s">
        <v>323</v>
      </c>
      <c r="I433" s="1187"/>
      <c r="J433" s="813">
        <v>0.17910186770443781</v>
      </c>
      <c r="M433" s="1421" t="s">
        <v>333</v>
      </c>
      <c r="N433" s="1187"/>
      <c r="O433" s="814">
        <v>-0.13336654624722127</v>
      </c>
    </row>
    <row r="434" spans="2:15" s="157" customFormat="1" ht="17.100000000000001" customHeight="1" x14ac:dyDescent="0.2">
      <c r="B434" s="1187"/>
      <c r="C434" s="1419" t="s">
        <v>314</v>
      </c>
      <c r="D434" s="1187"/>
      <c r="E434" s="812">
        <v>-0.12616071453514691</v>
      </c>
      <c r="H434" s="1420" t="s">
        <v>330</v>
      </c>
      <c r="I434" s="1187"/>
      <c r="J434" s="813">
        <v>0.16689221756740755</v>
      </c>
      <c r="M434" s="1421" t="s">
        <v>320</v>
      </c>
      <c r="N434" s="1187"/>
      <c r="O434" s="814">
        <v>-0.12772947006458696</v>
      </c>
    </row>
    <row r="435" spans="2:15" s="157" customFormat="1" ht="17.100000000000001" customHeight="1" x14ac:dyDescent="0.2">
      <c r="B435" s="1187"/>
      <c r="C435" s="1419" t="s">
        <v>334</v>
      </c>
      <c r="D435" s="1187"/>
      <c r="E435" s="812">
        <v>0.1229574326977896</v>
      </c>
      <c r="H435" s="1420" t="s">
        <v>335</v>
      </c>
      <c r="I435" s="1187"/>
      <c r="J435" s="813">
        <v>-0.16674107886870859</v>
      </c>
      <c r="M435" s="1421" t="s">
        <v>314</v>
      </c>
      <c r="N435" s="1187"/>
      <c r="O435" s="814">
        <v>0.11210278593375159</v>
      </c>
    </row>
    <row r="436" spans="2:15" s="157" customFormat="1" ht="17.100000000000001" customHeight="1" x14ac:dyDescent="0.2">
      <c r="B436" s="1187"/>
      <c r="C436" s="1419" t="s">
        <v>336</v>
      </c>
      <c r="D436" s="1187"/>
      <c r="E436" s="812">
        <v>-0.11441826719586123</v>
      </c>
      <c r="H436" s="1420" t="s">
        <v>172</v>
      </c>
      <c r="I436" s="1187"/>
      <c r="J436" s="813">
        <v>-0.15061169442778691</v>
      </c>
      <c r="M436" s="1421" t="s">
        <v>336</v>
      </c>
      <c r="N436" s="1187"/>
      <c r="O436" s="814">
        <v>-0.11062717634652336</v>
      </c>
    </row>
    <row r="437" spans="2:15" s="157" customFormat="1" ht="17.100000000000001" customHeight="1" x14ac:dyDescent="0.2">
      <c r="B437" s="1187"/>
      <c r="C437" s="1419" t="s">
        <v>327</v>
      </c>
      <c r="D437" s="1187"/>
      <c r="E437" s="812">
        <v>0.10560955776483068</v>
      </c>
      <c r="H437" s="1420" t="s">
        <v>153</v>
      </c>
      <c r="I437" s="1187"/>
      <c r="J437" s="813">
        <v>0.14446757341152039</v>
      </c>
      <c r="M437" s="1421" t="s">
        <v>156</v>
      </c>
      <c r="N437" s="1187"/>
      <c r="O437" s="814">
        <v>0.11057403563762921</v>
      </c>
    </row>
    <row r="438" spans="2:15" s="157" customFormat="1" ht="17.100000000000001" customHeight="1" x14ac:dyDescent="0.2">
      <c r="B438" s="1187"/>
      <c r="C438" s="1419" t="s">
        <v>175</v>
      </c>
      <c r="D438" s="1187"/>
      <c r="E438" s="812">
        <v>0.10487642543963331</v>
      </c>
      <c r="H438" s="1420" t="s">
        <v>303</v>
      </c>
      <c r="I438" s="1187"/>
      <c r="J438" s="813">
        <v>0.14344615846893119</v>
      </c>
      <c r="M438" s="1421" t="s">
        <v>337</v>
      </c>
      <c r="N438" s="1187"/>
      <c r="O438" s="814">
        <v>0.10447998562317029</v>
      </c>
    </row>
    <row r="439" spans="2:15" s="157" customFormat="1" ht="17.100000000000001" customHeight="1" x14ac:dyDescent="0.2">
      <c r="B439" s="1187"/>
      <c r="C439" s="1419" t="s">
        <v>326</v>
      </c>
      <c r="D439" s="1187"/>
      <c r="E439" s="812">
        <v>9.1370280843980009E-2</v>
      </c>
      <c r="H439" s="1420" t="s">
        <v>333</v>
      </c>
      <c r="I439" s="1187"/>
      <c r="J439" s="813">
        <v>-0.14032272018188388</v>
      </c>
      <c r="M439" s="1421" t="s">
        <v>175</v>
      </c>
      <c r="N439" s="1187"/>
      <c r="O439" s="814">
        <v>9.8933332182506384E-2</v>
      </c>
    </row>
    <row r="440" spans="2:15" s="157" customFormat="1" ht="17.100000000000001" customHeight="1" x14ac:dyDescent="0.2">
      <c r="B440" s="1187"/>
      <c r="C440" s="1419" t="s">
        <v>338</v>
      </c>
      <c r="D440" s="1187"/>
      <c r="E440" s="812">
        <v>8.7525311039054074E-2</v>
      </c>
      <c r="H440" s="1420" t="s">
        <v>332</v>
      </c>
      <c r="I440" s="1187"/>
      <c r="J440" s="813">
        <v>0.1390104524333943</v>
      </c>
      <c r="M440" s="1421" t="s">
        <v>339</v>
      </c>
      <c r="N440" s="1187"/>
      <c r="O440" s="814">
        <v>9.6363172173013226E-2</v>
      </c>
    </row>
    <row r="441" spans="2:15" s="157" customFormat="1" ht="17.100000000000001" customHeight="1" x14ac:dyDescent="0.2">
      <c r="B441" s="1187"/>
      <c r="C441" s="1419" t="s">
        <v>140</v>
      </c>
      <c r="D441" s="1187"/>
      <c r="E441" s="812">
        <v>-8.3292225967347783E-2</v>
      </c>
      <c r="H441" s="1420" t="s">
        <v>331</v>
      </c>
      <c r="I441" s="1187"/>
      <c r="J441" s="813">
        <v>0.10977873186545861</v>
      </c>
      <c r="M441" s="1421" t="s">
        <v>330</v>
      </c>
      <c r="N441" s="1187"/>
      <c r="O441" s="814">
        <v>8.7099023398555325E-2</v>
      </c>
    </row>
    <row r="442" spans="2:15" s="157" customFormat="1" ht="17.100000000000001" customHeight="1" x14ac:dyDescent="0.2">
      <c r="B442" s="1187"/>
      <c r="C442" s="1419" t="s">
        <v>340</v>
      </c>
      <c r="D442" s="1187"/>
      <c r="E442" s="812">
        <v>-7.5106952811493655E-2</v>
      </c>
      <c r="H442" s="1420" t="s">
        <v>340</v>
      </c>
      <c r="I442" s="1187"/>
      <c r="J442" s="813">
        <v>-0.10770291633075178</v>
      </c>
      <c r="M442" s="1421" t="s">
        <v>334</v>
      </c>
      <c r="N442" s="1187"/>
      <c r="O442" s="814">
        <v>8.65806416339088E-2</v>
      </c>
    </row>
    <row r="443" spans="2:15" s="157" customFormat="1" ht="17.100000000000001" customHeight="1" x14ac:dyDescent="0.2">
      <c r="B443" s="1187"/>
      <c r="C443" s="1419" t="s">
        <v>341</v>
      </c>
      <c r="D443" s="1187"/>
      <c r="E443" s="812">
        <v>7.4819255968800583E-2</v>
      </c>
      <c r="H443" s="1420" t="s">
        <v>342</v>
      </c>
      <c r="I443" s="1187"/>
      <c r="J443" s="813">
        <v>-9.8255845287447532E-2</v>
      </c>
      <c r="M443" s="1421" t="s">
        <v>343</v>
      </c>
      <c r="N443" s="1187"/>
      <c r="O443" s="814">
        <v>8.4103744996160024E-2</v>
      </c>
    </row>
    <row r="444" spans="2:15" s="157" customFormat="1" ht="17.100000000000001" customHeight="1" x14ac:dyDescent="0.2">
      <c r="B444" s="1187"/>
      <c r="C444" s="1419" t="s">
        <v>344</v>
      </c>
      <c r="D444" s="1187"/>
      <c r="E444" s="812">
        <v>7.0969138341925184E-2</v>
      </c>
      <c r="H444" s="1420" t="s">
        <v>177</v>
      </c>
      <c r="I444" s="1187"/>
      <c r="J444" s="813">
        <v>-9.5708690674446872E-2</v>
      </c>
      <c r="M444" s="1421" t="s">
        <v>318</v>
      </c>
      <c r="N444" s="1187"/>
      <c r="O444" s="814">
        <v>7.5118544794070208E-2</v>
      </c>
    </row>
    <row r="445" spans="2:15" s="157" customFormat="1" ht="17.100000000000001" customHeight="1" x14ac:dyDescent="0.2">
      <c r="B445" s="1187"/>
      <c r="C445" s="1419" t="s">
        <v>345</v>
      </c>
      <c r="D445" s="1187"/>
      <c r="E445" s="812">
        <v>6.880135974393331E-2</v>
      </c>
      <c r="H445" s="1420" t="s">
        <v>346</v>
      </c>
      <c r="I445" s="1187"/>
      <c r="J445" s="813">
        <v>-9.2046588652174119E-2</v>
      </c>
      <c r="M445" s="1421" t="s">
        <v>340</v>
      </c>
      <c r="N445" s="1187"/>
      <c r="O445" s="814">
        <v>-7.2992085374986054E-2</v>
      </c>
    </row>
    <row r="446" spans="2:15" s="157" customFormat="1" ht="17.100000000000001" customHeight="1" x14ac:dyDescent="0.2">
      <c r="C446" s="1419" t="s">
        <v>347</v>
      </c>
      <c r="D446" s="1187"/>
      <c r="E446" s="812">
        <v>-6.4029191984460901E-2</v>
      </c>
      <c r="H446" s="1420" t="s">
        <v>337</v>
      </c>
      <c r="I446" s="1187"/>
      <c r="J446" s="813">
        <v>-8.6078645170191093E-2</v>
      </c>
      <c r="M446" s="1421" t="s">
        <v>140</v>
      </c>
      <c r="N446" s="1187"/>
      <c r="O446" s="814">
        <v>-7.1238516651406222E-2</v>
      </c>
    </row>
    <row r="447" spans="2:15" s="157" customFormat="1" ht="17.100000000000001" customHeight="1" x14ac:dyDescent="0.2">
      <c r="C447" s="1419" t="s">
        <v>172</v>
      </c>
      <c r="D447" s="1187"/>
      <c r="E447" s="812">
        <v>-6.1320187778035051E-2</v>
      </c>
      <c r="H447" s="1420" t="s">
        <v>154</v>
      </c>
      <c r="I447" s="1187"/>
      <c r="J447" s="813">
        <v>-8.2385951134122504E-2</v>
      </c>
      <c r="M447" s="1421" t="s">
        <v>348</v>
      </c>
      <c r="N447" s="1187"/>
      <c r="O447" s="814">
        <v>5.9235235318907196E-2</v>
      </c>
    </row>
    <row r="448" spans="2:15" s="157" customFormat="1" ht="17.100000000000001" customHeight="1" x14ac:dyDescent="0.2">
      <c r="C448" s="1419" t="s">
        <v>339</v>
      </c>
      <c r="D448" s="1187"/>
      <c r="E448" s="812">
        <v>-5.9857499758183434E-2</v>
      </c>
      <c r="H448" s="1420" t="s">
        <v>175</v>
      </c>
      <c r="I448" s="1187"/>
      <c r="J448" s="813">
        <v>8.2266906532014628E-2</v>
      </c>
      <c r="M448" s="1421" t="s">
        <v>329</v>
      </c>
      <c r="N448" s="1187"/>
      <c r="O448" s="814">
        <v>5.8142485959385676E-2</v>
      </c>
    </row>
    <row r="449" spans="3:15" s="157" customFormat="1" ht="17.100000000000001" customHeight="1" x14ac:dyDescent="0.2">
      <c r="C449" s="1419" t="s">
        <v>154</v>
      </c>
      <c r="D449" s="1187"/>
      <c r="E449" s="812">
        <v>-5.4699691174890541E-2</v>
      </c>
      <c r="H449" s="1420" t="s">
        <v>140</v>
      </c>
      <c r="I449" s="1187"/>
      <c r="J449" s="813">
        <v>-8.1026842693143752E-2</v>
      </c>
      <c r="M449" s="1421" t="s">
        <v>341</v>
      </c>
      <c r="N449" s="1187"/>
      <c r="O449" s="814">
        <v>5.4970756075425141E-2</v>
      </c>
    </row>
    <row r="450" spans="3:15" s="157" customFormat="1" ht="17.100000000000001" customHeight="1" x14ac:dyDescent="0.2">
      <c r="C450" s="1419" t="s">
        <v>349</v>
      </c>
      <c r="D450" s="1187"/>
      <c r="E450" s="812">
        <v>-5.3794998729604276E-2</v>
      </c>
      <c r="H450" s="1420" t="s">
        <v>348</v>
      </c>
      <c r="I450" s="1187"/>
      <c r="J450" s="813">
        <v>-8.0104821924778372E-2</v>
      </c>
      <c r="M450" s="1421" t="s">
        <v>319</v>
      </c>
      <c r="N450" s="1187"/>
      <c r="O450" s="814">
        <v>-4.8114799614762747E-2</v>
      </c>
    </row>
    <row r="451" spans="3:15" s="157" customFormat="1" ht="17.100000000000001" customHeight="1" x14ac:dyDescent="0.2">
      <c r="C451" s="1419" t="s">
        <v>337</v>
      </c>
      <c r="D451" s="1187"/>
      <c r="E451" s="812">
        <v>-4.7137221978060813E-2</v>
      </c>
      <c r="H451" s="1420" t="s">
        <v>338</v>
      </c>
      <c r="I451" s="1187"/>
      <c r="J451" s="813">
        <v>7.3113517146401658E-2</v>
      </c>
      <c r="M451" s="1421" t="s">
        <v>349</v>
      </c>
      <c r="N451" s="1187"/>
      <c r="O451" s="814">
        <v>-4.7711934082863373E-2</v>
      </c>
    </row>
    <row r="452" spans="3:15" s="157" customFormat="1" ht="17.100000000000001" customHeight="1" x14ac:dyDescent="0.2">
      <c r="C452" s="1419" t="s">
        <v>350</v>
      </c>
      <c r="D452" s="1187"/>
      <c r="E452" s="812">
        <v>4.2057955399072193E-2</v>
      </c>
      <c r="H452" s="1420" t="s">
        <v>334</v>
      </c>
      <c r="I452" s="1187"/>
      <c r="J452" s="813">
        <v>-6.4108893575520964E-2</v>
      </c>
      <c r="M452" s="1421" t="s">
        <v>331</v>
      </c>
      <c r="N452" s="1187"/>
      <c r="O452" s="814">
        <v>4.602416378530072E-2</v>
      </c>
    </row>
    <row r="453" spans="3:15" s="157" customFormat="1" ht="17.100000000000001" customHeight="1" x14ac:dyDescent="0.2">
      <c r="C453" s="1419" t="s">
        <v>351</v>
      </c>
      <c r="D453" s="1187"/>
      <c r="E453" s="812">
        <v>-3.919226342109848E-2</v>
      </c>
      <c r="H453" s="1420" t="s">
        <v>352</v>
      </c>
      <c r="I453" s="1187"/>
      <c r="J453" s="813">
        <v>-6.3299214425094522E-2</v>
      </c>
      <c r="M453" s="1421" t="s">
        <v>347</v>
      </c>
      <c r="N453" s="1187"/>
      <c r="O453" s="814">
        <v>-4.4809816644550707E-2</v>
      </c>
    </row>
    <row r="454" spans="3:15" s="157" customFormat="1" ht="17.100000000000001" customHeight="1" x14ac:dyDescent="0.2">
      <c r="C454" s="1419" t="s">
        <v>352</v>
      </c>
      <c r="D454" s="1187"/>
      <c r="E454" s="812">
        <v>-3.0510813775544612E-2</v>
      </c>
      <c r="H454" s="1420" t="s">
        <v>327</v>
      </c>
      <c r="I454" s="1187"/>
      <c r="J454" s="813">
        <v>6.2937188132219254E-2</v>
      </c>
      <c r="M454" s="1421" t="s">
        <v>172</v>
      </c>
      <c r="N454" s="1187"/>
      <c r="O454" s="814">
        <v>-3.7958331204128025E-2</v>
      </c>
    </row>
    <row r="455" spans="3:15" s="157" customFormat="1" ht="17.100000000000001" customHeight="1" x14ac:dyDescent="0.2">
      <c r="C455" s="1419" t="s">
        <v>177</v>
      </c>
      <c r="D455" s="1187"/>
      <c r="E455" s="812">
        <v>-3.0043462665991734E-2</v>
      </c>
      <c r="H455" s="1420" t="s">
        <v>343</v>
      </c>
      <c r="I455" s="1187"/>
      <c r="J455" s="813">
        <v>-5.7501349923219376E-2</v>
      </c>
      <c r="M455" s="1421" t="s">
        <v>154</v>
      </c>
      <c r="N455" s="1187"/>
      <c r="O455" s="814">
        <v>-3.5631244215709741E-2</v>
      </c>
    </row>
    <row r="456" spans="3:15" s="157" customFormat="1" ht="17.100000000000001" customHeight="1" x14ac:dyDescent="0.2">
      <c r="C456" s="1419" t="s">
        <v>138</v>
      </c>
      <c r="D456" s="1187"/>
      <c r="E456" s="812">
        <v>2.8807092697113075E-2</v>
      </c>
      <c r="H456" s="1420" t="s">
        <v>336</v>
      </c>
      <c r="I456" s="1187"/>
      <c r="J456" s="813">
        <v>-5.6599853180054963E-2</v>
      </c>
      <c r="M456" s="1421" t="s">
        <v>351</v>
      </c>
      <c r="N456" s="1187"/>
      <c r="O456" s="814">
        <v>3.457930439833596E-2</v>
      </c>
    </row>
    <row r="457" spans="3:15" s="157" customFormat="1" ht="17.100000000000001" customHeight="1" x14ac:dyDescent="0.2">
      <c r="C457" s="1419" t="s">
        <v>353</v>
      </c>
      <c r="D457" s="1187"/>
      <c r="E457" s="812">
        <v>-2.6798035436148671E-2</v>
      </c>
      <c r="H457" s="1420" t="s">
        <v>344</v>
      </c>
      <c r="I457" s="1187"/>
      <c r="J457" s="813">
        <v>5.5710352573359892E-2</v>
      </c>
      <c r="M457" s="1421" t="s">
        <v>346</v>
      </c>
      <c r="N457" s="1187"/>
      <c r="O457" s="814">
        <v>-3.2325271881391678E-2</v>
      </c>
    </row>
    <row r="458" spans="3:15" s="157" customFormat="1" ht="17.100000000000001" customHeight="1" x14ac:dyDescent="0.2">
      <c r="C458" s="1419" t="s">
        <v>354</v>
      </c>
      <c r="D458" s="1187"/>
      <c r="E458" s="812">
        <v>2.2940391724095715E-2</v>
      </c>
      <c r="H458" s="1420" t="s">
        <v>326</v>
      </c>
      <c r="I458" s="1187"/>
      <c r="J458" s="813">
        <v>5.3281413834970183E-2</v>
      </c>
      <c r="M458" s="1421" t="s">
        <v>177</v>
      </c>
      <c r="N458" s="1187"/>
      <c r="O458" s="814">
        <v>-2.7900199628091565E-2</v>
      </c>
    </row>
    <row r="459" spans="3:15" s="157" customFormat="1" ht="17.100000000000001" customHeight="1" x14ac:dyDescent="0.2">
      <c r="C459" s="1419" t="s">
        <v>355</v>
      </c>
      <c r="D459" s="1187"/>
      <c r="E459" s="812">
        <v>2.1570886448728899E-2</v>
      </c>
      <c r="H459" s="1420" t="s">
        <v>347</v>
      </c>
      <c r="I459" s="1187"/>
      <c r="J459" s="813">
        <v>-5.280733403966769E-2</v>
      </c>
      <c r="M459" s="1421" t="s">
        <v>356</v>
      </c>
      <c r="N459" s="1187"/>
      <c r="O459" s="814">
        <v>-2.5877894269431798E-2</v>
      </c>
    </row>
    <row r="460" spans="3:15" s="157" customFormat="1" ht="17.100000000000001" customHeight="1" x14ac:dyDescent="0.2">
      <c r="C460" s="1419" t="s">
        <v>356</v>
      </c>
      <c r="D460" s="1187"/>
      <c r="E460" s="812">
        <v>-1.9449508725898051E-2</v>
      </c>
      <c r="H460" s="1420" t="s">
        <v>355</v>
      </c>
      <c r="I460" s="1187"/>
      <c r="J460" s="813">
        <v>-5.031235945203489E-2</v>
      </c>
      <c r="M460" s="1421" t="s">
        <v>355</v>
      </c>
      <c r="N460" s="1187"/>
      <c r="O460" s="814">
        <v>-2.4673104048066063E-2</v>
      </c>
    </row>
    <row r="461" spans="3:15" s="157" customFormat="1" ht="17.100000000000001" customHeight="1" x14ac:dyDescent="0.2">
      <c r="C461" s="1419" t="s">
        <v>357</v>
      </c>
      <c r="D461" s="1187"/>
      <c r="E461" s="812">
        <v>1.8359713896019432E-2</v>
      </c>
      <c r="H461" s="1420" t="s">
        <v>341</v>
      </c>
      <c r="I461" s="1187"/>
      <c r="J461" s="813">
        <v>4.7151394367205286E-2</v>
      </c>
      <c r="M461" s="1421" t="s">
        <v>352</v>
      </c>
      <c r="N461" s="1187"/>
      <c r="O461" s="814">
        <v>-2.2035895001319056E-2</v>
      </c>
    </row>
    <row r="462" spans="3:15" s="157" customFormat="1" ht="17.100000000000001" customHeight="1" x14ac:dyDescent="0.2">
      <c r="C462" s="1419" t="s">
        <v>358</v>
      </c>
      <c r="D462" s="1187"/>
      <c r="E462" s="812">
        <v>9.5930469044128528E-3</v>
      </c>
      <c r="H462" s="1420" t="s">
        <v>359</v>
      </c>
      <c r="I462" s="1187"/>
      <c r="J462" s="813">
        <v>-4.1185321206288115E-2</v>
      </c>
      <c r="M462" s="1421" t="s">
        <v>342</v>
      </c>
      <c r="N462" s="1187"/>
      <c r="O462" s="814">
        <v>2.1378711443726842E-2</v>
      </c>
    </row>
    <row r="463" spans="3:15" s="157" customFormat="1" ht="17.100000000000001" customHeight="1" x14ac:dyDescent="0.2">
      <c r="C463" s="1419" t="s">
        <v>343</v>
      </c>
      <c r="D463" s="1187"/>
      <c r="E463" s="812">
        <v>8.0988963785054626E-3</v>
      </c>
      <c r="H463" s="1420" t="s">
        <v>345</v>
      </c>
      <c r="I463" s="1187"/>
      <c r="J463" s="813">
        <v>4.0687868472760999E-2</v>
      </c>
      <c r="M463" s="1421" t="s">
        <v>345</v>
      </c>
      <c r="N463" s="1187"/>
      <c r="O463" s="814">
        <v>1.7380644163499864E-2</v>
      </c>
    </row>
    <row r="464" spans="3:15" s="157" customFormat="1" ht="17.100000000000001" customHeight="1" x14ac:dyDescent="0.2">
      <c r="C464" s="1419" t="s">
        <v>335</v>
      </c>
      <c r="D464" s="1187"/>
      <c r="E464" s="812">
        <v>-7.6435985598281523E-3</v>
      </c>
      <c r="H464" s="1420" t="s">
        <v>349</v>
      </c>
      <c r="I464" s="1187"/>
      <c r="J464" s="813">
        <v>-4.016168140080844E-2</v>
      </c>
      <c r="M464" s="1421" t="s">
        <v>335</v>
      </c>
      <c r="N464" s="1187"/>
      <c r="O464" s="814">
        <v>-1.5906961751591203E-2</v>
      </c>
    </row>
    <row r="465" spans="3:15" s="157" customFormat="1" ht="17.100000000000001" customHeight="1" x14ac:dyDescent="0.2">
      <c r="C465" s="1419" t="s">
        <v>360</v>
      </c>
      <c r="D465" s="1187"/>
      <c r="E465" s="812">
        <v>6.5315636342643977E-3</v>
      </c>
      <c r="H465" s="1420" t="s">
        <v>351</v>
      </c>
      <c r="I465" s="1187"/>
      <c r="J465" s="813">
        <v>-3.7025202692449313E-2</v>
      </c>
      <c r="M465" s="1421" t="s">
        <v>353</v>
      </c>
      <c r="N465" s="1187"/>
      <c r="O465" s="814">
        <v>1.5879406404314803E-2</v>
      </c>
    </row>
    <row r="466" spans="3:15" s="157" customFormat="1" ht="17.100000000000001" customHeight="1" x14ac:dyDescent="0.2">
      <c r="C466" s="1419" t="s">
        <v>359</v>
      </c>
      <c r="D466" s="1187"/>
      <c r="E466" s="812">
        <v>-3.6931747377590535E-3</v>
      </c>
      <c r="H466" s="1420" t="s">
        <v>350</v>
      </c>
      <c r="I466" s="1187"/>
      <c r="J466" s="813">
        <v>3.5273421857141135E-2</v>
      </c>
      <c r="M466" s="1421" t="s">
        <v>359</v>
      </c>
      <c r="N466" s="1187"/>
      <c r="O466" s="814">
        <v>-1.1463423015090846E-2</v>
      </c>
    </row>
    <row r="467" spans="3:15" s="157" customFormat="1" ht="17.100000000000001" customHeight="1" x14ac:dyDescent="0.2">
      <c r="C467" s="1425" t="s">
        <v>348</v>
      </c>
      <c r="D467" s="1187"/>
      <c r="E467" s="815">
        <v>3.2814601639083955E-3</v>
      </c>
      <c r="H467" s="1420" t="s">
        <v>339</v>
      </c>
      <c r="I467" s="1187"/>
      <c r="J467" s="813">
        <v>-2.4162067706058322E-2</v>
      </c>
      <c r="M467" s="1421" t="s">
        <v>357</v>
      </c>
      <c r="N467" s="1187"/>
      <c r="O467" s="814">
        <v>1.1093644800380602E-2</v>
      </c>
    </row>
    <row r="468" spans="3:15" s="157" customFormat="1" ht="17.100000000000001" customHeight="1" x14ac:dyDescent="0.2">
      <c r="C468" s="1190"/>
      <c r="D468" s="1206"/>
      <c r="E468" s="436"/>
      <c r="H468" s="1420" t="s">
        <v>358</v>
      </c>
      <c r="I468" s="1187"/>
      <c r="J468" s="813">
        <v>2.1952602320487794E-2</v>
      </c>
      <c r="M468" s="1421" t="s">
        <v>138</v>
      </c>
      <c r="N468" s="1187"/>
      <c r="O468" s="814">
        <v>9.7003794342562545E-3</v>
      </c>
    </row>
    <row r="469" spans="3:15" s="157" customFormat="1" ht="17.100000000000001" customHeight="1" x14ac:dyDescent="0.2">
      <c r="C469" s="1190"/>
      <c r="D469" s="1206"/>
      <c r="E469" s="436"/>
      <c r="H469" s="1420" t="s">
        <v>307</v>
      </c>
      <c r="I469" s="1187"/>
      <c r="J469" s="813">
        <v>2.0042978091161297E-2</v>
      </c>
      <c r="M469" s="1421" t="s">
        <v>360</v>
      </c>
      <c r="N469" s="1187"/>
      <c r="O469" s="814">
        <v>8.3090008309926848E-3</v>
      </c>
    </row>
    <row r="470" spans="3:15" s="157" customFormat="1" ht="17.100000000000001" customHeight="1" x14ac:dyDescent="0.2">
      <c r="C470" s="1190"/>
      <c r="D470" s="1187"/>
      <c r="H470" s="1420" t="s">
        <v>357</v>
      </c>
      <c r="I470" s="1187"/>
      <c r="J470" s="813">
        <v>-1.3478937445554591E-2</v>
      </c>
      <c r="M470" s="1421" t="s">
        <v>344</v>
      </c>
      <c r="N470" s="1187"/>
      <c r="O470" s="814">
        <v>5.8864103878762649E-3</v>
      </c>
    </row>
    <row r="471" spans="3:15" s="157" customFormat="1" ht="17.100000000000001" customHeight="1" x14ac:dyDescent="0.2">
      <c r="C471" s="1422" t="s">
        <v>178</v>
      </c>
      <c r="D471" s="1187"/>
      <c r="E471" s="1187"/>
      <c r="H471" s="1420" t="s">
        <v>360</v>
      </c>
      <c r="I471" s="1187"/>
      <c r="J471" s="813">
        <v>1.318541178923513E-2</v>
      </c>
      <c r="M471" s="1421" t="s">
        <v>332</v>
      </c>
      <c r="N471" s="1187"/>
      <c r="O471" s="814">
        <v>-3.3320387841109626E-3</v>
      </c>
    </row>
    <row r="472" spans="3:15" s="157" customFormat="1" ht="17.100000000000001" customHeight="1" x14ac:dyDescent="0.2">
      <c r="C472" s="1190"/>
      <c r="D472" s="1187"/>
      <c r="E472" s="816" t="s">
        <v>179</v>
      </c>
      <c r="H472" s="1420" t="s">
        <v>356</v>
      </c>
      <c r="I472" s="1187"/>
      <c r="J472" s="813">
        <v>-1.0911959493172788E-2</v>
      </c>
      <c r="M472" s="1421" t="s">
        <v>350</v>
      </c>
      <c r="N472" s="1187"/>
      <c r="O472" s="814">
        <v>3.1501173795231733E-3</v>
      </c>
    </row>
    <row r="473" spans="3:15" s="157" customFormat="1" ht="17.100000000000001" customHeight="1" x14ac:dyDescent="0.2">
      <c r="C473" s="1416" t="s">
        <v>320</v>
      </c>
      <c r="D473" s="1187"/>
      <c r="E473" s="809">
        <v>0.10891406834433671</v>
      </c>
      <c r="H473" s="1420" t="s">
        <v>354</v>
      </c>
      <c r="I473" s="1187"/>
      <c r="J473" s="813">
        <v>5.6824250404241636E-3</v>
      </c>
      <c r="M473" s="1426" t="s">
        <v>358</v>
      </c>
      <c r="N473" s="1187"/>
      <c r="O473" s="817">
        <v>-3.1437560053866375E-3</v>
      </c>
    </row>
    <row r="474" spans="3:15" s="157" customFormat="1" ht="12.95" customHeight="1" x14ac:dyDescent="0.2">
      <c r="C474" s="1419" t="s">
        <v>300</v>
      </c>
      <c r="D474" s="1187"/>
      <c r="E474" s="812">
        <v>0.30678736579125576</v>
      </c>
      <c r="H474" s="1420" t="s">
        <v>138</v>
      </c>
      <c r="I474" s="1187"/>
      <c r="J474" s="813">
        <v>4.6276754553753446E-3</v>
      </c>
      <c r="M474" s="1190"/>
      <c r="N474" s="1206"/>
      <c r="O474" s="436"/>
    </row>
    <row r="475" spans="3:15" s="157" customFormat="1" ht="17.100000000000001" customHeight="1" x14ac:dyDescent="0.2">
      <c r="C475" s="1419" t="s">
        <v>325</v>
      </c>
      <c r="D475" s="1187"/>
      <c r="E475" s="812">
        <v>3.6347611309548306E-2</v>
      </c>
      <c r="H475" s="1427" t="s">
        <v>353</v>
      </c>
      <c r="I475" s="1187"/>
      <c r="J475" s="818">
        <v>-3.3555673089004355E-3</v>
      </c>
      <c r="M475" s="1190"/>
      <c r="N475" s="1206"/>
      <c r="O475" s="436"/>
    </row>
    <row r="476" spans="3:15" s="157" customFormat="1" ht="12.95" customHeight="1" x14ac:dyDescent="0.2">
      <c r="C476" s="1419" t="s">
        <v>350</v>
      </c>
      <c r="D476" s="1187"/>
      <c r="E476" s="812">
        <v>1.7688716123503458E-3</v>
      </c>
      <c r="H476" s="1190"/>
      <c r="I476" s="1206"/>
      <c r="J476" s="436"/>
      <c r="M476" s="1190"/>
      <c r="N476" s="1187"/>
    </row>
    <row r="477" spans="3:15" s="157" customFormat="1" ht="21" customHeight="1" x14ac:dyDescent="0.2">
      <c r="C477" s="1419" t="s">
        <v>343</v>
      </c>
      <c r="D477" s="1187"/>
      <c r="E477" s="819">
        <v>6.5592122549768895E-5</v>
      </c>
      <c r="H477" s="1190"/>
      <c r="I477" s="1206"/>
      <c r="J477" s="436"/>
      <c r="M477" s="1424" t="s">
        <v>178</v>
      </c>
      <c r="N477" s="1187"/>
      <c r="O477" s="1187"/>
    </row>
    <row r="478" spans="3:15" s="157" customFormat="1" ht="15.95" customHeight="1" x14ac:dyDescent="0.2">
      <c r="C478" s="1419" t="s">
        <v>331</v>
      </c>
      <c r="D478" s="1187"/>
      <c r="E478" s="812">
        <v>1.859450449685399E-2</v>
      </c>
      <c r="H478" s="1190"/>
      <c r="I478" s="1187"/>
      <c r="M478" s="1190"/>
      <c r="N478" s="1187"/>
      <c r="O478" s="820" t="s">
        <v>179</v>
      </c>
    </row>
    <row r="479" spans="3:15" s="157" customFormat="1" ht="17.100000000000001" customHeight="1" x14ac:dyDescent="0.2">
      <c r="C479" s="1419" t="s">
        <v>313</v>
      </c>
      <c r="D479" s="1187"/>
      <c r="E479" s="812">
        <v>0.26470294518293314</v>
      </c>
      <c r="H479" s="1423" t="s">
        <v>178</v>
      </c>
      <c r="I479" s="1187"/>
      <c r="J479" s="1187"/>
      <c r="M479" s="1418" t="s">
        <v>320</v>
      </c>
      <c r="N479" s="1187"/>
      <c r="O479" s="811">
        <v>1.6314817522980217E-2</v>
      </c>
    </row>
    <row r="480" spans="3:15" s="157" customFormat="1" ht="17.100000000000001" customHeight="1" x14ac:dyDescent="0.2">
      <c r="C480" s="1419" t="s">
        <v>330</v>
      </c>
      <c r="D480" s="1187"/>
      <c r="E480" s="812">
        <v>3.2023680779135005E-2</v>
      </c>
      <c r="H480" s="1190"/>
      <c r="I480" s="1187"/>
      <c r="J480" s="821" t="s">
        <v>179</v>
      </c>
      <c r="M480" s="1421" t="s">
        <v>300</v>
      </c>
      <c r="N480" s="1187"/>
      <c r="O480" s="814">
        <v>0.13163082258427303</v>
      </c>
    </row>
    <row r="481" spans="3:15" s="157" customFormat="1" ht="17.100000000000001" customHeight="1" x14ac:dyDescent="0.2">
      <c r="C481" s="1419" t="s">
        <v>309</v>
      </c>
      <c r="D481" s="1187"/>
      <c r="E481" s="812">
        <v>0.172907141549664</v>
      </c>
      <c r="H481" s="1417" t="s">
        <v>320</v>
      </c>
      <c r="I481" s="1187"/>
      <c r="J481" s="810">
        <v>4.7082201915808031E-2</v>
      </c>
      <c r="M481" s="1421" t="s">
        <v>325</v>
      </c>
      <c r="N481" s="1187"/>
      <c r="O481" s="814">
        <v>2.300548981812223E-2</v>
      </c>
    </row>
    <row r="482" spans="3:15" s="157" customFormat="1" ht="17.100000000000001" customHeight="1" x14ac:dyDescent="0.2">
      <c r="C482" s="1419" t="s">
        <v>323</v>
      </c>
      <c r="D482" s="1187"/>
      <c r="E482" s="812">
        <v>8.8996595820544158E-2</v>
      </c>
      <c r="H482" s="1420" t="s">
        <v>300</v>
      </c>
      <c r="I482" s="1187"/>
      <c r="J482" s="813">
        <v>0.36734969619509161</v>
      </c>
      <c r="M482" s="1421" t="s">
        <v>350</v>
      </c>
      <c r="N482" s="1187"/>
      <c r="O482" s="822">
        <v>9.9232395047739436E-6</v>
      </c>
    </row>
    <row r="483" spans="3:15" s="157" customFormat="1" ht="17.100000000000001" customHeight="1" x14ac:dyDescent="0.2">
      <c r="C483" s="1419" t="s">
        <v>359</v>
      </c>
      <c r="D483" s="1187"/>
      <c r="E483" s="819">
        <v>1.3639539643621653E-5</v>
      </c>
      <c r="H483" s="1420" t="s">
        <v>325</v>
      </c>
      <c r="I483" s="1187"/>
      <c r="J483" s="813">
        <v>4.9706514144527786E-2</v>
      </c>
      <c r="M483" s="1421" t="s">
        <v>343</v>
      </c>
      <c r="N483" s="1187"/>
      <c r="O483" s="814">
        <v>7.0734399223791123E-3</v>
      </c>
    </row>
    <row r="484" spans="3:15" s="157" customFormat="1" ht="17.100000000000001" customHeight="1" x14ac:dyDescent="0.2">
      <c r="C484" s="1419" t="s">
        <v>356</v>
      </c>
      <c r="D484" s="1187"/>
      <c r="E484" s="812">
        <v>3.7828338967878439E-4</v>
      </c>
      <c r="H484" s="1420" t="s">
        <v>350</v>
      </c>
      <c r="I484" s="1187"/>
      <c r="J484" s="813">
        <v>1.244214289511842E-3</v>
      </c>
      <c r="M484" s="1421" t="s">
        <v>331</v>
      </c>
      <c r="N484" s="1187"/>
      <c r="O484" s="814">
        <v>2.1182236521361864E-3</v>
      </c>
    </row>
    <row r="485" spans="3:15" s="157" customFormat="1" ht="17.100000000000001" customHeight="1" x14ac:dyDescent="0.2">
      <c r="C485" s="1419" t="s">
        <v>312</v>
      </c>
      <c r="D485" s="1187"/>
      <c r="E485" s="812">
        <v>8.4894774462372105E-2</v>
      </c>
      <c r="H485" s="1420" t="s">
        <v>343</v>
      </c>
      <c r="I485" s="1187"/>
      <c r="J485" s="813">
        <v>3.3064052429925207E-3</v>
      </c>
      <c r="M485" s="1421" t="s">
        <v>313</v>
      </c>
      <c r="N485" s="1187"/>
      <c r="O485" s="814">
        <v>7.5310540059873476E-2</v>
      </c>
    </row>
    <row r="486" spans="3:15" s="157" customFormat="1" ht="17.100000000000001" customHeight="1" x14ac:dyDescent="0.2">
      <c r="C486" s="1419" t="s">
        <v>340</v>
      </c>
      <c r="D486" s="1187"/>
      <c r="E486" s="812">
        <v>5.641054360627935E-3</v>
      </c>
      <c r="H486" s="1420" t="s">
        <v>331</v>
      </c>
      <c r="I486" s="1187"/>
      <c r="J486" s="813">
        <v>1.2051369969988257E-2</v>
      </c>
      <c r="M486" s="1421" t="s">
        <v>330</v>
      </c>
      <c r="N486" s="1187"/>
      <c r="O486" s="814">
        <v>7.5862398769820883E-3</v>
      </c>
    </row>
    <row r="487" spans="3:15" s="157" customFormat="1" ht="17.100000000000001" customHeight="1" x14ac:dyDescent="0.2">
      <c r="C487" s="1419" t="s">
        <v>314</v>
      </c>
      <c r="D487" s="1187"/>
      <c r="E487" s="812">
        <v>1.5916525892018828E-2</v>
      </c>
      <c r="H487" s="1420" t="s">
        <v>313</v>
      </c>
      <c r="I487" s="1187"/>
      <c r="J487" s="813">
        <v>6.9460654059226648E-2</v>
      </c>
      <c r="M487" s="1421" t="s">
        <v>309</v>
      </c>
      <c r="N487" s="1187"/>
      <c r="O487" s="814">
        <v>0.20066432575014151</v>
      </c>
    </row>
    <row r="488" spans="3:15" s="157" customFormat="1" ht="17.100000000000001" customHeight="1" x14ac:dyDescent="0.2">
      <c r="C488" s="1419" t="s">
        <v>339</v>
      </c>
      <c r="D488" s="1187"/>
      <c r="E488" s="812">
        <v>3.5829202773009299E-3</v>
      </c>
      <c r="H488" s="1420" t="s">
        <v>330</v>
      </c>
      <c r="I488" s="1187"/>
      <c r="J488" s="813">
        <v>2.7853012284566898E-2</v>
      </c>
      <c r="M488" s="1421" t="s">
        <v>323</v>
      </c>
      <c r="N488" s="1187"/>
      <c r="O488" s="814">
        <v>2.0376695464613057E-2</v>
      </c>
    </row>
    <row r="489" spans="3:15" s="157" customFormat="1" ht="17.100000000000001" customHeight="1" x14ac:dyDescent="0.2">
      <c r="C489" s="1419" t="s">
        <v>354</v>
      </c>
      <c r="D489" s="1187"/>
      <c r="E489" s="812">
        <v>5.2626157245495918E-4</v>
      </c>
      <c r="H489" s="1420" t="s">
        <v>309</v>
      </c>
      <c r="I489" s="1187"/>
      <c r="J489" s="813">
        <v>6.546501721569889E-2</v>
      </c>
      <c r="M489" s="1421" t="s">
        <v>359</v>
      </c>
      <c r="N489" s="1187"/>
      <c r="O489" s="814">
        <v>1.3141006722291448E-4</v>
      </c>
    </row>
    <row r="490" spans="3:15" s="157" customFormat="1" ht="17.100000000000001" customHeight="1" x14ac:dyDescent="0.2">
      <c r="C490" s="1419" t="s">
        <v>360</v>
      </c>
      <c r="D490" s="1187"/>
      <c r="E490" s="819">
        <v>4.2661323508445147E-5</v>
      </c>
      <c r="H490" s="1420" t="s">
        <v>323</v>
      </c>
      <c r="I490" s="1187"/>
      <c r="J490" s="813">
        <v>3.2077479015217944E-2</v>
      </c>
      <c r="M490" s="1421" t="s">
        <v>356</v>
      </c>
      <c r="N490" s="1187"/>
      <c r="O490" s="814">
        <v>6.6966541181989107E-4</v>
      </c>
    </row>
    <row r="491" spans="3:15" s="157" customFormat="1" ht="17.100000000000001" customHeight="1" x14ac:dyDescent="0.2">
      <c r="C491" s="1419" t="s">
        <v>357</v>
      </c>
      <c r="D491" s="1187"/>
      <c r="E491" s="812">
        <v>3.3707909434368901E-4</v>
      </c>
      <c r="H491" s="1420" t="s">
        <v>359</v>
      </c>
      <c r="I491" s="1187"/>
      <c r="J491" s="813">
        <v>1.6962306828651255E-3</v>
      </c>
      <c r="M491" s="1421" t="s">
        <v>312</v>
      </c>
      <c r="N491" s="1187"/>
      <c r="O491" s="814">
        <v>0.11971763640886862</v>
      </c>
    </row>
    <row r="492" spans="3:15" s="157" customFormat="1" ht="17.100000000000001" customHeight="1" x14ac:dyDescent="0.2">
      <c r="C492" s="1419" t="s">
        <v>349</v>
      </c>
      <c r="D492" s="1187"/>
      <c r="E492" s="812">
        <v>2.8939018883181256E-3</v>
      </c>
      <c r="H492" s="1420" t="s">
        <v>356</v>
      </c>
      <c r="I492" s="1187"/>
      <c r="J492" s="813">
        <v>1.1907085998064373E-4</v>
      </c>
      <c r="M492" s="1421" t="s">
        <v>340</v>
      </c>
      <c r="N492" s="1187"/>
      <c r="O492" s="814">
        <v>5.3278445273892529E-3</v>
      </c>
    </row>
    <row r="493" spans="3:15" s="157" customFormat="1" ht="17.100000000000001" customHeight="1" x14ac:dyDescent="0.2">
      <c r="C493" s="1419" t="s">
        <v>321</v>
      </c>
      <c r="D493" s="1187"/>
      <c r="E493" s="812">
        <v>9.3471144152294919E-2</v>
      </c>
      <c r="H493" s="1420" t="s">
        <v>312</v>
      </c>
      <c r="I493" s="1187"/>
      <c r="J493" s="813">
        <v>3.7186503359156145E-2</v>
      </c>
      <c r="M493" s="1421" t="s">
        <v>314</v>
      </c>
      <c r="N493" s="1187"/>
      <c r="O493" s="814">
        <v>1.2567034614108533E-2</v>
      </c>
    </row>
    <row r="494" spans="3:15" s="157" customFormat="1" ht="17.100000000000001" customHeight="1" x14ac:dyDescent="0.2">
      <c r="C494" s="1419" t="s">
        <v>316</v>
      </c>
      <c r="D494" s="1187"/>
      <c r="E494" s="812">
        <v>0.11656497382623042</v>
      </c>
      <c r="H494" s="1420" t="s">
        <v>340</v>
      </c>
      <c r="I494" s="1187"/>
      <c r="J494" s="813">
        <v>1.159991818614892E-2</v>
      </c>
      <c r="M494" s="1421" t="s">
        <v>339</v>
      </c>
      <c r="N494" s="1187"/>
      <c r="O494" s="814">
        <v>9.2858609512457904E-3</v>
      </c>
    </row>
    <row r="495" spans="3:15" s="157" customFormat="1" ht="17.100000000000001" customHeight="1" x14ac:dyDescent="0.2">
      <c r="C495" s="1419" t="s">
        <v>345</v>
      </c>
      <c r="D495" s="1187"/>
      <c r="E495" s="812">
        <v>4.7336271026141271E-3</v>
      </c>
      <c r="H495" s="1420" t="s">
        <v>314</v>
      </c>
      <c r="I495" s="1187"/>
      <c r="J495" s="813">
        <v>0.14621045012722583</v>
      </c>
      <c r="M495" s="1421" t="s">
        <v>360</v>
      </c>
      <c r="N495" s="1187"/>
      <c r="O495" s="822">
        <v>6.9039494809437131E-5</v>
      </c>
    </row>
    <row r="496" spans="3:15" s="157" customFormat="1" ht="17.100000000000001" customHeight="1" x14ac:dyDescent="0.2">
      <c r="C496" s="1419" t="s">
        <v>315</v>
      </c>
      <c r="D496" s="1187"/>
      <c r="E496" s="812">
        <v>0.12845956705630021</v>
      </c>
      <c r="H496" s="1420" t="s">
        <v>339</v>
      </c>
      <c r="I496" s="1187"/>
      <c r="J496" s="813">
        <v>5.8380551583214649E-4</v>
      </c>
      <c r="M496" s="1421" t="s">
        <v>357</v>
      </c>
      <c r="N496" s="1187"/>
      <c r="O496" s="814">
        <v>1.2306895495701157E-4</v>
      </c>
    </row>
    <row r="497" spans="3:15" s="157" customFormat="1" ht="17.100000000000001" customHeight="1" x14ac:dyDescent="0.2">
      <c r="C497" s="1419" t="s">
        <v>341</v>
      </c>
      <c r="D497" s="1187"/>
      <c r="E497" s="812">
        <v>5.5979210637249017E-3</v>
      </c>
      <c r="H497" s="1420" t="s">
        <v>354</v>
      </c>
      <c r="I497" s="1187"/>
      <c r="J497" s="823">
        <v>3.2289954340039559E-5</v>
      </c>
      <c r="M497" s="1421" t="s">
        <v>349</v>
      </c>
      <c r="N497" s="1187"/>
      <c r="O497" s="814">
        <v>2.2764286539274994E-3</v>
      </c>
    </row>
    <row r="498" spans="3:15" s="157" customFormat="1" ht="17.100000000000001" customHeight="1" x14ac:dyDescent="0.2">
      <c r="C498" s="1419" t="s">
        <v>347</v>
      </c>
      <c r="D498" s="1187"/>
      <c r="E498" s="812">
        <v>4.0997374261829518E-3</v>
      </c>
      <c r="H498" s="1420" t="s">
        <v>360</v>
      </c>
      <c r="I498" s="1187"/>
      <c r="J498" s="813">
        <v>1.7385508405170073E-4</v>
      </c>
      <c r="M498" s="1421" t="s">
        <v>321</v>
      </c>
      <c r="N498" s="1187"/>
      <c r="O498" s="814">
        <v>5.3087609345974569E-2</v>
      </c>
    </row>
    <row r="499" spans="3:15" s="157" customFormat="1" ht="17.100000000000001" customHeight="1" x14ac:dyDescent="0.2">
      <c r="C499" s="1419" t="s">
        <v>355</v>
      </c>
      <c r="D499" s="1187"/>
      <c r="E499" s="812">
        <v>4.6530314218395604E-4</v>
      </c>
      <c r="H499" s="1420" t="s">
        <v>357</v>
      </c>
      <c r="I499" s="1187"/>
      <c r="J499" s="813">
        <v>1.8168175466117375E-4</v>
      </c>
      <c r="M499" s="1421" t="s">
        <v>316</v>
      </c>
      <c r="N499" s="1187"/>
      <c r="O499" s="814">
        <v>8.7839461097436469E-2</v>
      </c>
    </row>
    <row r="500" spans="3:15" s="157" customFormat="1" ht="17.100000000000001" customHeight="1" x14ac:dyDescent="0.2">
      <c r="C500" s="1419" t="s">
        <v>352</v>
      </c>
      <c r="D500" s="1187"/>
      <c r="E500" s="812">
        <v>9.3090975724596293E-4</v>
      </c>
      <c r="H500" s="1420" t="s">
        <v>349</v>
      </c>
      <c r="I500" s="1187"/>
      <c r="J500" s="813">
        <v>1.6129606529400426E-3</v>
      </c>
      <c r="M500" s="1421" t="s">
        <v>345</v>
      </c>
      <c r="N500" s="1187"/>
      <c r="O500" s="814">
        <v>3.0208679153820187E-4</v>
      </c>
    </row>
    <row r="501" spans="3:15" s="157" customFormat="1" ht="17.100000000000001" customHeight="1" x14ac:dyDescent="0.2">
      <c r="C501" s="1419" t="s">
        <v>302</v>
      </c>
      <c r="D501" s="1187"/>
      <c r="E501" s="812">
        <v>0.40112171315381162</v>
      </c>
      <c r="H501" s="1420" t="s">
        <v>321</v>
      </c>
      <c r="I501" s="1187"/>
      <c r="J501" s="813">
        <v>4.6749811156081233E-2</v>
      </c>
      <c r="M501" s="1421" t="s">
        <v>315</v>
      </c>
      <c r="N501" s="1187"/>
      <c r="O501" s="814">
        <v>6.0706896375962195E-2</v>
      </c>
    </row>
    <row r="502" spans="3:15" s="157" customFormat="1" ht="17.100000000000001" customHeight="1" x14ac:dyDescent="0.2">
      <c r="C502" s="1419" t="s">
        <v>154</v>
      </c>
      <c r="D502" s="1187"/>
      <c r="E502" s="812">
        <v>2.9920562146283983E-3</v>
      </c>
      <c r="H502" s="1420" t="s">
        <v>316</v>
      </c>
      <c r="I502" s="1187"/>
      <c r="J502" s="813">
        <v>5.8379635507208344E-2</v>
      </c>
      <c r="M502" s="1421" t="s">
        <v>341</v>
      </c>
      <c r="N502" s="1187"/>
      <c r="O502" s="814">
        <v>3.0217840235038903E-3</v>
      </c>
    </row>
    <row r="503" spans="3:15" s="157" customFormat="1" ht="17.100000000000001" customHeight="1" x14ac:dyDescent="0.2">
      <c r="C503" s="1419" t="s">
        <v>140</v>
      </c>
      <c r="D503" s="1187"/>
      <c r="E503" s="812">
        <v>6.9375949065957239E-3</v>
      </c>
      <c r="H503" s="1420" t="s">
        <v>345</v>
      </c>
      <c r="I503" s="1187"/>
      <c r="J503" s="813">
        <v>1.6555026408566985E-3</v>
      </c>
      <c r="M503" s="1421" t="s">
        <v>347</v>
      </c>
      <c r="N503" s="1187"/>
      <c r="O503" s="814">
        <v>2.0079196677182535E-3</v>
      </c>
    </row>
    <row r="504" spans="3:15" s="157" customFormat="1" ht="17.100000000000001" customHeight="1" x14ac:dyDescent="0.2">
      <c r="C504" s="1419" t="s">
        <v>172</v>
      </c>
      <c r="D504" s="1187"/>
      <c r="E504" s="812">
        <v>3.7601654291334794E-3</v>
      </c>
      <c r="H504" s="1420" t="s">
        <v>315</v>
      </c>
      <c r="I504" s="1187"/>
      <c r="J504" s="813">
        <v>9.415530108289244E-2</v>
      </c>
      <c r="M504" s="1421" t="s">
        <v>355</v>
      </c>
      <c r="N504" s="1187"/>
      <c r="O504" s="814">
        <v>6.0876206336669394E-4</v>
      </c>
    </row>
    <row r="505" spans="3:15" s="157" customFormat="1" ht="17.100000000000001" customHeight="1" x14ac:dyDescent="0.2">
      <c r="C505" s="1419" t="s">
        <v>177</v>
      </c>
      <c r="D505" s="1187"/>
      <c r="E505" s="812">
        <v>9.0260964896283916E-4</v>
      </c>
      <c r="H505" s="1420" t="s">
        <v>341</v>
      </c>
      <c r="I505" s="1187"/>
      <c r="J505" s="813">
        <v>2.2232539907717183E-3</v>
      </c>
      <c r="M505" s="1421" t="s">
        <v>352</v>
      </c>
      <c r="N505" s="1187"/>
      <c r="O505" s="814">
        <v>4.8558066850915813E-4</v>
      </c>
    </row>
    <row r="506" spans="3:15" s="157" customFormat="1" ht="17.100000000000001" customHeight="1" x14ac:dyDescent="0.2">
      <c r="C506" s="1419" t="s">
        <v>137</v>
      </c>
      <c r="D506" s="1187"/>
      <c r="E506" s="812">
        <v>0.49595727168117554</v>
      </c>
      <c r="H506" s="1420" t="s">
        <v>347</v>
      </c>
      <c r="I506" s="1187"/>
      <c r="J506" s="813">
        <v>2.7886145283770461E-3</v>
      </c>
      <c r="M506" s="1421" t="s">
        <v>302</v>
      </c>
      <c r="N506" s="1187"/>
      <c r="O506" s="814">
        <v>0.30198026865718958</v>
      </c>
    </row>
    <row r="507" spans="3:15" s="157" customFormat="1" ht="17.100000000000001" customHeight="1" x14ac:dyDescent="0.2">
      <c r="C507" s="1419" t="s">
        <v>138</v>
      </c>
      <c r="D507" s="1187"/>
      <c r="E507" s="812">
        <v>8.2984858966006546E-4</v>
      </c>
      <c r="H507" s="1420" t="s">
        <v>355</v>
      </c>
      <c r="I507" s="1187"/>
      <c r="J507" s="813">
        <v>2.5313335136307644E-3</v>
      </c>
      <c r="M507" s="1421" t="s">
        <v>154</v>
      </c>
      <c r="N507" s="1187"/>
      <c r="O507" s="814">
        <v>1.2695855643595488E-3</v>
      </c>
    </row>
    <row r="508" spans="3:15" s="157" customFormat="1" ht="17.100000000000001" customHeight="1" x14ac:dyDescent="0.2">
      <c r="C508" s="1419" t="s">
        <v>326</v>
      </c>
      <c r="D508" s="1187"/>
      <c r="E508" s="812">
        <v>8.34852822150778E-3</v>
      </c>
      <c r="H508" s="1420" t="s">
        <v>352</v>
      </c>
      <c r="I508" s="1187"/>
      <c r="J508" s="813">
        <v>4.0067905468340942E-3</v>
      </c>
      <c r="M508" s="1421" t="s">
        <v>140</v>
      </c>
      <c r="N508" s="1187"/>
      <c r="O508" s="814">
        <v>5.0749262546926814E-3</v>
      </c>
    </row>
    <row r="509" spans="3:15" s="157" customFormat="1" ht="17.100000000000001" customHeight="1" x14ac:dyDescent="0.2">
      <c r="C509" s="1419" t="s">
        <v>327</v>
      </c>
      <c r="D509" s="1187"/>
      <c r="E509" s="812">
        <v>1.1153378691283107E-2</v>
      </c>
      <c r="H509" s="1420" t="s">
        <v>302</v>
      </c>
      <c r="I509" s="1187"/>
      <c r="J509" s="813">
        <v>0.23365569758036431</v>
      </c>
      <c r="M509" s="1421" t="s">
        <v>172</v>
      </c>
      <c r="N509" s="1187"/>
      <c r="O509" s="814">
        <v>1.4408349078022793E-3</v>
      </c>
    </row>
    <row r="510" spans="3:15" s="157" customFormat="1" ht="17.100000000000001" customHeight="1" x14ac:dyDescent="0.2">
      <c r="C510" s="1419" t="s">
        <v>358</v>
      </c>
      <c r="D510" s="1187"/>
      <c r="E510" s="819">
        <v>9.2026548910265023E-5</v>
      </c>
      <c r="H510" s="1420" t="s">
        <v>154</v>
      </c>
      <c r="I510" s="1187"/>
      <c r="J510" s="813">
        <v>6.7874449442740211E-3</v>
      </c>
      <c r="M510" s="1421" t="s">
        <v>177</v>
      </c>
      <c r="N510" s="1187"/>
      <c r="O510" s="814">
        <v>7.7842113928736068E-4</v>
      </c>
    </row>
    <row r="511" spans="3:15" s="157" customFormat="1" ht="17.100000000000001" customHeight="1" x14ac:dyDescent="0.2">
      <c r="C511" s="1419" t="s">
        <v>336</v>
      </c>
      <c r="D511" s="1187"/>
      <c r="E511" s="812">
        <v>1.3091539868103495E-2</v>
      </c>
      <c r="H511" s="1420" t="s">
        <v>140</v>
      </c>
      <c r="I511" s="1187"/>
      <c r="J511" s="813">
        <v>6.5653492368194632E-3</v>
      </c>
      <c r="M511" s="1421" t="s">
        <v>137</v>
      </c>
      <c r="N511" s="1187"/>
      <c r="O511" s="814">
        <v>0.46318206359858372</v>
      </c>
    </row>
    <row r="512" spans="3:15" s="157" customFormat="1" ht="17.100000000000001" customHeight="1" x14ac:dyDescent="0.2">
      <c r="C512" s="1419" t="s">
        <v>328</v>
      </c>
      <c r="D512" s="1187"/>
      <c r="E512" s="812">
        <v>5.0712950257386931E-2</v>
      </c>
      <c r="H512" s="1420" t="s">
        <v>172</v>
      </c>
      <c r="I512" s="1187"/>
      <c r="J512" s="813">
        <v>2.2683882498409056E-2</v>
      </c>
      <c r="M512" s="1421" t="s">
        <v>138</v>
      </c>
      <c r="N512" s="1187"/>
      <c r="O512" s="822">
        <v>9.4097361168541692E-5</v>
      </c>
    </row>
    <row r="513" spans="3:15" s="157" customFormat="1" ht="17.100000000000001" customHeight="1" x14ac:dyDescent="0.2">
      <c r="C513" s="1419" t="s">
        <v>332</v>
      </c>
      <c r="D513" s="1187"/>
      <c r="E513" s="812">
        <v>1.631516893854168E-2</v>
      </c>
      <c r="H513" s="1420" t="s">
        <v>177</v>
      </c>
      <c r="I513" s="1187"/>
      <c r="J513" s="813">
        <v>9.1601534706169541E-3</v>
      </c>
      <c r="M513" s="1421" t="s">
        <v>326</v>
      </c>
      <c r="N513" s="1187"/>
      <c r="O513" s="814">
        <v>3.5702711700509482E-2</v>
      </c>
    </row>
    <row r="514" spans="3:15" s="157" customFormat="1" ht="17.100000000000001" customHeight="1" x14ac:dyDescent="0.2">
      <c r="C514" s="1419" t="s">
        <v>338</v>
      </c>
      <c r="D514" s="1187"/>
      <c r="E514" s="812">
        <v>7.6606800724831605E-3</v>
      </c>
      <c r="H514" s="1420" t="s">
        <v>137</v>
      </c>
      <c r="I514" s="1187"/>
      <c r="J514" s="813">
        <v>0.20932165615426004</v>
      </c>
      <c r="M514" s="1421" t="s">
        <v>327</v>
      </c>
      <c r="N514" s="1187"/>
      <c r="O514" s="814">
        <v>3.1562318425234638E-2</v>
      </c>
    </row>
    <row r="515" spans="3:15" s="157" customFormat="1" ht="17.100000000000001" customHeight="1" x14ac:dyDescent="0.2">
      <c r="C515" s="1419" t="s">
        <v>344</v>
      </c>
      <c r="D515" s="1187"/>
      <c r="E515" s="812">
        <v>5.0366185969953148E-3</v>
      </c>
      <c r="H515" s="1420" t="s">
        <v>138</v>
      </c>
      <c r="I515" s="1187"/>
      <c r="J515" s="823">
        <v>2.1415380120283402E-5</v>
      </c>
      <c r="M515" s="1421" t="s">
        <v>358</v>
      </c>
      <c r="N515" s="1187"/>
      <c r="O515" s="822">
        <v>9.8832018214045474E-6</v>
      </c>
    </row>
    <row r="516" spans="3:15" s="157" customFormat="1" ht="17.100000000000001" customHeight="1" x14ac:dyDescent="0.2">
      <c r="C516" s="1419" t="s">
        <v>317</v>
      </c>
      <c r="D516" s="1187"/>
      <c r="E516" s="812">
        <v>0.16924029806092875</v>
      </c>
      <c r="H516" s="1420" t="s">
        <v>326</v>
      </c>
      <c r="I516" s="1187"/>
      <c r="J516" s="813">
        <v>2.8389090602533519E-3</v>
      </c>
      <c r="M516" s="1421" t="s">
        <v>336</v>
      </c>
      <c r="N516" s="1187"/>
      <c r="O516" s="814">
        <v>1.2238372146404778E-2</v>
      </c>
    </row>
    <row r="517" spans="3:15" s="157" customFormat="1" ht="17.100000000000001" customHeight="1" x14ac:dyDescent="0.2">
      <c r="C517" s="1419" t="s">
        <v>310</v>
      </c>
      <c r="D517" s="1187"/>
      <c r="E517" s="812">
        <v>0.28839039734524113</v>
      </c>
      <c r="H517" s="1420" t="s">
        <v>327</v>
      </c>
      <c r="I517" s="1187"/>
      <c r="J517" s="813">
        <v>3.9610896499903602E-3</v>
      </c>
      <c r="M517" s="1421" t="s">
        <v>328</v>
      </c>
      <c r="N517" s="1187"/>
      <c r="O517" s="814">
        <v>2.6436480931486487E-2</v>
      </c>
    </row>
    <row r="518" spans="3:15" s="157" customFormat="1" ht="17.100000000000001" customHeight="1" x14ac:dyDescent="0.2">
      <c r="C518" s="1419" t="s">
        <v>304</v>
      </c>
      <c r="D518" s="1187"/>
      <c r="E518" s="812">
        <v>0.47138436443700454</v>
      </c>
      <c r="H518" s="1420" t="s">
        <v>358</v>
      </c>
      <c r="I518" s="1187"/>
      <c r="J518" s="813">
        <v>4.8191674864148608E-4</v>
      </c>
      <c r="M518" s="1421" t="s">
        <v>332</v>
      </c>
      <c r="N518" s="1187"/>
      <c r="O518" s="822">
        <v>1.1102482458819662E-5</v>
      </c>
    </row>
    <row r="519" spans="3:15" s="157" customFormat="1" ht="17.100000000000001" customHeight="1" x14ac:dyDescent="0.2">
      <c r="C519" s="1419" t="s">
        <v>353</v>
      </c>
      <c r="D519" s="1187"/>
      <c r="E519" s="812">
        <v>7.1813470323707984E-4</v>
      </c>
      <c r="H519" s="1420" t="s">
        <v>336</v>
      </c>
      <c r="I519" s="1187"/>
      <c r="J519" s="813">
        <v>3.2035433800037777E-3</v>
      </c>
      <c r="M519" s="1421" t="s">
        <v>344</v>
      </c>
      <c r="N519" s="1187"/>
      <c r="O519" s="822">
        <v>3.4649827254497597E-5</v>
      </c>
    </row>
    <row r="520" spans="3:15" s="157" customFormat="1" ht="17.100000000000001" customHeight="1" x14ac:dyDescent="0.2">
      <c r="C520" s="1419" t="s">
        <v>351</v>
      </c>
      <c r="D520" s="1187"/>
      <c r="E520" s="812">
        <v>1.5360335120687739E-3</v>
      </c>
      <c r="H520" s="1420" t="s">
        <v>328</v>
      </c>
      <c r="I520" s="1187"/>
      <c r="J520" s="813">
        <v>4.0105668674019983E-2</v>
      </c>
      <c r="M520" s="1421" t="s">
        <v>317</v>
      </c>
      <c r="N520" s="1187"/>
      <c r="O520" s="814">
        <v>2.3732992277228138E-2</v>
      </c>
    </row>
    <row r="521" spans="3:15" s="157" customFormat="1" ht="17.100000000000001" customHeight="1" x14ac:dyDescent="0.2">
      <c r="C521" s="1419" t="s">
        <v>337</v>
      </c>
      <c r="D521" s="1187"/>
      <c r="E521" s="812">
        <v>2.2219176958089793E-3</v>
      </c>
      <c r="H521" s="1420" t="s">
        <v>332</v>
      </c>
      <c r="I521" s="1187"/>
      <c r="J521" s="813">
        <v>1.9323905885736979E-2</v>
      </c>
      <c r="M521" s="1421" t="s">
        <v>310</v>
      </c>
      <c r="N521" s="1187"/>
      <c r="O521" s="814">
        <v>8.6060875811910686E-2</v>
      </c>
    </row>
    <row r="522" spans="3:15" s="157" customFormat="1" ht="17.100000000000001" customHeight="1" x14ac:dyDescent="0.2">
      <c r="C522" s="1419" t="s">
        <v>334</v>
      </c>
      <c r="D522" s="1187"/>
      <c r="E522" s="812">
        <v>1.5118530255631459E-2</v>
      </c>
      <c r="H522" s="1420" t="s">
        <v>338</v>
      </c>
      <c r="I522" s="1187"/>
      <c r="J522" s="813">
        <v>5.3455863895171688E-3</v>
      </c>
      <c r="M522" s="1421" t="s">
        <v>304</v>
      </c>
      <c r="N522" s="1187"/>
      <c r="O522" s="814">
        <v>6.8124753626922774E-2</v>
      </c>
    </row>
    <row r="523" spans="3:15" s="157" customFormat="1" ht="17.100000000000001" customHeight="1" x14ac:dyDescent="0.2">
      <c r="C523" s="1419" t="s">
        <v>307</v>
      </c>
      <c r="D523" s="1187"/>
      <c r="E523" s="812">
        <v>9.8614353579701317E-2</v>
      </c>
      <c r="H523" s="1420" t="s">
        <v>344</v>
      </c>
      <c r="I523" s="1187"/>
      <c r="J523" s="813">
        <v>3.1036433838480672E-3</v>
      </c>
      <c r="M523" s="1421" t="s">
        <v>353</v>
      </c>
      <c r="N523" s="1187"/>
      <c r="O523" s="814">
        <v>2.5215554775339397E-4</v>
      </c>
    </row>
    <row r="524" spans="3:15" s="157" customFormat="1" ht="17.100000000000001" customHeight="1" x14ac:dyDescent="0.2">
      <c r="C524" s="1419" t="s">
        <v>303</v>
      </c>
      <c r="D524" s="1187"/>
      <c r="E524" s="812">
        <v>8.286038952712757E-2</v>
      </c>
      <c r="H524" s="1420" t="s">
        <v>317</v>
      </c>
      <c r="I524" s="1187"/>
      <c r="J524" s="813">
        <v>9.2467062651927209E-2</v>
      </c>
      <c r="M524" s="1421" t="s">
        <v>351</v>
      </c>
      <c r="N524" s="1187"/>
      <c r="O524" s="814">
        <v>1.1957282926727767E-3</v>
      </c>
    </row>
    <row r="525" spans="3:15" s="157" customFormat="1" ht="17.100000000000001" customHeight="1" x14ac:dyDescent="0.2">
      <c r="C525" s="1419" t="s">
        <v>335</v>
      </c>
      <c r="D525" s="1187"/>
      <c r="E525" s="819">
        <v>5.8424598943807001E-5</v>
      </c>
      <c r="H525" s="1420" t="s">
        <v>310</v>
      </c>
      <c r="I525" s="1187"/>
      <c r="J525" s="813">
        <v>5.3869063734243536E-2</v>
      </c>
      <c r="M525" s="1421" t="s">
        <v>337</v>
      </c>
      <c r="N525" s="1187"/>
      <c r="O525" s="814">
        <v>1.0916067395817871E-2</v>
      </c>
    </row>
    <row r="526" spans="3:15" s="157" customFormat="1" ht="17.100000000000001" customHeight="1" x14ac:dyDescent="0.2">
      <c r="C526" s="1419" t="s">
        <v>136</v>
      </c>
      <c r="D526" s="1187"/>
      <c r="E526" s="812">
        <v>0.68278113910666172</v>
      </c>
      <c r="H526" s="1420" t="s">
        <v>304</v>
      </c>
      <c r="I526" s="1187"/>
      <c r="J526" s="813">
        <v>0.30997654117351991</v>
      </c>
      <c r="M526" s="1421" t="s">
        <v>334</v>
      </c>
      <c r="N526" s="1187"/>
      <c r="O526" s="814">
        <v>7.4962075057393423E-3</v>
      </c>
    </row>
    <row r="527" spans="3:15" s="157" customFormat="1" ht="17.100000000000001" customHeight="1" x14ac:dyDescent="0.2">
      <c r="C527" s="1419" t="s">
        <v>144</v>
      </c>
      <c r="D527" s="1187"/>
      <c r="E527" s="812">
        <v>0.2351948456446471</v>
      </c>
      <c r="H527" s="1420" t="s">
        <v>353</v>
      </c>
      <c r="I527" s="1187"/>
      <c r="J527" s="823">
        <v>1.125983196456131E-5</v>
      </c>
      <c r="M527" s="1421" t="s">
        <v>307</v>
      </c>
      <c r="N527" s="1187"/>
      <c r="O527" s="814">
        <v>0.24696773104928438</v>
      </c>
    </row>
    <row r="528" spans="3:15" s="157" customFormat="1" ht="17.100000000000001" customHeight="1" x14ac:dyDescent="0.2">
      <c r="C528" s="1419" t="s">
        <v>147</v>
      </c>
      <c r="D528" s="1187"/>
      <c r="E528" s="812">
        <v>0.65101656402354957</v>
      </c>
      <c r="H528" s="1420" t="s">
        <v>351</v>
      </c>
      <c r="I528" s="1187"/>
      <c r="J528" s="813">
        <v>1.3708656344169558E-3</v>
      </c>
      <c r="M528" s="1421" t="s">
        <v>303</v>
      </c>
      <c r="N528" s="1187"/>
      <c r="O528" s="814">
        <v>0.27183505591026452</v>
      </c>
    </row>
    <row r="529" spans="3:15" s="157" customFormat="1" ht="17.100000000000001" customHeight="1" x14ac:dyDescent="0.2">
      <c r="C529" s="1419" t="s">
        <v>305</v>
      </c>
      <c r="D529" s="1187"/>
      <c r="E529" s="812">
        <v>0.37793173142804953</v>
      </c>
      <c r="H529" s="1420" t="s">
        <v>337</v>
      </c>
      <c r="I529" s="1187"/>
      <c r="J529" s="813">
        <v>7.4095331543356626E-3</v>
      </c>
      <c r="M529" s="1421" t="s">
        <v>335</v>
      </c>
      <c r="N529" s="1187"/>
      <c r="O529" s="814">
        <v>2.5303143216658547E-4</v>
      </c>
    </row>
    <row r="530" spans="3:15" s="157" customFormat="1" ht="17.100000000000001" customHeight="1" x14ac:dyDescent="0.2">
      <c r="C530" s="1419" t="s">
        <v>153</v>
      </c>
      <c r="D530" s="1187"/>
      <c r="E530" s="812">
        <v>3.9680450213463697E-2</v>
      </c>
      <c r="H530" s="1420" t="s">
        <v>334</v>
      </c>
      <c r="I530" s="1187"/>
      <c r="J530" s="813">
        <v>4.1099502354774728E-3</v>
      </c>
      <c r="M530" s="1421" t="s">
        <v>318</v>
      </c>
      <c r="N530" s="1187"/>
      <c r="O530" s="814">
        <v>5.6427957719787326E-3</v>
      </c>
    </row>
    <row r="531" spans="3:15" s="157" customFormat="1" ht="17.100000000000001" customHeight="1" x14ac:dyDescent="0.2">
      <c r="C531" s="1419" t="s">
        <v>175</v>
      </c>
      <c r="D531" s="1187"/>
      <c r="E531" s="812">
        <v>1.0999064612994965E-2</v>
      </c>
      <c r="H531" s="1420" t="s">
        <v>307</v>
      </c>
      <c r="I531" s="1187"/>
      <c r="J531" s="813">
        <v>4.0172097076277176E-4</v>
      </c>
      <c r="M531" s="1421" t="s">
        <v>319</v>
      </c>
      <c r="N531" s="1187"/>
      <c r="O531" s="814">
        <v>2.3150339419687736E-3</v>
      </c>
    </row>
    <row r="532" spans="3:15" s="157" customFormat="1" ht="17.100000000000001" customHeight="1" x14ac:dyDescent="0.2">
      <c r="C532" s="1419" t="s">
        <v>156</v>
      </c>
      <c r="D532" s="1187"/>
      <c r="E532" s="812">
        <v>9.5567083995816648E-2</v>
      </c>
      <c r="H532" s="1420" t="s">
        <v>303</v>
      </c>
      <c r="I532" s="1187"/>
      <c r="J532" s="813">
        <v>2.057680037949372E-2</v>
      </c>
      <c r="M532" s="1421" t="s">
        <v>329</v>
      </c>
      <c r="N532" s="1187"/>
      <c r="O532" s="814">
        <v>3.3805486735373606E-3</v>
      </c>
    </row>
    <row r="533" spans="3:15" s="157" customFormat="1" ht="17.100000000000001" customHeight="1" x14ac:dyDescent="0.2">
      <c r="C533" s="1419" t="s">
        <v>306</v>
      </c>
      <c r="D533" s="1187"/>
      <c r="E533" s="812">
        <v>0.36664824046971201</v>
      </c>
      <c r="H533" s="1420" t="s">
        <v>335</v>
      </c>
      <c r="I533" s="1187"/>
      <c r="J533" s="813">
        <v>2.7802587382300899E-2</v>
      </c>
      <c r="M533" s="1421" t="s">
        <v>322</v>
      </c>
      <c r="N533" s="1187"/>
      <c r="O533" s="814">
        <v>4.5827270696084339E-2</v>
      </c>
    </row>
    <row r="534" spans="3:15" s="157" customFormat="1" ht="17.100000000000001" customHeight="1" x14ac:dyDescent="0.2">
      <c r="C534" s="1419" t="s">
        <v>301</v>
      </c>
      <c r="D534" s="1187"/>
      <c r="E534" s="812">
        <v>0.55900669394158675</v>
      </c>
      <c r="H534" s="1420" t="s">
        <v>318</v>
      </c>
      <c r="I534" s="1187"/>
      <c r="J534" s="813">
        <v>8.073528503398851E-2</v>
      </c>
      <c r="M534" s="1421" t="s">
        <v>324</v>
      </c>
      <c r="N534" s="1187"/>
      <c r="O534" s="814">
        <v>2.1641701948683409E-2</v>
      </c>
    </row>
    <row r="535" spans="3:15" s="157" customFormat="1" ht="17.100000000000001" customHeight="1" x14ac:dyDescent="0.2">
      <c r="C535" s="1419" t="s">
        <v>311</v>
      </c>
      <c r="D535" s="1187"/>
      <c r="E535" s="812">
        <v>0.1403234810487381</v>
      </c>
      <c r="H535" s="1420" t="s">
        <v>319</v>
      </c>
      <c r="I535" s="1187"/>
      <c r="J535" s="813">
        <v>7.548731786610316E-2</v>
      </c>
      <c r="M535" s="1421" t="s">
        <v>342</v>
      </c>
      <c r="N535" s="1187"/>
      <c r="O535" s="814">
        <v>4.57049302994137E-4</v>
      </c>
    </row>
    <row r="536" spans="3:15" s="157" customFormat="1" ht="17.100000000000001" customHeight="1" x14ac:dyDescent="0.2">
      <c r="C536" s="1419" t="s">
        <v>348</v>
      </c>
      <c r="D536" s="1187"/>
      <c r="E536" s="819">
        <v>1.0767980807317713E-5</v>
      </c>
      <c r="H536" s="1420" t="s">
        <v>329</v>
      </c>
      <c r="I536" s="1187"/>
      <c r="J536" s="813">
        <v>4.5875966518084427E-2</v>
      </c>
      <c r="M536" s="1421" t="s">
        <v>333</v>
      </c>
      <c r="N536" s="1187"/>
      <c r="O536" s="814">
        <v>1.7786635657912209E-2</v>
      </c>
    </row>
    <row r="537" spans="3:15" s="157" customFormat="1" ht="17.100000000000001" customHeight="1" x14ac:dyDescent="0.2">
      <c r="C537" s="1425" t="s">
        <v>308</v>
      </c>
      <c r="D537" s="1187"/>
      <c r="E537" s="815">
        <v>0.30646724688141846</v>
      </c>
      <c r="H537" s="1420" t="s">
        <v>322</v>
      </c>
      <c r="I537" s="1187"/>
      <c r="J537" s="813">
        <v>4.9506183417754208E-2</v>
      </c>
      <c r="M537" s="1421" t="s">
        <v>346</v>
      </c>
      <c r="N537" s="1187"/>
      <c r="O537" s="814">
        <v>1.0449232022058915E-3</v>
      </c>
    </row>
    <row r="538" spans="3:15" s="157" customFormat="1" ht="17.100000000000001" customHeight="1" x14ac:dyDescent="0.2">
      <c r="C538" s="1190"/>
      <c r="D538" s="1206"/>
      <c r="E538" s="436"/>
      <c r="H538" s="1420" t="s">
        <v>324</v>
      </c>
      <c r="I538" s="1187"/>
      <c r="J538" s="813">
        <v>5.2143267356953828E-2</v>
      </c>
      <c r="M538" s="1421" t="s">
        <v>136</v>
      </c>
      <c r="N538" s="1187"/>
      <c r="O538" s="814">
        <v>0.34134923181777255</v>
      </c>
    </row>
    <row r="539" spans="3:15" s="157" customFormat="1" ht="17.100000000000001" customHeight="1" x14ac:dyDescent="0.2">
      <c r="C539" s="1190"/>
      <c r="D539" s="1187"/>
      <c r="H539" s="1420" t="s">
        <v>342</v>
      </c>
      <c r="I539" s="1187"/>
      <c r="J539" s="813">
        <v>9.6542111331508248E-3</v>
      </c>
      <c r="M539" s="1421" t="s">
        <v>144</v>
      </c>
      <c r="N539" s="1187"/>
      <c r="O539" s="814">
        <v>0.11522010589583022</v>
      </c>
    </row>
    <row r="540" spans="3:15" s="157" customFormat="1" ht="17.100000000000001" customHeight="1" x14ac:dyDescent="0.2">
      <c r="C540" s="1422" t="s">
        <v>180</v>
      </c>
      <c r="D540" s="1187"/>
      <c r="E540" s="1187"/>
      <c r="F540" s="1187"/>
      <c r="G540" s="1187"/>
      <c r="H540" s="1420" t="s">
        <v>333</v>
      </c>
      <c r="I540" s="1187"/>
      <c r="J540" s="813">
        <v>1.9690465799243283E-2</v>
      </c>
      <c r="M540" s="1421" t="s">
        <v>147</v>
      </c>
      <c r="N540" s="1187"/>
      <c r="O540" s="814">
        <v>0.24787452611981109</v>
      </c>
    </row>
    <row r="541" spans="3:15" s="157" customFormat="1" ht="17.100000000000001" customHeight="1" x14ac:dyDescent="0.2">
      <c r="C541" s="1428" t="s">
        <v>133</v>
      </c>
      <c r="D541" s="1187"/>
      <c r="E541" s="1429" t="s">
        <v>181</v>
      </c>
      <c r="F541" s="1430"/>
      <c r="G541" s="1431"/>
      <c r="H541" s="1420" t="s">
        <v>346</v>
      </c>
      <c r="I541" s="1187"/>
      <c r="J541" s="813">
        <v>8.4725744825025501E-3</v>
      </c>
      <c r="M541" s="1421" t="s">
        <v>305</v>
      </c>
      <c r="N541" s="1187"/>
      <c r="O541" s="814">
        <v>0.12171836028543602</v>
      </c>
    </row>
    <row r="542" spans="3:15" s="157" customFormat="1" ht="17.100000000000001" customHeight="1" x14ac:dyDescent="0.2">
      <c r="C542" s="1187"/>
      <c r="D542" s="1187"/>
      <c r="E542" s="824" t="s">
        <v>111</v>
      </c>
      <c r="F542" s="825" t="s">
        <v>182</v>
      </c>
      <c r="G542" s="826" t="s">
        <v>183</v>
      </c>
      <c r="H542" s="1420" t="s">
        <v>136</v>
      </c>
      <c r="I542" s="1187"/>
      <c r="J542" s="813">
        <v>0.32624389748140353</v>
      </c>
      <c r="M542" s="1421" t="s">
        <v>153</v>
      </c>
      <c r="N542" s="1187"/>
      <c r="O542" s="814">
        <v>4.2079004655168381E-2</v>
      </c>
    </row>
    <row r="543" spans="3:15" s="157" customFormat="1" ht="17.100000000000001" customHeight="1" x14ac:dyDescent="0.2">
      <c r="C543" s="1432" t="s">
        <v>135</v>
      </c>
      <c r="D543" s="1206"/>
      <c r="E543" s="827">
        <v>7.1203409662185351</v>
      </c>
      <c r="F543" s="828">
        <v>10.954370717259284</v>
      </c>
      <c r="G543" s="829">
        <v>10.954370717259284</v>
      </c>
      <c r="H543" s="1420" t="s">
        <v>144</v>
      </c>
      <c r="I543" s="1187"/>
      <c r="J543" s="813">
        <v>0.17648661823881542</v>
      </c>
      <c r="M543" s="1421" t="s">
        <v>175</v>
      </c>
      <c r="N543" s="1187"/>
      <c r="O543" s="814">
        <v>9.7878042167341538E-3</v>
      </c>
    </row>
    <row r="544" spans="3:15" s="157" customFormat="1" ht="17.100000000000001" customHeight="1" x14ac:dyDescent="0.2">
      <c r="C544" s="1190"/>
      <c r="D544" s="1206"/>
      <c r="E544" s="436"/>
      <c r="F544" s="436"/>
      <c r="G544" s="436"/>
      <c r="H544" s="1420" t="s">
        <v>147</v>
      </c>
      <c r="I544" s="1187"/>
      <c r="J544" s="813">
        <v>0.47961679493698084</v>
      </c>
      <c r="M544" s="1421" t="s">
        <v>156</v>
      </c>
      <c r="N544" s="1187"/>
      <c r="O544" s="814">
        <v>1.2226617357191695E-2</v>
      </c>
    </row>
    <row r="545" spans="3:17" s="157" customFormat="1" ht="17.100000000000001" customHeight="1" x14ac:dyDescent="0.2">
      <c r="C545" s="1190"/>
      <c r="D545" s="1187"/>
      <c r="H545" s="1420" t="s">
        <v>305</v>
      </c>
      <c r="I545" s="1187"/>
      <c r="J545" s="813">
        <v>0.32616997364343525</v>
      </c>
      <c r="M545" s="1421" t="s">
        <v>306</v>
      </c>
      <c r="N545" s="1187"/>
      <c r="O545" s="814">
        <v>6.4539127566829585E-2</v>
      </c>
    </row>
    <row r="546" spans="3:17" s="157" customFormat="1" ht="17.100000000000001" customHeight="1" x14ac:dyDescent="0.2">
      <c r="C546" s="1422" t="s">
        <v>184</v>
      </c>
      <c r="D546" s="1187"/>
      <c r="E546" s="1187"/>
      <c r="H546" s="1420" t="s">
        <v>153</v>
      </c>
      <c r="I546" s="1187"/>
      <c r="J546" s="813">
        <v>2.0870879767413034E-2</v>
      </c>
      <c r="M546" s="1421" t="s">
        <v>301</v>
      </c>
      <c r="N546" s="1187"/>
      <c r="O546" s="814">
        <v>0.26217618364428602</v>
      </c>
    </row>
    <row r="547" spans="3:17" s="157" customFormat="1" ht="17.100000000000001" customHeight="1" x14ac:dyDescent="0.2">
      <c r="C547" s="1190"/>
      <c r="D547" s="1187"/>
      <c r="E547" s="803" t="s">
        <v>133</v>
      </c>
      <c r="H547" s="1420" t="s">
        <v>175</v>
      </c>
      <c r="I547" s="1187"/>
      <c r="J547" s="813">
        <v>6.7678439103472307E-3</v>
      </c>
      <c r="M547" s="1421" t="s">
        <v>311</v>
      </c>
      <c r="N547" s="1187"/>
      <c r="O547" s="814">
        <v>5.5077576954803642E-2</v>
      </c>
    </row>
    <row r="548" spans="3:17" s="157" customFormat="1" ht="17.100000000000001" customHeight="1" x14ac:dyDescent="0.2">
      <c r="C548" s="1187"/>
      <c r="D548" s="1187"/>
      <c r="E548" s="806" t="s">
        <v>135</v>
      </c>
      <c r="H548" s="1420" t="s">
        <v>156</v>
      </c>
      <c r="I548" s="1187"/>
      <c r="J548" s="813">
        <v>9.2269083105542701E-2</v>
      </c>
      <c r="M548" s="1421" t="s">
        <v>348</v>
      </c>
      <c r="N548" s="1187"/>
      <c r="O548" s="814">
        <v>3.5088131032863104E-3</v>
      </c>
    </row>
    <row r="549" spans="3:17" s="157" customFormat="1" ht="17.100000000000001" customHeight="1" x14ac:dyDescent="0.2">
      <c r="C549" s="1416" t="s">
        <v>320</v>
      </c>
      <c r="D549" s="1187"/>
      <c r="E549" s="809">
        <v>-4.6349088695415153E-2</v>
      </c>
      <c r="H549" s="1420" t="s">
        <v>306</v>
      </c>
      <c r="I549" s="1187"/>
      <c r="J549" s="813">
        <v>0.27150006952466421</v>
      </c>
      <c r="M549" s="1426" t="s">
        <v>308</v>
      </c>
      <c r="N549" s="1187"/>
      <c r="O549" s="817">
        <v>0.10218516503869483</v>
      </c>
    </row>
    <row r="550" spans="3:17" s="157" customFormat="1" ht="24.95" customHeight="1" x14ac:dyDescent="0.2">
      <c r="C550" s="1419" t="s">
        <v>300</v>
      </c>
      <c r="D550" s="1187"/>
      <c r="E550" s="812">
        <v>-7.7788956259893197E-2</v>
      </c>
      <c r="H550" s="1420" t="s">
        <v>301</v>
      </c>
      <c r="I550" s="1187"/>
      <c r="J550" s="813">
        <v>0.35665952988460009</v>
      </c>
      <c r="M550" s="1190"/>
      <c r="N550" s="1206"/>
      <c r="O550" s="436"/>
    </row>
    <row r="551" spans="3:17" s="157" customFormat="1" ht="17.100000000000001" customHeight="1" x14ac:dyDescent="0.2">
      <c r="C551" s="1419" t="s">
        <v>325</v>
      </c>
      <c r="D551" s="1187"/>
      <c r="E551" s="812">
        <v>-2.6775472702373442E-2</v>
      </c>
      <c r="H551" s="1420" t="s">
        <v>311</v>
      </c>
      <c r="I551" s="1187"/>
      <c r="J551" s="813">
        <v>0.18927716407316542</v>
      </c>
      <c r="M551" s="1190"/>
      <c r="N551" s="1187"/>
    </row>
    <row r="552" spans="3:17" s="157" customFormat="1" ht="21" customHeight="1" x14ac:dyDescent="0.2">
      <c r="C552" s="1419" t="s">
        <v>350</v>
      </c>
      <c r="D552" s="1187"/>
      <c r="E552" s="812">
        <v>5.9067333430534164E-3</v>
      </c>
      <c r="H552" s="1420" t="s">
        <v>348</v>
      </c>
      <c r="I552" s="1187"/>
      <c r="J552" s="813">
        <v>6.4167824956004541E-3</v>
      </c>
      <c r="M552" s="1424" t="s">
        <v>180</v>
      </c>
      <c r="N552" s="1187"/>
      <c r="O552" s="1187"/>
      <c r="P552" s="1187"/>
      <c r="Q552" s="1187"/>
    </row>
    <row r="553" spans="3:17" s="157" customFormat="1" ht="15.95" customHeight="1" x14ac:dyDescent="0.2">
      <c r="C553" s="1419" t="s">
        <v>343</v>
      </c>
      <c r="D553" s="1187"/>
      <c r="E553" s="812">
        <v>1.1374309765402456E-3</v>
      </c>
      <c r="H553" s="1427" t="s">
        <v>308</v>
      </c>
      <c r="I553" s="1187"/>
      <c r="J553" s="818">
        <v>0.23904205749638877</v>
      </c>
      <c r="M553" s="1434" t="s">
        <v>133</v>
      </c>
      <c r="N553" s="1187"/>
      <c r="O553" s="1435" t="s">
        <v>181</v>
      </c>
      <c r="P553" s="1436"/>
      <c r="Q553" s="1437"/>
    </row>
    <row r="554" spans="3:17" s="157" customFormat="1" ht="15.95" customHeight="1" x14ac:dyDescent="0.2">
      <c r="C554" s="1419" t="s">
        <v>331</v>
      </c>
      <c r="D554" s="1187"/>
      <c r="E554" s="812">
        <v>1.9151002548383374E-2</v>
      </c>
      <c r="H554" s="1190"/>
      <c r="I554" s="1206"/>
      <c r="J554" s="436"/>
      <c r="M554" s="1187"/>
      <c r="N554" s="1187"/>
      <c r="O554" s="830" t="s">
        <v>111</v>
      </c>
      <c r="P554" s="831" t="s">
        <v>182</v>
      </c>
      <c r="Q554" s="832" t="s">
        <v>183</v>
      </c>
    </row>
    <row r="555" spans="3:17" s="157" customFormat="1" ht="17.100000000000001" customHeight="1" x14ac:dyDescent="0.2">
      <c r="C555" s="1419" t="s">
        <v>313</v>
      </c>
      <c r="D555" s="1187"/>
      <c r="E555" s="812">
        <v>7.2256778635233568E-2</v>
      </c>
      <c r="H555" s="1190"/>
      <c r="I555" s="1187"/>
      <c r="M555" s="1433" t="s">
        <v>135</v>
      </c>
      <c r="N555" s="1206"/>
      <c r="O555" s="833">
        <v>3.9148073979085876</v>
      </c>
      <c r="P555" s="834">
        <v>5.5138132364909689</v>
      </c>
      <c r="Q555" s="835">
        <v>5.5138132364909689</v>
      </c>
    </row>
    <row r="556" spans="3:17" s="157" customFormat="1" ht="12.95" customHeight="1" x14ac:dyDescent="0.2">
      <c r="C556" s="1419" t="s">
        <v>330</v>
      </c>
      <c r="D556" s="1187"/>
      <c r="E556" s="812">
        <v>2.5132450341618696E-2</v>
      </c>
      <c r="H556" s="1423" t="s">
        <v>180</v>
      </c>
      <c r="I556" s="1187"/>
      <c r="J556" s="1187"/>
      <c r="K556" s="1187"/>
      <c r="L556" s="1187"/>
      <c r="M556" s="1190"/>
      <c r="N556" s="1206"/>
      <c r="O556" s="436"/>
      <c r="P556" s="436"/>
      <c r="Q556" s="436"/>
    </row>
    <row r="557" spans="3:17" s="157" customFormat="1" ht="15.95" customHeight="1" x14ac:dyDescent="0.2">
      <c r="C557" s="1419" t="s">
        <v>309</v>
      </c>
      <c r="D557" s="1187"/>
      <c r="E557" s="812">
        <v>5.8399035534216451E-2</v>
      </c>
      <c r="H557" s="1439" t="s">
        <v>133</v>
      </c>
      <c r="I557" s="1187"/>
      <c r="J557" s="1440" t="s">
        <v>181</v>
      </c>
      <c r="K557" s="1441"/>
      <c r="L557" s="1442"/>
      <c r="M557" s="1190"/>
      <c r="N557" s="1187"/>
    </row>
    <row r="558" spans="3:17" s="157" customFormat="1" ht="21" customHeight="1" x14ac:dyDescent="0.2">
      <c r="C558" s="1419" t="s">
        <v>323</v>
      </c>
      <c r="D558" s="1187"/>
      <c r="E558" s="812">
        <v>4.1897287467916086E-2</v>
      </c>
      <c r="H558" s="1187"/>
      <c r="I558" s="1187"/>
      <c r="J558" s="836" t="s">
        <v>111</v>
      </c>
      <c r="K558" s="837" t="s">
        <v>182</v>
      </c>
      <c r="L558" s="838" t="s">
        <v>183</v>
      </c>
      <c r="M558" s="1424" t="s">
        <v>184</v>
      </c>
      <c r="N558" s="1187"/>
      <c r="O558" s="1187"/>
    </row>
    <row r="559" spans="3:17" s="157" customFormat="1" ht="15.95" customHeight="1" x14ac:dyDescent="0.2">
      <c r="C559" s="1419" t="s">
        <v>359</v>
      </c>
      <c r="D559" s="1187"/>
      <c r="E559" s="812">
        <v>-5.1867947831161555E-4</v>
      </c>
      <c r="H559" s="1438" t="s">
        <v>135</v>
      </c>
      <c r="I559" s="1206"/>
      <c r="J559" s="839">
        <v>5.0049247872279397</v>
      </c>
      <c r="K559" s="840">
        <v>6.8560613523670408</v>
      </c>
      <c r="L559" s="841">
        <v>6.8560613523670408</v>
      </c>
      <c r="M559" s="1190"/>
      <c r="N559" s="1187"/>
      <c r="O559" s="805" t="s">
        <v>133</v>
      </c>
    </row>
    <row r="560" spans="3:17" s="157" customFormat="1" ht="15.95" customHeight="1" x14ac:dyDescent="0.2">
      <c r="C560" s="1419" t="s">
        <v>356</v>
      </c>
      <c r="D560" s="1187"/>
      <c r="E560" s="812">
        <v>-2.7315417643865004E-3</v>
      </c>
      <c r="H560" s="1190"/>
      <c r="I560" s="1206"/>
      <c r="J560" s="436"/>
      <c r="K560" s="436"/>
      <c r="L560" s="436"/>
      <c r="M560" s="1187"/>
      <c r="N560" s="1187"/>
      <c r="O560" s="808" t="s">
        <v>135</v>
      </c>
    </row>
    <row r="561" spans="3:15" s="157" customFormat="1" ht="17.100000000000001" customHeight="1" x14ac:dyDescent="0.2">
      <c r="C561" s="1419" t="s">
        <v>312</v>
      </c>
      <c r="D561" s="1187"/>
      <c r="E561" s="812">
        <v>-4.0920382876561905E-2</v>
      </c>
      <c r="H561" s="1190"/>
      <c r="I561" s="1187"/>
      <c r="M561" s="1418" t="s">
        <v>320</v>
      </c>
      <c r="N561" s="1187"/>
      <c r="O561" s="811">
        <v>-3.2627267980750219E-2</v>
      </c>
    </row>
    <row r="562" spans="3:15" s="157" customFormat="1" ht="17.100000000000001" customHeight="1" x14ac:dyDescent="0.2">
      <c r="C562" s="1419" t="s">
        <v>340</v>
      </c>
      <c r="D562" s="1187"/>
      <c r="E562" s="812">
        <v>-1.0548224188676939E-2</v>
      </c>
      <c r="H562" s="1423" t="s">
        <v>184</v>
      </c>
      <c r="I562" s="1187"/>
      <c r="J562" s="1187"/>
      <c r="M562" s="1421" t="s">
        <v>300</v>
      </c>
      <c r="N562" s="1187"/>
      <c r="O562" s="814">
        <v>-9.2676238236625894E-2</v>
      </c>
    </row>
    <row r="563" spans="3:15" s="157" customFormat="1" ht="17.100000000000001" customHeight="1" x14ac:dyDescent="0.2">
      <c r="C563" s="1419" t="s">
        <v>314</v>
      </c>
      <c r="D563" s="1187"/>
      <c r="E563" s="812">
        <v>-1.7718352974063864E-2</v>
      </c>
      <c r="H563" s="1190"/>
      <c r="I563" s="1187"/>
      <c r="J563" s="804" t="s">
        <v>133</v>
      </c>
      <c r="M563" s="1421" t="s">
        <v>325</v>
      </c>
      <c r="N563" s="1187"/>
      <c r="O563" s="814">
        <v>3.8744079025835411E-2</v>
      </c>
    </row>
    <row r="564" spans="3:15" s="157" customFormat="1" ht="17.100000000000001" customHeight="1" x14ac:dyDescent="0.2">
      <c r="C564" s="1419" t="s">
        <v>339</v>
      </c>
      <c r="D564" s="1187"/>
      <c r="E564" s="812">
        <v>-8.4065496360594266E-3</v>
      </c>
      <c r="H564" s="1187"/>
      <c r="I564" s="1187"/>
      <c r="J564" s="807" t="s">
        <v>135</v>
      </c>
      <c r="M564" s="1421" t="s">
        <v>350</v>
      </c>
      <c r="N564" s="1187"/>
      <c r="O564" s="814">
        <v>8.0466726950757881E-4</v>
      </c>
    </row>
    <row r="565" spans="3:15" s="157" customFormat="1" ht="17.100000000000001" customHeight="1" x14ac:dyDescent="0.2">
      <c r="C565" s="1419" t="s">
        <v>354</v>
      </c>
      <c r="D565" s="1187"/>
      <c r="E565" s="812">
        <v>3.2218108420556278E-3</v>
      </c>
      <c r="H565" s="1417" t="s">
        <v>320</v>
      </c>
      <c r="I565" s="1187"/>
      <c r="J565" s="810">
        <v>-4.3354165121499533E-2</v>
      </c>
      <c r="M565" s="1421" t="s">
        <v>343</v>
      </c>
      <c r="N565" s="1187"/>
      <c r="O565" s="814">
        <v>2.1483494958421417E-2</v>
      </c>
    </row>
    <row r="566" spans="3:15" s="157" customFormat="1" ht="17.100000000000001" customHeight="1" x14ac:dyDescent="0.2">
      <c r="C566" s="1419" t="s">
        <v>360</v>
      </c>
      <c r="D566" s="1187"/>
      <c r="E566" s="812">
        <v>9.1731051437740022E-4</v>
      </c>
      <c r="H566" s="1420" t="s">
        <v>300</v>
      </c>
      <c r="I566" s="1187"/>
      <c r="J566" s="813">
        <v>-0.12109948245952594</v>
      </c>
      <c r="M566" s="1421" t="s">
        <v>331</v>
      </c>
      <c r="N566" s="1187"/>
      <c r="O566" s="814">
        <v>1.1756431187365248E-2</v>
      </c>
    </row>
    <row r="567" spans="3:15" s="157" customFormat="1" ht="17.100000000000001" customHeight="1" x14ac:dyDescent="0.2">
      <c r="C567" s="1419" t="s">
        <v>357</v>
      </c>
      <c r="D567" s="1187"/>
      <c r="E567" s="812">
        <v>2.5784880222905811E-3</v>
      </c>
      <c r="H567" s="1420" t="s">
        <v>325</v>
      </c>
      <c r="I567" s="1187"/>
      <c r="J567" s="813">
        <v>-4.4546039563300888E-2</v>
      </c>
      <c r="M567" s="1421" t="s">
        <v>313</v>
      </c>
      <c r="N567" s="1187"/>
      <c r="O567" s="814">
        <v>7.0099913270718503E-2</v>
      </c>
    </row>
    <row r="568" spans="3:15" s="157" customFormat="1" ht="17.100000000000001" customHeight="1" x14ac:dyDescent="0.2">
      <c r="C568" s="1419" t="s">
        <v>349</v>
      </c>
      <c r="D568" s="1187"/>
      <c r="E568" s="812">
        <v>-7.555115546408123E-3</v>
      </c>
      <c r="H568" s="1420" t="s">
        <v>350</v>
      </c>
      <c r="I568" s="1187"/>
      <c r="J568" s="813">
        <v>7.0477426448356095E-3</v>
      </c>
      <c r="M568" s="1421" t="s">
        <v>330</v>
      </c>
      <c r="N568" s="1187"/>
      <c r="O568" s="814">
        <v>2.2248610096396143E-2</v>
      </c>
    </row>
    <row r="569" spans="3:15" s="157" customFormat="1" ht="17.100000000000001" customHeight="1" x14ac:dyDescent="0.2">
      <c r="C569" s="1419" t="s">
        <v>321</v>
      </c>
      <c r="D569" s="1187"/>
      <c r="E569" s="812">
        <v>4.293762201577124E-2</v>
      </c>
      <c r="H569" s="1420" t="s">
        <v>343</v>
      </c>
      <c r="I569" s="1187"/>
      <c r="J569" s="813">
        <v>-1.1488953854003359E-2</v>
      </c>
      <c r="M569" s="1421" t="s">
        <v>309</v>
      </c>
      <c r="N569" s="1187"/>
      <c r="O569" s="814">
        <v>0.11442599162200066</v>
      </c>
    </row>
    <row r="570" spans="3:15" s="157" customFormat="1" ht="17.100000000000001" customHeight="1" x14ac:dyDescent="0.2">
      <c r="C570" s="1419" t="s">
        <v>316</v>
      </c>
      <c r="D570" s="1187"/>
      <c r="E570" s="812">
        <v>4.7949407426246676E-2</v>
      </c>
      <c r="H570" s="1420" t="s">
        <v>331</v>
      </c>
      <c r="I570" s="1187"/>
      <c r="J570" s="813">
        <v>2.1934142176442451E-2</v>
      </c>
      <c r="M570" s="1421" t="s">
        <v>323</v>
      </c>
      <c r="N570" s="1187"/>
      <c r="O570" s="814">
        <v>3.6463342524187731E-2</v>
      </c>
    </row>
    <row r="571" spans="3:15" s="157" customFormat="1" ht="17.100000000000001" customHeight="1" x14ac:dyDescent="0.2">
      <c r="C571" s="1419" t="s">
        <v>345</v>
      </c>
      <c r="D571" s="1187"/>
      <c r="E571" s="812">
        <v>9.662649593657353E-3</v>
      </c>
      <c r="H571" s="1420" t="s">
        <v>313</v>
      </c>
      <c r="I571" s="1187"/>
      <c r="J571" s="813">
        <v>5.2658911639797371E-2</v>
      </c>
      <c r="M571" s="1421" t="s">
        <v>359</v>
      </c>
      <c r="N571" s="1187"/>
      <c r="O571" s="814">
        <v>-2.9282214550874104E-3</v>
      </c>
    </row>
    <row r="572" spans="3:15" s="157" customFormat="1" ht="17.100000000000001" customHeight="1" x14ac:dyDescent="0.2">
      <c r="C572" s="1419" t="s">
        <v>315</v>
      </c>
      <c r="D572" s="1187"/>
      <c r="E572" s="812">
        <v>5.0336432921949691E-2</v>
      </c>
      <c r="H572" s="1420" t="s">
        <v>330</v>
      </c>
      <c r="I572" s="1187"/>
      <c r="J572" s="813">
        <v>3.3345599516959687E-2</v>
      </c>
      <c r="M572" s="1421" t="s">
        <v>356</v>
      </c>
      <c r="N572" s="1187"/>
      <c r="O572" s="814">
        <v>-6.610259877218117E-3</v>
      </c>
    </row>
    <row r="573" spans="3:15" s="157" customFormat="1" ht="17.100000000000001" customHeight="1" x14ac:dyDescent="0.2">
      <c r="C573" s="1419" t="s">
        <v>341</v>
      </c>
      <c r="D573" s="1187"/>
      <c r="E573" s="812">
        <v>1.0507819263679946E-2</v>
      </c>
      <c r="H573" s="1420" t="s">
        <v>309</v>
      </c>
      <c r="I573" s="1187"/>
      <c r="J573" s="813">
        <v>5.1121911929992457E-2</v>
      </c>
      <c r="M573" s="1421" t="s">
        <v>312</v>
      </c>
      <c r="N573" s="1187"/>
      <c r="O573" s="814">
        <v>-8.8382985310966916E-2</v>
      </c>
    </row>
    <row r="574" spans="3:15" s="157" customFormat="1" ht="17.100000000000001" customHeight="1" x14ac:dyDescent="0.2">
      <c r="C574" s="1419" t="s">
        <v>347</v>
      </c>
      <c r="D574" s="1187"/>
      <c r="E574" s="812">
        <v>-8.9924334084896338E-3</v>
      </c>
      <c r="H574" s="1420" t="s">
        <v>323</v>
      </c>
      <c r="I574" s="1187"/>
      <c r="J574" s="813">
        <v>3.5785126713889413E-2</v>
      </c>
      <c r="M574" s="1421" t="s">
        <v>340</v>
      </c>
      <c r="N574" s="1187"/>
      <c r="O574" s="814">
        <v>-1.8645128088288762E-2</v>
      </c>
    </row>
    <row r="575" spans="3:15" s="157" customFormat="1" ht="17.100000000000001" customHeight="1" x14ac:dyDescent="0.2">
      <c r="C575" s="1419" t="s">
        <v>355</v>
      </c>
      <c r="D575" s="1187"/>
      <c r="E575" s="812">
        <v>3.0294738062501456E-3</v>
      </c>
      <c r="H575" s="1420" t="s">
        <v>359</v>
      </c>
      <c r="I575" s="1187"/>
      <c r="J575" s="813">
        <v>-8.2289590667553852E-3</v>
      </c>
      <c r="M575" s="1421" t="s">
        <v>314</v>
      </c>
      <c r="N575" s="1187"/>
      <c r="O575" s="814">
        <v>2.8635581406543879E-2</v>
      </c>
    </row>
    <row r="576" spans="3:15" s="157" customFormat="1" ht="17.100000000000001" customHeight="1" x14ac:dyDescent="0.2">
      <c r="C576" s="1419" t="s">
        <v>352</v>
      </c>
      <c r="D576" s="1187"/>
      <c r="E576" s="812">
        <v>-4.2850214505595896E-3</v>
      </c>
      <c r="H576" s="1420" t="s">
        <v>356</v>
      </c>
      <c r="I576" s="1187"/>
      <c r="J576" s="813">
        <v>-2.180244450629708E-3</v>
      </c>
      <c r="M576" s="1421" t="s">
        <v>339</v>
      </c>
      <c r="N576" s="1187"/>
      <c r="O576" s="814">
        <v>2.4615048041569918E-2</v>
      </c>
    </row>
    <row r="577" spans="3:15" s="157" customFormat="1" ht="17.100000000000001" customHeight="1" x14ac:dyDescent="0.2">
      <c r="C577" s="1419" t="s">
        <v>302</v>
      </c>
      <c r="D577" s="1187"/>
      <c r="E577" s="812">
        <v>-8.8948226821796594E-2</v>
      </c>
      <c r="H577" s="1420" t="s">
        <v>312</v>
      </c>
      <c r="I577" s="1187"/>
      <c r="J577" s="813">
        <v>-3.8529654656616195E-2</v>
      </c>
      <c r="M577" s="1421" t="s">
        <v>360</v>
      </c>
      <c r="N577" s="1187"/>
      <c r="O577" s="814">
        <v>2.1224545645416966E-3</v>
      </c>
    </row>
    <row r="578" spans="3:15" s="157" customFormat="1" ht="17.100000000000001" customHeight="1" x14ac:dyDescent="0.2">
      <c r="C578" s="1419" t="s">
        <v>154</v>
      </c>
      <c r="D578" s="1187"/>
      <c r="E578" s="812">
        <v>-7.6821730075014123E-3</v>
      </c>
      <c r="H578" s="1420" t="s">
        <v>340</v>
      </c>
      <c r="I578" s="1187"/>
      <c r="J578" s="813">
        <v>-2.1519387585123898E-2</v>
      </c>
      <c r="M578" s="1421" t="s">
        <v>357</v>
      </c>
      <c r="N578" s="1187"/>
      <c r="O578" s="814">
        <v>2.8337651569543807E-3</v>
      </c>
    </row>
    <row r="579" spans="3:15" s="157" customFormat="1" ht="17.100000000000001" customHeight="1" x14ac:dyDescent="0.2">
      <c r="C579" s="1419" t="s">
        <v>140</v>
      </c>
      <c r="D579" s="1187"/>
      <c r="E579" s="812">
        <v>-1.1697786154134493E-2</v>
      </c>
      <c r="H579" s="1420" t="s">
        <v>314</v>
      </c>
      <c r="I579" s="1187"/>
      <c r="J579" s="813">
        <v>-7.6399699727276144E-2</v>
      </c>
      <c r="M579" s="1421" t="s">
        <v>349</v>
      </c>
      <c r="N579" s="1187"/>
      <c r="O579" s="814">
        <v>-1.2187555921231929E-2</v>
      </c>
    </row>
    <row r="580" spans="3:15" s="157" customFormat="1" ht="17.100000000000001" customHeight="1" x14ac:dyDescent="0.2">
      <c r="C580" s="1419" t="s">
        <v>172</v>
      </c>
      <c r="D580" s="1187"/>
      <c r="E580" s="812">
        <v>-8.6119735092687489E-3</v>
      </c>
      <c r="H580" s="1420" t="s">
        <v>339</v>
      </c>
      <c r="I580" s="1187"/>
      <c r="J580" s="813">
        <v>-4.8276585030243551E-3</v>
      </c>
      <c r="M580" s="1421" t="s">
        <v>321</v>
      </c>
      <c r="N580" s="1187"/>
      <c r="O580" s="814">
        <v>5.8855382147621038E-2</v>
      </c>
    </row>
    <row r="581" spans="3:15" s="157" customFormat="1" ht="17.100000000000001" customHeight="1" x14ac:dyDescent="0.2">
      <c r="C581" s="1419" t="s">
        <v>177</v>
      </c>
      <c r="D581" s="1187"/>
      <c r="E581" s="812">
        <v>-4.2193853929929429E-3</v>
      </c>
      <c r="H581" s="1420" t="s">
        <v>354</v>
      </c>
      <c r="I581" s="1187"/>
      <c r="J581" s="813">
        <v>1.1353667201803184E-3</v>
      </c>
      <c r="M581" s="1421" t="s">
        <v>316</v>
      </c>
      <c r="N581" s="1187"/>
      <c r="O581" s="814">
        <v>7.570672004335742E-2</v>
      </c>
    </row>
    <row r="582" spans="3:15" s="157" customFormat="1" ht="17.100000000000001" customHeight="1" x14ac:dyDescent="0.2">
      <c r="C582" s="1419" t="s">
        <v>137</v>
      </c>
      <c r="D582" s="1187"/>
      <c r="E582" s="812">
        <v>9.8905704387793364E-2</v>
      </c>
      <c r="H582" s="1420" t="s">
        <v>360</v>
      </c>
      <c r="I582" s="1187"/>
      <c r="J582" s="813">
        <v>2.6344874997688205E-3</v>
      </c>
      <c r="M582" s="1421" t="s">
        <v>345</v>
      </c>
      <c r="N582" s="1187"/>
      <c r="O582" s="814">
        <v>4.4397188410303769E-3</v>
      </c>
    </row>
    <row r="583" spans="3:15" s="157" customFormat="1" ht="17.100000000000001" customHeight="1" x14ac:dyDescent="0.2">
      <c r="C583" s="1419" t="s">
        <v>138</v>
      </c>
      <c r="D583" s="1187"/>
      <c r="E583" s="812">
        <v>4.0457462407747493E-3</v>
      </c>
      <c r="H583" s="1420" t="s">
        <v>357</v>
      </c>
      <c r="I583" s="1187"/>
      <c r="J583" s="813">
        <v>-2.6931348658728047E-3</v>
      </c>
      <c r="M583" s="1421" t="s">
        <v>315</v>
      </c>
      <c r="N583" s="1187"/>
      <c r="O583" s="814">
        <v>6.293737346886992E-2</v>
      </c>
    </row>
    <row r="584" spans="3:15" s="157" customFormat="1" ht="17.100000000000001" customHeight="1" x14ac:dyDescent="0.2">
      <c r="C584" s="1419" t="s">
        <v>326</v>
      </c>
      <c r="D584" s="1187"/>
      <c r="E584" s="812">
        <v>1.2832290093616807E-2</v>
      </c>
      <c r="H584" s="1420" t="s">
        <v>349</v>
      </c>
      <c r="I584" s="1187"/>
      <c r="J584" s="813">
        <v>-8.0244325555694617E-3</v>
      </c>
      <c r="M584" s="1421" t="s">
        <v>341</v>
      </c>
      <c r="N584" s="1187"/>
      <c r="O584" s="814">
        <v>1.4041752374533733E-2</v>
      </c>
    </row>
    <row r="585" spans="3:15" s="157" customFormat="1" ht="17.100000000000001" customHeight="1" x14ac:dyDescent="0.2">
      <c r="C585" s="1419" t="s">
        <v>327</v>
      </c>
      <c r="D585" s="1187"/>
      <c r="E585" s="812">
        <v>1.4832092769978366E-2</v>
      </c>
      <c r="H585" s="1420" t="s">
        <v>321</v>
      </c>
      <c r="I585" s="1187"/>
      <c r="J585" s="813">
        <v>4.3200858273977689E-2</v>
      </c>
      <c r="M585" s="1421" t="s">
        <v>347</v>
      </c>
      <c r="N585" s="1187"/>
      <c r="O585" s="814">
        <v>-1.144623785795682E-2</v>
      </c>
    </row>
    <row r="586" spans="3:15" s="157" customFormat="1" ht="17.100000000000001" customHeight="1" x14ac:dyDescent="0.2">
      <c r="C586" s="1419" t="s">
        <v>358</v>
      </c>
      <c r="D586" s="1187"/>
      <c r="E586" s="812">
        <v>1.3472735294455321E-3</v>
      </c>
      <c r="H586" s="1420" t="s">
        <v>316</v>
      </c>
      <c r="I586" s="1187"/>
      <c r="J586" s="813">
        <v>4.8276206263740809E-2</v>
      </c>
      <c r="M586" s="1421" t="s">
        <v>355</v>
      </c>
      <c r="N586" s="1187"/>
      <c r="O586" s="814">
        <v>-6.3025077711989621E-3</v>
      </c>
    </row>
    <row r="587" spans="3:15" s="157" customFormat="1" ht="17.100000000000001" customHeight="1" x14ac:dyDescent="0.2">
      <c r="C587" s="1419" t="s">
        <v>336</v>
      </c>
      <c r="D587" s="1187"/>
      <c r="E587" s="812">
        <v>-1.6069211817060836E-2</v>
      </c>
      <c r="H587" s="1420" t="s">
        <v>345</v>
      </c>
      <c r="I587" s="1187"/>
      <c r="J587" s="813">
        <v>8.1295664175798036E-3</v>
      </c>
      <c r="M587" s="1421" t="s">
        <v>352</v>
      </c>
      <c r="N587" s="1187"/>
      <c r="O587" s="814">
        <v>-5.628858015618167E-3</v>
      </c>
    </row>
    <row r="588" spans="3:15" s="157" customFormat="1" ht="17.100000000000001" customHeight="1" x14ac:dyDescent="0.2">
      <c r="C588" s="1419" t="s">
        <v>328</v>
      </c>
      <c r="D588" s="1187"/>
      <c r="E588" s="812">
        <v>3.16270472541074E-2</v>
      </c>
      <c r="H588" s="1420" t="s">
        <v>315</v>
      </c>
      <c r="I588" s="1187"/>
      <c r="J588" s="813">
        <v>6.1309084751143002E-2</v>
      </c>
      <c r="M588" s="1421" t="s">
        <v>302</v>
      </c>
      <c r="N588" s="1187"/>
      <c r="O588" s="814">
        <v>-0.14037148140020109</v>
      </c>
    </row>
    <row r="589" spans="3:15" s="157" customFormat="1" ht="17.100000000000001" customHeight="1" x14ac:dyDescent="0.2">
      <c r="C589" s="1419" t="s">
        <v>332</v>
      </c>
      <c r="D589" s="1187"/>
      <c r="E589" s="812">
        <v>1.7938866451427067E-2</v>
      </c>
      <c r="H589" s="1420" t="s">
        <v>341</v>
      </c>
      <c r="I589" s="1187"/>
      <c r="J589" s="813">
        <v>9.4209995897502532E-3</v>
      </c>
      <c r="M589" s="1421" t="s">
        <v>154</v>
      </c>
      <c r="N589" s="1187"/>
      <c r="O589" s="814">
        <v>-9.101659569445246E-3</v>
      </c>
    </row>
    <row r="590" spans="3:15" s="157" customFormat="1" ht="17.100000000000001" customHeight="1" x14ac:dyDescent="0.2">
      <c r="C590" s="1419" t="s">
        <v>338</v>
      </c>
      <c r="D590" s="1187"/>
      <c r="E590" s="812">
        <v>1.2292292104311538E-2</v>
      </c>
      <c r="H590" s="1420" t="s">
        <v>347</v>
      </c>
      <c r="I590" s="1187"/>
      <c r="J590" s="813">
        <v>-1.0551074448596442E-2</v>
      </c>
      <c r="M590" s="1421" t="s">
        <v>140</v>
      </c>
      <c r="N590" s="1187"/>
      <c r="O590" s="814">
        <v>-1.8197195777617067E-2</v>
      </c>
    </row>
    <row r="591" spans="3:15" s="157" customFormat="1" ht="17.100000000000001" customHeight="1" x14ac:dyDescent="0.2">
      <c r="C591" s="1419" t="s">
        <v>344</v>
      </c>
      <c r="D591" s="1187"/>
      <c r="E591" s="812">
        <v>9.9670983002960647E-3</v>
      </c>
      <c r="H591" s="1420" t="s">
        <v>355</v>
      </c>
      <c r="I591" s="1187"/>
      <c r="J591" s="813">
        <v>-1.005257053621004E-2</v>
      </c>
      <c r="M591" s="1421" t="s">
        <v>172</v>
      </c>
      <c r="N591" s="1187"/>
      <c r="O591" s="814">
        <v>-9.6960916198346164E-3</v>
      </c>
    </row>
    <row r="592" spans="3:15" s="157" customFormat="1" ht="17.100000000000001" customHeight="1" x14ac:dyDescent="0.2">
      <c r="C592" s="1419" t="s">
        <v>317</v>
      </c>
      <c r="D592" s="1187"/>
      <c r="E592" s="812">
        <v>5.7776482759585225E-2</v>
      </c>
      <c r="H592" s="1420" t="s">
        <v>352</v>
      </c>
      <c r="I592" s="1187"/>
      <c r="J592" s="813">
        <v>-1.2647385748258935E-2</v>
      </c>
      <c r="M592" s="1421" t="s">
        <v>177</v>
      </c>
      <c r="N592" s="1187"/>
      <c r="O592" s="814">
        <v>-7.1268383836703489E-3</v>
      </c>
    </row>
    <row r="593" spans="3:15" s="157" customFormat="1" ht="17.100000000000001" customHeight="1" x14ac:dyDescent="0.2">
      <c r="C593" s="1419" t="s">
        <v>310</v>
      </c>
      <c r="D593" s="1187"/>
      <c r="E593" s="812">
        <v>7.5420534665195535E-2</v>
      </c>
      <c r="H593" s="1420" t="s">
        <v>302</v>
      </c>
      <c r="I593" s="1187"/>
      <c r="J593" s="813">
        <v>-9.658076307160747E-2</v>
      </c>
      <c r="M593" s="1421" t="s">
        <v>137</v>
      </c>
      <c r="N593" s="1187"/>
      <c r="O593" s="814">
        <v>0.17384630574328838</v>
      </c>
    </row>
    <row r="594" spans="3:15" s="157" customFormat="1" ht="17.100000000000001" customHeight="1" x14ac:dyDescent="0.2">
      <c r="C594" s="1419" t="s">
        <v>304</v>
      </c>
      <c r="D594" s="1187"/>
      <c r="E594" s="812">
        <v>-9.6424366818027865E-2</v>
      </c>
      <c r="H594" s="1420" t="s">
        <v>154</v>
      </c>
      <c r="I594" s="1187"/>
      <c r="J594" s="813">
        <v>-1.6460976865099571E-2</v>
      </c>
      <c r="M594" s="1421" t="s">
        <v>138</v>
      </c>
      <c r="N594" s="1187"/>
      <c r="O594" s="814">
        <v>2.477868883010311E-3</v>
      </c>
    </row>
    <row r="595" spans="3:15" s="157" customFormat="1" ht="17.100000000000001" customHeight="1" x14ac:dyDescent="0.2">
      <c r="C595" s="1419" t="s">
        <v>353</v>
      </c>
      <c r="D595" s="1187"/>
      <c r="E595" s="812">
        <v>-3.7635887892571744E-3</v>
      </c>
      <c r="H595" s="1420" t="s">
        <v>140</v>
      </c>
      <c r="I595" s="1187"/>
      <c r="J595" s="813">
        <v>-1.6189422646253553E-2</v>
      </c>
      <c r="M595" s="1421" t="s">
        <v>326</v>
      </c>
      <c r="N595" s="1187"/>
      <c r="O595" s="814">
        <v>4.8265876927201974E-2</v>
      </c>
    </row>
    <row r="596" spans="3:15" s="157" customFormat="1" ht="17.100000000000001" customHeight="1" x14ac:dyDescent="0.2">
      <c r="C596" s="1419" t="s">
        <v>351</v>
      </c>
      <c r="D596" s="1187"/>
      <c r="E596" s="812">
        <v>-5.504267788163617E-3</v>
      </c>
      <c r="H596" s="1420" t="s">
        <v>172</v>
      </c>
      <c r="I596" s="1187"/>
      <c r="J596" s="813">
        <v>-3.0092698857759597E-2</v>
      </c>
      <c r="M596" s="1421" t="s">
        <v>327</v>
      </c>
      <c r="N596" s="1187"/>
      <c r="O596" s="814">
        <v>4.5380998594295521E-2</v>
      </c>
    </row>
    <row r="597" spans="3:15" s="157" customFormat="1" ht="17.100000000000001" customHeight="1" x14ac:dyDescent="0.2">
      <c r="C597" s="1419" t="s">
        <v>337</v>
      </c>
      <c r="D597" s="1187"/>
      <c r="E597" s="812">
        <v>-6.6200793194731546E-3</v>
      </c>
      <c r="H597" s="1420" t="s">
        <v>177</v>
      </c>
      <c r="I597" s="1187"/>
      <c r="J597" s="813">
        <v>-1.9122902889307299E-2</v>
      </c>
      <c r="M597" s="1421" t="s">
        <v>358</v>
      </c>
      <c r="N597" s="1187"/>
      <c r="O597" s="814">
        <v>-8.030423175010167E-4</v>
      </c>
    </row>
    <row r="598" spans="3:15" s="157" customFormat="1" ht="17.100000000000001" customHeight="1" x14ac:dyDescent="0.2">
      <c r="C598" s="1419" t="s">
        <v>334</v>
      </c>
      <c r="D598" s="1187"/>
      <c r="E598" s="812">
        <v>1.7268475383572783E-2</v>
      </c>
      <c r="H598" s="1420" t="s">
        <v>137</v>
      </c>
      <c r="I598" s="1187"/>
      <c r="J598" s="813">
        <v>9.1413329164261758E-2</v>
      </c>
      <c r="M598" s="1421" t="s">
        <v>336</v>
      </c>
      <c r="N598" s="1187"/>
      <c r="O598" s="814">
        <v>-2.8258651091142784E-2</v>
      </c>
    </row>
    <row r="599" spans="3:15" s="157" customFormat="1" ht="17.100000000000001" customHeight="1" x14ac:dyDescent="0.2">
      <c r="C599" s="1419" t="s">
        <v>307</v>
      </c>
      <c r="D599" s="1187"/>
      <c r="E599" s="812">
        <v>-4.4103116069202933E-2</v>
      </c>
      <c r="H599" s="1420" t="s">
        <v>138</v>
      </c>
      <c r="I599" s="1187"/>
      <c r="J599" s="813">
        <v>9.2462437541213473E-4</v>
      </c>
      <c r="M599" s="1421" t="s">
        <v>328</v>
      </c>
      <c r="N599" s="1187"/>
      <c r="O599" s="814">
        <v>4.1532820166341931E-2</v>
      </c>
    </row>
    <row r="600" spans="3:15" s="157" customFormat="1" ht="17.100000000000001" customHeight="1" x14ac:dyDescent="0.2">
      <c r="C600" s="1419" t="s">
        <v>303</v>
      </c>
      <c r="D600" s="1187"/>
      <c r="E600" s="812">
        <v>4.0427109838618566E-2</v>
      </c>
      <c r="H600" s="1420" t="s">
        <v>326</v>
      </c>
      <c r="I600" s="1187"/>
      <c r="J600" s="813">
        <v>1.0645797109866456E-2</v>
      </c>
      <c r="M600" s="1421" t="s">
        <v>332</v>
      </c>
      <c r="N600" s="1187"/>
      <c r="O600" s="814">
        <v>-8.5113734736759754E-4</v>
      </c>
    </row>
    <row r="601" spans="3:15" s="157" customFormat="1" ht="17.100000000000001" customHeight="1" x14ac:dyDescent="0.2">
      <c r="C601" s="1419" t="s">
        <v>335</v>
      </c>
      <c r="D601" s="1187"/>
      <c r="E601" s="812">
        <v>-1.0734877158400337E-3</v>
      </c>
      <c r="H601" s="1420" t="s">
        <v>327</v>
      </c>
      <c r="I601" s="1187"/>
      <c r="J601" s="813">
        <v>1.2575051735608212E-2</v>
      </c>
      <c r="M601" s="1421" t="s">
        <v>344</v>
      </c>
      <c r="N601" s="1187"/>
      <c r="O601" s="814">
        <v>1.5036270726935298E-3</v>
      </c>
    </row>
    <row r="602" spans="3:15" s="157" customFormat="1" ht="17.100000000000001" customHeight="1" x14ac:dyDescent="0.2">
      <c r="C602" s="1419" t="s">
        <v>136</v>
      </c>
      <c r="D602" s="1187"/>
      <c r="E602" s="812">
        <v>0.11604861643874602</v>
      </c>
      <c r="H602" s="1420" t="s">
        <v>358</v>
      </c>
      <c r="I602" s="1187"/>
      <c r="J602" s="813">
        <v>4.3862002435098744E-3</v>
      </c>
      <c r="M602" s="1421" t="s">
        <v>317</v>
      </c>
      <c r="N602" s="1187"/>
      <c r="O602" s="814">
        <v>3.9351912928068819E-2</v>
      </c>
    </row>
    <row r="603" spans="3:15" s="157" customFormat="1" ht="17.100000000000001" customHeight="1" x14ac:dyDescent="0.2">
      <c r="C603" s="1419" t="s">
        <v>144</v>
      </c>
      <c r="D603" s="1187"/>
      <c r="E603" s="812">
        <v>6.8110349538067674E-2</v>
      </c>
      <c r="H603" s="1420" t="s">
        <v>336</v>
      </c>
      <c r="I603" s="1187"/>
      <c r="J603" s="813">
        <v>-1.1308831917812642E-2</v>
      </c>
      <c r="M603" s="1421" t="s">
        <v>310</v>
      </c>
      <c r="N603" s="1187"/>
      <c r="O603" s="814">
        <v>7.493634046103563E-2</v>
      </c>
    </row>
    <row r="604" spans="3:15" s="157" customFormat="1" ht="17.100000000000001" customHeight="1" x14ac:dyDescent="0.2">
      <c r="C604" s="1419" t="s">
        <v>147</v>
      </c>
      <c r="D604" s="1187"/>
      <c r="E604" s="812">
        <v>0.11331704178198025</v>
      </c>
      <c r="H604" s="1420" t="s">
        <v>328</v>
      </c>
      <c r="I604" s="1187"/>
      <c r="J604" s="813">
        <v>4.0013388005244642E-2</v>
      </c>
      <c r="M604" s="1421" t="s">
        <v>304</v>
      </c>
      <c r="N604" s="1187"/>
      <c r="O604" s="814">
        <v>-6.6671783367058243E-2</v>
      </c>
    </row>
    <row r="605" spans="3:15" s="157" customFormat="1" ht="17.100000000000001" customHeight="1" x14ac:dyDescent="0.2">
      <c r="C605" s="1419" t="s">
        <v>305</v>
      </c>
      <c r="D605" s="1187"/>
      <c r="E605" s="812">
        <v>8.6338776042740692E-2</v>
      </c>
      <c r="H605" s="1420" t="s">
        <v>332</v>
      </c>
      <c r="I605" s="1187"/>
      <c r="J605" s="813">
        <v>2.7774733556063597E-2</v>
      </c>
      <c r="M605" s="1421" t="s">
        <v>353</v>
      </c>
      <c r="N605" s="1187"/>
      <c r="O605" s="814">
        <v>4.0562420549215463E-3</v>
      </c>
    </row>
    <row r="606" spans="3:15" s="157" customFormat="1" ht="17.100000000000001" customHeight="1" x14ac:dyDescent="0.2">
      <c r="C606" s="1419" t="s">
        <v>153</v>
      </c>
      <c r="D606" s="1187"/>
      <c r="E606" s="812">
        <v>2.7976121448772852E-2</v>
      </c>
      <c r="H606" s="1420" t="s">
        <v>338</v>
      </c>
      <c r="I606" s="1187"/>
      <c r="J606" s="813">
        <v>1.4608314860790703E-2</v>
      </c>
      <c r="M606" s="1421" t="s">
        <v>351</v>
      </c>
      <c r="N606" s="1187"/>
      <c r="O606" s="814">
        <v>8.8329516330252419E-3</v>
      </c>
    </row>
    <row r="607" spans="3:15" s="157" customFormat="1" ht="17.100000000000001" customHeight="1" x14ac:dyDescent="0.2">
      <c r="C607" s="1419" t="s">
        <v>175</v>
      </c>
      <c r="D607" s="1187"/>
      <c r="E607" s="812">
        <v>1.4729129677525966E-2</v>
      </c>
      <c r="H607" s="1420" t="s">
        <v>344</v>
      </c>
      <c r="I607" s="1187"/>
      <c r="J607" s="813">
        <v>1.1131106848104304E-2</v>
      </c>
      <c r="M607" s="1421" t="s">
        <v>337</v>
      </c>
      <c r="N607" s="1187"/>
      <c r="O607" s="814">
        <v>2.6688410183087614E-2</v>
      </c>
    </row>
    <row r="608" spans="3:15" s="157" customFormat="1" ht="17.100000000000001" customHeight="1" x14ac:dyDescent="0.2">
      <c r="C608" s="1419" t="s">
        <v>156</v>
      </c>
      <c r="D608" s="1187"/>
      <c r="E608" s="812">
        <v>4.3416356685172547E-2</v>
      </c>
      <c r="H608" s="1420" t="s">
        <v>317</v>
      </c>
      <c r="I608" s="1187"/>
      <c r="J608" s="813">
        <v>6.0756951593570488E-2</v>
      </c>
      <c r="M608" s="1421" t="s">
        <v>334</v>
      </c>
      <c r="N608" s="1187"/>
      <c r="O608" s="814">
        <v>2.2116194446797785E-2</v>
      </c>
    </row>
    <row r="609" spans="3:15" s="157" customFormat="1" ht="17.100000000000001" customHeight="1" x14ac:dyDescent="0.2">
      <c r="C609" s="1419" t="s">
        <v>306</v>
      </c>
      <c r="D609" s="1187"/>
      <c r="E609" s="812">
        <v>8.5040148859407486E-2</v>
      </c>
      <c r="H609" s="1420" t="s">
        <v>310</v>
      </c>
      <c r="I609" s="1187"/>
      <c r="J609" s="813">
        <v>4.6373743795197125E-2</v>
      </c>
      <c r="M609" s="1421" t="s">
        <v>307</v>
      </c>
      <c r="N609" s="1187"/>
      <c r="O609" s="814">
        <v>-0.12694327707465802</v>
      </c>
    </row>
    <row r="610" spans="3:15" s="157" customFormat="1" ht="17.100000000000001" customHeight="1" x14ac:dyDescent="0.2">
      <c r="C610" s="1419" t="s">
        <v>301</v>
      </c>
      <c r="D610" s="1187"/>
      <c r="E610" s="812">
        <v>0.10500445214788678</v>
      </c>
      <c r="H610" s="1420" t="s">
        <v>304</v>
      </c>
      <c r="I610" s="1187"/>
      <c r="J610" s="813">
        <v>-0.11124150569797715</v>
      </c>
      <c r="M610" s="1421" t="s">
        <v>303</v>
      </c>
      <c r="N610" s="1187"/>
      <c r="O610" s="814">
        <v>0.13318101825050607</v>
      </c>
    </row>
    <row r="611" spans="3:15" s="157" customFormat="1" ht="17.100000000000001" customHeight="1" x14ac:dyDescent="0.2">
      <c r="C611" s="1419" t="s">
        <v>311</v>
      </c>
      <c r="D611" s="1187"/>
      <c r="E611" s="812">
        <v>5.2609525411556779E-2</v>
      </c>
      <c r="H611" s="1420" t="s">
        <v>353</v>
      </c>
      <c r="I611" s="1187"/>
      <c r="J611" s="813">
        <v>-6.7045309401322136E-4</v>
      </c>
      <c r="M611" s="1421" t="s">
        <v>335</v>
      </c>
      <c r="N611" s="1187"/>
      <c r="O611" s="814">
        <v>-4.0632808040797098E-3</v>
      </c>
    </row>
    <row r="612" spans="3:15" s="157" customFormat="1" ht="17.100000000000001" customHeight="1" x14ac:dyDescent="0.2">
      <c r="C612" s="1419" t="s">
        <v>348</v>
      </c>
      <c r="D612" s="1187"/>
      <c r="E612" s="812">
        <v>4.6085716673918096E-4</v>
      </c>
      <c r="H612" s="1420" t="s">
        <v>351</v>
      </c>
      <c r="I612" s="1187"/>
      <c r="J612" s="813">
        <v>-7.3977540655423791E-3</v>
      </c>
      <c r="M612" s="1421" t="s">
        <v>318</v>
      </c>
      <c r="N612" s="1187"/>
      <c r="O612" s="814">
        <v>1.918831175045824E-2</v>
      </c>
    </row>
    <row r="613" spans="3:15" s="157" customFormat="1" ht="17.100000000000001" customHeight="1" x14ac:dyDescent="0.2">
      <c r="C613" s="1425" t="s">
        <v>308</v>
      </c>
      <c r="D613" s="1187"/>
      <c r="E613" s="815">
        <v>7.774836101706209E-2</v>
      </c>
      <c r="H613" s="1420" t="s">
        <v>337</v>
      </c>
      <c r="I613" s="1187"/>
      <c r="J613" s="813">
        <v>-1.7198788958798155E-2</v>
      </c>
      <c r="M613" s="1421" t="s">
        <v>319</v>
      </c>
      <c r="N613" s="1187"/>
      <c r="O613" s="814">
        <v>-1.2290464057176138E-2</v>
      </c>
    </row>
    <row r="614" spans="3:15" s="157" customFormat="1" ht="17.100000000000001" customHeight="1" x14ac:dyDescent="0.2">
      <c r="C614" s="1190"/>
      <c r="D614" s="1206"/>
      <c r="E614" s="436"/>
      <c r="H614" s="1420" t="s">
        <v>334</v>
      </c>
      <c r="I614" s="1187"/>
      <c r="J614" s="813">
        <v>-1.2809162235388704E-2</v>
      </c>
      <c r="M614" s="1421" t="s">
        <v>329</v>
      </c>
      <c r="N614" s="1187"/>
      <c r="O614" s="814">
        <v>1.4851940350998417E-2</v>
      </c>
    </row>
    <row r="615" spans="3:15" s="157" customFormat="1" ht="17.100000000000001" customHeight="1" x14ac:dyDescent="0.2">
      <c r="C615" s="1190"/>
      <c r="D615" s="1187"/>
      <c r="H615" s="1420" t="s">
        <v>307</v>
      </c>
      <c r="I615" s="1187"/>
      <c r="J615" s="813">
        <v>4.0046512072087368E-3</v>
      </c>
      <c r="M615" s="1421" t="s">
        <v>322</v>
      </c>
      <c r="N615" s="1187"/>
      <c r="O615" s="814">
        <v>-5.4682907266505341E-2</v>
      </c>
    </row>
    <row r="616" spans="3:15" s="157" customFormat="1" ht="17.100000000000001" customHeight="1" x14ac:dyDescent="0.2">
      <c r="C616" s="1422" t="s">
        <v>185</v>
      </c>
      <c r="D616" s="1187"/>
      <c r="E616" s="1187"/>
      <c r="H616" s="1420" t="s">
        <v>303</v>
      </c>
      <c r="I616" s="1187"/>
      <c r="J616" s="813">
        <v>2.8661001826639082E-2</v>
      </c>
      <c r="M616" s="1421" t="s">
        <v>324</v>
      </c>
      <c r="N616" s="1187"/>
      <c r="O616" s="814">
        <v>-3.7578142195580935E-2</v>
      </c>
    </row>
    <row r="617" spans="3:15" s="157" customFormat="1" ht="17.100000000000001" customHeight="1" x14ac:dyDescent="0.2">
      <c r="C617" s="1443" t="s">
        <v>133</v>
      </c>
      <c r="D617" s="1187"/>
      <c r="E617" s="842" t="s">
        <v>135</v>
      </c>
      <c r="H617" s="1420" t="s">
        <v>335</v>
      </c>
      <c r="I617" s="1187"/>
      <c r="J617" s="813">
        <v>-3.3315401520960901E-2</v>
      </c>
      <c r="M617" s="1421" t="s">
        <v>342</v>
      </c>
      <c r="N617" s="1187"/>
      <c r="O617" s="814">
        <v>5.4609867793618695E-3</v>
      </c>
    </row>
    <row r="618" spans="3:15" s="157" customFormat="1" ht="17.100000000000001" customHeight="1" x14ac:dyDescent="0.2">
      <c r="C618" s="1432" t="s">
        <v>135</v>
      </c>
      <c r="D618" s="1206"/>
      <c r="E618" s="843">
        <v>1.0000000000000002</v>
      </c>
      <c r="H618" s="1420" t="s">
        <v>318</v>
      </c>
      <c r="I618" s="1187"/>
      <c r="J618" s="813">
        <v>-5.6771992411548178E-2</v>
      </c>
      <c r="M618" s="1421" t="s">
        <v>333</v>
      </c>
      <c r="N618" s="1187"/>
      <c r="O618" s="814">
        <v>-3.4067205022262355E-2</v>
      </c>
    </row>
    <row r="619" spans="3:15" s="157" customFormat="1" ht="17.100000000000001" customHeight="1" x14ac:dyDescent="0.2">
      <c r="C619" s="1190"/>
      <c r="D619" s="1206"/>
      <c r="E619" s="436"/>
      <c r="H619" s="1420" t="s">
        <v>319</v>
      </c>
      <c r="I619" s="1187"/>
      <c r="J619" s="813">
        <v>-5.4895840893982563E-2</v>
      </c>
      <c r="M619" s="1421" t="s">
        <v>346</v>
      </c>
      <c r="N619" s="1187"/>
      <c r="O619" s="814">
        <v>-8.2571806466547604E-3</v>
      </c>
    </row>
    <row r="620" spans="3:15" s="157" customFormat="1" ht="17.100000000000001" customHeight="1" x14ac:dyDescent="0.2">
      <c r="C620" s="1190"/>
      <c r="D620" s="1187"/>
      <c r="H620" s="1420" t="s">
        <v>329</v>
      </c>
      <c r="I620" s="1187"/>
      <c r="J620" s="813">
        <v>-4.2795199783084902E-2</v>
      </c>
      <c r="M620" s="1421" t="s">
        <v>136</v>
      </c>
      <c r="N620" s="1187"/>
      <c r="O620" s="814">
        <v>0.14924131414769376</v>
      </c>
    </row>
    <row r="621" spans="3:15" s="157" customFormat="1" ht="17.100000000000001" customHeight="1" x14ac:dyDescent="0.2">
      <c r="C621" s="1190"/>
      <c r="D621" s="1187"/>
      <c r="H621" s="1420" t="s">
        <v>322</v>
      </c>
      <c r="I621" s="1187"/>
      <c r="J621" s="813">
        <v>-4.4456182627303907E-2</v>
      </c>
      <c r="M621" s="1421" t="s">
        <v>144</v>
      </c>
      <c r="N621" s="1187"/>
      <c r="O621" s="814">
        <v>8.6706915042740487E-2</v>
      </c>
    </row>
    <row r="622" spans="3:15" s="157" customFormat="1" ht="17.100000000000001" customHeight="1" x14ac:dyDescent="0.2">
      <c r="C622" s="1190"/>
      <c r="D622" s="1187"/>
      <c r="H622" s="1420" t="s">
        <v>324</v>
      </c>
      <c r="I622" s="1187"/>
      <c r="J622" s="813">
        <v>-4.5624862133730335E-2</v>
      </c>
      <c r="M622" s="1421" t="s">
        <v>147</v>
      </c>
      <c r="N622" s="1187"/>
      <c r="O622" s="814">
        <v>0.12717611329734091</v>
      </c>
    </row>
    <row r="623" spans="3:15" s="157" customFormat="1" ht="17.100000000000001" customHeight="1" x14ac:dyDescent="0.2">
      <c r="C623" s="1190"/>
      <c r="D623" s="1187"/>
      <c r="H623" s="1420" t="s">
        <v>342</v>
      </c>
      <c r="I623" s="1187"/>
      <c r="J623" s="813">
        <v>-1.9631832537860806E-2</v>
      </c>
      <c r="M623" s="1421" t="s">
        <v>305</v>
      </c>
      <c r="N623" s="1187"/>
      <c r="O623" s="814">
        <v>8.9118454484076612E-2</v>
      </c>
    </row>
    <row r="624" spans="3:15" s="157" customFormat="1" ht="17.100000000000001" customHeight="1" x14ac:dyDescent="0.2">
      <c r="C624" s="1190"/>
      <c r="D624" s="1187"/>
      <c r="H624" s="1420" t="s">
        <v>333</v>
      </c>
      <c r="I624" s="1187"/>
      <c r="J624" s="813">
        <v>-2.8036928854550069E-2</v>
      </c>
      <c r="M624" s="1421" t="s">
        <v>153</v>
      </c>
      <c r="N624" s="1187"/>
      <c r="O624" s="814">
        <v>5.2398919162994412E-2</v>
      </c>
    </row>
    <row r="625" spans="3:15" s="157" customFormat="1" ht="17.100000000000001" customHeight="1" x14ac:dyDescent="0.2">
      <c r="C625" s="1190"/>
      <c r="D625" s="1187"/>
      <c r="H625" s="1420" t="s">
        <v>346</v>
      </c>
      <c r="I625" s="1187"/>
      <c r="J625" s="813">
        <v>-1.8391203177931401E-2</v>
      </c>
      <c r="M625" s="1421" t="s">
        <v>175</v>
      </c>
      <c r="N625" s="1187"/>
      <c r="O625" s="814">
        <v>2.5271570763700825E-2</v>
      </c>
    </row>
    <row r="626" spans="3:15" s="157" customFormat="1" ht="17.100000000000001" customHeight="1" x14ac:dyDescent="0.2">
      <c r="C626" s="1190"/>
      <c r="D626" s="1187"/>
      <c r="H626" s="1420" t="s">
        <v>136</v>
      </c>
      <c r="I626" s="1187"/>
      <c r="J626" s="813">
        <v>0.1141231217645356</v>
      </c>
      <c r="M626" s="1421" t="s">
        <v>156</v>
      </c>
      <c r="N626" s="1187"/>
      <c r="O626" s="814">
        <v>2.824507680676738E-2</v>
      </c>
    </row>
    <row r="627" spans="3:15" s="157" customFormat="1" ht="17.100000000000001" customHeight="1" x14ac:dyDescent="0.2">
      <c r="C627" s="1190"/>
      <c r="D627" s="1187"/>
      <c r="H627" s="1420" t="s">
        <v>144</v>
      </c>
      <c r="I627" s="1187"/>
      <c r="J627" s="813">
        <v>8.39379455546823E-2</v>
      </c>
      <c r="M627" s="1421" t="s">
        <v>306</v>
      </c>
      <c r="N627" s="1187"/>
      <c r="O627" s="814">
        <v>6.4893492017698479E-2</v>
      </c>
    </row>
    <row r="628" spans="3:15" s="157" customFormat="1" ht="17.100000000000001" customHeight="1" x14ac:dyDescent="0.2">
      <c r="C628" s="1190"/>
      <c r="D628" s="1187"/>
      <c r="H628" s="1420" t="s">
        <v>147</v>
      </c>
      <c r="I628" s="1187"/>
      <c r="J628" s="813">
        <v>0.13837245169868734</v>
      </c>
      <c r="M628" s="1421" t="s">
        <v>301</v>
      </c>
      <c r="N628" s="1187"/>
      <c r="O628" s="814">
        <v>0.13079351710867657</v>
      </c>
    </row>
    <row r="629" spans="3:15" s="157" customFormat="1" ht="17.100000000000001" customHeight="1" x14ac:dyDescent="0.2">
      <c r="C629" s="1190"/>
      <c r="D629" s="1187"/>
      <c r="H629" s="1420" t="s">
        <v>305</v>
      </c>
      <c r="I629" s="1187"/>
      <c r="J629" s="813">
        <v>0.11411019141214494</v>
      </c>
      <c r="M629" s="1421" t="s">
        <v>311</v>
      </c>
      <c r="N629" s="1187"/>
      <c r="O629" s="814">
        <v>5.9948319413910919E-2</v>
      </c>
    </row>
    <row r="630" spans="3:15" s="157" customFormat="1" ht="17.100000000000001" customHeight="1" x14ac:dyDescent="0.2">
      <c r="C630" s="1190"/>
      <c r="D630" s="1187"/>
      <c r="H630" s="1420" t="s">
        <v>153</v>
      </c>
      <c r="I630" s="1187"/>
      <c r="J630" s="813">
        <v>2.8865083803094702E-2</v>
      </c>
      <c r="M630" s="1421" t="s">
        <v>348</v>
      </c>
      <c r="N630" s="1187"/>
      <c r="O630" s="814">
        <v>1.5131072693525741E-2</v>
      </c>
    </row>
    <row r="631" spans="3:15" s="157" customFormat="1" ht="17.100000000000001" customHeight="1" x14ac:dyDescent="0.2">
      <c r="C631" s="1190"/>
      <c r="D631" s="1187"/>
      <c r="H631" s="1420" t="s">
        <v>175</v>
      </c>
      <c r="I631" s="1187"/>
      <c r="J631" s="813">
        <v>1.6437191372376151E-2</v>
      </c>
      <c r="M631" s="1426" t="s">
        <v>308</v>
      </c>
      <c r="N631" s="1187"/>
      <c r="O631" s="817">
        <v>8.1655139482732467E-2</v>
      </c>
    </row>
    <row r="632" spans="3:15" s="157" customFormat="1" ht="12.95" customHeight="1" x14ac:dyDescent="0.2">
      <c r="C632" s="1190"/>
      <c r="D632" s="1187"/>
      <c r="H632" s="1420" t="s">
        <v>156</v>
      </c>
      <c r="I632" s="1187"/>
      <c r="J632" s="813">
        <v>6.0691873938645266E-2</v>
      </c>
      <c r="M632" s="1190"/>
      <c r="N632" s="1206"/>
      <c r="O632" s="436"/>
    </row>
    <row r="633" spans="3:15" s="157" customFormat="1" ht="17.100000000000001" customHeight="1" x14ac:dyDescent="0.2">
      <c r="C633" s="1190"/>
      <c r="D633" s="1187"/>
      <c r="H633" s="1420" t="s">
        <v>306</v>
      </c>
      <c r="I633" s="1187"/>
      <c r="J633" s="813">
        <v>0.104108794371751</v>
      </c>
      <c r="M633" s="1190"/>
      <c r="N633" s="1187"/>
    </row>
    <row r="634" spans="3:15" s="157" customFormat="1" ht="36" customHeight="1" x14ac:dyDescent="0.2">
      <c r="C634" s="1190"/>
      <c r="D634" s="1187"/>
      <c r="H634" s="1420" t="s">
        <v>301</v>
      </c>
      <c r="I634" s="1187"/>
      <c r="J634" s="813">
        <v>0.1193244279490728</v>
      </c>
      <c r="M634" s="1424" t="s">
        <v>185</v>
      </c>
      <c r="N634" s="1187"/>
      <c r="O634" s="1187"/>
    </row>
    <row r="635" spans="3:15" s="157" customFormat="1" ht="15.95" customHeight="1" x14ac:dyDescent="0.2">
      <c r="C635" s="1190"/>
      <c r="D635" s="1187"/>
      <c r="H635" s="1420" t="s">
        <v>311</v>
      </c>
      <c r="I635" s="1187"/>
      <c r="J635" s="813">
        <v>8.6926372137169597E-2</v>
      </c>
      <c r="M635" s="1444" t="s">
        <v>133</v>
      </c>
      <c r="N635" s="1187"/>
      <c r="O635" s="844" t="s">
        <v>135</v>
      </c>
    </row>
    <row r="636" spans="3:15" s="157" customFormat="1" ht="17.100000000000001" customHeight="1" x14ac:dyDescent="0.2">
      <c r="C636" s="1190"/>
      <c r="D636" s="1187"/>
      <c r="H636" s="1420" t="s">
        <v>348</v>
      </c>
      <c r="I636" s="1187"/>
      <c r="J636" s="813">
        <v>-1.6005199944102606E-2</v>
      </c>
      <c r="M636" s="1433" t="s">
        <v>135</v>
      </c>
      <c r="N636" s="1206"/>
      <c r="O636" s="845">
        <v>0.99999999999999967</v>
      </c>
    </row>
    <row r="637" spans="3:15" s="157" customFormat="1" ht="39.950000000000003" customHeight="1" x14ac:dyDescent="0.2">
      <c r="C637" s="1190"/>
      <c r="D637" s="1187"/>
      <c r="H637" s="1427" t="s">
        <v>308</v>
      </c>
      <c r="I637" s="1187"/>
      <c r="J637" s="818">
        <v>9.7687636840859696E-2</v>
      </c>
      <c r="M637" s="1190"/>
      <c r="N637" s="1206"/>
      <c r="O637" s="436"/>
    </row>
    <row r="638" spans="3:15" s="157" customFormat="1" ht="12.95" customHeight="1" x14ac:dyDescent="0.2">
      <c r="C638" s="1190"/>
      <c r="D638" s="1187"/>
      <c r="H638" s="1190"/>
      <c r="I638" s="1206"/>
      <c r="J638" s="436"/>
      <c r="M638" s="1190"/>
      <c r="N638" s="1187"/>
    </row>
    <row r="639" spans="3:15" s="157" customFormat="1" ht="15" customHeight="1" x14ac:dyDescent="0.2">
      <c r="C639" s="1190"/>
      <c r="D639" s="1187"/>
      <c r="H639" s="1190"/>
      <c r="I639" s="1187"/>
      <c r="M639" s="1190"/>
      <c r="N639" s="1187"/>
    </row>
    <row r="640" spans="3:15" s="157" customFormat="1" ht="36" customHeight="1" x14ac:dyDescent="0.2">
      <c r="C640" s="1190"/>
      <c r="D640" s="1187"/>
      <c r="H640" s="1423" t="s">
        <v>185</v>
      </c>
      <c r="I640" s="1187"/>
      <c r="J640" s="1187"/>
      <c r="M640" s="1190"/>
      <c r="N640" s="1187"/>
    </row>
    <row r="641" spans="3:14" s="157" customFormat="1" ht="15.95" customHeight="1" x14ac:dyDescent="0.2">
      <c r="C641" s="1190"/>
      <c r="D641" s="1187"/>
      <c r="H641" s="1445" t="s">
        <v>133</v>
      </c>
      <c r="I641" s="1187"/>
      <c r="J641" s="846" t="s">
        <v>135</v>
      </c>
      <c r="M641" s="1190"/>
      <c r="N641" s="1187"/>
    </row>
    <row r="642" spans="3:14" s="157" customFormat="1" ht="17.100000000000001" customHeight="1" x14ac:dyDescent="0.2">
      <c r="C642" s="1190"/>
      <c r="D642" s="1187"/>
      <c r="H642" s="1438" t="s">
        <v>135</v>
      </c>
      <c r="I642" s="1206"/>
      <c r="J642" s="847">
        <v>1.0000000000000002</v>
      </c>
      <c r="M642" s="1190"/>
      <c r="N642" s="1187"/>
    </row>
    <row r="643" spans="3:14" s="157" customFormat="1" ht="39.950000000000003" customHeight="1" x14ac:dyDescent="0.2">
      <c r="C643" s="1190"/>
      <c r="D643" s="1187"/>
      <c r="H643" s="1190"/>
      <c r="I643" s="1206"/>
      <c r="J643" s="436"/>
      <c r="M643" s="1190"/>
      <c r="N643" s="1187"/>
    </row>
    <row r="644" spans="3:14" s="157" customFormat="1" ht="15" customHeight="1" x14ac:dyDescent="0.2">
      <c r="C644" s="1190"/>
      <c r="D644" s="1187"/>
      <c r="H644" s="1190"/>
      <c r="I644" s="1187"/>
      <c r="M644" s="1190"/>
      <c r="N644" s="1187"/>
    </row>
    <row r="645" spans="3:14" s="157" customFormat="1" ht="15" customHeight="1" x14ac:dyDescent="0.2">
      <c r="C645" s="1190"/>
      <c r="D645" s="1187"/>
      <c r="H645" s="1190"/>
      <c r="I645" s="1187"/>
      <c r="M645" s="1190"/>
      <c r="N645" s="1187"/>
    </row>
    <row r="646" spans="3:14" s="157" customFormat="1" ht="15" customHeight="1" x14ac:dyDescent="0.2">
      <c r="C646" s="1190"/>
      <c r="D646" s="1187"/>
      <c r="H646" s="1190"/>
      <c r="I646" s="1187"/>
      <c r="M646" s="1190"/>
      <c r="N646" s="1187"/>
    </row>
    <row r="647" spans="3:14" s="157" customFormat="1" ht="15" customHeight="1" x14ac:dyDescent="0.2">
      <c r="C647" s="1190"/>
      <c r="D647" s="1187"/>
      <c r="H647" s="1190"/>
      <c r="I647" s="1187"/>
      <c r="M647" s="1190"/>
      <c r="N647" s="1187"/>
    </row>
    <row r="648" spans="3:14" s="157" customFormat="1" ht="15" customHeight="1" x14ac:dyDescent="0.2">
      <c r="C648" s="1190"/>
      <c r="D648" s="1187"/>
      <c r="H648" s="1190"/>
      <c r="I648" s="1187"/>
      <c r="M648" s="1190"/>
      <c r="N648" s="1187"/>
    </row>
    <row r="649" spans="3:14" s="157" customFormat="1" ht="15" customHeight="1" x14ac:dyDescent="0.2">
      <c r="C649" s="1190"/>
      <c r="D649" s="1187"/>
      <c r="H649" s="1190"/>
      <c r="I649" s="1187"/>
      <c r="M649" s="1190"/>
      <c r="N649" s="1187"/>
    </row>
    <row r="650" spans="3:14" s="157" customFormat="1" ht="15" customHeight="1" x14ac:dyDescent="0.2">
      <c r="C650" s="1190"/>
      <c r="D650" s="1187"/>
      <c r="H650" s="1190"/>
      <c r="I650" s="1187"/>
      <c r="M650" s="1190"/>
      <c r="N650" s="1187"/>
    </row>
    <row r="651" spans="3:14" s="157" customFormat="1" ht="15" customHeight="1" x14ac:dyDescent="0.2">
      <c r="C651" s="1190"/>
      <c r="D651" s="1187"/>
      <c r="H651" s="1190"/>
      <c r="I651" s="1187"/>
      <c r="M651" s="1190"/>
      <c r="N651" s="1187"/>
    </row>
    <row r="652" spans="3:14" s="157" customFormat="1" ht="15" customHeight="1" x14ac:dyDescent="0.2">
      <c r="C652" s="1190"/>
      <c r="D652" s="1187"/>
      <c r="H652" s="1190"/>
      <c r="I652" s="1187"/>
      <c r="M652" s="1190"/>
      <c r="N652" s="1187"/>
    </row>
    <row r="653" spans="3:14" s="157" customFormat="1" ht="15" customHeight="1" x14ac:dyDescent="0.2">
      <c r="C653" s="1190"/>
      <c r="D653" s="1187"/>
      <c r="H653" s="1190"/>
      <c r="I653" s="1187"/>
      <c r="M653" s="1190"/>
      <c r="N653" s="1187"/>
    </row>
    <row r="654" spans="3:14" s="157" customFormat="1" ht="15" customHeight="1" x14ac:dyDescent="0.2">
      <c r="C654" s="1190"/>
      <c r="D654" s="1187"/>
      <c r="H654" s="1190"/>
      <c r="I654" s="1187"/>
      <c r="M654" s="1190"/>
      <c r="N654" s="1187"/>
    </row>
    <row r="655" spans="3:14" s="157" customFormat="1" ht="15" customHeight="1" x14ac:dyDescent="0.2">
      <c r="C655" s="1190"/>
      <c r="D655" s="1187"/>
      <c r="H655" s="1190"/>
      <c r="I655" s="1187"/>
      <c r="M655" s="1190"/>
      <c r="N655" s="1187"/>
    </row>
    <row r="656" spans="3:14" s="157" customFormat="1" ht="15" customHeight="1" x14ac:dyDescent="0.2">
      <c r="C656" s="1190"/>
      <c r="D656" s="1187"/>
      <c r="H656" s="1190"/>
      <c r="I656" s="1187"/>
      <c r="M656" s="1190"/>
      <c r="N656" s="1187"/>
    </row>
    <row r="657" spans="3:14" s="157" customFormat="1" ht="15" customHeight="1" x14ac:dyDescent="0.2">
      <c r="C657" s="1190"/>
      <c r="D657" s="1187"/>
      <c r="H657" s="1190"/>
      <c r="I657" s="1187"/>
      <c r="M657" s="1190"/>
      <c r="N657" s="1187"/>
    </row>
    <row r="658" spans="3:14" s="157" customFormat="1" ht="15" customHeight="1" x14ac:dyDescent="0.2">
      <c r="C658" s="1190"/>
      <c r="D658" s="1187"/>
      <c r="H658" s="1190"/>
      <c r="I658" s="1187"/>
      <c r="M658" s="1190"/>
      <c r="N658" s="1187"/>
    </row>
    <row r="659" spans="3:14" s="157" customFormat="1" ht="15" customHeight="1" x14ac:dyDescent="0.2">
      <c r="C659" s="1190"/>
      <c r="D659" s="1187"/>
      <c r="H659" s="1190"/>
      <c r="I659" s="1187"/>
      <c r="M659" s="1190"/>
      <c r="N659" s="1187"/>
    </row>
    <row r="660" spans="3:14" s="157" customFormat="1" ht="15" customHeight="1" x14ac:dyDescent="0.2">
      <c r="C660" s="1190"/>
      <c r="D660" s="1187"/>
      <c r="H660" s="1190"/>
      <c r="I660" s="1187"/>
      <c r="M660" s="1190"/>
      <c r="N660" s="1187"/>
    </row>
    <row r="661" spans="3:14" s="157" customFormat="1" ht="15" customHeight="1" x14ac:dyDescent="0.2">
      <c r="C661" s="1190"/>
      <c r="D661" s="1187"/>
      <c r="H661" s="1190"/>
      <c r="I661" s="1187"/>
      <c r="M661" s="1190"/>
      <c r="N661" s="1187"/>
    </row>
    <row r="662" spans="3:14" s="157" customFormat="1" ht="15" customHeight="1" x14ac:dyDescent="0.2">
      <c r="C662" s="1190"/>
      <c r="D662" s="1187"/>
      <c r="H662" s="1190"/>
      <c r="I662" s="1187"/>
      <c r="M662" s="1190"/>
      <c r="N662" s="1187"/>
    </row>
    <row r="663" spans="3:14" s="157" customFormat="1" ht="15" customHeight="1" x14ac:dyDescent="0.2">
      <c r="C663" s="1190"/>
      <c r="D663" s="1187"/>
      <c r="H663" s="1190"/>
      <c r="I663" s="1187"/>
      <c r="M663" s="1190"/>
      <c r="N663" s="1187"/>
    </row>
    <row r="664" spans="3:14" s="157" customFormat="1" ht="15" customHeight="1" x14ac:dyDescent="0.2">
      <c r="C664" s="1190"/>
      <c r="D664" s="1187"/>
      <c r="H664" s="1190"/>
      <c r="I664" s="1187"/>
      <c r="M664" s="1190"/>
      <c r="N664" s="1187"/>
    </row>
    <row r="665" spans="3:14" s="157" customFormat="1" ht="15" customHeight="1" x14ac:dyDescent="0.2">
      <c r="C665" s="1190"/>
      <c r="D665" s="1187"/>
      <c r="H665" s="1190"/>
      <c r="I665" s="1187"/>
      <c r="M665" s="1190"/>
      <c r="N665" s="1187"/>
    </row>
    <row r="666" spans="3:14" s="157" customFormat="1" ht="15" customHeight="1" x14ac:dyDescent="0.2">
      <c r="C666" s="1190"/>
      <c r="D666" s="1187"/>
      <c r="H666" s="1190"/>
      <c r="I666" s="1187"/>
      <c r="M666" s="1190"/>
      <c r="N666" s="1187"/>
    </row>
    <row r="667" spans="3:14" s="157" customFormat="1" ht="15" customHeight="1" x14ac:dyDescent="0.2">
      <c r="C667" s="1190"/>
      <c r="D667" s="1187"/>
      <c r="H667" s="1190"/>
      <c r="I667" s="1187"/>
      <c r="M667" s="1190"/>
      <c r="N667" s="1187"/>
    </row>
    <row r="668" spans="3:14" s="157" customFormat="1" ht="15" customHeight="1" x14ac:dyDescent="0.2">
      <c r="C668" s="1190"/>
      <c r="D668" s="1187"/>
      <c r="H668" s="1190"/>
      <c r="I668" s="1187"/>
      <c r="M668" s="1190"/>
      <c r="N668" s="1187"/>
    </row>
    <row r="669" spans="3:14" s="157" customFormat="1" ht="15" customHeight="1" x14ac:dyDescent="0.2">
      <c r="C669" s="1190"/>
      <c r="D669" s="1187"/>
      <c r="H669" s="1190"/>
      <c r="I669" s="1187"/>
      <c r="M669" s="1190"/>
      <c r="N669" s="1187"/>
    </row>
    <row r="670" spans="3:14" s="157" customFormat="1" ht="15" customHeight="1" x14ac:dyDescent="0.2">
      <c r="C670" s="1190"/>
      <c r="D670" s="1187"/>
      <c r="H670" s="1190"/>
      <c r="I670" s="1187"/>
      <c r="M670" s="1190"/>
      <c r="N670" s="1187"/>
    </row>
    <row r="671" spans="3:14" s="157" customFormat="1" ht="15" customHeight="1" x14ac:dyDescent="0.2">
      <c r="C671" s="1190"/>
      <c r="D671" s="1187"/>
      <c r="H671" s="1190"/>
      <c r="I671" s="1187"/>
      <c r="M671" s="1190"/>
      <c r="N671" s="1187"/>
    </row>
    <row r="672" spans="3:14" s="157" customFormat="1" ht="15" customHeight="1" x14ac:dyDescent="0.2">
      <c r="C672" s="1190"/>
      <c r="D672" s="1187"/>
      <c r="H672" s="1190"/>
      <c r="I672" s="1187"/>
      <c r="M672" s="1190"/>
      <c r="N672" s="1187"/>
    </row>
    <row r="673" spans="3:14" s="157" customFormat="1" ht="15" customHeight="1" x14ac:dyDescent="0.2">
      <c r="C673" s="1190"/>
      <c r="D673" s="1187"/>
      <c r="H673" s="1190"/>
      <c r="I673" s="1187"/>
      <c r="M673" s="1190"/>
      <c r="N673" s="1187"/>
    </row>
    <row r="674" spans="3:14" s="157" customFormat="1" ht="15" customHeight="1" x14ac:dyDescent="0.2">
      <c r="C674" s="1190"/>
      <c r="D674" s="1187"/>
      <c r="H674" s="1190"/>
      <c r="I674" s="1187"/>
      <c r="M674" s="1190"/>
      <c r="N674" s="1187"/>
    </row>
    <row r="675" spans="3:14" s="157" customFormat="1" ht="15" customHeight="1" x14ac:dyDescent="0.2">
      <c r="C675" s="1190"/>
      <c r="D675" s="1187"/>
      <c r="H675" s="1190"/>
      <c r="I675" s="1187"/>
      <c r="M675" s="1190"/>
      <c r="N675" s="1187"/>
    </row>
    <row r="676" spans="3:14" s="157" customFormat="1" ht="15" customHeight="1" x14ac:dyDescent="0.2">
      <c r="C676" s="1190"/>
      <c r="D676" s="1187"/>
      <c r="H676" s="1190"/>
      <c r="I676" s="1187"/>
      <c r="M676" s="1190"/>
      <c r="N676" s="1187"/>
    </row>
    <row r="677" spans="3:14" s="157" customFormat="1" ht="15" customHeight="1" x14ac:dyDescent="0.2">
      <c r="C677" s="1190"/>
      <c r="D677" s="1187"/>
      <c r="H677" s="1190"/>
      <c r="I677" s="1187"/>
      <c r="M677" s="1190"/>
      <c r="N677" s="1187"/>
    </row>
    <row r="678" spans="3:14" s="157" customFormat="1" ht="15" customHeight="1" x14ac:dyDescent="0.2">
      <c r="C678" s="1190"/>
      <c r="D678" s="1187"/>
      <c r="H678" s="1190"/>
      <c r="I678" s="1187"/>
      <c r="M678" s="1190"/>
      <c r="N678" s="1187"/>
    </row>
    <row r="679" spans="3:14" s="157" customFormat="1" ht="15" customHeight="1" x14ac:dyDescent="0.2">
      <c r="C679" s="1190"/>
      <c r="D679" s="1187"/>
      <c r="H679" s="1190"/>
      <c r="I679" s="1187"/>
      <c r="M679" s="1190"/>
      <c r="N679" s="1187"/>
    </row>
    <row r="680" spans="3:14" s="157" customFormat="1" ht="15" customHeight="1" x14ac:dyDescent="0.2">
      <c r="C680" s="1190"/>
      <c r="D680" s="1187"/>
      <c r="H680" s="1190"/>
      <c r="I680" s="1187"/>
      <c r="M680" s="1190"/>
      <c r="N680" s="1187"/>
    </row>
    <row r="681" spans="3:14" s="157" customFormat="1" ht="15" customHeight="1" x14ac:dyDescent="0.2">
      <c r="C681" s="1190"/>
      <c r="D681" s="1187"/>
      <c r="H681" s="1190"/>
      <c r="I681" s="1187"/>
      <c r="M681" s="1190"/>
      <c r="N681" s="1187"/>
    </row>
    <row r="682" spans="3:14" s="157" customFormat="1" ht="15" customHeight="1" x14ac:dyDescent="0.2">
      <c r="C682" s="1190"/>
      <c r="D682" s="1187"/>
      <c r="H682" s="1190"/>
      <c r="I682" s="1187"/>
      <c r="M682" s="1190"/>
      <c r="N682" s="1187"/>
    </row>
    <row r="683" spans="3:14" s="157" customFormat="1" ht="15" customHeight="1" x14ac:dyDescent="0.2">
      <c r="C683" s="1190"/>
      <c r="D683" s="1187"/>
      <c r="H683" s="1190"/>
      <c r="I683" s="1187"/>
      <c r="M683" s="1190"/>
      <c r="N683" s="1187"/>
    </row>
    <row r="684" spans="3:14" s="157" customFormat="1" ht="15" customHeight="1" x14ac:dyDescent="0.2">
      <c r="C684" s="1190"/>
      <c r="D684" s="1187"/>
      <c r="H684" s="1190"/>
      <c r="I684" s="1187"/>
      <c r="M684" s="1190"/>
      <c r="N684" s="1187"/>
    </row>
    <row r="685" spans="3:14" s="157" customFormat="1" ht="15" customHeight="1" x14ac:dyDescent="0.2">
      <c r="C685" s="1190"/>
      <c r="D685" s="1187"/>
      <c r="H685" s="1190"/>
      <c r="I685" s="1187"/>
      <c r="M685" s="1190"/>
      <c r="N685" s="1187"/>
    </row>
    <row r="686" spans="3:14" s="157" customFormat="1" ht="15" customHeight="1" x14ac:dyDescent="0.2">
      <c r="C686" s="1190"/>
      <c r="D686" s="1187"/>
      <c r="H686" s="1190"/>
      <c r="I686" s="1187"/>
      <c r="M686" s="1190"/>
      <c r="N686" s="1187"/>
    </row>
    <row r="687" spans="3:14" s="157" customFormat="1" ht="15" customHeight="1" x14ac:dyDescent="0.2">
      <c r="C687" s="1190"/>
      <c r="D687" s="1187"/>
      <c r="H687" s="1190"/>
      <c r="I687" s="1187"/>
      <c r="M687" s="1190"/>
      <c r="N687" s="1187"/>
    </row>
    <row r="688" spans="3:14" s="157" customFormat="1" ht="15" customHeight="1" x14ac:dyDescent="0.2">
      <c r="C688" s="1190"/>
      <c r="D688" s="1187"/>
      <c r="H688" s="1190"/>
      <c r="I688" s="1187"/>
      <c r="M688" s="1190"/>
      <c r="N688" s="1187"/>
    </row>
    <row r="689" spans="3:14" s="157" customFormat="1" ht="15" customHeight="1" x14ac:dyDescent="0.2">
      <c r="C689" s="1190"/>
      <c r="D689" s="1187"/>
      <c r="H689" s="1190"/>
      <c r="I689" s="1187"/>
      <c r="M689" s="1190"/>
      <c r="N689" s="1187"/>
    </row>
    <row r="690" spans="3:14" s="157" customFormat="1" ht="15" customHeight="1" x14ac:dyDescent="0.2">
      <c r="C690" s="1190"/>
      <c r="D690" s="1187"/>
      <c r="H690" s="1190"/>
      <c r="I690" s="1187"/>
      <c r="M690" s="1190"/>
      <c r="N690" s="1187"/>
    </row>
    <row r="691" spans="3:14" s="157" customFormat="1" ht="15" customHeight="1" x14ac:dyDescent="0.2">
      <c r="C691" s="1190"/>
      <c r="D691" s="1187"/>
      <c r="H691" s="1190"/>
      <c r="I691" s="1187"/>
      <c r="M691" s="1190"/>
      <c r="N691" s="1187"/>
    </row>
    <row r="692" spans="3:14" s="157" customFormat="1" ht="15" customHeight="1" x14ac:dyDescent="0.2">
      <c r="C692" s="1190"/>
      <c r="D692" s="1187"/>
      <c r="H692" s="1190"/>
      <c r="I692" s="1187"/>
      <c r="M692" s="1190"/>
      <c r="N692" s="1187"/>
    </row>
    <row r="693" spans="3:14" s="157" customFormat="1" ht="15" customHeight="1" x14ac:dyDescent="0.2">
      <c r="C693" s="1190"/>
      <c r="D693" s="1187"/>
      <c r="H693" s="1190"/>
      <c r="I693" s="1187"/>
      <c r="M693" s="1190"/>
      <c r="N693" s="1187"/>
    </row>
    <row r="694" spans="3:14" s="157" customFormat="1" ht="15" customHeight="1" x14ac:dyDescent="0.2">
      <c r="C694" s="1190"/>
      <c r="D694" s="1187"/>
      <c r="H694" s="1190"/>
      <c r="I694" s="1187"/>
      <c r="M694" s="1190"/>
      <c r="N694" s="1187"/>
    </row>
    <row r="695" spans="3:14" s="157" customFormat="1" ht="15" customHeight="1" x14ac:dyDescent="0.2"/>
    <row r="696" spans="3:14" s="157" customFormat="1" ht="15" customHeight="1" x14ac:dyDescent="0.2"/>
    <row r="697" spans="3:14" s="157" customFormat="1" ht="15" customHeight="1" x14ac:dyDescent="0.2"/>
    <row r="698" spans="3:14" s="157" customFormat="1" ht="15" customHeight="1" x14ac:dyDescent="0.2"/>
    <row r="699" spans="3:14" s="157" customFormat="1" ht="15" customHeight="1" x14ac:dyDescent="0.2"/>
    <row r="700" spans="3:14" s="157" customFormat="1" ht="15" customHeight="1" x14ac:dyDescent="0.2"/>
  </sheetData>
  <mergeCells count="969">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J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O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E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2:D562"/>
    <mergeCell ref="H562:J562"/>
    <mergeCell ref="M562:N562"/>
    <mergeCell ref="C563:D563"/>
    <mergeCell ref="H563:I564"/>
    <mergeCell ref="M563:N563"/>
    <mergeCell ref="C564:D564"/>
    <mergeCell ref="M564:N564"/>
    <mergeCell ref="C559:D559"/>
    <mergeCell ref="H559:I559"/>
    <mergeCell ref="M559:N560"/>
    <mergeCell ref="C560:D560"/>
    <mergeCell ref="H560:I560"/>
    <mergeCell ref="C561:D561"/>
    <mergeCell ref="H561:I561"/>
    <mergeCell ref="M561:N561"/>
    <mergeCell ref="C557:D557"/>
    <mergeCell ref="H557:I558"/>
    <mergeCell ref="J557:L557"/>
    <mergeCell ref="M557:N557"/>
    <mergeCell ref="C558:D558"/>
    <mergeCell ref="M558:O558"/>
    <mergeCell ref="C555:D555"/>
    <mergeCell ref="H555:I555"/>
    <mergeCell ref="M555:N555"/>
    <mergeCell ref="C556:D556"/>
    <mergeCell ref="H556:L556"/>
    <mergeCell ref="M556:N556"/>
    <mergeCell ref="C552:D552"/>
    <mergeCell ref="H552:I552"/>
    <mergeCell ref="M552:Q552"/>
    <mergeCell ref="C553:D553"/>
    <mergeCell ref="H553:I553"/>
    <mergeCell ref="M553:N554"/>
    <mergeCell ref="O553:Q553"/>
    <mergeCell ref="C554:D554"/>
    <mergeCell ref="H554:I554"/>
    <mergeCell ref="C550:D550"/>
    <mergeCell ref="H550:I550"/>
    <mergeCell ref="M550:N550"/>
    <mergeCell ref="C551:D551"/>
    <mergeCell ref="H551:I551"/>
    <mergeCell ref="M551:N551"/>
    <mergeCell ref="C547:D548"/>
    <mergeCell ref="H547:I547"/>
    <mergeCell ref="M547:N547"/>
    <mergeCell ref="H548:I548"/>
    <mergeCell ref="M548:N548"/>
    <mergeCell ref="C549:D549"/>
    <mergeCell ref="H549:I549"/>
    <mergeCell ref="M549:N549"/>
    <mergeCell ref="C545:D545"/>
    <mergeCell ref="H545:I545"/>
    <mergeCell ref="M545:N545"/>
    <mergeCell ref="C546:E546"/>
    <mergeCell ref="H546:I546"/>
    <mergeCell ref="M546:N546"/>
    <mergeCell ref="C543:D543"/>
    <mergeCell ref="H543:I543"/>
    <mergeCell ref="M543:N543"/>
    <mergeCell ref="C544:D544"/>
    <mergeCell ref="H544:I544"/>
    <mergeCell ref="M544:N544"/>
    <mergeCell ref="C541:D542"/>
    <mergeCell ref="E541:G541"/>
    <mergeCell ref="H541:I541"/>
    <mergeCell ref="M541:N541"/>
    <mergeCell ref="H542:I542"/>
    <mergeCell ref="M542:N542"/>
    <mergeCell ref="C539:D539"/>
    <mergeCell ref="H539:I539"/>
    <mergeCell ref="M539:N539"/>
    <mergeCell ref="C540:G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J479"/>
    <mergeCell ref="M479:N479"/>
    <mergeCell ref="C480:D480"/>
    <mergeCell ref="H480:I480"/>
    <mergeCell ref="M480:N480"/>
    <mergeCell ref="C477:D477"/>
    <mergeCell ref="H477:I477"/>
    <mergeCell ref="M477:O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E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1:D411"/>
    <mergeCell ref="H411:I411"/>
    <mergeCell ref="M411:N411"/>
    <mergeCell ref="C412:D412"/>
    <mergeCell ref="H412:I412"/>
    <mergeCell ref="M412:N412"/>
    <mergeCell ref="M409:N409"/>
    <mergeCell ref="C410:D410"/>
    <mergeCell ref="H410:I410"/>
    <mergeCell ref="M410:N410"/>
    <mergeCell ref="C407:D407"/>
    <mergeCell ref="H407:I407"/>
    <mergeCell ref="M407:N407"/>
    <mergeCell ref="C408:D408"/>
    <mergeCell ref="H408:I408"/>
    <mergeCell ref="M408:N408"/>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5:D405"/>
    <mergeCell ref="H405:I405"/>
    <mergeCell ref="M405:N405"/>
    <mergeCell ref="C406:D406"/>
    <mergeCell ref="H406:I406"/>
    <mergeCell ref="M406:N406"/>
    <mergeCell ref="C401:D402"/>
    <mergeCell ref="H401:I402"/>
    <mergeCell ref="M401:N402"/>
    <mergeCell ref="C409:D409"/>
    <mergeCell ref="H409:I409"/>
    <mergeCell ref="A233:A235"/>
    <mergeCell ref="A236:A241"/>
    <mergeCell ref="A280:C280"/>
    <mergeCell ref="A281:B281"/>
    <mergeCell ref="A286:A288"/>
    <mergeCell ref="A289:C289"/>
    <mergeCell ref="R220:AB220"/>
    <mergeCell ref="A222:A224"/>
    <mergeCell ref="A225:A229"/>
    <mergeCell ref="A231:B232"/>
    <mergeCell ref="C231:G231"/>
    <mergeCell ref="H231:L231"/>
    <mergeCell ref="M231:Q231"/>
    <mergeCell ref="R231:AB231"/>
    <mergeCell ref="A213:B213"/>
    <mergeCell ref="A214:B214"/>
    <mergeCell ref="A220:B221"/>
    <mergeCell ref="C220:G220"/>
    <mergeCell ref="H220:L220"/>
    <mergeCell ref="M220:Q220"/>
    <mergeCell ref="M160:Q160"/>
    <mergeCell ref="R160:AB160"/>
    <mergeCell ref="A162:A163"/>
    <mergeCell ref="A164:A167"/>
    <mergeCell ref="A168:A181"/>
    <mergeCell ref="A208:B208"/>
    <mergeCell ref="A140:A152"/>
    <mergeCell ref="A153:A155"/>
    <mergeCell ref="A156:A158"/>
    <mergeCell ref="A160:B161"/>
    <mergeCell ref="C160:G160"/>
    <mergeCell ref="H160:L160"/>
    <mergeCell ref="A133:B134"/>
    <mergeCell ref="C133:G133"/>
    <mergeCell ref="H133:L133"/>
    <mergeCell ref="M133:Q133"/>
    <mergeCell ref="R133:AB133"/>
    <mergeCell ref="A135:A139"/>
    <mergeCell ref="M120:Q120"/>
    <mergeCell ref="R120:AB120"/>
    <mergeCell ref="A122:A123"/>
    <mergeCell ref="A124:A127"/>
    <mergeCell ref="A128:A129"/>
    <mergeCell ref="A130:A132"/>
    <mergeCell ref="A108:B108"/>
    <mergeCell ref="A113:B113"/>
    <mergeCell ref="A114:B114"/>
    <mergeCell ref="A120:B121"/>
    <mergeCell ref="C120:G120"/>
    <mergeCell ref="H120:L120"/>
    <mergeCell ref="R47:AB47"/>
    <mergeCell ref="A49:A62"/>
    <mergeCell ref="A63:A65"/>
    <mergeCell ref="A66:A68"/>
    <mergeCell ref="A69:A70"/>
    <mergeCell ref="A71:A72"/>
    <mergeCell ref="A43:A44"/>
    <mergeCell ref="A45:A46"/>
    <mergeCell ref="A47:B48"/>
    <mergeCell ref="C47:G47"/>
    <mergeCell ref="H47:L47"/>
    <mergeCell ref="M47:Q47"/>
    <mergeCell ref="A31:A32"/>
    <mergeCell ref="A33:A34"/>
    <mergeCell ref="A35:A36"/>
    <mergeCell ref="A37:A38"/>
    <mergeCell ref="A39:A40"/>
    <mergeCell ref="A41:A42"/>
    <mergeCell ref="M27:Q27"/>
    <mergeCell ref="R27:AB27"/>
    <mergeCell ref="A29:A30"/>
    <mergeCell ref="M14:Q14"/>
    <mergeCell ref="R14:AB14"/>
    <mergeCell ref="A16:A17"/>
    <mergeCell ref="A18:A21"/>
    <mergeCell ref="A22:A23"/>
    <mergeCell ref="A24:A26"/>
    <mergeCell ref="A2:B2"/>
    <mergeCell ref="A7:B7"/>
    <mergeCell ref="A8:B8"/>
    <mergeCell ref="A14:B15"/>
    <mergeCell ref="C14:G14"/>
    <mergeCell ref="H14:L14"/>
    <mergeCell ref="A27:B28"/>
    <mergeCell ref="C27:G27"/>
    <mergeCell ref="H27:L27"/>
  </mergeCells>
  <pageMargins left="0.78740157499999996" right="0.78740157499999996" top="0.984251969" bottom="0.984251969"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25281" r:id="rId4" name="Button 1">
              <controlPr defaultSize="0" autoFill="0" autoPict="0" macro="[0]!GoTo_MATRIX">
                <anchor moveWithCells="1">
                  <from>
                    <xdr:col>8</xdr:col>
                    <xdr:colOff>361950</xdr:colOff>
                    <xdr:row>106</xdr:row>
                    <xdr:rowOff>0</xdr:rowOff>
                  </from>
                  <to>
                    <xdr:col>10</xdr:col>
                    <xdr:colOff>542925</xdr:colOff>
                    <xdr:row>106</xdr:row>
                    <xdr:rowOff>209550</xdr:rowOff>
                  </to>
                </anchor>
              </controlPr>
            </control>
          </mc:Choice>
        </mc:AlternateContent>
        <mc:AlternateContent xmlns:mc="http://schemas.openxmlformats.org/markup-compatibility/2006">
          <mc:Choice Requires="x14">
            <control shapeId="225282" r:id="rId5" name="Button 2">
              <controlPr defaultSize="0" autoFill="0" autoPict="0" macro="[0]!GoTo_MATRIX">
                <anchor moveWithCells="1">
                  <from>
                    <xdr:col>8</xdr:col>
                    <xdr:colOff>371475</xdr:colOff>
                    <xdr:row>0</xdr:row>
                    <xdr:rowOff>0</xdr:rowOff>
                  </from>
                  <to>
                    <xdr:col>10</xdr:col>
                    <xdr:colOff>552450</xdr:colOff>
                    <xdr:row>0</xdr:row>
                    <xdr:rowOff>209550</xdr:rowOff>
                  </to>
                </anchor>
              </controlPr>
            </control>
          </mc:Choice>
        </mc:AlternateContent>
        <mc:AlternateContent xmlns:mc="http://schemas.openxmlformats.org/markup-compatibility/2006">
          <mc:Choice Requires="x14">
            <control shapeId="225283" r:id="rId6" name="Button 3">
              <controlPr defaultSize="0" print="0" autoFill="0" autoPict="0" macro="[0]!GoTo_SANITATION">
                <anchor moveWithCells="1">
                  <from>
                    <xdr:col>0</xdr:col>
                    <xdr:colOff>752475</xdr:colOff>
                    <xdr:row>0</xdr:row>
                    <xdr:rowOff>0</xdr:rowOff>
                  </from>
                  <to>
                    <xdr:col>0</xdr:col>
                    <xdr:colOff>1895475</xdr:colOff>
                    <xdr:row>0</xdr:row>
                    <xdr:rowOff>209550</xdr:rowOff>
                  </to>
                </anchor>
              </controlPr>
            </control>
          </mc:Choice>
        </mc:AlternateContent>
        <mc:AlternateContent xmlns:mc="http://schemas.openxmlformats.org/markup-compatibility/2006">
          <mc:Choice Requires="x14">
            <control shapeId="225284" r:id="rId7" name="Button 4">
              <controlPr defaultSize="0" print="0" autoFill="0" autoPict="0" macro="[0]!GoTo_HYGIENE">
                <anchor moveWithCells="1">
                  <from>
                    <xdr:col>1</xdr:col>
                    <xdr:colOff>19050</xdr:colOff>
                    <xdr:row>0</xdr:row>
                    <xdr:rowOff>0</xdr:rowOff>
                  </from>
                  <to>
                    <xdr:col>1</xdr:col>
                    <xdr:colOff>1076325</xdr:colOff>
                    <xdr:row>0</xdr:row>
                    <xdr:rowOff>209550</xdr:rowOff>
                  </to>
                </anchor>
              </controlPr>
            </control>
          </mc:Choice>
        </mc:AlternateContent>
        <mc:AlternateContent xmlns:mc="http://schemas.openxmlformats.org/markup-compatibility/2006">
          <mc:Choice Requires="x14">
            <control shapeId="225285" r:id="rId8" name="Button 5">
              <controlPr defaultSize="0" print="0" autoFill="0" autoPict="0" macro="[0]!GoTo_HYGIENE">
                <anchor moveWithCells="1">
                  <from>
                    <xdr:col>0</xdr:col>
                    <xdr:colOff>876300</xdr:colOff>
                    <xdr:row>106</xdr:row>
                    <xdr:rowOff>0</xdr:rowOff>
                  </from>
                  <to>
                    <xdr:col>0</xdr:col>
                    <xdr:colOff>1895475</xdr:colOff>
                    <xdr:row>106</xdr:row>
                    <xdr:rowOff>209550</xdr:rowOff>
                  </to>
                </anchor>
              </controlPr>
            </control>
          </mc:Choice>
        </mc:AlternateContent>
        <mc:AlternateContent xmlns:mc="http://schemas.openxmlformats.org/markup-compatibility/2006">
          <mc:Choice Requires="x14">
            <control shapeId="225286" r:id="rId9" name="Button 6">
              <controlPr defaultSize="0" print="0" autoFill="0" autoPict="0" macro="[0]!GoTo_WATER">
                <anchor moveWithCells="1">
                  <from>
                    <xdr:col>1</xdr:col>
                    <xdr:colOff>9525</xdr:colOff>
                    <xdr:row>106</xdr:row>
                    <xdr:rowOff>0</xdr:rowOff>
                  </from>
                  <to>
                    <xdr:col>1</xdr:col>
                    <xdr:colOff>962025</xdr:colOff>
                    <xdr:row>106</xdr:row>
                    <xdr:rowOff>209550</xdr:rowOff>
                  </to>
                </anchor>
              </controlPr>
            </control>
          </mc:Choice>
        </mc:AlternateContent>
        <mc:AlternateContent xmlns:mc="http://schemas.openxmlformats.org/markup-compatibility/2006">
          <mc:Choice Requires="x14">
            <control shapeId="225287" r:id="rId10" name="Button 7">
              <controlPr defaultSize="0" print="0" autoFill="0" autoPict="0" macro="[0]!GoTo_WATER">
                <anchor moveWithCells="1">
                  <from>
                    <xdr:col>0</xdr:col>
                    <xdr:colOff>942975</xdr:colOff>
                    <xdr:row>206</xdr:row>
                    <xdr:rowOff>0</xdr:rowOff>
                  </from>
                  <to>
                    <xdr:col>0</xdr:col>
                    <xdr:colOff>1895475</xdr:colOff>
                    <xdr:row>206</xdr:row>
                    <xdr:rowOff>209550</xdr:rowOff>
                  </to>
                </anchor>
              </controlPr>
            </control>
          </mc:Choice>
        </mc:AlternateContent>
        <mc:AlternateContent xmlns:mc="http://schemas.openxmlformats.org/markup-compatibility/2006">
          <mc:Choice Requires="x14">
            <control shapeId="225288" r:id="rId11" name="Button 8">
              <controlPr defaultSize="0" print="0" autoFill="0" autoPict="0" macro="[0]!GoTo_SANITATION">
                <anchor moveWithCells="1">
                  <from>
                    <xdr:col>1</xdr:col>
                    <xdr:colOff>9525</xdr:colOff>
                    <xdr:row>206</xdr:row>
                    <xdr:rowOff>0</xdr:rowOff>
                  </from>
                  <to>
                    <xdr:col>1</xdr:col>
                    <xdr:colOff>1228725</xdr:colOff>
                    <xdr:row>206</xdr:row>
                    <xdr:rowOff>209550</xdr:rowOff>
                  </to>
                </anchor>
              </controlPr>
            </control>
          </mc:Choice>
        </mc:AlternateContent>
        <mc:AlternateContent xmlns:mc="http://schemas.openxmlformats.org/markup-compatibility/2006">
          <mc:Choice Requires="x14">
            <control shapeId="225289" r:id="rId12" name="Button 9">
              <controlPr defaultSize="0" print="0" autoFill="0" autoPict="0" macro="[0]!GoTo_REGION">
                <anchor moveWithCells="1">
                  <from>
                    <xdr:col>2</xdr:col>
                    <xdr:colOff>0</xdr:colOff>
                    <xdr:row>0</xdr:row>
                    <xdr:rowOff>0</xdr:rowOff>
                  </from>
                  <to>
                    <xdr:col>3</xdr:col>
                    <xdr:colOff>647700</xdr:colOff>
                    <xdr:row>0</xdr:row>
                    <xdr:rowOff>209550</xdr:rowOff>
                  </to>
                </anchor>
              </controlPr>
            </control>
          </mc:Choice>
        </mc:AlternateContent>
        <mc:AlternateContent xmlns:mc="http://schemas.openxmlformats.org/markup-compatibility/2006">
          <mc:Choice Requires="x14">
            <control shapeId="225290" r:id="rId13" name="Button 10">
              <controlPr defaultSize="0" print="0" autoFill="0" autoPict="0" macro="[0]!GoTo_NATIONAL">
                <anchor moveWithCells="1">
                  <from>
                    <xdr:col>17</xdr:col>
                    <xdr:colOff>0</xdr:colOff>
                    <xdr:row>0</xdr:row>
                    <xdr:rowOff>0</xdr:rowOff>
                  </from>
                  <to>
                    <xdr:col>19</xdr:col>
                    <xdr:colOff>257175</xdr:colOff>
                    <xdr:row>0</xdr:row>
                    <xdr:rowOff>209550</xdr:rowOff>
                  </to>
                </anchor>
              </controlPr>
            </control>
          </mc:Choice>
        </mc:AlternateContent>
        <mc:AlternateContent xmlns:mc="http://schemas.openxmlformats.org/markup-compatibility/2006">
          <mc:Choice Requires="x14">
            <control shapeId="225291" r:id="rId14" name="Button 11">
              <controlPr defaultSize="0" print="0" autoFill="0" autoPict="0" macro="[0]!GoTo_WATER">
                <anchor moveWithCells="1">
                  <from>
                    <xdr:col>1</xdr:col>
                    <xdr:colOff>161925</xdr:colOff>
                    <xdr:row>398</xdr:row>
                    <xdr:rowOff>133350</xdr:rowOff>
                  </from>
                  <to>
                    <xdr:col>1</xdr:col>
                    <xdr:colOff>1638300</xdr:colOff>
                    <xdr:row>400</xdr:row>
                    <xdr:rowOff>19050</xdr:rowOff>
                  </to>
                </anchor>
              </controlPr>
            </control>
          </mc:Choice>
        </mc:AlternateContent>
        <mc:AlternateContent xmlns:mc="http://schemas.openxmlformats.org/markup-compatibility/2006">
          <mc:Choice Requires="x14">
            <control shapeId="225292" r:id="rId15" name="Button 12">
              <controlPr defaultSize="0" autoFill="0" autoPict="0" macro="[0]!GoTo_MATRIX">
                <anchor moveWithCells="1">
                  <from>
                    <xdr:col>8</xdr:col>
                    <xdr:colOff>295275</xdr:colOff>
                    <xdr:row>206</xdr:row>
                    <xdr:rowOff>0</xdr:rowOff>
                  </from>
                  <to>
                    <xdr:col>10</xdr:col>
                    <xdr:colOff>514350</xdr:colOff>
                    <xdr:row>206</xdr:row>
                    <xdr:rowOff>209550</xdr:rowOff>
                  </to>
                </anchor>
              </controlPr>
            </control>
          </mc:Choice>
        </mc:AlternateContent>
        <mc:AlternateContent xmlns:mc="http://schemas.openxmlformats.org/markup-compatibility/2006">
          <mc:Choice Requires="x14">
            <control shapeId="225293" r:id="rId16" name="Button 13">
              <controlPr defaultSize="0" print="0" autoFill="0" autoPict="0" macro="[0]!GoTo_REGION">
                <anchor moveWithCells="1">
                  <from>
                    <xdr:col>2</xdr:col>
                    <xdr:colOff>0</xdr:colOff>
                    <xdr:row>106</xdr:row>
                    <xdr:rowOff>0</xdr:rowOff>
                  </from>
                  <to>
                    <xdr:col>3</xdr:col>
                    <xdr:colOff>609600</xdr:colOff>
                    <xdr:row>106</xdr:row>
                    <xdr:rowOff>209550</xdr:rowOff>
                  </to>
                </anchor>
              </controlPr>
            </control>
          </mc:Choice>
        </mc:AlternateContent>
        <mc:AlternateContent xmlns:mc="http://schemas.openxmlformats.org/markup-compatibility/2006">
          <mc:Choice Requires="x14">
            <control shapeId="225294" r:id="rId17" name="Button 14">
              <controlPr defaultSize="0" print="0" autoFill="0" autoPict="0" macro="[0]!GoTo_REGION">
                <anchor moveWithCells="1">
                  <from>
                    <xdr:col>2</xdr:col>
                    <xdr:colOff>0</xdr:colOff>
                    <xdr:row>206</xdr:row>
                    <xdr:rowOff>0</xdr:rowOff>
                  </from>
                  <to>
                    <xdr:col>3</xdr:col>
                    <xdr:colOff>647700</xdr:colOff>
                    <xdr:row>206</xdr:row>
                    <xdr:rowOff>209550</xdr:rowOff>
                  </to>
                </anchor>
              </controlPr>
            </control>
          </mc:Choice>
        </mc:AlternateContent>
        <mc:AlternateContent xmlns:mc="http://schemas.openxmlformats.org/markup-compatibility/2006">
          <mc:Choice Requires="x14">
            <control shapeId="225295" r:id="rId18" name="Button 15">
              <controlPr defaultSize="0" print="0" autoFill="0" autoPict="0" macro="[0]!GoTo_NATIONAL">
                <anchor moveWithCells="1">
                  <from>
                    <xdr:col>17</xdr:col>
                    <xdr:colOff>38100</xdr:colOff>
                    <xdr:row>106</xdr:row>
                    <xdr:rowOff>0</xdr:rowOff>
                  </from>
                  <to>
                    <xdr:col>19</xdr:col>
                    <xdr:colOff>257175</xdr:colOff>
                    <xdr:row>106</xdr:row>
                    <xdr:rowOff>209550</xdr:rowOff>
                  </to>
                </anchor>
              </controlPr>
            </control>
          </mc:Choice>
        </mc:AlternateContent>
        <mc:AlternateContent xmlns:mc="http://schemas.openxmlformats.org/markup-compatibility/2006">
          <mc:Choice Requires="x14">
            <control shapeId="225296" r:id="rId19" name="Button 16">
              <controlPr defaultSize="0" print="0" autoFill="0" autoPict="0" macro="[0]!GoTo_NATIONAL">
                <anchor moveWithCells="1">
                  <from>
                    <xdr:col>17</xdr:col>
                    <xdr:colOff>19050</xdr:colOff>
                    <xdr:row>206</xdr:row>
                    <xdr:rowOff>0</xdr:rowOff>
                  </from>
                  <to>
                    <xdr:col>19</xdr:col>
                    <xdr:colOff>238125</xdr:colOff>
                    <xdr:row>206</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23A86B-7D1C-462F-857E-DA8E713E3BA5}">
  <sheetPr codeName="Feuil9"/>
  <dimension ref="A1:AB799"/>
  <sheetViews>
    <sheetView workbookViewId="0"/>
  </sheetViews>
  <sheetFormatPr defaultColWidth="9.140625" defaultRowHeight="15" customHeight="1" x14ac:dyDescent="0.2"/>
  <cols>
    <col min="1" max="1" width="30.7109375" style="471" customWidth="1"/>
    <col min="2" max="2" width="32.7109375" style="471" customWidth="1"/>
    <col min="3" max="28" width="10.7109375" style="471" customWidth="1"/>
    <col min="29" max="16384" width="9.140625" style="471"/>
  </cols>
  <sheetData>
    <row r="1" spans="1:28" s="123" customFormat="1" ht="17.25" customHeight="1" x14ac:dyDescent="0.2"/>
    <row r="2" spans="1:28" s="123" customFormat="1" ht="22.5" customHeight="1" x14ac:dyDescent="0.35">
      <c r="A2" s="1110" t="str">
        <f>A281</f>
        <v>Ethiopia</v>
      </c>
      <c r="B2" s="1111"/>
    </row>
    <row r="3" spans="1:28" s="123" customFormat="1" ht="22.5" customHeight="1" x14ac:dyDescent="0.35">
      <c r="A3" s="124" t="s">
        <v>40</v>
      </c>
      <c r="B3" s="125"/>
    </row>
    <row r="4" spans="1:28" s="123" customFormat="1" ht="22.5" customHeight="1" x14ac:dyDescent="0.35">
      <c r="A4" s="126" t="str">
        <f>A289</f>
        <v>2016</v>
      </c>
      <c r="B4" s="127"/>
    </row>
    <row r="5" spans="1:28" s="123" customFormat="1" ht="15" customHeight="1" x14ac:dyDescent="0.35">
      <c r="A5" s="128"/>
      <c r="B5" s="125"/>
    </row>
    <row r="6" spans="1:28" s="123" customFormat="1" ht="15" customHeight="1" x14ac:dyDescent="0.25">
      <c r="A6" s="129" t="s">
        <v>41</v>
      </c>
      <c r="B6" s="125"/>
    </row>
    <row r="7" spans="1:28" s="123" customFormat="1" ht="15" customHeight="1" x14ac:dyDescent="0.25">
      <c r="A7" s="1112" t="s">
        <v>42</v>
      </c>
      <c r="B7" s="1113"/>
    </row>
    <row r="8" spans="1:28" s="123" customFormat="1" ht="15" customHeight="1" x14ac:dyDescent="0.2">
      <c r="A8" s="1114" t="s">
        <v>43</v>
      </c>
      <c r="B8" s="1115"/>
    </row>
    <row r="9" spans="1:28" s="123" customFormat="1" ht="15" customHeight="1" x14ac:dyDescent="0.2">
      <c r="A9" s="130" t="s">
        <v>44</v>
      </c>
      <c r="B9" s="125" t="str">
        <f>A280</f>
        <v>DHS16</v>
      </c>
    </row>
    <row r="10" spans="1:28" s="123" customFormat="1" ht="15" customHeight="1" x14ac:dyDescent="0.2">
      <c r="A10" s="131" t="str">
        <f>B283</f>
        <v/>
      </c>
      <c r="B10" s="125"/>
    </row>
    <row r="11" spans="1:28" s="123" customFormat="1" ht="15" customHeight="1" x14ac:dyDescent="0.2">
      <c r="A11" s="131" t="str">
        <f>B282</f>
        <v/>
      </c>
      <c r="B11" s="132"/>
    </row>
    <row r="12" spans="1:28" s="123" customFormat="1" ht="15" customHeight="1" x14ac:dyDescent="0.2">
      <c r="A12" s="130"/>
      <c r="B12" s="125"/>
    </row>
    <row r="13" spans="1:28" s="123" customFormat="1" ht="15" customHeight="1" x14ac:dyDescent="0.2">
      <c r="A13" s="133"/>
      <c r="B13" s="134"/>
    </row>
    <row r="14" spans="1:28" s="436" customFormat="1" ht="20.100000000000001" customHeight="1" x14ac:dyDescent="0.2">
      <c r="A14" s="1446" t="s">
        <v>361</v>
      </c>
      <c r="B14" s="1447"/>
      <c r="C14" s="1450" t="s">
        <v>48</v>
      </c>
      <c r="D14" s="1451"/>
      <c r="E14" s="1451"/>
      <c r="F14" s="1451"/>
      <c r="G14" s="1452"/>
      <c r="H14" s="1452" t="s">
        <v>49</v>
      </c>
      <c r="I14" s="1451"/>
      <c r="J14" s="1451"/>
      <c r="K14" s="1451"/>
      <c r="L14" s="1452"/>
      <c r="M14" s="1452" t="s">
        <v>50</v>
      </c>
      <c r="N14" s="1451"/>
      <c r="O14" s="1451"/>
      <c r="P14" s="1451"/>
      <c r="Q14" s="1452"/>
      <c r="R14" s="1452" t="s">
        <v>51</v>
      </c>
      <c r="S14" s="1451"/>
      <c r="T14" s="1451"/>
      <c r="U14" s="1451"/>
      <c r="V14" s="1451"/>
      <c r="W14" s="1451"/>
      <c r="X14" s="1451"/>
      <c r="Y14" s="1451"/>
      <c r="Z14" s="1451"/>
      <c r="AA14" s="1451"/>
      <c r="AB14" s="1463"/>
    </row>
    <row r="15" spans="1:28" s="852" customFormat="1" ht="20.100000000000001" customHeight="1" x14ac:dyDescent="0.2">
      <c r="A15" s="1448"/>
      <c r="B15" s="1449"/>
      <c r="C15" s="848" t="s">
        <v>0</v>
      </c>
      <c r="D15" s="849" t="s">
        <v>1</v>
      </c>
      <c r="E15" s="849" t="s">
        <v>2</v>
      </c>
      <c r="F15" s="849" t="s">
        <v>3</v>
      </c>
      <c r="G15" s="850" t="s">
        <v>4</v>
      </c>
      <c r="H15" s="849" t="s">
        <v>0</v>
      </c>
      <c r="I15" s="849" t="s">
        <v>1</v>
      </c>
      <c r="J15" s="849" t="s">
        <v>2</v>
      </c>
      <c r="K15" s="849" t="s">
        <v>3</v>
      </c>
      <c r="L15" s="850" t="s">
        <v>4</v>
      </c>
      <c r="M15" s="849" t="s">
        <v>0</v>
      </c>
      <c r="N15" s="849" t="s">
        <v>1</v>
      </c>
      <c r="O15" s="849" t="s">
        <v>2</v>
      </c>
      <c r="P15" s="849" t="s">
        <v>3</v>
      </c>
      <c r="Q15" s="850" t="s">
        <v>4</v>
      </c>
      <c r="R15" s="849" t="s">
        <v>362</v>
      </c>
      <c r="S15" s="849" t="s">
        <v>188</v>
      </c>
      <c r="T15" s="849" t="s">
        <v>54</v>
      </c>
      <c r="U15" s="849" t="s">
        <v>363</v>
      </c>
      <c r="V15" s="849" t="s">
        <v>56</v>
      </c>
      <c r="W15" s="849" t="s">
        <v>57</v>
      </c>
      <c r="X15" s="849" t="s">
        <v>58</v>
      </c>
      <c r="Y15" s="849" t="s">
        <v>364</v>
      </c>
      <c r="Z15" s="849" t="s">
        <v>365</v>
      </c>
      <c r="AA15" s="849" t="s">
        <v>61</v>
      </c>
      <c r="AB15" s="851" t="s">
        <v>62</v>
      </c>
    </row>
    <row r="16" spans="1:28" s="436" customFormat="1" ht="17.100000000000001" customHeight="1" x14ac:dyDescent="0.2">
      <c r="A16" s="1464" t="s">
        <v>13</v>
      </c>
      <c r="B16" s="853" t="s">
        <v>14</v>
      </c>
      <c r="C16" s="854">
        <v>42.496202172979871</v>
      </c>
      <c r="D16" s="855">
        <v>51.033815956489534</v>
      </c>
      <c r="E16" s="855">
        <v>58.824972221977525</v>
      </c>
      <c r="F16" s="855">
        <v>66.163796969675843</v>
      </c>
      <c r="G16" s="856">
        <v>92.393263689347449</v>
      </c>
      <c r="H16" s="855">
        <v>90.084421261553416</v>
      </c>
      <c r="I16" s="855">
        <v>98.803132977012183</v>
      </c>
      <c r="J16" s="855">
        <v>99.425487319507255</v>
      </c>
      <c r="K16" s="855">
        <v>99.875321321578198</v>
      </c>
      <c r="L16" s="856">
        <v>99.992885485458984</v>
      </c>
      <c r="M16" s="855">
        <v>41.453070832530464</v>
      </c>
      <c r="N16" s="855">
        <v>47.66918166608388</v>
      </c>
      <c r="O16" s="855">
        <v>56.65552798091089</v>
      </c>
      <c r="P16" s="855">
        <v>60.052655134483459</v>
      </c>
      <c r="Q16" s="856">
        <v>72.301570058880571</v>
      </c>
      <c r="R16" s="855">
        <v>99.72050719123186</v>
      </c>
      <c r="S16" s="855">
        <v>52.993836793747519</v>
      </c>
      <c r="T16" s="855">
        <v>60.869781460452486</v>
      </c>
      <c r="U16" s="855">
        <v>80.888055545082267</v>
      </c>
      <c r="V16" s="855">
        <v>87.341823404331492</v>
      </c>
      <c r="W16" s="855">
        <v>82.754399832638299</v>
      </c>
      <c r="X16" s="855">
        <v>79.169995271671823</v>
      </c>
      <c r="Y16" s="855">
        <v>60.508817755618303</v>
      </c>
      <c r="Z16" s="855">
        <v>57.168511676291757</v>
      </c>
      <c r="AA16" s="855">
        <v>48.395561453437736</v>
      </c>
      <c r="AB16" s="857">
        <v>74.606082583100545</v>
      </c>
    </row>
    <row r="17" spans="1:28" s="436" customFormat="1" ht="17.100000000000001" customHeight="1" x14ac:dyDescent="0.2">
      <c r="A17" s="1465"/>
      <c r="B17" s="858" t="s">
        <v>63</v>
      </c>
      <c r="C17" s="859">
        <v>57.503797827020428</v>
      </c>
      <c r="D17" s="860">
        <v>48.966184043510218</v>
      </c>
      <c r="E17" s="860">
        <v>41.175027778022724</v>
      </c>
      <c r="F17" s="860">
        <v>33.836203030324363</v>
      </c>
      <c r="G17" s="861">
        <v>7.6067363106525594</v>
      </c>
      <c r="H17" s="860">
        <v>9.915578738446591</v>
      </c>
      <c r="I17" s="860">
        <v>1.1968670229878133</v>
      </c>
      <c r="J17" s="860">
        <v>0.57451268049272597</v>
      </c>
      <c r="K17" s="860">
        <v>0.12467867842180502</v>
      </c>
      <c r="L17" s="861">
        <v>7.1145145410229337E-3</v>
      </c>
      <c r="M17" s="860">
        <v>58.546929167469841</v>
      </c>
      <c r="N17" s="860">
        <v>52.33081833391617</v>
      </c>
      <c r="O17" s="860">
        <v>43.344472019089189</v>
      </c>
      <c r="P17" s="860">
        <v>39.947344865516719</v>
      </c>
      <c r="Q17" s="861">
        <v>27.698429941119286</v>
      </c>
      <c r="R17" s="860">
        <v>0.27949280876816807</v>
      </c>
      <c r="S17" s="860">
        <v>47.006163206252651</v>
      </c>
      <c r="T17" s="860">
        <v>39.130218539547649</v>
      </c>
      <c r="U17" s="860">
        <v>19.111944454917651</v>
      </c>
      <c r="V17" s="860">
        <v>12.658176595668365</v>
      </c>
      <c r="W17" s="860">
        <v>17.245600167361872</v>
      </c>
      <c r="X17" s="860">
        <v>20.830004728328174</v>
      </c>
      <c r="Y17" s="860">
        <v>39.491182244381783</v>
      </c>
      <c r="Z17" s="860">
        <v>42.831488323707902</v>
      </c>
      <c r="AA17" s="860">
        <v>51.604438546562626</v>
      </c>
      <c r="AB17" s="862">
        <v>25.393917416899459</v>
      </c>
    </row>
    <row r="18" spans="1:28" s="436" customFormat="1" ht="17.100000000000001" customHeight="1" x14ac:dyDescent="0.2">
      <c r="A18" s="1465" t="s">
        <v>64</v>
      </c>
      <c r="B18" s="858" t="s">
        <v>15</v>
      </c>
      <c r="C18" s="486">
        <f>C16*C23/100</f>
        <v>26.917288271075492</v>
      </c>
      <c r="D18" s="486">
        <f>D16*D23/100</f>
        <v>35.658549450849193</v>
      </c>
      <c r="E18" s="486">
        <f t="shared" ref="E18:AB18" si="0">E16*E23/100</f>
        <v>40.348431620784766</v>
      </c>
      <c r="F18" s="486">
        <f t="shared" si="0"/>
        <v>46.818471167342047</v>
      </c>
      <c r="G18" s="486">
        <f t="shared" si="0"/>
        <v>83.584581329059688</v>
      </c>
      <c r="H18" s="486">
        <f t="shared" si="0"/>
        <v>69.592469412929461</v>
      </c>
      <c r="I18" s="486">
        <f t="shared" si="0"/>
        <v>87.294030744082335</v>
      </c>
      <c r="J18" s="486">
        <f t="shared" si="0"/>
        <v>95.347853861938887</v>
      </c>
      <c r="K18" s="486">
        <f t="shared" si="0"/>
        <v>98.065537567802153</v>
      </c>
      <c r="L18" s="486">
        <f t="shared" si="0"/>
        <v>99.403158557563074</v>
      </c>
      <c r="M18" s="486">
        <f t="shared" si="0"/>
        <v>26.133598920123983</v>
      </c>
      <c r="N18" s="486">
        <f t="shared" si="0"/>
        <v>33.489424284351941</v>
      </c>
      <c r="O18" s="486">
        <f t="shared" si="0"/>
        <v>38.111436933424159</v>
      </c>
      <c r="P18" s="486">
        <f t="shared" si="0"/>
        <v>40.174198403862</v>
      </c>
      <c r="Q18" s="486">
        <f t="shared" si="0"/>
        <v>55.440204371100627</v>
      </c>
      <c r="R18" s="486">
        <f t="shared" si="0"/>
        <v>98.243697423280281</v>
      </c>
      <c r="S18" s="486">
        <f t="shared" si="0"/>
        <v>35.26294551315079</v>
      </c>
      <c r="T18" s="486">
        <f t="shared" si="0"/>
        <v>42.627479193092064</v>
      </c>
      <c r="U18" s="486">
        <f t="shared" si="0"/>
        <v>59.306942495198761</v>
      </c>
      <c r="V18" s="486">
        <f t="shared" si="0"/>
        <v>74.419609961202354</v>
      </c>
      <c r="W18" s="486">
        <f t="shared" si="0"/>
        <v>74.777488583840864</v>
      </c>
      <c r="X18" s="486">
        <f t="shared" si="0"/>
        <v>68.957277527457521</v>
      </c>
      <c r="Y18" s="486">
        <f t="shared" si="0"/>
        <v>48.394088179714856</v>
      </c>
      <c r="Z18" s="486">
        <f t="shared" si="0"/>
        <v>37.375926096416336</v>
      </c>
      <c r="AA18" s="486">
        <f t="shared" si="0"/>
        <v>34.155434447937587</v>
      </c>
      <c r="AB18" s="486">
        <f t="shared" si="0"/>
        <v>54.460178606316525</v>
      </c>
    </row>
    <row r="19" spans="1:28" s="436" customFormat="1" ht="17.100000000000001" customHeight="1" x14ac:dyDescent="0.2">
      <c r="A19" s="1465"/>
      <c r="B19" s="858" t="s">
        <v>16</v>
      </c>
      <c r="C19" s="486">
        <f>C16*C22/100</f>
        <v>15.578913901904343</v>
      </c>
      <c r="D19" s="486">
        <f>D16*D22/100</f>
        <v>15.37526650564039</v>
      </c>
      <c r="E19" s="486">
        <f t="shared" ref="E19:AB19" si="1">E16*E22/100</f>
        <v>18.476540601192724</v>
      </c>
      <c r="F19" s="486">
        <f t="shared" si="1"/>
        <v>19.345325802333786</v>
      </c>
      <c r="G19" s="486">
        <f t="shared" si="1"/>
        <v>8.8086823602878184</v>
      </c>
      <c r="H19" s="486">
        <f t="shared" si="1"/>
        <v>20.491951848624016</v>
      </c>
      <c r="I19" s="486">
        <f t="shared" si="1"/>
        <v>11.509102232929852</v>
      </c>
      <c r="J19" s="486">
        <f t="shared" si="1"/>
        <v>4.0776334575684308</v>
      </c>
      <c r="K19" s="486">
        <f t="shared" si="1"/>
        <v>1.8097837537760411</v>
      </c>
      <c r="L19" s="486">
        <f t="shared" si="1"/>
        <v>0.58972692789589309</v>
      </c>
      <c r="M19" s="486">
        <f t="shared" si="1"/>
        <v>15.319471912406454</v>
      </c>
      <c r="N19" s="486">
        <f t="shared" si="1"/>
        <v>14.179757381731951</v>
      </c>
      <c r="O19" s="486">
        <f t="shared" si="1"/>
        <v>18.544091047486784</v>
      </c>
      <c r="P19" s="486">
        <f t="shared" si="1"/>
        <v>19.878456730621387</v>
      </c>
      <c r="Q19" s="486">
        <f t="shared" si="1"/>
        <v>16.861365687779923</v>
      </c>
      <c r="R19" s="486">
        <f t="shared" si="1"/>
        <v>1.4768097679515566</v>
      </c>
      <c r="S19" s="486">
        <f t="shared" si="1"/>
        <v>17.730891280596619</v>
      </c>
      <c r="T19" s="486">
        <f t="shared" si="1"/>
        <v>18.242302267360429</v>
      </c>
      <c r="U19" s="486">
        <f t="shared" si="1"/>
        <v>21.581113049883456</v>
      </c>
      <c r="V19" s="486">
        <f t="shared" si="1"/>
        <v>12.922213443129206</v>
      </c>
      <c r="W19" s="486">
        <f t="shared" si="1"/>
        <v>7.9769112487975011</v>
      </c>
      <c r="X19" s="486">
        <f t="shared" si="1"/>
        <v>10.212717744214352</v>
      </c>
      <c r="Y19" s="486">
        <f t="shared" si="1"/>
        <v>12.114729575903471</v>
      </c>
      <c r="Z19" s="486">
        <f t="shared" si="1"/>
        <v>19.792585579875453</v>
      </c>
      <c r="AA19" s="486">
        <f t="shared" si="1"/>
        <v>14.240127005500124</v>
      </c>
      <c r="AB19" s="486">
        <f t="shared" si="1"/>
        <v>20.145903976784133</v>
      </c>
    </row>
    <row r="20" spans="1:28" s="436" customFormat="1" ht="17.100000000000001" customHeight="1" x14ac:dyDescent="0.2">
      <c r="A20" s="1465"/>
      <c r="B20" s="858" t="s">
        <v>65</v>
      </c>
      <c r="C20" s="486">
        <f>100-C18-C19-C21</f>
        <v>38.236284620954081</v>
      </c>
      <c r="D20" s="486">
        <f>100-D18-D19-D21</f>
        <v>34.924524993279817</v>
      </c>
      <c r="E20" s="486">
        <f t="shared" ref="E20:AB20" si="2">100-E18-E19-E21</f>
        <v>29.839966586349153</v>
      </c>
      <c r="F20" s="486">
        <f t="shared" si="2"/>
        <v>23.468359996227385</v>
      </c>
      <c r="G20" s="486">
        <f t="shared" si="2"/>
        <v>5.3456315714077958</v>
      </c>
      <c r="H20" s="486">
        <f t="shared" si="2"/>
        <v>7.8455278388146841</v>
      </c>
      <c r="I20" s="486">
        <f t="shared" si="2"/>
        <v>0.50145673534723356</v>
      </c>
      <c r="J20" s="486">
        <f t="shared" si="2"/>
        <v>0.48234364192275725</v>
      </c>
      <c r="K20" s="486">
        <f t="shared" si="2"/>
        <v>0.12148957442089582</v>
      </c>
      <c r="L20" s="486">
        <f t="shared" si="2"/>
        <v>7.1145145410326238E-3</v>
      </c>
      <c r="M20" s="486">
        <f t="shared" si="2"/>
        <v>38.474370933364128</v>
      </c>
      <c r="N20" s="486">
        <f t="shared" si="2"/>
        <v>37.710421642098325</v>
      </c>
      <c r="O20" s="486">
        <f t="shared" si="2"/>
        <v>31.111144272946049</v>
      </c>
      <c r="P20" s="486">
        <f t="shared" si="2"/>
        <v>27.037594020832831</v>
      </c>
      <c r="Q20" s="486">
        <f t="shared" si="2"/>
        <v>20.2103201897208</v>
      </c>
      <c r="R20" s="486">
        <f t="shared" si="2"/>
        <v>0.27949280876816229</v>
      </c>
      <c r="S20" s="486">
        <f t="shared" si="2"/>
        <v>21.613973047257929</v>
      </c>
      <c r="T20" s="486">
        <f t="shared" si="2"/>
        <v>31.32432448933028</v>
      </c>
      <c r="U20" s="486">
        <f t="shared" si="2"/>
        <v>12.013784913071635</v>
      </c>
      <c r="V20" s="486">
        <f t="shared" si="2"/>
        <v>9.6765941901113859</v>
      </c>
      <c r="W20" s="486">
        <f t="shared" si="2"/>
        <v>5.2352717739249712</v>
      </c>
      <c r="X20" s="486">
        <f t="shared" si="2"/>
        <v>18.325261180658782</v>
      </c>
      <c r="Y20" s="486">
        <f t="shared" si="2"/>
        <v>30.164819606954364</v>
      </c>
      <c r="Z20" s="486">
        <f t="shared" si="2"/>
        <v>22.904603456007973</v>
      </c>
      <c r="AA20" s="486">
        <f t="shared" si="2"/>
        <v>30.351925948776721</v>
      </c>
      <c r="AB20" s="486">
        <f t="shared" si="2"/>
        <v>15.411056635045815</v>
      </c>
    </row>
    <row r="21" spans="1:28" s="436" customFormat="1" ht="17.100000000000001" customHeight="1" x14ac:dyDescent="0.2">
      <c r="A21" s="1465"/>
      <c r="B21" s="858" t="s">
        <v>17</v>
      </c>
      <c r="C21" s="859">
        <v>19.267513206066088</v>
      </c>
      <c r="D21" s="860">
        <v>14.041659050230601</v>
      </c>
      <c r="E21" s="860">
        <v>11.335061191673358</v>
      </c>
      <c r="F21" s="860">
        <v>10.367843034096786</v>
      </c>
      <c r="G21" s="861">
        <v>2.2611047392446979</v>
      </c>
      <c r="H21" s="860">
        <v>2.0700508996318394</v>
      </c>
      <c r="I21" s="860">
        <v>0.69541028764057999</v>
      </c>
      <c r="J21" s="860">
        <v>9.2169038569924852E-2</v>
      </c>
      <c r="K21" s="860">
        <v>3.1891040009103117E-3</v>
      </c>
      <c r="L21" s="861">
        <v>0</v>
      </c>
      <c r="M21" s="860">
        <v>20.072558234105429</v>
      </c>
      <c r="N21" s="860">
        <v>14.620396691817778</v>
      </c>
      <c r="O21" s="860">
        <v>12.233327746143004</v>
      </c>
      <c r="P21" s="860">
        <v>12.909750844683781</v>
      </c>
      <c r="Q21" s="861">
        <v>7.4881097513986488</v>
      </c>
      <c r="R21" s="860">
        <v>0</v>
      </c>
      <c r="S21" s="860">
        <v>25.392190158994666</v>
      </c>
      <c r="T21" s="860">
        <v>7.8058940502172245</v>
      </c>
      <c r="U21" s="860">
        <v>7.0981595418461483</v>
      </c>
      <c r="V21" s="860">
        <v>2.9815824055570541</v>
      </c>
      <c r="W21" s="860">
        <v>12.010328393436666</v>
      </c>
      <c r="X21" s="860">
        <v>2.5047435476693463</v>
      </c>
      <c r="Y21" s="860">
        <v>9.3263626374273123</v>
      </c>
      <c r="Z21" s="860">
        <v>19.926884867700242</v>
      </c>
      <c r="AA21" s="860">
        <v>21.252512597785572</v>
      </c>
      <c r="AB21" s="862">
        <v>9.9828607818535264</v>
      </c>
    </row>
    <row r="22" spans="1:28" s="436" customFormat="1" ht="17.100000000000001" customHeight="1" x14ac:dyDescent="0.2">
      <c r="A22" s="1465" t="s">
        <v>66</v>
      </c>
      <c r="B22" s="858" t="s">
        <v>67</v>
      </c>
      <c r="C22" s="859">
        <v>36.659543924632871</v>
      </c>
      <c r="D22" s="860">
        <v>30.127605034961626</v>
      </c>
      <c r="E22" s="860">
        <v>31.409348620635175</v>
      </c>
      <c r="F22" s="860">
        <v>29.238536311935249</v>
      </c>
      <c r="G22" s="861">
        <v>9.5339010751964821</v>
      </c>
      <c r="H22" s="860">
        <v>22.747497915457721</v>
      </c>
      <c r="I22" s="860">
        <v>11.648519521752</v>
      </c>
      <c r="J22" s="860">
        <v>4.1011953448765244</v>
      </c>
      <c r="K22" s="860">
        <v>1.8120429850222017</v>
      </c>
      <c r="L22" s="861">
        <v>0.58976888708912345</v>
      </c>
      <c r="M22" s="860">
        <v>36.956181061462971</v>
      </c>
      <c r="N22" s="860">
        <v>29.746173284574549</v>
      </c>
      <c r="O22" s="860">
        <v>32.731300383847625</v>
      </c>
      <c r="P22" s="860">
        <v>33.101711633074444</v>
      </c>
      <c r="Q22" s="861">
        <v>23.320884559005361</v>
      </c>
      <c r="R22" s="860">
        <v>1.4809489136667853</v>
      </c>
      <c r="S22" s="860">
        <v>33.458402624451224</v>
      </c>
      <c r="T22" s="860">
        <v>29.969390113898431</v>
      </c>
      <c r="U22" s="860">
        <v>26.680222320161235</v>
      </c>
      <c r="V22" s="860">
        <v>14.794989318357146</v>
      </c>
      <c r="W22" s="860">
        <v>9.639259380685413</v>
      </c>
      <c r="X22" s="860">
        <v>12.899732669137357</v>
      </c>
      <c r="Y22" s="860">
        <v>20.021428322781279</v>
      </c>
      <c r="Z22" s="860">
        <v>34.621481300664328</v>
      </c>
      <c r="AA22" s="860">
        <v>29.424448395336444</v>
      </c>
      <c r="AB22" s="862">
        <v>27.003031494576152</v>
      </c>
    </row>
    <row r="23" spans="1:28" s="436" customFormat="1" ht="17.100000000000001" customHeight="1" x14ac:dyDescent="0.2">
      <c r="A23" s="1466"/>
      <c r="B23" s="863" t="s">
        <v>69</v>
      </c>
      <c r="C23" s="864">
        <v>63.340456075367044</v>
      </c>
      <c r="D23" s="865">
        <v>69.872394965038467</v>
      </c>
      <c r="E23" s="865">
        <v>68.590651379364758</v>
      </c>
      <c r="F23" s="865">
        <v>70.761463688064737</v>
      </c>
      <c r="G23" s="866">
        <v>90.466098924803575</v>
      </c>
      <c r="H23" s="865">
        <v>77.252502084542357</v>
      </c>
      <c r="I23" s="865">
        <v>88.351480478248007</v>
      </c>
      <c r="J23" s="865">
        <v>95.898804655123541</v>
      </c>
      <c r="K23" s="865">
        <v>98.187957014977783</v>
      </c>
      <c r="L23" s="866">
        <v>99.410231112910864</v>
      </c>
      <c r="M23" s="865">
        <v>63.043818938536965</v>
      </c>
      <c r="N23" s="865">
        <v>70.253826715425475</v>
      </c>
      <c r="O23" s="865">
        <v>67.268699616152475</v>
      </c>
      <c r="P23" s="865">
        <v>66.898288366925442</v>
      </c>
      <c r="Q23" s="866">
        <v>76.679115440994607</v>
      </c>
      <c r="R23" s="865">
        <v>98.519051086333192</v>
      </c>
      <c r="S23" s="865">
        <v>66.541597375548562</v>
      </c>
      <c r="T23" s="865">
        <v>70.030609886101587</v>
      </c>
      <c r="U23" s="865">
        <v>73.319777679838708</v>
      </c>
      <c r="V23" s="865">
        <v>85.205010681642932</v>
      </c>
      <c r="W23" s="865">
        <v>90.360740619314669</v>
      </c>
      <c r="X23" s="865">
        <v>87.100267330862707</v>
      </c>
      <c r="Y23" s="865">
        <v>79.978571677218753</v>
      </c>
      <c r="Z23" s="865">
        <v>65.378518699335729</v>
      </c>
      <c r="AA23" s="865">
        <v>70.575551604663502</v>
      </c>
      <c r="AB23" s="867">
        <v>72.996968505423993</v>
      </c>
    </row>
    <row r="24" spans="1:28" s="123" customFormat="1" ht="15" customHeight="1" x14ac:dyDescent="0.2">
      <c r="A24" s="1137" t="s">
        <v>70</v>
      </c>
      <c r="B24" s="147" t="s">
        <v>71</v>
      </c>
      <c r="C24" s="148"/>
      <c r="D24" s="148"/>
      <c r="E24" s="148"/>
      <c r="F24" s="148"/>
      <c r="G24" s="148"/>
      <c r="H24" s="148"/>
      <c r="I24" s="148"/>
      <c r="J24" s="148"/>
      <c r="K24" s="148"/>
      <c r="L24" s="148"/>
      <c r="M24" s="148"/>
      <c r="N24" s="148"/>
      <c r="O24" s="148"/>
      <c r="P24" s="148"/>
      <c r="Q24" s="148"/>
      <c r="R24" s="148"/>
      <c r="S24" s="148"/>
      <c r="T24" s="148"/>
      <c r="U24" s="148"/>
      <c r="V24" s="148"/>
      <c r="W24" s="148"/>
      <c r="X24" s="148"/>
      <c r="Y24" s="148"/>
      <c r="Z24" s="148"/>
      <c r="AA24" s="148"/>
      <c r="AB24" s="149"/>
    </row>
    <row r="25" spans="1:28" s="123" customFormat="1" ht="15" customHeight="1" x14ac:dyDescent="0.2">
      <c r="A25" s="1138"/>
      <c r="B25" s="150" t="s">
        <v>72</v>
      </c>
      <c r="C25" s="151"/>
      <c r="D25" s="151"/>
      <c r="E25" s="151"/>
      <c r="F25" s="151"/>
      <c r="G25" s="151"/>
      <c r="H25" s="151"/>
      <c r="I25" s="151"/>
      <c r="J25" s="151"/>
      <c r="K25" s="151"/>
      <c r="L25" s="151"/>
      <c r="M25" s="151"/>
      <c r="N25" s="151"/>
      <c r="O25" s="151"/>
      <c r="P25" s="151"/>
      <c r="Q25" s="151"/>
      <c r="R25" s="151"/>
      <c r="S25" s="151"/>
      <c r="T25" s="151"/>
      <c r="U25" s="151"/>
      <c r="V25" s="151"/>
      <c r="W25" s="151"/>
      <c r="X25" s="151"/>
      <c r="Y25" s="151"/>
      <c r="Z25" s="151"/>
      <c r="AA25" s="151"/>
      <c r="AB25" s="152"/>
    </row>
    <row r="26" spans="1:28" s="123" customFormat="1" ht="15" customHeight="1" x14ac:dyDescent="0.2">
      <c r="A26" s="1139"/>
      <c r="B26" s="153" t="s">
        <v>73</v>
      </c>
      <c r="C26" s="154"/>
      <c r="D26" s="155"/>
      <c r="E26" s="155"/>
      <c r="F26" s="155"/>
      <c r="G26" s="155"/>
      <c r="H26" s="155"/>
      <c r="I26" s="155"/>
      <c r="J26" s="155"/>
      <c r="K26" s="155"/>
      <c r="L26" s="155"/>
      <c r="M26" s="155"/>
      <c r="N26" s="155"/>
      <c r="O26" s="155"/>
      <c r="P26" s="155"/>
      <c r="Q26" s="155"/>
      <c r="R26" s="155"/>
      <c r="S26" s="155"/>
      <c r="T26" s="155"/>
      <c r="U26" s="155"/>
      <c r="V26" s="155"/>
      <c r="W26" s="155"/>
      <c r="X26" s="155"/>
      <c r="Y26" s="155"/>
      <c r="Z26" s="155"/>
      <c r="AA26" s="155"/>
      <c r="AB26" s="156"/>
    </row>
    <row r="27" spans="1:28" s="436" customFormat="1" ht="20.100000000000001" customHeight="1" x14ac:dyDescent="0.2">
      <c r="A27" s="1454" t="s">
        <v>366</v>
      </c>
      <c r="B27" s="1455"/>
      <c r="C27" s="1458" t="s">
        <v>48</v>
      </c>
      <c r="D27" s="1459"/>
      <c r="E27" s="1459"/>
      <c r="F27" s="1459"/>
      <c r="G27" s="1460"/>
      <c r="H27" s="1460" t="s">
        <v>49</v>
      </c>
      <c r="I27" s="1459"/>
      <c r="J27" s="1459"/>
      <c r="K27" s="1459"/>
      <c r="L27" s="1460"/>
      <c r="M27" s="1460" t="s">
        <v>50</v>
      </c>
      <c r="N27" s="1459"/>
      <c r="O27" s="1459"/>
      <c r="P27" s="1459"/>
      <c r="Q27" s="1460"/>
      <c r="R27" s="1460" t="s">
        <v>51</v>
      </c>
      <c r="S27" s="1459"/>
      <c r="T27" s="1459"/>
      <c r="U27" s="1459"/>
      <c r="V27" s="1459"/>
      <c r="W27" s="1459"/>
      <c r="X27" s="1459"/>
      <c r="Y27" s="1459"/>
      <c r="Z27" s="1459"/>
      <c r="AA27" s="1459"/>
      <c r="AB27" s="1461"/>
    </row>
    <row r="28" spans="1:28" s="852" customFormat="1" ht="20.100000000000001" customHeight="1" x14ac:dyDescent="0.2">
      <c r="A28" s="1456"/>
      <c r="B28" s="1457"/>
      <c r="C28" s="868" t="s">
        <v>0</v>
      </c>
      <c r="D28" s="869" t="s">
        <v>1</v>
      </c>
      <c r="E28" s="869" t="s">
        <v>2</v>
      </c>
      <c r="F28" s="869" t="s">
        <v>3</v>
      </c>
      <c r="G28" s="870" t="s">
        <v>4</v>
      </c>
      <c r="H28" s="869" t="s">
        <v>0</v>
      </c>
      <c r="I28" s="869" t="s">
        <v>1</v>
      </c>
      <c r="J28" s="869" t="s">
        <v>2</v>
      </c>
      <c r="K28" s="869" t="s">
        <v>3</v>
      </c>
      <c r="L28" s="870" t="s">
        <v>4</v>
      </c>
      <c r="M28" s="869" t="s">
        <v>0</v>
      </c>
      <c r="N28" s="869" t="s">
        <v>1</v>
      </c>
      <c r="O28" s="869" t="s">
        <v>2</v>
      </c>
      <c r="P28" s="869" t="s">
        <v>3</v>
      </c>
      <c r="Q28" s="870" t="s">
        <v>4</v>
      </c>
      <c r="R28" s="869" t="s">
        <v>362</v>
      </c>
      <c r="S28" s="869" t="s">
        <v>188</v>
      </c>
      <c r="T28" s="869" t="s">
        <v>54</v>
      </c>
      <c r="U28" s="869" t="s">
        <v>363</v>
      </c>
      <c r="V28" s="869" t="s">
        <v>56</v>
      </c>
      <c r="W28" s="869" t="s">
        <v>57</v>
      </c>
      <c r="X28" s="869" t="s">
        <v>58</v>
      </c>
      <c r="Y28" s="869" t="s">
        <v>364</v>
      </c>
      <c r="Z28" s="869" t="s">
        <v>365</v>
      </c>
      <c r="AA28" s="869" t="s">
        <v>61</v>
      </c>
      <c r="AB28" s="871" t="s">
        <v>62</v>
      </c>
    </row>
    <row r="29" spans="1:28" s="436" customFormat="1" ht="17.100000000000001" customHeight="1" x14ac:dyDescent="0.2">
      <c r="A29" s="1462" t="s">
        <v>75</v>
      </c>
      <c r="B29" s="872" t="s">
        <v>67</v>
      </c>
      <c r="C29" s="873">
        <v>0.20024906310499202</v>
      </c>
      <c r="D29" s="874">
        <v>0.25465592510044599</v>
      </c>
      <c r="E29" s="874">
        <v>1.1002085439841178</v>
      </c>
      <c r="F29" s="874">
        <v>2.6577419166148935</v>
      </c>
      <c r="G29" s="875">
        <v>51.614770292888281</v>
      </c>
      <c r="H29" s="874">
        <v>17.786911950356977</v>
      </c>
      <c r="I29" s="874">
        <v>43.800317428826894</v>
      </c>
      <c r="J29" s="874">
        <v>71.901065930751002</v>
      </c>
      <c r="K29" s="874">
        <v>88.162226497358446</v>
      </c>
      <c r="L29" s="875">
        <v>94.013315683134891</v>
      </c>
      <c r="M29" s="874">
        <v>0.13491289269337828</v>
      </c>
      <c r="N29" s="874">
        <v>0.20361546090735594</v>
      </c>
      <c r="O29" s="874">
        <v>0.4720673806422761</v>
      </c>
      <c r="P29" s="874">
        <v>0.75068501856708991</v>
      </c>
      <c r="Q29" s="875">
        <v>6.2475567979707201</v>
      </c>
      <c r="R29" s="874">
        <v>86.117247317266376</v>
      </c>
      <c r="S29" s="874">
        <v>18.04647455958095</v>
      </c>
      <c r="T29" s="874">
        <v>7.8388591544717485</v>
      </c>
      <c r="U29" s="874">
        <v>5.7636646287293001</v>
      </c>
      <c r="V29" s="874">
        <v>39.183557479855899</v>
      </c>
      <c r="W29" s="874">
        <v>10.877275045775066</v>
      </c>
      <c r="X29" s="874">
        <v>37.575963998081122</v>
      </c>
      <c r="Y29" s="874">
        <v>8.9819889388575227</v>
      </c>
      <c r="Z29" s="874">
        <v>4.588124616719484</v>
      </c>
      <c r="AA29" s="874">
        <v>4.1619114216484201</v>
      </c>
      <c r="AB29" s="876">
        <v>16.85691763794711</v>
      </c>
    </row>
    <row r="30" spans="1:28" s="436" customFormat="1" ht="17.100000000000001" customHeight="1" x14ac:dyDescent="0.2">
      <c r="A30" s="1453"/>
      <c r="B30" s="877" t="s">
        <v>69</v>
      </c>
      <c r="C30" s="878">
        <v>99.799750936895009</v>
      </c>
      <c r="D30" s="879">
        <v>99.745344074899563</v>
      </c>
      <c r="E30" s="879">
        <v>98.899791456015876</v>
      </c>
      <c r="F30" s="879">
        <v>97.342258083385133</v>
      </c>
      <c r="G30" s="880">
        <v>48.385229707111563</v>
      </c>
      <c r="H30" s="879">
        <v>82.213088049643105</v>
      </c>
      <c r="I30" s="879">
        <v>56.199682571173263</v>
      </c>
      <c r="J30" s="879">
        <v>28.098934069248887</v>
      </c>
      <c r="K30" s="879">
        <v>11.837773502641411</v>
      </c>
      <c r="L30" s="880">
        <v>5.9866843168649444</v>
      </c>
      <c r="M30" s="879">
        <v>99.865087107306621</v>
      </c>
      <c r="N30" s="879">
        <v>99.796384539092628</v>
      </c>
      <c r="O30" s="879">
        <v>99.527932619357699</v>
      </c>
      <c r="P30" s="879">
        <v>99.249314981432917</v>
      </c>
      <c r="Q30" s="880">
        <v>93.75244320202934</v>
      </c>
      <c r="R30" s="879">
        <v>13.882752682733498</v>
      </c>
      <c r="S30" s="879">
        <v>81.953525440419099</v>
      </c>
      <c r="T30" s="879">
        <v>92.161140845528536</v>
      </c>
      <c r="U30" s="879">
        <v>94.236335371270684</v>
      </c>
      <c r="V30" s="879">
        <v>60.8164425201443</v>
      </c>
      <c r="W30" s="879">
        <v>89.122724954225063</v>
      </c>
      <c r="X30" s="879">
        <v>62.424036001918658</v>
      </c>
      <c r="Y30" s="879">
        <v>91.018011061142445</v>
      </c>
      <c r="Z30" s="879">
        <v>95.411875383280389</v>
      </c>
      <c r="AA30" s="879">
        <v>95.838088578351673</v>
      </c>
      <c r="AB30" s="881">
        <v>83.143082362052951</v>
      </c>
    </row>
    <row r="31" spans="1:28" s="436" customFormat="1" ht="17.100000000000001" customHeight="1" x14ac:dyDescent="0.2">
      <c r="A31" s="1453" t="s">
        <v>76</v>
      </c>
      <c r="B31" s="877" t="s">
        <v>67</v>
      </c>
      <c r="C31" s="878">
        <v>15.199270433582287</v>
      </c>
      <c r="D31" s="879">
        <v>19.491858496599022</v>
      </c>
      <c r="E31" s="879">
        <v>20.784501157582302</v>
      </c>
      <c r="F31" s="879">
        <v>26.48610152963839</v>
      </c>
      <c r="G31" s="880">
        <v>74.736703721069659</v>
      </c>
      <c r="H31" s="879">
        <v>60.318522594928815</v>
      </c>
      <c r="I31" s="879">
        <v>86.316233595706521</v>
      </c>
      <c r="J31" s="879">
        <v>94.360789237656988</v>
      </c>
      <c r="K31" s="879">
        <v>97.532156458908418</v>
      </c>
      <c r="L31" s="880">
        <v>99.246157850593676</v>
      </c>
      <c r="M31" s="879">
        <v>14.266180368420352</v>
      </c>
      <c r="N31" s="879">
        <v>17.826189001094665</v>
      </c>
      <c r="O31" s="879">
        <v>20.959767831918825</v>
      </c>
      <c r="P31" s="879">
        <v>20.641799201189613</v>
      </c>
      <c r="Q31" s="880">
        <v>31.036242642621385</v>
      </c>
      <c r="R31" s="879">
        <v>99.180749249146388</v>
      </c>
      <c r="S31" s="879">
        <v>41.576487609353208</v>
      </c>
      <c r="T31" s="879">
        <v>24.521152030795808</v>
      </c>
      <c r="U31" s="879">
        <v>15.715769040947148</v>
      </c>
      <c r="V31" s="879">
        <v>81.089705967986845</v>
      </c>
      <c r="W31" s="879">
        <v>26.786350514700569</v>
      </c>
      <c r="X31" s="879">
        <v>60.940060252360553</v>
      </c>
      <c r="Y31" s="879">
        <v>31.631424421087257</v>
      </c>
      <c r="Z31" s="879">
        <v>27.255748798630975</v>
      </c>
      <c r="AA31" s="879">
        <v>21.548984780167697</v>
      </c>
      <c r="AB31" s="881">
        <v>31.099411739658265</v>
      </c>
    </row>
    <row r="32" spans="1:28" s="436" customFormat="1" ht="17.100000000000001" customHeight="1" x14ac:dyDescent="0.2">
      <c r="A32" s="1453"/>
      <c r="B32" s="877" t="s">
        <v>69</v>
      </c>
      <c r="C32" s="878">
        <v>84.800729566417715</v>
      </c>
      <c r="D32" s="879">
        <v>80.508141503400836</v>
      </c>
      <c r="E32" s="879">
        <v>79.215498842417787</v>
      </c>
      <c r="F32" s="879">
        <v>73.513898470361838</v>
      </c>
      <c r="G32" s="880">
        <v>25.26329627893033</v>
      </c>
      <c r="H32" s="879">
        <v>39.68147740507127</v>
      </c>
      <c r="I32" s="879">
        <v>13.683766404293424</v>
      </c>
      <c r="J32" s="879">
        <v>5.6392107623430645</v>
      </c>
      <c r="K32" s="879">
        <v>2.4678435410916153</v>
      </c>
      <c r="L32" s="880">
        <v>0.75384214940632821</v>
      </c>
      <c r="M32" s="879">
        <v>85.733819631579848</v>
      </c>
      <c r="N32" s="879">
        <v>82.173810998905438</v>
      </c>
      <c r="O32" s="879">
        <v>79.040232168081261</v>
      </c>
      <c r="P32" s="879">
        <v>79.358200798810572</v>
      </c>
      <c r="Q32" s="880">
        <v>68.963757357378654</v>
      </c>
      <c r="R32" s="879">
        <v>0.81925075085363852</v>
      </c>
      <c r="S32" s="879">
        <v>58.42351239064687</v>
      </c>
      <c r="T32" s="879">
        <v>75.478847969204494</v>
      </c>
      <c r="U32" s="879">
        <v>84.284230959052792</v>
      </c>
      <c r="V32" s="879">
        <v>18.910294032013191</v>
      </c>
      <c r="W32" s="879">
        <v>73.213649485299641</v>
      </c>
      <c r="X32" s="879">
        <v>39.059939747639497</v>
      </c>
      <c r="Y32" s="879">
        <v>68.368575578912726</v>
      </c>
      <c r="Z32" s="879">
        <v>72.744251201368797</v>
      </c>
      <c r="AA32" s="879">
        <v>78.451015219832797</v>
      </c>
      <c r="AB32" s="881">
        <v>68.900588260341777</v>
      </c>
    </row>
    <row r="33" spans="1:28" s="436" customFormat="1" ht="17.100000000000001" customHeight="1" x14ac:dyDescent="0.2">
      <c r="A33" s="1453" t="s">
        <v>77</v>
      </c>
      <c r="B33" s="877" t="s">
        <v>67</v>
      </c>
      <c r="C33" s="878">
        <v>2.2151947486951817</v>
      </c>
      <c r="D33" s="879">
        <v>3.2053969841643601</v>
      </c>
      <c r="E33" s="879">
        <v>4.4773018990208264</v>
      </c>
      <c r="F33" s="879">
        <v>8.2365197358077733</v>
      </c>
      <c r="G33" s="880">
        <v>62.260685211792101</v>
      </c>
      <c r="H33" s="879">
        <v>36.033675435456139</v>
      </c>
      <c r="I33" s="879">
        <v>61.889479992557682</v>
      </c>
      <c r="J33" s="879">
        <v>85.641170461010447</v>
      </c>
      <c r="K33" s="879">
        <v>94.214624238157228</v>
      </c>
      <c r="L33" s="880">
        <v>97.920915492312105</v>
      </c>
      <c r="M33" s="879">
        <v>2.0489028545322729</v>
      </c>
      <c r="N33" s="879">
        <v>2.2507108561423514</v>
      </c>
      <c r="O33" s="879">
        <v>3.1563999449882676</v>
      </c>
      <c r="P33" s="879">
        <v>4.1678265064246007</v>
      </c>
      <c r="Q33" s="880">
        <v>14.19080463962519</v>
      </c>
      <c r="R33" s="879">
        <v>92.83181862448707</v>
      </c>
      <c r="S33" s="879">
        <v>25.222104383753276</v>
      </c>
      <c r="T33" s="879">
        <v>13.473736938035765</v>
      </c>
      <c r="U33" s="879">
        <v>9.3146087323918749</v>
      </c>
      <c r="V33" s="879">
        <v>58.378472629422575</v>
      </c>
      <c r="W33" s="879">
        <v>17.415567543522229</v>
      </c>
      <c r="X33" s="879">
        <v>53.50821674587786</v>
      </c>
      <c r="Y33" s="879">
        <v>14.071569671023305</v>
      </c>
      <c r="Z33" s="879">
        <v>7.1943358550739509</v>
      </c>
      <c r="AA33" s="879">
        <v>14.741404219990168</v>
      </c>
      <c r="AB33" s="881">
        <v>20.313958037949355</v>
      </c>
    </row>
    <row r="34" spans="1:28" s="436" customFormat="1" ht="17.100000000000001" customHeight="1" x14ac:dyDescent="0.2">
      <c r="A34" s="1453"/>
      <c r="B34" s="877" t="s">
        <v>69</v>
      </c>
      <c r="C34" s="878">
        <v>97.784805251304803</v>
      </c>
      <c r="D34" s="879">
        <v>96.794603015835605</v>
      </c>
      <c r="E34" s="879">
        <v>95.522698100979142</v>
      </c>
      <c r="F34" s="879">
        <v>91.763480264192282</v>
      </c>
      <c r="G34" s="880">
        <v>37.739314788207693</v>
      </c>
      <c r="H34" s="879">
        <v>63.966324564543818</v>
      </c>
      <c r="I34" s="879">
        <v>38.110520007442439</v>
      </c>
      <c r="J34" s="879">
        <v>14.358829538989562</v>
      </c>
      <c r="K34" s="879">
        <v>5.7853757618427126</v>
      </c>
      <c r="L34" s="880">
        <v>2.079084507687849</v>
      </c>
      <c r="M34" s="879">
        <v>97.951097145467685</v>
      </c>
      <c r="N34" s="879">
        <v>97.749289143857624</v>
      </c>
      <c r="O34" s="879">
        <v>96.843600055011692</v>
      </c>
      <c r="P34" s="879">
        <v>95.832173493575425</v>
      </c>
      <c r="Q34" s="880">
        <v>85.809195360374773</v>
      </c>
      <c r="R34" s="879">
        <v>7.1681813755128472</v>
      </c>
      <c r="S34" s="879">
        <v>74.777895616246809</v>
      </c>
      <c r="T34" s="879">
        <v>86.526263061964499</v>
      </c>
      <c r="U34" s="879">
        <v>90.685391267608111</v>
      </c>
      <c r="V34" s="879">
        <v>41.621527370577475</v>
      </c>
      <c r="W34" s="879">
        <v>82.584432456477955</v>
      </c>
      <c r="X34" s="879">
        <v>46.491783254122169</v>
      </c>
      <c r="Y34" s="879">
        <v>85.928430328976631</v>
      </c>
      <c r="Z34" s="879">
        <v>92.805664144925984</v>
      </c>
      <c r="AA34" s="879">
        <v>85.258595780009941</v>
      </c>
      <c r="AB34" s="881">
        <v>79.686041962050624</v>
      </c>
    </row>
    <row r="35" spans="1:28" s="436" customFormat="1" ht="17.100000000000001" customHeight="1" x14ac:dyDescent="0.2">
      <c r="A35" s="1453" t="s">
        <v>78</v>
      </c>
      <c r="B35" s="877" t="s">
        <v>67</v>
      </c>
      <c r="C35" s="878">
        <v>3.2608715316338284</v>
      </c>
      <c r="D35" s="879">
        <v>5.2457971158372327</v>
      </c>
      <c r="E35" s="879">
        <v>6.7934362561011943</v>
      </c>
      <c r="F35" s="879">
        <v>10.870113404682922</v>
      </c>
      <c r="G35" s="880">
        <v>66.47998009473983</v>
      </c>
      <c r="H35" s="879">
        <v>39.777219248924425</v>
      </c>
      <c r="I35" s="879">
        <v>62.558681525089774</v>
      </c>
      <c r="J35" s="879">
        <v>86.121949593890008</v>
      </c>
      <c r="K35" s="879">
        <v>94.253939481457195</v>
      </c>
      <c r="L35" s="880">
        <v>97.927882585758383</v>
      </c>
      <c r="M35" s="879">
        <v>2.5714698397946165</v>
      </c>
      <c r="N35" s="879">
        <v>3.5923942641704767</v>
      </c>
      <c r="O35" s="879">
        <v>4.7582278652835663</v>
      </c>
      <c r="P35" s="879">
        <v>6.0458678628309839</v>
      </c>
      <c r="Q35" s="880">
        <v>17.108821247941357</v>
      </c>
      <c r="R35" s="879">
        <v>93.025714396989272</v>
      </c>
      <c r="S35" s="879">
        <v>44.750299796868497</v>
      </c>
      <c r="T35" s="879">
        <v>20.50855869343599</v>
      </c>
      <c r="U35" s="879">
        <v>11.181370983787854</v>
      </c>
      <c r="V35" s="879">
        <v>66.82148148280038</v>
      </c>
      <c r="W35" s="879">
        <v>20.543874810980011</v>
      </c>
      <c r="X35" s="879">
        <v>66.462170807142797</v>
      </c>
      <c r="Y35" s="879">
        <v>21.992059574836237</v>
      </c>
      <c r="Z35" s="879">
        <v>11.65149373138601</v>
      </c>
      <c r="AA35" s="879">
        <v>27.605514950147565</v>
      </c>
      <c r="AB35" s="881">
        <v>26.484731165490842</v>
      </c>
    </row>
    <row r="36" spans="1:28" s="436" customFormat="1" ht="17.100000000000001" customHeight="1" x14ac:dyDescent="0.2">
      <c r="A36" s="1453"/>
      <c r="B36" s="877" t="s">
        <v>69</v>
      </c>
      <c r="C36" s="878">
        <v>96.739128468366161</v>
      </c>
      <c r="D36" s="879">
        <v>94.754202884162837</v>
      </c>
      <c r="E36" s="879">
        <v>93.206563743898812</v>
      </c>
      <c r="F36" s="879">
        <v>89.129886595317075</v>
      </c>
      <c r="G36" s="880">
        <v>33.520019905259957</v>
      </c>
      <c r="H36" s="879">
        <v>60.222780751075518</v>
      </c>
      <c r="I36" s="879">
        <v>37.441318474910332</v>
      </c>
      <c r="J36" s="879">
        <v>13.878050406110024</v>
      </c>
      <c r="K36" s="879">
        <v>5.7460605185427394</v>
      </c>
      <c r="L36" s="880">
        <v>2.0721174142415695</v>
      </c>
      <c r="M36" s="879">
        <v>97.428530160205369</v>
      </c>
      <c r="N36" s="879">
        <v>96.40760573582952</v>
      </c>
      <c r="O36" s="879">
        <v>95.241772134716484</v>
      </c>
      <c r="P36" s="879">
        <v>93.954132137169083</v>
      </c>
      <c r="Q36" s="880">
        <v>82.891178752058607</v>
      </c>
      <c r="R36" s="879">
        <v>6.9742856030106077</v>
      </c>
      <c r="S36" s="879">
        <v>55.249700203131432</v>
      </c>
      <c r="T36" s="879">
        <v>79.491441306563999</v>
      </c>
      <c r="U36" s="879">
        <v>88.818629016212086</v>
      </c>
      <c r="V36" s="879">
        <v>33.178518517199777</v>
      </c>
      <c r="W36" s="879">
        <v>79.456125189019971</v>
      </c>
      <c r="X36" s="879">
        <v>33.537829192857181</v>
      </c>
      <c r="Y36" s="879">
        <v>78.00794042516381</v>
      </c>
      <c r="Z36" s="879">
        <v>88.348506268613917</v>
      </c>
      <c r="AA36" s="879">
        <v>72.394485049852477</v>
      </c>
      <c r="AB36" s="881">
        <v>73.515268834509158</v>
      </c>
    </row>
    <row r="37" spans="1:28" s="436" customFormat="1" ht="17.100000000000001" customHeight="1" x14ac:dyDescent="0.2">
      <c r="A37" s="1453" t="s">
        <v>79</v>
      </c>
      <c r="B37" s="877" t="s">
        <v>67</v>
      </c>
      <c r="C37" s="878">
        <v>39.231315102471378</v>
      </c>
      <c r="D37" s="879">
        <v>34.905715230859293</v>
      </c>
      <c r="E37" s="879">
        <v>33.033323187153677</v>
      </c>
      <c r="F37" s="879">
        <v>31.833414670376381</v>
      </c>
      <c r="G37" s="880">
        <v>12.141490168746149</v>
      </c>
      <c r="H37" s="879">
        <v>23.371914491312371</v>
      </c>
      <c r="I37" s="879">
        <v>12.304499735113852</v>
      </c>
      <c r="J37" s="879">
        <v>4.1831678705116477</v>
      </c>
      <c r="K37" s="879">
        <v>1.8097547599188297</v>
      </c>
      <c r="L37" s="880">
        <v>0.58972685890600673</v>
      </c>
      <c r="M37" s="879">
        <v>39.454254184703814</v>
      </c>
      <c r="N37" s="879">
        <v>35.948461459043415</v>
      </c>
      <c r="O37" s="879">
        <v>33.487974280042913</v>
      </c>
      <c r="P37" s="879">
        <v>35.388768615578677</v>
      </c>
      <c r="Q37" s="880">
        <v>26.955419376771133</v>
      </c>
      <c r="R37" s="879">
        <v>1.5595945534048734</v>
      </c>
      <c r="S37" s="879">
        <v>50.316095959541109</v>
      </c>
      <c r="T37" s="879">
        <v>34.679941143727468</v>
      </c>
      <c r="U37" s="879">
        <v>26.318603754262394</v>
      </c>
      <c r="V37" s="879">
        <v>23.314829245314179</v>
      </c>
      <c r="W37" s="879">
        <v>12.529684146775258</v>
      </c>
      <c r="X37" s="879">
        <v>22.063564909347033</v>
      </c>
      <c r="Y37" s="879">
        <v>25.911527323134038</v>
      </c>
      <c r="Z37" s="879">
        <v>35.766441242575802</v>
      </c>
      <c r="AA37" s="879">
        <v>43.499752770917574</v>
      </c>
      <c r="AB37" s="881">
        <v>31.02365301230811</v>
      </c>
    </row>
    <row r="38" spans="1:28" s="436" customFormat="1" ht="17.100000000000001" customHeight="1" x14ac:dyDescent="0.2">
      <c r="A38" s="1453"/>
      <c r="B38" s="877" t="s">
        <v>69</v>
      </c>
      <c r="C38" s="878">
        <v>60.768684897528715</v>
      </c>
      <c r="D38" s="879">
        <v>65.094284769140614</v>
      </c>
      <c r="E38" s="879">
        <v>66.966676812846416</v>
      </c>
      <c r="F38" s="879">
        <v>68.166585329623871</v>
      </c>
      <c r="G38" s="880">
        <v>87.858509831253855</v>
      </c>
      <c r="H38" s="879">
        <v>76.628085508687775</v>
      </c>
      <c r="I38" s="879">
        <v>87.695500264886135</v>
      </c>
      <c r="J38" s="879">
        <v>95.816832129488461</v>
      </c>
      <c r="K38" s="879">
        <v>98.19024524008114</v>
      </c>
      <c r="L38" s="880">
        <v>99.410273141093981</v>
      </c>
      <c r="M38" s="879">
        <v>60.545745815296534</v>
      </c>
      <c r="N38" s="879">
        <v>64.051538540956642</v>
      </c>
      <c r="O38" s="879">
        <v>66.512025719957151</v>
      </c>
      <c r="P38" s="879">
        <v>64.611231384421544</v>
      </c>
      <c r="Q38" s="880">
        <v>73.044580623228768</v>
      </c>
      <c r="R38" s="879">
        <v>98.440405446595136</v>
      </c>
      <c r="S38" s="879">
        <v>49.683904040459012</v>
      </c>
      <c r="T38" s="879">
        <v>65.320058856272638</v>
      </c>
      <c r="U38" s="879">
        <v>73.681396245737503</v>
      </c>
      <c r="V38" s="879">
        <v>76.685170754685842</v>
      </c>
      <c r="W38" s="879">
        <v>87.470315853224946</v>
      </c>
      <c r="X38" s="879">
        <v>77.936435090652921</v>
      </c>
      <c r="Y38" s="879">
        <v>74.088472676865976</v>
      </c>
      <c r="Z38" s="879">
        <v>64.233558757423978</v>
      </c>
      <c r="AA38" s="879">
        <v>56.500247229082767</v>
      </c>
      <c r="AB38" s="881">
        <v>68.976346987692068</v>
      </c>
    </row>
    <row r="39" spans="1:28" s="436" customFormat="1" ht="17.100000000000001" customHeight="1" x14ac:dyDescent="0.2">
      <c r="A39" s="1453" t="s">
        <v>80</v>
      </c>
      <c r="B39" s="877" t="s">
        <v>67</v>
      </c>
      <c r="C39" s="878" t="s">
        <v>68</v>
      </c>
      <c r="D39" s="878" t="s">
        <v>68</v>
      </c>
      <c r="E39" s="878" t="s">
        <v>68</v>
      </c>
      <c r="F39" s="878" t="s">
        <v>68</v>
      </c>
      <c r="G39" s="878" t="s">
        <v>68</v>
      </c>
      <c r="H39" s="878" t="s">
        <v>68</v>
      </c>
      <c r="I39" s="878" t="s">
        <v>68</v>
      </c>
      <c r="J39" s="878" t="s">
        <v>68</v>
      </c>
      <c r="K39" s="878" t="s">
        <v>68</v>
      </c>
      <c r="L39" s="878" t="s">
        <v>68</v>
      </c>
      <c r="M39" s="878" t="s">
        <v>68</v>
      </c>
      <c r="N39" s="878" t="s">
        <v>68</v>
      </c>
      <c r="O39" s="878" t="s">
        <v>68</v>
      </c>
      <c r="P39" s="878" t="s">
        <v>68</v>
      </c>
      <c r="Q39" s="878" t="s">
        <v>68</v>
      </c>
      <c r="R39" s="878" t="s">
        <v>68</v>
      </c>
      <c r="S39" s="878" t="s">
        <v>68</v>
      </c>
      <c r="T39" s="878" t="s">
        <v>68</v>
      </c>
      <c r="U39" s="878" t="s">
        <v>68</v>
      </c>
      <c r="V39" s="878" t="s">
        <v>68</v>
      </c>
      <c r="W39" s="878" t="s">
        <v>68</v>
      </c>
      <c r="X39" s="878" t="s">
        <v>68</v>
      </c>
      <c r="Y39" s="878" t="s">
        <v>68</v>
      </c>
      <c r="Z39" s="878" t="s">
        <v>68</v>
      </c>
      <c r="AA39" s="878" t="s">
        <v>68</v>
      </c>
      <c r="AB39" s="878" t="s">
        <v>68</v>
      </c>
    </row>
    <row r="40" spans="1:28" s="436" customFormat="1" ht="17.100000000000001" customHeight="1" x14ac:dyDescent="0.2">
      <c r="A40" s="1453"/>
      <c r="B40" s="877" t="s">
        <v>69</v>
      </c>
      <c r="C40" s="878" t="s">
        <v>68</v>
      </c>
      <c r="D40" s="878" t="s">
        <v>68</v>
      </c>
      <c r="E40" s="878" t="s">
        <v>68</v>
      </c>
      <c r="F40" s="878" t="s">
        <v>68</v>
      </c>
      <c r="G40" s="878" t="s">
        <v>68</v>
      </c>
      <c r="H40" s="878" t="s">
        <v>68</v>
      </c>
      <c r="I40" s="878" t="s">
        <v>68</v>
      </c>
      <c r="J40" s="878" t="s">
        <v>68</v>
      </c>
      <c r="K40" s="878" t="s">
        <v>68</v>
      </c>
      <c r="L40" s="878" t="s">
        <v>68</v>
      </c>
      <c r="M40" s="878" t="s">
        <v>68</v>
      </c>
      <c r="N40" s="878" t="s">
        <v>68</v>
      </c>
      <c r="O40" s="878" t="s">
        <v>68</v>
      </c>
      <c r="P40" s="878" t="s">
        <v>68</v>
      </c>
      <c r="Q40" s="878" t="s">
        <v>68</v>
      </c>
      <c r="R40" s="878" t="s">
        <v>68</v>
      </c>
      <c r="S40" s="878" t="s">
        <v>68</v>
      </c>
      <c r="T40" s="878" t="s">
        <v>68</v>
      </c>
      <c r="U40" s="878" t="s">
        <v>68</v>
      </c>
      <c r="V40" s="878" t="s">
        <v>68</v>
      </c>
      <c r="W40" s="878" t="s">
        <v>68</v>
      </c>
      <c r="X40" s="878" t="s">
        <v>68</v>
      </c>
      <c r="Y40" s="878" t="s">
        <v>68</v>
      </c>
      <c r="Z40" s="878" t="s">
        <v>68</v>
      </c>
      <c r="AA40" s="878" t="s">
        <v>68</v>
      </c>
      <c r="AB40" s="878" t="s">
        <v>68</v>
      </c>
    </row>
    <row r="41" spans="1:28" s="436" customFormat="1" ht="17.100000000000001" customHeight="1" x14ac:dyDescent="0.2">
      <c r="A41" s="1453" t="s">
        <v>81</v>
      </c>
      <c r="B41" s="877" t="s">
        <v>67</v>
      </c>
      <c r="C41" s="878" t="s">
        <v>68</v>
      </c>
      <c r="D41" s="878" t="s">
        <v>68</v>
      </c>
      <c r="E41" s="878" t="s">
        <v>68</v>
      </c>
      <c r="F41" s="878" t="s">
        <v>68</v>
      </c>
      <c r="G41" s="878" t="s">
        <v>68</v>
      </c>
      <c r="H41" s="878" t="s">
        <v>68</v>
      </c>
      <c r="I41" s="878" t="s">
        <v>68</v>
      </c>
      <c r="J41" s="878" t="s">
        <v>68</v>
      </c>
      <c r="K41" s="878" t="s">
        <v>68</v>
      </c>
      <c r="L41" s="878" t="s">
        <v>68</v>
      </c>
      <c r="M41" s="878" t="s">
        <v>68</v>
      </c>
      <c r="N41" s="878" t="s">
        <v>68</v>
      </c>
      <c r="O41" s="878" t="s">
        <v>68</v>
      </c>
      <c r="P41" s="878" t="s">
        <v>68</v>
      </c>
      <c r="Q41" s="878" t="s">
        <v>68</v>
      </c>
      <c r="R41" s="878" t="s">
        <v>68</v>
      </c>
      <c r="S41" s="878" t="s">
        <v>68</v>
      </c>
      <c r="T41" s="878" t="s">
        <v>68</v>
      </c>
      <c r="U41" s="878" t="s">
        <v>68</v>
      </c>
      <c r="V41" s="878" t="s">
        <v>68</v>
      </c>
      <c r="W41" s="878" t="s">
        <v>68</v>
      </c>
      <c r="X41" s="878" t="s">
        <v>68</v>
      </c>
      <c r="Y41" s="878" t="s">
        <v>68</v>
      </c>
      <c r="Z41" s="878" t="s">
        <v>68</v>
      </c>
      <c r="AA41" s="878" t="s">
        <v>68</v>
      </c>
      <c r="AB41" s="878" t="s">
        <v>68</v>
      </c>
    </row>
    <row r="42" spans="1:28" s="436" customFormat="1" ht="17.100000000000001" customHeight="1" x14ac:dyDescent="0.2">
      <c r="A42" s="1453"/>
      <c r="B42" s="877" t="s">
        <v>69</v>
      </c>
      <c r="C42" s="878" t="s">
        <v>68</v>
      </c>
      <c r="D42" s="878" t="s">
        <v>68</v>
      </c>
      <c r="E42" s="878" t="s">
        <v>68</v>
      </c>
      <c r="F42" s="878" t="s">
        <v>68</v>
      </c>
      <c r="G42" s="878" t="s">
        <v>68</v>
      </c>
      <c r="H42" s="878" t="s">
        <v>68</v>
      </c>
      <c r="I42" s="878" t="s">
        <v>68</v>
      </c>
      <c r="J42" s="878" t="s">
        <v>68</v>
      </c>
      <c r="K42" s="878" t="s">
        <v>68</v>
      </c>
      <c r="L42" s="878" t="s">
        <v>68</v>
      </c>
      <c r="M42" s="878" t="s">
        <v>68</v>
      </c>
      <c r="N42" s="878" t="s">
        <v>68</v>
      </c>
      <c r="O42" s="878" t="s">
        <v>68</v>
      </c>
      <c r="P42" s="878" t="s">
        <v>68</v>
      </c>
      <c r="Q42" s="878" t="s">
        <v>68</v>
      </c>
      <c r="R42" s="878" t="s">
        <v>68</v>
      </c>
      <c r="S42" s="878" t="s">
        <v>68</v>
      </c>
      <c r="T42" s="878" t="s">
        <v>68</v>
      </c>
      <c r="U42" s="878" t="s">
        <v>68</v>
      </c>
      <c r="V42" s="878" t="s">
        <v>68</v>
      </c>
      <c r="W42" s="878" t="s">
        <v>68</v>
      </c>
      <c r="X42" s="878" t="s">
        <v>68</v>
      </c>
      <c r="Y42" s="878" t="s">
        <v>68</v>
      </c>
      <c r="Z42" s="878" t="s">
        <v>68</v>
      </c>
      <c r="AA42" s="878" t="s">
        <v>68</v>
      </c>
      <c r="AB42" s="878" t="s">
        <v>68</v>
      </c>
    </row>
    <row r="43" spans="1:28" s="436" customFormat="1" ht="17.100000000000001" customHeight="1" x14ac:dyDescent="0.2">
      <c r="A43" s="1453" t="s">
        <v>82</v>
      </c>
      <c r="B43" s="877" t="s">
        <v>67</v>
      </c>
      <c r="C43" s="878" t="s">
        <v>68</v>
      </c>
      <c r="D43" s="878" t="s">
        <v>68</v>
      </c>
      <c r="E43" s="878" t="s">
        <v>68</v>
      </c>
      <c r="F43" s="878" t="s">
        <v>68</v>
      </c>
      <c r="G43" s="878" t="s">
        <v>68</v>
      </c>
      <c r="H43" s="878" t="s">
        <v>68</v>
      </c>
      <c r="I43" s="878" t="s">
        <v>68</v>
      </c>
      <c r="J43" s="878" t="s">
        <v>68</v>
      </c>
      <c r="K43" s="878" t="s">
        <v>68</v>
      </c>
      <c r="L43" s="878" t="s">
        <v>68</v>
      </c>
      <c r="M43" s="878" t="s">
        <v>68</v>
      </c>
      <c r="N43" s="878" t="s">
        <v>68</v>
      </c>
      <c r="O43" s="878" t="s">
        <v>68</v>
      </c>
      <c r="P43" s="878" t="s">
        <v>68</v>
      </c>
      <c r="Q43" s="878" t="s">
        <v>68</v>
      </c>
      <c r="R43" s="878" t="s">
        <v>68</v>
      </c>
      <c r="S43" s="878" t="s">
        <v>68</v>
      </c>
      <c r="T43" s="878" t="s">
        <v>68</v>
      </c>
      <c r="U43" s="878" t="s">
        <v>68</v>
      </c>
      <c r="V43" s="878" t="s">
        <v>68</v>
      </c>
      <c r="W43" s="878" t="s">
        <v>68</v>
      </c>
      <c r="X43" s="878" t="s">
        <v>68</v>
      </c>
      <c r="Y43" s="878" t="s">
        <v>68</v>
      </c>
      <c r="Z43" s="878" t="s">
        <v>68</v>
      </c>
      <c r="AA43" s="878" t="s">
        <v>68</v>
      </c>
      <c r="AB43" s="878" t="s">
        <v>68</v>
      </c>
    </row>
    <row r="44" spans="1:28" s="436" customFormat="1" ht="17.100000000000001" customHeight="1" x14ac:dyDescent="0.2">
      <c r="A44" s="1453"/>
      <c r="B44" s="877" t="s">
        <v>69</v>
      </c>
      <c r="C44" s="878" t="s">
        <v>68</v>
      </c>
      <c r="D44" s="878" t="s">
        <v>68</v>
      </c>
      <c r="E44" s="878" t="s">
        <v>68</v>
      </c>
      <c r="F44" s="878" t="s">
        <v>68</v>
      </c>
      <c r="G44" s="878" t="s">
        <v>68</v>
      </c>
      <c r="H44" s="878" t="s">
        <v>68</v>
      </c>
      <c r="I44" s="878" t="s">
        <v>68</v>
      </c>
      <c r="J44" s="878" t="s">
        <v>68</v>
      </c>
      <c r="K44" s="878" t="s">
        <v>68</v>
      </c>
      <c r="L44" s="878" t="s">
        <v>68</v>
      </c>
      <c r="M44" s="878" t="s">
        <v>68</v>
      </c>
      <c r="N44" s="878" t="s">
        <v>68</v>
      </c>
      <c r="O44" s="878" t="s">
        <v>68</v>
      </c>
      <c r="P44" s="878" t="s">
        <v>68</v>
      </c>
      <c r="Q44" s="878" t="s">
        <v>68</v>
      </c>
      <c r="R44" s="878" t="s">
        <v>68</v>
      </c>
      <c r="S44" s="878" t="s">
        <v>68</v>
      </c>
      <c r="T44" s="878" t="s">
        <v>68</v>
      </c>
      <c r="U44" s="878" t="s">
        <v>68</v>
      </c>
      <c r="V44" s="878" t="s">
        <v>68</v>
      </c>
      <c r="W44" s="878" t="s">
        <v>68</v>
      </c>
      <c r="X44" s="878" t="s">
        <v>68</v>
      </c>
      <c r="Y44" s="878" t="s">
        <v>68</v>
      </c>
      <c r="Z44" s="878" t="s">
        <v>68</v>
      </c>
      <c r="AA44" s="878" t="s">
        <v>68</v>
      </c>
      <c r="AB44" s="878" t="s">
        <v>68</v>
      </c>
    </row>
    <row r="45" spans="1:28" s="436" customFormat="1" ht="17.100000000000001" customHeight="1" x14ac:dyDescent="0.2">
      <c r="A45" s="1453" t="s">
        <v>83</v>
      </c>
      <c r="B45" s="877" t="s">
        <v>67</v>
      </c>
      <c r="C45" s="878" t="s">
        <v>68</v>
      </c>
      <c r="D45" s="878" t="s">
        <v>68</v>
      </c>
      <c r="E45" s="878" t="s">
        <v>68</v>
      </c>
      <c r="F45" s="878" t="s">
        <v>68</v>
      </c>
      <c r="G45" s="878" t="s">
        <v>68</v>
      </c>
      <c r="H45" s="878" t="s">
        <v>68</v>
      </c>
      <c r="I45" s="878" t="s">
        <v>68</v>
      </c>
      <c r="J45" s="878" t="s">
        <v>68</v>
      </c>
      <c r="K45" s="878" t="s">
        <v>68</v>
      </c>
      <c r="L45" s="878" t="s">
        <v>68</v>
      </c>
      <c r="M45" s="878" t="s">
        <v>68</v>
      </c>
      <c r="N45" s="878" t="s">
        <v>68</v>
      </c>
      <c r="O45" s="878" t="s">
        <v>68</v>
      </c>
      <c r="P45" s="878" t="s">
        <v>68</v>
      </c>
      <c r="Q45" s="878" t="s">
        <v>68</v>
      </c>
      <c r="R45" s="878" t="s">
        <v>68</v>
      </c>
      <c r="S45" s="878" t="s">
        <v>68</v>
      </c>
      <c r="T45" s="878" t="s">
        <v>68</v>
      </c>
      <c r="U45" s="878" t="s">
        <v>68</v>
      </c>
      <c r="V45" s="878" t="s">
        <v>68</v>
      </c>
      <c r="W45" s="878" t="s">
        <v>68</v>
      </c>
      <c r="X45" s="878" t="s">
        <v>68</v>
      </c>
      <c r="Y45" s="878" t="s">
        <v>68</v>
      </c>
      <c r="Z45" s="878" t="s">
        <v>68</v>
      </c>
      <c r="AA45" s="878" t="s">
        <v>68</v>
      </c>
      <c r="AB45" s="878" t="s">
        <v>68</v>
      </c>
    </row>
    <row r="46" spans="1:28" s="436" customFormat="1" ht="17.100000000000001" customHeight="1" x14ac:dyDescent="0.2">
      <c r="A46" s="1479"/>
      <c r="B46" s="882" t="s">
        <v>69</v>
      </c>
      <c r="C46" s="883" t="s">
        <v>68</v>
      </c>
      <c r="D46" s="883" t="s">
        <v>68</v>
      </c>
      <c r="E46" s="883" t="s">
        <v>68</v>
      </c>
      <c r="F46" s="883" t="s">
        <v>68</v>
      </c>
      <c r="G46" s="883" t="s">
        <v>68</v>
      </c>
      <c r="H46" s="883" t="s">
        <v>68</v>
      </c>
      <c r="I46" s="883" t="s">
        <v>68</v>
      </c>
      <c r="J46" s="883" t="s">
        <v>68</v>
      </c>
      <c r="K46" s="883" t="s">
        <v>68</v>
      </c>
      <c r="L46" s="883" t="s">
        <v>68</v>
      </c>
      <c r="M46" s="883" t="s">
        <v>68</v>
      </c>
      <c r="N46" s="883" t="s">
        <v>68</v>
      </c>
      <c r="O46" s="883" t="s">
        <v>68</v>
      </c>
      <c r="P46" s="883" t="s">
        <v>68</v>
      </c>
      <c r="Q46" s="883" t="s">
        <v>68</v>
      </c>
      <c r="R46" s="883" t="s">
        <v>68</v>
      </c>
      <c r="S46" s="883" t="s">
        <v>68</v>
      </c>
      <c r="T46" s="883" t="s">
        <v>68</v>
      </c>
      <c r="U46" s="883" t="s">
        <v>68</v>
      </c>
      <c r="V46" s="883" t="s">
        <v>68</v>
      </c>
      <c r="W46" s="883" t="s">
        <v>68</v>
      </c>
      <c r="X46" s="883" t="s">
        <v>68</v>
      </c>
      <c r="Y46" s="883" t="s">
        <v>68</v>
      </c>
      <c r="Z46" s="883" t="s">
        <v>68</v>
      </c>
      <c r="AA46" s="883" t="s">
        <v>68</v>
      </c>
      <c r="AB46" s="883" t="s">
        <v>68</v>
      </c>
    </row>
    <row r="47" spans="1:28" s="436" customFormat="1" ht="20.100000000000001" customHeight="1" x14ac:dyDescent="0.2">
      <c r="A47" s="1480" t="s">
        <v>366</v>
      </c>
      <c r="B47" s="1481"/>
      <c r="C47" s="1484" t="s">
        <v>48</v>
      </c>
      <c r="D47" s="1475"/>
      <c r="E47" s="1475"/>
      <c r="F47" s="1475"/>
      <c r="G47" s="1474"/>
      <c r="H47" s="1474" t="s">
        <v>49</v>
      </c>
      <c r="I47" s="1475"/>
      <c r="J47" s="1475"/>
      <c r="K47" s="1475"/>
      <c r="L47" s="1474"/>
      <c r="M47" s="1474" t="s">
        <v>50</v>
      </c>
      <c r="N47" s="1475"/>
      <c r="O47" s="1475"/>
      <c r="P47" s="1475"/>
      <c r="Q47" s="1474"/>
      <c r="R47" s="1474" t="s">
        <v>51</v>
      </c>
      <c r="S47" s="1475"/>
      <c r="T47" s="1475"/>
      <c r="U47" s="1475"/>
      <c r="V47" s="1475"/>
      <c r="W47" s="1475"/>
      <c r="X47" s="1475"/>
      <c r="Y47" s="1475"/>
      <c r="Z47" s="1475"/>
      <c r="AA47" s="1475"/>
      <c r="AB47" s="1476"/>
    </row>
    <row r="48" spans="1:28" s="852" customFormat="1" ht="20.100000000000001" customHeight="1" x14ac:dyDescent="0.2">
      <c r="A48" s="1482"/>
      <c r="B48" s="1483"/>
      <c r="C48" s="884" t="s">
        <v>0</v>
      </c>
      <c r="D48" s="885" t="s">
        <v>1</v>
      </c>
      <c r="E48" s="885" t="s">
        <v>2</v>
      </c>
      <c r="F48" s="885" t="s">
        <v>3</v>
      </c>
      <c r="G48" s="886" t="s">
        <v>4</v>
      </c>
      <c r="H48" s="885" t="s">
        <v>0</v>
      </c>
      <c r="I48" s="885" t="s">
        <v>1</v>
      </c>
      <c r="J48" s="885" t="s">
        <v>2</v>
      </c>
      <c r="K48" s="885" t="s">
        <v>3</v>
      </c>
      <c r="L48" s="886" t="s">
        <v>4</v>
      </c>
      <c r="M48" s="885" t="s">
        <v>0</v>
      </c>
      <c r="N48" s="885" t="s">
        <v>1</v>
      </c>
      <c r="O48" s="885" t="s">
        <v>2</v>
      </c>
      <c r="P48" s="885" t="s">
        <v>3</v>
      </c>
      <c r="Q48" s="886" t="s">
        <v>4</v>
      </c>
      <c r="R48" s="885" t="s">
        <v>362</v>
      </c>
      <c r="S48" s="885" t="s">
        <v>188</v>
      </c>
      <c r="T48" s="885" t="s">
        <v>54</v>
      </c>
      <c r="U48" s="885" t="s">
        <v>363</v>
      </c>
      <c r="V48" s="885" t="s">
        <v>56</v>
      </c>
      <c r="W48" s="885" t="s">
        <v>57</v>
      </c>
      <c r="X48" s="885" t="s">
        <v>58</v>
      </c>
      <c r="Y48" s="885" t="s">
        <v>364</v>
      </c>
      <c r="Z48" s="885" t="s">
        <v>365</v>
      </c>
      <c r="AA48" s="885" t="s">
        <v>61</v>
      </c>
      <c r="AB48" s="887" t="s">
        <v>62</v>
      </c>
    </row>
    <row r="49" spans="1:28" s="436" customFormat="1" ht="17.100000000000001" customHeight="1" x14ac:dyDescent="0.2">
      <c r="A49" s="1477" t="s">
        <v>84</v>
      </c>
      <c r="B49" s="888" t="s">
        <v>85</v>
      </c>
      <c r="C49" s="889">
        <v>9.2998074920978054E-3</v>
      </c>
      <c r="D49" s="890">
        <v>4.6926032605688263E-2</v>
      </c>
      <c r="E49" s="890">
        <v>4.7954267586011626E-4</v>
      </c>
      <c r="F49" s="890">
        <v>7.9131452580517264E-2</v>
      </c>
      <c r="G49" s="891">
        <v>3.4635633012459075</v>
      </c>
      <c r="H49" s="890">
        <v>0.51197051425269291</v>
      </c>
      <c r="I49" s="890">
        <v>2.2953970379944422</v>
      </c>
      <c r="J49" s="890">
        <v>3.2760522373816587</v>
      </c>
      <c r="K49" s="890">
        <v>2.9499143849123262</v>
      </c>
      <c r="L49" s="891">
        <v>11.453340579762729</v>
      </c>
      <c r="M49" s="890">
        <v>1.1020872117489774E-2</v>
      </c>
      <c r="N49" s="890">
        <v>2.7802678888272338E-2</v>
      </c>
      <c r="O49" s="890">
        <v>2.8366211200865025E-2</v>
      </c>
      <c r="P49" s="890">
        <v>0</v>
      </c>
      <c r="Q49" s="891">
        <v>0.41138630559647132</v>
      </c>
      <c r="R49" s="890">
        <v>8.2495016180985345</v>
      </c>
      <c r="S49" s="890">
        <v>2.0765341883849322</v>
      </c>
      <c r="T49" s="890">
        <v>5.0217459445494307E-2</v>
      </c>
      <c r="U49" s="890">
        <v>0</v>
      </c>
      <c r="V49" s="890">
        <v>3.6360155800484293</v>
      </c>
      <c r="W49" s="890">
        <v>1.6650333301674987</v>
      </c>
      <c r="X49" s="890">
        <v>4.8233714401292529</v>
      </c>
      <c r="Y49" s="890">
        <v>0.6374453536186887</v>
      </c>
      <c r="Z49" s="890">
        <v>0.13848983600791093</v>
      </c>
      <c r="AA49" s="890">
        <v>0.22192664646994925</v>
      </c>
      <c r="AB49" s="892">
        <v>1.1169030986205146</v>
      </c>
    </row>
    <row r="50" spans="1:28" s="436" customFormat="1" ht="17.100000000000001" customHeight="1" x14ac:dyDescent="0.2">
      <c r="A50" s="1478"/>
      <c r="B50" s="893" t="s">
        <v>283</v>
      </c>
      <c r="C50" s="894">
        <v>0.19094925561289422</v>
      </c>
      <c r="D50" s="895">
        <v>0.20772989249475776</v>
      </c>
      <c r="E50" s="895">
        <v>1.0997290013082577</v>
      </c>
      <c r="F50" s="895">
        <v>2.5760093103449959</v>
      </c>
      <c r="G50" s="896">
        <v>47.640222341700536</v>
      </c>
      <c r="H50" s="895">
        <v>17.258205616145865</v>
      </c>
      <c r="I50" s="895">
        <v>41.453582239277878</v>
      </c>
      <c r="J50" s="895">
        <v>68.334271162155673</v>
      </c>
      <c r="K50" s="895">
        <v>84.769379048981875</v>
      </c>
      <c r="L50" s="896">
        <v>80.125803652152868</v>
      </c>
      <c r="M50" s="895">
        <v>0.12389202057588851</v>
      </c>
      <c r="N50" s="895">
        <v>0.17581278201908357</v>
      </c>
      <c r="O50" s="895">
        <v>0.44370116944141097</v>
      </c>
      <c r="P50" s="895">
        <v>0.75068501856708991</v>
      </c>
      <c r="Q50" s="896">
        <v>5.8253614638853026</v>
      </c>
      <c r="R50" s="895">
        <v>76.076398231414558</v>
      </c>
      <c r="S50" s="895">
        <v>15.969940371196003</v>
      </c>
      <c r="T50" s="895">
        <v>7.7886416950262536</v>
      </c>
      <c r="U50" s="895">
        <v>5.7636646287293001</v>
      </c>
      <c r="V50" s="895">
        <v>33.06325720753118</v>
      </c>
      <c r="W50" s="895">
        <v>9.1234932816318786</v>
      </c>
      <c r="X50" s="895">
        <v>31.299714062247862</v>
      </c>
      <c r="Y50" s="895">
        <v>8.3445435852388368</v>
      </c>
      <c r="Z50" s="895">
        <v>4.4496347807115741</v>
      </c>
      <c r="AA50" s="895">
        <v>3.9335979751762813</v>
      </c>
      <c r="AB50" s="897">
        <v>15.410255340603452</v>
      </c>
    </row>
    <row r="51" spans="1:28" s="436" customFormat="1" ht="17.100000000000001" customHeight="1" x14ac:dyDescent="0.2">
      <c r="A51" s="1478"/>
      <c r="B51" s="893" t="s">
        <v>367</v>
      </c>
      <c r="C51" s="894">
        <v>0.51003047022086723</v>
      </c>
      <c r="D51" s="895">
        <v>0.90150029911409724</v>
      </c>
      <c r="E51" s="895">
        <v>1.1319046540270683</v>
      </c>
      <c r="F51" s="895">
        <v>2.2035838322878751</v>
      </c>
      <c r="G51" s="896">
        <v>7.4030038652171823</v>
      </c>
      <c r="H51" s="895">
        <v>16.005963290889273</v>
      </c>
      <c r="I51" s="895">
        <v>17.579662446727916</v>
      </c>
      <c r="J51" s="895">
        <v>12.900446461909251</v>
      </c>
      <c r="K51" s="895">
        <v>5.5162314932511274</v>
      </c>
      <c r="L51" s="896">
        <v>3.0112646997267078</v>
      </c>
      <c r="M51" s="895">
        <v>0.27006688970715653</v>
      </c>
      <c r="N51" s="895">
        <v>0.19549108524380102</v>
      </c>
      <c r="O51" s="895">
        <v>0.62033971342875205</v>
      </c>
      <c r="P51" s="895">
        <v>1.1160820212979832</v>
      </c>
      <c r="Q51" s="896">
        <v>2.0184439144691155</v>
      </c>
      <c r="R51" s="895">
        <v>6.038602579373765</v>
      </c>
      <c r="S51" s="895">
        <v>4.3584846275339704</v>
      </c>
      <c r="T51" s="895">
        <v>1.5968553831802286</v>
      </c>
      <c r="U51" s="895">
        <v>1.3272353743561218</v>
      </c>
      <c r="V51" s="895">
        <v>18.055693657589433</v>
      </c>
      <c r="W51" s="895">
        <v>5.6503779569339301</v>
      </c>
      <c r="X51" s="895">
        <v>11.64347819701935</v>
      </c>
      <c r="Y51" s="895">
        <v>2.7261179362910282</v>
      </c>
      <c r="Z51" s="895">
        <v>1.3005476098736009</v>
      </c>
      <c r="AA51" s="895">
        <v>5.52217004640793</v>
      </c>
      <c r="AB51" s="897">
        <v>1.9778706921801181</v>
      </c>
    </row>
    <row r="52" spans="1:28" s="436" customFormat="1" ht="17.100000000000001" customHeight="1" x14ac:dyDescent="0.2">
      <c r="A52" s="1478"/>
      <c r="B52" s="893" t="s">
        <v>284</v>
      </c>
      <c r="C52" s="894">
        <v>14.488990900256441</v>
      </c>
      <c r="D52" s="895">
        <v>18.335702272384481</v>
      </c>
      <c r="E52" s="895">
        <v>18.552387959571131</v>
      </c>
      <c r="F52" s="895">
        <v>21.624775780735636</v>
      </c>
      <c r="G52" s="896">
        <v>15.619181757653475</v>
      </c>
      <c r="H52" s="895">
        <v>26.52564735368248</v>
      </c>
      <c r="I52" s="895">
        <v>24.922352127663082</v>
      </c>
      <c r="J52" s="895">
        <v>9.513142273923032</v>
      </c>
      <c r="K52" s="895">
        <v>3.6992859410149133</v>
      </c>
      <c r="L52" s="896">
        <v>1.7964117414372378</v>
      </c>
      <c r="M52" s="895">
        <v>13.861200586019818</v>
      </c>
      <c r="N52" s="895">
        <v>17.427082454943505</v>
      </c>
      <c r="O52" s="895">
        <v>19.867360737847793</v>
      </c>
      <c r="P52" s="895">
        <v>18.77503216132455</v>
      </c>
      <c r="Q52" s="896">
        <v>22.770241930181548</v>
      </c>
      <c r="R52" s="895">
        <v>6.718544411849364</v>
      </c>
      <c r="S52" s="895">
        <v>19.171528422238314</v>
      </c>
      <c r="T52" s="895">
        <v>15.085437493143861</v>
      </c>
      <c r="U52" s="895">
        <v>8.6154003800264896</v>
      </c>
      <c r="V52" s="895">
        <v>23.495884911677564</v>
      </c>
      <c r="W52" s="895">
        <v>10.258697511991583</v>
      </c>
      <c r="X52" s="895">
        <v>11.720618057259816</v>
      </c>
      <c r="Y52" s="895">
        <v>19.923317545938733</v>
      </c>
      <c r="Z52" s="895">
        <v>21.367076572037892</v>
      </c>
      <c r="AA52" s="895">
        <v>11.658748964632872</v>
      </c>
      <c r="AB52" s="897">
        <v>12.264623409531032</v>
      </c>
    </row>
    <row r="53" spans="1:28" s="436" customFormat="1" ht="17.100000000000001" customHeight="1" x14ac:dyDescent="0.2">
      <c r="A53" s="1478"/>
      <c r="B53" s="893" t="s">
        <v>193</v>
      </c>
      <c r="C53" s="894">
        <v>8.4573942793582884</v>
      </c>
      <c r="D53" s="895">
        <v>10.943137662784768</v>
      </c>
      <c r="E53" s="895">
        <v>13.961703013557415</v>
      </c>
      <c r="F53" s="895">
        <v>16.375615922137282</v>
      </c>
      <c r="G53" s="896">
        <v>6.0055373167204484</v>
      </c>
      <c r="H53" s="895">
        <v>9.555178625024709</v>
      </c>
      <c r="I53" s="895">
        <v>4.2253625456527475</v>
      </c>
      <c r="J53" s="895">
        <v>0.70044072069069363</v>
      </c>
      <c r="K53" s="895">
        <v>0.43687118715167361</v>
      </c>
      <c r="L53" s="896">
        <v>0.10400123651944301</v>
      </c>
      <c r="M53" s="895">
        <v>8.7542999959407641</v>
      </c>
      <c r="N53" s="895">
        <v>9.9600152009447669</v>
      </c>
      <c r="O53" s="895">
        <v>13.13254271244417</v>
      </c>
      <c r="P53" s="895">
        <v>16.20032754122774</v>
      </c>
      <c r="Q53" s="896">
        <v>15.220894507434855</v>
      </c>
      <c r="R53" s="895">
        <v>5.7624412551901427E-2</v>
      </c>
      <c r="S53" s="895">
        <v>2.6583696279511932</v>
      </c>
      <c r="T53" s="895">
        <v>20.038513258178561</v>
      </c>
      <c r="U53" s="895">
        <v>51.613581398840083</v>
      </c>
      <c r="V53" s="895">
        <v>1.2035216472482422</v>
      </c>
      <c r="W53" s="895">
        <v>30.184483839224914</v>
      </c>
      <c r="X53" s="895">
        <v>0.83121634110050102</v>
      </c>
      <c r="Y53" s="895">
        <v>6.4960348169417923</v>
      </c>
      <c r="Z53" s="895">
        <v>4.2959515336809417</v>
      </c>
      <c r="AA53" s="895">
        <v>0.26071021953854567</v>
      </c>
      <c r="AB53" s="897">
        <v>37.319642245540372</v>
      </c>
    </row>
    <row r="54" spans="1:28" s="436" customFormat="1" ht="17.100000000000001" customHeight="1" x14ac:dyDescent="0.2">
      <c r="A54" s="1478"/>
      <c r="B54" s="893" t="s">
        <v>194</v>
      </c>
      <c r="C54" s="894">
        <v>5.9633145998764752</v>
      </c>
      <c r="D54" s="895">
        <v>6.6546397621476574</v>
      </c>
      <c r="E54" s="895">
        <v>5.8251896351722943</v>
      </c>
      <c r="F54" s="895">
        <v>7.7361966115442948</v>
      </c>
      <c r="G54" s="896">
        <v>5.6500618028170297</v>
      </c>
      <c r="H54" s="895">
        <v>6.1758916936448802</v>
      </c>
      <c r="I54" s="895">
        <v>3.6221634005126111</v>
      </c>
      <c r="J54" s="895">
        <v>1.344430170551203</v>
      </c>
      <c r="K54" s="895">
        <v>0.23999037676879306</v>
      </c>
      <c r="L54" s="896">
        <v>0.2976083677888483</v>
      </c>
      <c r="M54" s="895">
        <v>6.1645605251607991</v>
      </c>
      <c r="N54" s="895">
        <v>6.8848296199716801</v>
      </c>
      <c r="O54" s="895">
        <v>5.6549173899626854</v>
      </c>
      <c r="P54" s="895">
        <v>5.8073217620483994</v>
      </c>
      <c r="Q54" s="896">
        <v>11.041269138562445</v>
      </c>
      <c r="R54" s="895">
        <v>0</v>
      </c>
      <c r="S54" s="895">
        <v>2.515288001926185</v>
      </c>
      <c r="T54" s="895">
        <v>4.9290186606963511</v>
      </c>
      <c r="U54" s="895">
        <v>6.073644183558943</v>
      </c>
      <c r="V54" s="895">
        <v>1.8982092846441743</v>
      </c>
      <c r="W54" s="895">
        <v>6.4675472966642724</v>
      </c>
      <c r="X54" s="895">
        <v>11.141860491409028</v>
      </c>
      <c r="Y54" s="895">
        <v>6.1437405127203988</v>
      </c>
      <c r="Z54" s="895">
        <v>8.6806124579234538</v>
      </c>
      <c r="AA54" s="895">
        <v>17.961517679606246</v>
      </c>
      <c r="AB54" s="897">
        <v>3.1874945237820249</v>
      </c>
    </row>
    <row r="55" spans="1:28" s="436" customFormat="1" ht="17.100000000000001" customHeight="1" x14ac:dyDescent="0.2">
      <c r="A55" s="1478"/>
      <c r="B55" s="893" t="s">
        <v>191</v>
      </c>
      <c r="C55" s="894">
        <v>8.4821746941996867</v>
      </c>
      <c r="D55" s="895">
        <v>3.9119284562727299</v>
      </c>
      <c r="E55" s="895">
        <v>4.1406746930604292</v>
      </c>
      <c r="F55" s="895">
        <v>4.5286488787589914</v>
      </c>
      <c r="G55" s="896">
        <v>1.5738220296849261</v>
      </c>
      <c r="H55" s="895">
        <v>0.65616293007325577</v>
      </c>
      <c r="I55" s="895">
        <v>0.14361934113456126</v>
      </c>
      <c r="J55" s="895">
        <v>0.38327581251015402</v>
      </c>
      <c r="K55" s="895">
        <v>0</v>
      </c>
      <c r="L55" s="896">
        <v>0</v>
      </c>
      <c r="M55" s="895">
        <v>9.2733176870386576</v>
      </c>
      <c r="N55" s="895">
        <v>4.2570450527266805</v>
      </c>
      <c r="O55" s="895">
        <v>4.0901451111975931</v>
      </c>
      <c r="P55" s="895">
        <v>4.3523848024273057</v>
      </c>
      <c r="Q55" s="896">
        <v>4.6316901922429636</v>
      </c>
      <c r="R55" s="895">
        <v>0</v>
      </c>
      <c r="S55" s="895">
        <v>11.830753228441814</v>
      </c>
      <c r="T55" s="895">
        <v>4.5833069779954965</v>
      </c>
      <c r="U55" s="895">
        <v>1.9981746379745651</v>
      </c>
      <c r="V55" s="895">
        <v>3.1584596107611338</v>
      </c>
      <c r="W55" s="895">
        <v>1.2602131628714561</v>
      </c>
      <c r="X55" s="895">
        <v>6.4053765267231793</v>
      </c>
      <c r="Y55" s="895">
        <v>4.3990734795266366</v>
      </c>
      <c r="Z55" s="895">
        <v>1.8425713960664589</v>
      </c>
      <c r="AA55" s="895">
        <v>27.776120100673197</v>
      </c>
      <c r="AB55" s="897">
        <v>4.0249330335686393</v>
      </c>
    </row>
    <row r="56" spans="1:28" s="436" customFormat="1" ht="17.100000000000001" customHeight="1" x14ac:dyDescent="0.2">
      <c r="A56" s="1478"/>
      <c r="B56" s="893" t="s">
        <v>195</v>
      </c>
      <c r="C56" s="894">
        <v>11.136798153834775</v>
      </c>
      <c r="D56" s="895">
        <v>12.319249400939848</v>
      </c>
      <c r="E56" s="895">
        <v>17.420760093717501</v>
      </c>
      <c r="F56" s="895">
        <v>14.945378140314002</v>
      </c>
      <c r="G56" s="896">
        <v>5.411138136743034</v>
      </c>
      <c r="H56" s="895">
        <v>13.081583414760928</v>
      </c>
      <c r="I56" s="895">
        <v>4.1488938159149971</v>
      </c>
      <c r="J56" s="895">
        <v>1.911514262533498</v>
      </c>
      <c r="K56" s="895">
        <v>1.0962654216842458</v>
      </c>
      <c r="L56" s="896">
        <v>0</v>
      </c>
      <c r="M56" s="895">
        <v>10.383691506603011</v>
      </c>
      <c r="N56" s="895">
        <v>11.662678576010968</v>
      </c>
      <c r="O56" s="895">
        <v>15.746582103307095</v>
      </c>
      <c r="P56" s="895">
        <v>16.862952957922801</v>
      </c>
      <c r="Q56" s="896">
        <v>14.157466380294483</v>
      </c>
      <c r="R56" s="895">
        <v>0.29213331796159314</v>
      </c>
      <c r="S56" s="895">
        <v>2.4308696601367585</v>
      </c>
      <c r="T56" s="895">
        <v>11.381097510781728</v>
      </c>
      <c r="U56" s="895">
        <v>7.3371414932755021</v>
      </c>
      <c r="V56" s="895">
        <v>1.646705095916885</v>
      </c>
      <c r="W56" s="895">
        <v>18.215248528999549</v>
      </c>
      <c r="X56" s="895">
        <v>5.9461267378444518</v>
      </c>
      <c r="Y56" s="895">
        <v>14.533744205523973</v>
      </c>
      <c r="Z56" s="895">
        <v>16.519082298664646</v>
      </c>
      <c r="AA56" s="895">
        <v>0.87738636471949016</v>
      </c>
      <c r="AB56" s="897">
        <v>2.8519517947323152</v>
      </c>
    </row>
    <row r="57" spans="1:28" s="436" customFormat="1" ht="17.100000000000001" customHeight="1" x14ac:dyDescent="0.2">
      <c r="A57" s="1478"/>
      <c r="B57" s="893" t="s">
        <v>192</v>
      </c>
      <c r="C57" s="894">
        <v>29.53320423284066</v>
      </c>
      <c r="D57" s="895">
        <v>30.987345707531983</v>
      </c>
      <c r="E57" s="895">
        <v>25.724380160545913</v>
      </c>
      <c r="F57" s="895">
        <v>18.943417628330042</v>
      </c>
      <c r="G57" s="896">
        <v>3.7566566466652671</v>
      </c>
      <c r="H57" s="895">
        <v>7.1783460115043951</v>
      </c>
      <c r="I57" s="895">
        <v>0.35761926384857112</v>
      </c>
      <c r="J57" s="895">
        <v>8.5721925588169143E-2</v>
      </c>
      <c r="K57" s="895">
        <v>0.11903928547051087</v>
      </c>
      <c r="L57" s="896">
        <v>0</v>
      </c>
      <c r="M57" s="895">
        <v>28.94871262404229</v>
      </c>
      <c r="N57" s="895">
        <v>33.421318948533539</v>
      </c>
      <c r="O57" s="895">
        <v>27.039480466137881</v>
      </c>
      <c r="P57" s="895">
        <v>22.692899860166975</v>
      </c>
      <c r="Q57" s="896">
        <v>15.55822241565826</v>
      </c>
      <c r="R57" s="895">
        <v>0.27949280876816807</v>
      </c>
      <c r="S57" s="895">
        <v>9.6616538892620305</v>
      </c>
      <c r="T57" s="895">
        <v>26.762867499461645</v>
      </c>
      <c r="U57" s="895">
        <v>10.01561027509692</v>
      </c>
      <c r="V57" s="895">
        <v>6.3933196812630415</v>
      </c>
      <c r="W57" s="895">
        <v>4.1427081826129211</v>
      </c>
      <c r="X57" s="895">
        <v>11.862411759147786</v>
      </c>
      <c r="Y57" s="895">
        <v>25.766516132557193</v>
      </c>
      <c r="Z57" s="895">
        <v>20.918389946916179</v>
      </c>
      <c r="AA57" s="895">
        <v>2.2883850437634696</v>
      </c>
      <c r="AB57" s="897">
        <v>11.406663610027543</v>
      </c>
    </row>
    <row r="58" spans="1:28" s="436" customFormat="1" ht="17.100000000000001" customHeight="1" x14ac:dyDescent="0.2">
      <c r="A58" s="1478"/>
      <c r="B58" s="893" t="s">
        <v>285</v>
      </c>
      <c r="C58" s="894">
        <v>19.251492838282207</v>
      </c>
      <c r="D58" s="895">
        <v>14.020788200168063</v>
      </c>
      <c r="E58" s="895">
        <v>11.309972924416355</v>
      </c>
      <c r="F58" s="895">
        <v>10.364136523235263</v>
      </c>
      <c r="G58" s="896">
        <v>2.2514948358243827</v>
      </c>
      <c r="H58" s="895">
        <v>2.06993294544468</v>
      </c>
      <c r="I58" s="895">
        <v>0.69138761491323864</v>
      </c>
      <c r="J58" s="895">
        <v>9.1512554169489585E-2</v>
      </c>
      <c r="K58" s="895">
        <v>3.1486952028869628E-3</v>
      </c>
      <c r="L58" s="896">
        <v>0</v>
      </c>
      <c r="M58" s="895">
        <v>20.063823988851219</v>
      </c>
      <c r="N58" s="895">
        <v>14.586753823861475</v>
      </c>
      <c r="O58" s="895">
        <v>12.206194408458556</v>
      </c>
      <c r="P58" s="895">
        <v>12.902060202922428</v>
      </c>
      <c r="Q58" s="896">
        <v>7.4863693094698949</v>
      </c>
      <c r="R58" s="895">
        <v>0</v>
      </c>
      <c r="S58" s="895">
        <v>25.354272956422406</v>
      </c>
      <c r="T58" s="895">
        <v>7.7840440620905591</v>
      </c>
      <c r="U58" s="895">
        <v>7.0981595418461483</v>
      </c>
      <c r="V58" s="895">
        <v>2.9787815429290947</v>
      </c>
      <c r="W58" s="895">
        <v>11.842678821877477</v>
      </c>
      <c r="X58" s="895">
        <v>2.5047435476693463</v>
      </c>
      <c r="Y58" s="895">
        <v>9.3255926322979654</v>
      </c>
      <c r="Z58" s="895">
        <v>19.926884867700242</v>
      </c>
      <c r="AA58" s="895">
        <v>20.727737775854955</v>
      </c>
      <c r="AB58" s="897">
        <v>9.9540358653881604</v>
      </c>
    </row>
    <row r="59" spans="1:28" s="436" customFormat="1" ht="17.100000000000001" customHeight="1" x14ac:dyDescent="0.2">
      <c r="A59" s="1478"/>
      <c r="B59" s="893" t="s">
        <v>94</v>
      </c>
      <c r="C59" s="894">
        <v>1.0695059831200662</v>
      </c>
      <c r="D59" s="895">
        <v>1.1686385903015912</v>
      </c>
      <c r="E59" s="895">
        <v>0.61693305997827952</v>
      </c>
      <c r="F59" s="895">
        <v>0.17470985888236737</v>
      </c>
      <c r="G59" s="896">
        <v>4.7620877038994803E-3</v>
      </c>
      <c r="H59" s="895">
        <v>2.2682779082106521E-3</v>
      </c>
      <c r="I59" s="895">
        <v>0</v>
      </c>
      <c r="J59" s="895">
        <v>0</v>
      </c>
      <c r="K59" s="895">
        <v>0</v>
      </c>
      <c r="L59" s="896">
        <v>0</v>
      </c>
      <c r="M59" s="895">
        <v>1.2403192006145931</v>
      </c>
      <c r="N59" s="895">
        <v>0.81547182126198925</v>
      </c>
      <c r="O59" s="895">
        <v>0.89735208127029353</v>
      </c>
      <c r="P59" s="895">
        <v>0.43052026023882317</v>
      </c>
      <c r="Q59" s="896">
        <v>0.21156373673388729</v>
      </c>
      <c r="R59" s="895">
        <v>0</v>
      </c>
      <c r="S59" s="895">
        <v>2.0641646458068768</v>
      </c>
      <c r="T59" s="895">
        <v>0</v>
      </c>
      <c r="U59" s="895">
        <v>5.3727016645572126E-2</v>
      </c>
      <c r="V59" s="895">
        <v>0.34498838310848368</v>
      </c>
      <c r="W59" s="895">
        <v>0.52965098489081452</v>
      </c>
      <c r="X59" s="895">
        <v>0.13280293184310446</v>
      </c>
      <c r="Y59" s="895">
        <v>1.4050752238170026</v>
      </c>
      <c r="Z59" s="895">
        <v>0</v>
      </c>
      <c r="AA59" s="895">
        <v>1.083623109472305</v>
      </c>
      <c r="AB59" s="897">
        <v>0</v>
      </c>
    </row>
    <row r="60" spans="1:28" s="436" customFormat="1" ht="17.100000000000001" customHeight="1" x14ac:dyDescent="0.2">
      <c r="A60" s="1478"/>
      <c r="B60" s="893" t="s">
        <v>197</v>
      </c>
      <c r="C60" s="894">
        <v>0.2575409782815829</v>
      </c>
      <c r="D60" s="895">
        <v>0.34714786377031531</v>
      </c>
      <c r="E60" s="895">
        <v>3.5371569603550264E-2</v>
      </c>
      <c r="F60" s="895">
        <v>4.742305284354395E-2</v>
      </c>
      <c r="G60" s="896">
        <v>0.29876887384903328</v>
      </c>
      <c r="H60" s="895">
        <v>1.3965849442544863E-2</v>
      </c>
      <c r="I60" s="895">
        <v>0.33145543312599679</v>
      </c>
      <c r="J60" s="895">
        <v>0.66833850580929532</v>
      </c>
      <c r="K60" s="895">
        <v>0.38749528266172395</v>
      </c>
      <c r="L60" s="896">
        <v>6.9559778847425174E-2</v>
      </c>
      <c r="M60" s="895">
        <v>0.30520268178306997</v>
      </c>
      <c r="N60" s="895">
        <v>0.38787950652246794</v>
      </c>
      <c r="O60" s="895">
        <v>4.1674243528931183E-2</v>
      </c>
      <c r="P60" s="895">
        <v>4.9378453018211005E-2</v>
      </c>
      <c r="Q60" s="896">
        <v>0.11275715169713951</v>
      </c>
      <c r="R60" s="895">
        <v>6.03275514988698E-2</v>
      </c>
      <c r="S60" s="895">
        <v>1.4137237041927111</v>
      </c>
      <c r="T60" s="895">
        <v>0</v>
      </c>
      <c r="U60" s="895">
        <v>7.5255096144532796E-2</v>
      </c>
      <c r="V60" s="895">
        <v>0.85149527518861712</v>
      </c>
      <c r="W60" s="895">
        <v>0.18933129022221756</v>
      </c>
      <c r="X60" s="895">
        <v>9.0759770488439556E-2</v>
      </c>
      <c r="Y60" s="895">
        <v>0.11360796319245382</v>
      </c>
      <c r="Z60" s="895">
        <v>0</v>
      </c>
      <c r="AA60" s="895">
        <v>3.6493064422352872</v>
      </c>
      <c r="AB60" s="897">
        <v>0.13118424834452766</v>
      </c>
    </row>
    <row r="61" spans="1:28" s="436" customFormat="1" ht="17.100000000000001" customHeight="1" x14ac:dyDescent="0.2">
      <c r="A61" s="1478"/>
      <c r="B61" s="893" t="s">
        <v>286</v>
      </c>
      <c r="C61" s="894">
        <v>0.41237774492636448</v>
      </c>
      <c r="D61" s="895">
        <v>0.10914417994639675</v>
      </c>
      <c r="E61" s="895">
        <v>0.18051369236617079</v>
      </c>
      <c r="F61" s="895">
        <v>0.3815792389405025</v>
      </c>
      <c r="G61" s="896">
        <v>0.27901608684077944</v>
      </c>
      <c r="H61" s="895">
        <v>0.9370108058433847</v>
      </c>
      <c r="I61" s="895">
        <v>0.159024186099258</v>
      </c>
      <c r="J61" s="895">
        <v>0.39479449193401484</v>
      </c>
      <c r="K61" s="895">
        <v>0.1807954313205633</v>
      </c>
      <c r="L61" s="896">
        <v>0.27555825170958886</v>
      </c>
      <c r="M61" s="895">
        <v>0.33881655400782595</v>
      </c>
      <c r="N61" s="895">
        <v>0.13211794027737095</v>
      </c>
      <c r="O61" s="895">
        <v>0.22269161847898133</v>
      </c>
      <c r="P61" s="895">
        <v>4.0463938154386737E-2</v>
      </c>
      <c r="Q61" s="896">
        <v>0.52137650153639137</v>
      </c>
      <c r="R61" s="895">
        <v>0.12967266007310591</v>
      </c>
      <c r="S61" s="895">
        <v>0.33493354438047251</v>
      </c>
      <c r="T61" s="895">
        <v>0</v>
      </c>
      <c r="U61" s="895">
        <v>1.8937315670465811E-2</v>
      </c>
      <c r="V61" s="895">
        <v>0.24541434098058773</v>
      </c>
      <c r="W61" s="895">
        <v>0.36157766134491176</v>
      </c>
      <c r="X61" s="895">
        <v>3.032444614374067E-2</v>
      </c>
      <c r="Y61" s="895">
        <v>0.17693439113450676</v>
      </c>
      <c r="Z61" s="895">
        <v>0.41711658739181579</v>
      </c>
      <c r="AA61" s="895">
        <v>3.0140328576981834</v>
      </c>
      <c r="AB61" s="897">
        <v>0</v>
      </c>
    </row>
    <row r="62" spans="1:28" s="436" customFormat="1" ht="17.100000000000001" customHeight="1" x14ac:dyDescent="0.2">
      <c r="A62" s="1478"/>
      <c r="B62" s="893" t="s">
        <v>198</v>
      </c>
      <c r="C62" s="894">
        <v>0</v>
      </c>
      <c r="D62" s="895">
        <v>0</v>
      </c>
      <c r="E62" s="895">
        <v>0</v>
      </c>
      <c r="F62" s="895">
        <v>1.9393769064828644E-2</v>
      </c>
      <c r="G62" s="896">
        <v>0.6180081188561064</v>
      </c>
      <c r="H62" s="895">
        <v>1.6735819958418548E-2</v>
      </c>
      <c r="I62" s="895">
        <v>6.5239744043330855E-2</v>
      </c>
      <c r="J62" s="895">
        <v>0.38205703261884816</v>
      </c>
      <c r="K62" s="895">
        <v>0.59909275383076532</v>
      </c>
      <c r="L62" s="896">
        <v>2.8593371775139764</v>
      </c>
      <c r="M62" s="895">
        <v>0</v>
      </c>
      <c r="N62" s="895">
        <v>0</v>
      </c>
      <c r="O62" s="895">
        <v>0</v>
      </c>
      <c r="P62" s="895">
        <v>1.9891020683449768E-2</v>
      </c>
      <c r="Q62" s="896">
        <v>1.0809028488945955E-2</v>
      </c>
      <c r="R62" s="895">
        <v>2.0977024084097451</v>
      </c>
      <c r="S62" s="895">
        <v>0</v>
      </c>
      <c r="T62" s="895">
        <v>0</v>
      </c>
      <c r="U62" s="895">
        <v>9.4686578352329055E-3</v>
      </c>
      <c r="V62" s="895">
        <v>2.9006380203980777</v>
      </c>
      <c r="W62" s="895">
        <v>0.10895815056682714</v>
      </c>
      <c r="X62" s="895">
        <v>1.5097227961860662</v>
      </c>
      <c r="Y62" s="895">
        <v>8.2562212009326449E-3</v>
      </c>
      <c r="Z62" s="895">
        <v>0</v>
      </c>
      <c r="AA62" s="895">
        <v>0.21254114748064556</v>
      </c>
      <c r="AB62" s="897">
        <v>0.34615722976620567</v>
      </c>
    </row>
    <row r="63" spans="1:28" s="436" customFormat="1" ht="17.100000000000001" customHeight="1" x14ac:dyDescent="0.2">
      <c r="A63" s="1478"/>
      <c r="B63" s="893" t="s">
        <v>73</v>
      </c>
      <c r="C63" s="894">
        <v>0.23692606169789843</v>
      </c>
      <c r="D63" s="895">
        <v>4.6121679537569363E-2</v>
      </c>
      <c r="E63" s="895">
        <v>0</v>
      </c>
      <c r="F63" s="895">
        <v>0</v>
      </c>
      <c r="G63" s="896">
        <v>2.4762798477983301E-2</v>
      </c>
      <c r="H63" s="895">
        <v>1.1136851424259889E-2</v>
      </c>
      <c r="I63" s="895">
        <v>4.2408030914422136E-3</v>
      </c>
      <c r="J63" s="895">
        <v>1.4002388224913296E-2</v>
      </c>
      <c r="K63" s="895">
        <v>2.4906977484071822E-3</v>
      </c>
      <c r="L63" s="896">
        <v>7.1145145410229337E-3</v>
      </c>
      <c r="M63" s="895">
        <v>0.26107486753769343</v>
      </c>
      <c r="N63" s="895">
        <v>6.5700508794534665E-2</v>
      </c>
      <c r="O63" s="895">
        <v>8.6520332951680289E-3</v>
      </c>
      <c r="P63" s="895">
        <v>0</v>
      </c>
      <c r="Q63" s="896">
        <v>2.2148023748168176E-2</v>
      </c>
      <c r="R63" s="895">
        <v>0</v>
      </c>
      <c r="S63" s="895">
        <v>0.15948313212639584</v>
      </c>
      <c r="T63" s="895">
        <v>0</v>
      </c>
      <c r="U63" s="895">
        <v>0</v>
      </c>
      <c r="V63" s="895">
        <v>0.12761576071509104</v>
      </c>
      <c r="W63" s="895">
        <v>0</v>
      </c>
      <c r="X63" s="895">
        <v>5.7472894787855562E-2</v>
      </c>
      <c r="Y63" s="895">
        <v>0</v>
      </c>
      <c r="Z63" s="895">
        <v>0.14364211302499233</v>
      </c>
      <c r="AA63" s="895">
        <v>0.81219562627095598</v>
      </c>
      <c r="AB63" s="897">
        <v>8.2849079151654566E-3</v>
      </c>
    </row>
    <row r="64" spans="1:28" s="436" customFormat="1" ht="17.100000000000001" customHeight="1" x14ac:dyDescent="0.2">
      <c r="A64" s="1478" t="s">
        <v>79</v>
      </c>
      <c r="B64" s="893" t="s">
        <v>67</v>
      </c>
      <c r="C64" s="894">
        <v>39.186213732110957</v>
      </c>
      <c r="D64" s="895">
        <v>34.835466551938126</v>
      </c>
      <c r="E64" s="895">
        <v>32.957834811953418</v>
      </c>
      <c r="F64" s="895">
        <v>31.822034203210059</v>
      </c>
      <c r="G64" s="896">
        <v>12.086642577825854</v>
      </c>
      <c r="H64" s="895">
        <v>23.37058272928822</v>
      </c>
      <c r="I64" s="895">
        <v>12.23332308387972</v>
      </c>
      <c r="J64" s="895">
        <v>4.1461593703094639</v>
      </c>
      <c r="K64" s="895">
        <v>1.7868235496025529</v>
      </c>
      <c r="L64" s="896">
        <v>0.58875881351425685</v>
      </c>
      <c r="M64" s="895">
        <v>39.4222106457715</v>
      </c>
      <c r="N64" s="895">
        <v>35.843327103546862</v>
      </c>
      <c r="O64" s="895">
        <v>33.410845810140458</v>
      </c>
      <c r="P64" s="895">
        <v>35.367686695015507</v>
      </c>
      <c r="Q64" s="896">
        <v>26.94915419855554</v>
      </c>
      <c r="R64" s="895">
        <v>1.5565352083438522</v>
      </c>
      <c r="S64" s="895">
        <v>50.205059874068681</v>
      </c>
      <c r="T64" s="895">
        <v>34.564902822948277</v>
      </c>
      <c r="U64" s="895">
        <v>26.318603754262394</v>
      </c>
      <c r="V64" s="895">
        <v>23.292927575318824</v>
      </c>
      <c r="W64" s="895">
        <v>12.354785000792976</v>
      </c>
      <c r="X64" s="895">
        <v>22.063564909347033</v>
      </c>
      <c r="Y64" s="895">
        <v>25.909388010121699</v>
      </c>
      <c r="Z64" s="895">
        <v>35.766441242575802</v>
      </c>
      <c r="AA64" s="895">
        <v>42.299802968903663</v>
      </c>
      <c r="AB64" s="897">
        <v>30.927359277869471</v>
      </c>
    </row>
    <row r="65" spans="1:28" s="436" customFormat="1" ht="17.100000000000001" customHeight="1" x14ac:dyDescent="0.2">
      <c r="A65" s="1478"/>
      <c r="B65" s="893" t="s">
        <v>69</v>
      </c>
      <c r="C65" s="894">
        <v>60.698823590133841</v>
      </c>
      <c r="D65" s="895">
        <v>64.963280792281608</v>
      </c>
      <c r="E65" s="895">
        <v>66.813643295857474</v>
      </c>
      <c r="F65" s="895">
        <v>68.142215729497195</v>
      </c>
      <c r="G65" s="896">
        <v>87.461620525318764</v>
      </c>
      <c r="H65" s="895">
        <v>76.623719140913252</v>
      </c>
      <c r="I65" s="895">
        <v>87.188216574242134</v>
      </c>
      <c r="J65" s="895">
        <v>94.969140293778537</v>
      </c>
      <c r="K65" s="895">
        <v>96.946087073198854</v>
      </c>
      <c r="L65" s="896">
        <v>99.247089702263764</v>
      </c>
      <c r="M65" s="895">
        <v>60.496572411735642</v>
      </c>
      <c r="N65" s="895">
        <v>63.864214328744161</v>
      </c>
      <c r="O65" s="895">
        <v>66.358837272934522</v>
      </c>
      <c r="P65" s="895">
        <v>64.572740956502699</v>
      </c>
      <c r="Q65" s="896">
        <v>73.027603060799066</v>
      </c>
      <c r="R65" s="895">
        <v>98.247301945720196</v>
      </c>
      <c r="S65" s="895">
        <v>49.574263057579977</v>
      </c>
      <c r="T65" s="895">
        <v>65.10338288635441</v>
      </c>
      <c r="U65" s="895">
        <v>73.681396245737503</v>
      </c>
      <c r="V65" s="895">
        <v>76.61313362819719</v>
      </c>
      <c r="W65" s="895">
        <v>86.249336667930237</v>
      </c>
      <c r="X65" s="895">
        <v>77.936435090652921</v>
      </c>
      <c r="Y65" s="895">
        <v>74.082355768677388</v>
      </c>
      <c r="Z65" s="895">
        <v>64.233558757423978</v>
      </c>
      <c r="AA65" s="895">
        <v>54.941676061257603</v>
      </c>
      <c r="AB65" s="897">
        <v>68.762252598590138</v>
      </c>
    </row>
    <row r="66" spans="1:28" s="436" customFormat="1" ht="17.100000000000001" customHeight="1" x14ac:dyDescent="0.2">
      <c r="A66" s="1478"/>
      <c r="B66" s="893" t="s">
        <v>95</v>
      </c>
      <c r="C66" s="894">
        <v>0.11496267775529562</v>
      </c>
      <c r="D66" s="895">
        <v>0.20125265578017004</v>
      </c>
      <c r="E66" s="895">
        <v>0.2285218921891948</v>
      </c>
      <c r="F66" s="895">
        <v>3.5750067293022408E-2</v>
      </c>
      <c r="G66" s="896">
        <v>0.45173689685534685</v>
      </c>
      <c r="H66" s="895">
        <v>5.6981297986696735E-3</v>
      </c>
      <c r="I66" s="895">
        <v>0.57846034187811679</v>
      </c>
      <c r="J66" s="895">
        <v>0.88470033591205743</v>
      </c>
      <c r="K66" s="895">
        <v>1.2670893771985574</v>
      </c>
      <c r="L66" s="896">
        <v>0.16415148422196088</v>
      </c>
      <c r="M66" s="895">
        <v>8.121694249320352E-2</v>
      </c>
      <c r="N66" s="895">
        <v>0.29245856770901524</v>
      </c>
      <c r="O66" s="895">
        <v>0.23031691692508358</v>
      </c>
      <c r="P66" s="895">
        <v>5.9572348482016688E-2</v>
      </c>
      <c r="Q66" s="896">
        <v>2.3242740645301855E-2</v>
      </c>
      <c r="R66" s="895">
        <v>0.19616284593597294</v>
      </c>
      <c r="S66" s="895">
        <v>0.2206770683514431</v>
      </c>
      <c r="T66" s="895">
        <v>0.33171429069744712</v>
      </c>
      <c r="U66" s="895">
        <v>0</v>
      </c>
      <c r="V66" s="895">
        <v>9.3938796484016318E-2</v>
      </c>
      <c r="W66" s="895">
        <v>1.3958783312769694</v>
      </c>
      <c r="X66" s="895">
        <v>0</v>
      </c>
      <c r="Y66" s="895">
        <v>8.2562212009326449E-3</v>
      </c>
      <c r="Z66" s="895">
        <v>0</v>
      </c>
      <c r="AA66" s="895">
        <v>2.7585209698391031</v>
      </c>
      <c r="AB66" s="897">
        <v>0.31038812354057521</v>
      </c>
    </row>
    <row r="67" spans="1:28" s="436" customFormat="1" ht="17.100000000000001" customHeight="1" x14ac:dyDescent="0.2">
      <c r="A67" s="1478" t="s">
        <v>77</v>
      </c>
      <c r="B67" s="893" t="s">
        <v>67</v>
      </c>
      <c r="C67" s="894">
        <v>2.2151947486951817</v>
      </c>
      <c r="D67" s="895">
        <v>3.2053969841643601</v>
      </c>
      <c r="E67" s="895">
        <v>4.4773018990208264</v>
      </c>
      <c r="F67" s="895">
        <v>8.2365197358077733</v>
      </c>
      <c r="G67" s="896">
        <v>62.260685211792101</v>
      </c>
      <c r="H67" s="895">
        <v>36.033675435456139</v>
      </c>
      <c r="I67" s="895">
        <v>61.889479992557682</v>
      </c>
      <c r="J67" s="895">
        <v>85.641170461010447</v>
      </c>
      <c r="K67" s="895">
        <v>94.214624238157228</v>
      </c>
      <c r="L67" s="896">
        <v>97.920915492312105</v>
      </c>
      <c r="M67" s="895">
        <v>2.0489028545322729</v>
      </c>
      <c r="N67" s="895">
        <v>2.2507108561423514</v>
      </c>
      <c r="O67" s="895">
        <v>3.1563999449882676</v>
      </c>
      <c r="P67" s="895">
        <v>4.1678265064246007</v>
      </c>
      <c r="Q67" s="896">
        <v>14.19080463962519</v>
      </c>
      <c r="R67" s="895">
        <v>92.83181862448707</v>
      </c>
      <c r="S67" s="895">
        <v>25.222104383753276</v>
      </c>
      <c r="T67" s="895">
        <v>13.473736938035765</v>
      </c>
      <c r="U67" s="895">
        <v>9.3146087323918749</v>
      </c>
      <c r="V67" s="895">
        <v>58.378472629422575</v>
      </c>
      <c r="W67" s="895">
        <v>17.415567543522229</v>
      </c>
      <c r="X67" s="895">
        <v>53.50821674587786</v>
      </c>
      <c r="Y67" s="895">
        <v>14.071569671023305</v>
      </c>
      <c r="Z67" s="895">
        <v>7.1943358550739509</v>
      </c>
      <c r="AA67" s="895">
        <v>14.741404219990168</v>
      </c>
      <c r="AB67" s="897">
        <v>20.313958037949355</v>
      </c>
    </row>
    <row r="68" spans="1:28" s="436" customFormat="1" ht="17.100000000000001" customHeight="1" x14ac:dyDescent="0.2">
      <c r="A68" s="1478"/>
      <c r="B68" s="893" t="s">
        <v>69</v>
      </c>
      <c r="C68" s="894">
        <v>97.784805251304803</v>
      </c>
      <c r="D68" s="895">
        <v>96.794603015835605</v>
      </c>
      <c r="E68" s="895">
        <v>95.522698100979142</v>
      </c>
      <c r="F68" s="895">
        <v>91.763480264192282</v>
      </c>
      <c r="G68" s="896">
        <v>37.739314788207693</v>
      </c>
      <c r="H68" s="895">
        <v>63.966324564543818</v>
      </c>
      <c r="I68" s="895">
        <v>38.110520007442439</v>
      </c>
      <c r="J68" s="895">
        <v>14.358829538989562</v>
      </c>
      <c r="K68" s="895">
        <v>5.7853757618427126</v>
      </c>
      <c r="L68" s="896">
        <v>2.079084507687849</v>
      </c>
      <c r="M68" s="895">
        <v>97.951097145467685</v>
      </c>
      <c r="N68" s="895">
        <v>97.749289143857624</v>
      </c>
      <c r="O68" s="895">
        <v>96.843600055011692</v>
      </c>
      <c r="P68" s="895">
        <v>95.832173493575425</v>
      </c>
      <c r="Q68" s="896">
        <v>85.809195360374773</v>
      </c>
      <c r="R68" s="895">
        <v>7.1681813755128472</v>
      </c>
      <c r="S68" s="895">
        <v>74.777895616246809</v>
      </c>
      <c r="T68" s="895">
        <v>86.526263061964499</v>
      </c>
      <c r="U68" s="895">
        <v>90.685391267608111</v>
      </c>
      <c r="V68" s="895">
        <v>41.621527370577475</v>
      </c>
      <c r="W68" s="895">
        <v>82.584432456477955</v>
      </c>
      <c r="X68" s="895">
        <v>46.491783254122169</v>
      </c>
      <c r="Y68" s="895">
        <v>85.928430328976631</v>
      </c>
      <c r="Z68" s="895">
        <v>92.805664144925984</v>
      </c>
      <c r="AA68" s="895">
        <v>85.258595780009941</v>
      </c>
      <c r="AB68" s="897">
        <v>79.686041962050624</v>
      </c>
    </row>
    <row r="69" spans="1:28" s="436" customFormat="1" ht="17.100000000000001" customHeight="1" x14ac:dyDescent="0.2">
      <c r="A69" s="1478" t="s">
        <v>66</v>
      </c>
      <c r="B69" s="893" t="s">
        <v>67</v>
      </c>
      <c r="C69" s="894">
        <v>15.548432574595477</v>
      </c>
      <c r="D69" s="895">
        <v>15.330486275243208</v>
      </c>
      <c r="E69" s="895">
        <v>18.407021247107391</v>
      </c>
      <c r="F69" s="895">
        <v>19.334873005926767</v>
      </c>
      <c r="G69" s="896">
        <v>8.7681624025161682</v>
      </c>
      <c r="H69" s="895">
        <v>20.490655666666839</v>
      </c>
      <c r="I69" s="895">
        <v>11.441720167080581</v>
      </c>
      <c r="J69" s="895">
        <v>4.0484222299281818</v>
      </c>
      <c r="K69" s="895">
        <v>1.7868235496025529</v>
      </c>
      <c r="L69" s="896">
        <v>0.58875881351425685</v>
      </c>
      <c r="M69" s="895">
        <v>15.303391034957487</v>
      </c>
      <c r="N69" s="895">
        <v>14.111308720514835</v>
      </c>
      <c r="O69" s="895">
        <v>18.471493513553632</v>
      </c>
      <c r="P69" s="895">
        <v>19.858737263613822</v>
      </c>
      <c r="Q69" s="896">
        <v>16.855945275065682</v>
      </c>
      <c r="R69" s="895">
        <v>1.4739046964156501</v>
      </c>
      <c r="S69" s="895">
        <v>17.680929106317372</v>
      </c>
      <c r="T69" s="895">
        <v>18.158412989086926</v>
      </c>
      <c r="U69" s="895">
        <v>21.581113049883452</v>
      </c>
      <c r="V69" s="895">
        <v>12.908315208223605</v>
      </c>
      <c r="W69" s="895">
        <v>7.8423589158069298</v>
      </c>
      <c r="X69" s="895">
        <v>10.212717744214348</v>
      </c>
      <c r="Y69" s="895">
        <v>12.113076562493553</v>
      </c>
      <c r="Z69" s="895">
        <v>19.792585579875453</v>
      </c>
      <c r="AA69" s="895">
        <v>13.513567752987157</v>
      </c>
      <c r="AB69" s="897">
        <v>20.067934330191679</v>
      </c>
    </row>
    <row r="70" spans="1:28" s="436" customFormat="1" ht="17.100000000000001" customHeight="1" x14ac:dyDescent="0.2">
      <c r="A70" s="1478"/>
      <c r="B70" s="893" t="s">
        <v>69</v>
      </c>
      <c r="C70" s="894">
        <v>26.864622553861572</v>
      </c>
      <c r="D70" s="895">
        <v>35.554694466647618</v>
      </c>
      <c r="E70" s="895">
        <v>40.196617654892684</v>
      </c>
      <c r="F70" s="895">
        <v>46.793173896456025</v>
      </c>
      <c r="G70" s="896">
        <v>83.200092075470124</v>
      </c>
      <c r="H70" s="895">
        <v>69.58806746508796</v>
      </c>
      <c r="I70" s="895">
        <v>86.782952468053452</v>
      </c>
      <c r="J70" s="895">
        <v>94.664803780769716</v>
      </c>
      <c r="K70" s="895">
        <v>96.821408394777066</v>
      </c>
      <c r="L70" s="896">
        <v>99.239975187722749</v>
      </c>
      <c r="M70" s="895">
        <v>26.106166433943134</v>
      </c>
      <c r="N70" s="895">
        <v>33.327763813337882</v>
      </c>
      <c r="O70" s="895">
        <v>37.962235965367519</v>
      </c>
      <c r="P70" s="895">
        <v>40.134345522387555</v>
      </c>
      <c r="Q70" s="896">
        <v>55.422382043169563</v>
      </c>
      <c r="R70" s="895">
        <v>98.050439648880229</v>
      </c>
      <c r="S70" s="895">
        <v>35.163581448398126</v>
      </c>
      <c r="T70" s="895">
        <v>42.431451936679075</v>
      </c>
      <c r="U70" s="895">
        <v>59.306942495198754</v>
      </c>
      <c r="V70" s="895">
        <v>74.339569399623954</v>
      </c>
      <c r="W70" s="895">
        <v>73.516162585554454</v>
      </c>
      <c r="X70" s="895">
        <v>68.957277527457521</v>
      </c>
      <c r="Y70" s="895">
        <v>48.387484971923826</v>
      </c>
      <c r="Z70" s="895">
        <v>37.375926096416336</v>
      </c>
      <c r="AA70" s="895">
        <v>32.412757088939017</v>
      </c>
      <c r="AB70" s="897">
        <v>54.24940420353024</v>
      </c>
    </row>
    <row r="71" spans="1:28" s="436" customFormat="1" ht="17.100000000000001" customHeight="1" x14ac:dyDescent="0.2">
      <c r="A71" s="1478"/>
      <c r="B71" s="893" t="s">
        <v>95</v>
      </c>
      <c r="C71" s="894">
        <v>57.586944871543224</v>
      </c>
      <c r="D71" s="895">
        <v>49.114819258108973</v>
      </c>
      <c r="E71" s="895">
        <v>41.396361098000135</v>
      </c>
      <c r="F71" s="895">
        <v>33.871953097617393</v>
      </c>
      <c r="G71" s="896">
        <v>8.0317455220137521</v>
      </c>
      <c r="H71" s="895">
        <v>9.9212768682452595</v>
      </c>
      <c r="I71" s="895">
        <v>1.77532736486593</v>
      </c>
      <c r="J71" s="895">
        <v>1.2867739893021599</v>
      </c>
      <c r="K71" s="895">
        <v>1.3917680556203627</v>
      </c>
      <c r="L71" s="896">
        <v>0.17126599876298379</v>
      </c>
      <c r="M71" s="895">
        <v>58.590442531099661</v>
      </c>
      <c r="N71" s="895">
        <v>52.560927466147355</v>
      </c>
      <c r="O71" s="895">
        <v>43.566270521078991</v>
      </c>
      <c r="P71" s="895">
        <v>40.00691721399874</v>
      </c>
      <c r="Q71" s="896">
        <v>27.721672681764588</v>
      </c>
      <c r="R71" s="895">
        <v>0.47565565470414101</v>
      </c>
      <c r="S71" s="895">
        <v>47.155489445284545</v>
      </c>
      <c r="T71" s="895">
        <v>39.41013507423412</v>
      </c>
      <c r="U71" s="895">
        <v>19.111944454917651</v>
      </c>
      <c r="V71" s="895">
        <v>12.752115392152383</v>
      </c>
      <c r="W71" s="895">
        <v>18.641478498638829</v>
      </c>
      <c r="X71" s="895">
        <v>20.830004728328174</v>
      </c>
      <c r="Y71" s="895">
        <v>39.49943846558272</v>
      </c>
      <c r="Z71" s="895">
        <v>42.831488323707902</v>
      </c>
      <c r="AA71" s="895">
        <v>54.073675158074188</v>
      </c>
      <c r="AB71" s="897">
        <v>25.682661466278191</v>
      </c>
    </row>
    <row r="72" spans="1:28" s="436" customFormat="1" ht="17.100000000000001" customHeight="1" x14ac:dyDescent="0.2">
      <c r="A72" s="1478" t="s">
        <v>78</v>
      </c>
      <c r="B72" s="893" t="s">
        <v>67</v>
      </c>
      <c r="C72" s="894">
        <v>1.3857465586842568</v>
      </c>
      <c r="D72" s="895">
        <v>2.6771304455472094</v>
      </c>
      <c r="E72" s="895">
        <v>3.9962369905692774</v>
      </c>
      <c r="F72" s="895">
        <v>7.1920797634479259</v>
      </c>
      <c r="G72" s="896">
        <v>61.42302330955868</v>
      </c>
      <c r="H72" s="895">
        <v>35.833077754332791</v>
      </c>
      <c r="I72" s="895">
        <v>61.809937295900006</v>
      </c>
      <c r="J72" s="895">
        <v>85.627168072785551</v>
      </c>
      <c r="K72" s="895">
        <v>94.136424915351228</v>
      </c>
      <c r="L72" s="896">
        <v>97.920915492312105</v>
      </c>
      <c r="M72" s="895">
        <v>1.0659532141272199</v>
      </c>
      <c r="N72" s="895">
        <v>1.7124649479494016</v>
      </c>
      <c r="O72" s="895">
        <v>2.6957991196112299</v>
      </c>
      <c r="P72" s="895">
        <v>3.630704177552456</v>
      </c>
      <c r="Q72" s="896">
        <v>12.369946380828965</v>
      </c>
      <c r="R72" s="895">
        <v>92.765714214944509</v>
      </c>
      <c r="S72" s="895">
        <v>23.714900839065216</v>
      </c>
      <c r="T72" s="895">
        <v>12.483514857383117</v>
      </c>
      <c r="U72" s="895">
        <v>9.0443935720680315</v>
      </c>
      <c r="V72" s="895">
        <v>58.36310035286558</v>
      </c>
      <c r="W72" s="895">
        <v>17.000960302195065</v>
      </c>
      <c r="X72" s="895">
        <v>52.618097485465398</v>
      </c>
      <c r="Y72" s="895">
        <v>13.307135248844663</v>
      </c>
      <c r="Z72" s="895">
        <v>6.6609855542898142</v>
      </c>
      <c r="AA72" s="895">
        <v>13.359843952236606</v>
      </c>
      <c r="AB72" s="897">
        <v>19.759220405238263</v>
      </c>
    </row>
    <row r="73" spans="1:28" s="436" customFormat="1" ht="17.100000000000001" customHeight="1" x14ac:dyDescent="0.2">
      <c r="A73" s="1478"/>
      <c r="B73" s="893" t="s">
        <v>69</v>
      </c>
      <c r="C73" s="894">
        <v>41.11045561429561</v>
      </c>
      <c r="D73" s="895">
        <v>48.356685510942363</v>
      </c>
      <c r="E73" s="895">
        <v>54.828735231408245</v>
      </c>
      <c r="F73" s="895">
        <v>58.9717172062279</v>
      </c>
      <c r="G73" s="896">
        <v>30.970240379788589</v>
      </c>
      <c r="H73" s="895">
        <v>54.251343507220575</v>
      </c>
      <c r="I73" s="895">
        <v>36.99319568111229</v>
      </c>
      <c r="J73" s="895">
        <v>13.798319246721746</v>
      </c>
      <c r="K73" s="895">
        <v>5.7388964062269041</v>
      </c>
      <c r="L73" s="896">
        <v>2.0719699931468263</v>
      </c>
      <c r="M73" s="895">
        <v>40.387117618403238</v>
      </c>
      <c r="N73" s="895">
        <v>45.95671671813448</v>
      </c>
      <c r="O73" s="895">
        <v>53.959728861299695</v>
      </c>
      <c r="P73" s="895">
        <v>56.421950956931035</v>
      </c>
      <c r="Q73" s="896">
        <v>59.931623678051579</v>
      </c>
      <c r="R73" s="895">
        <v>6.9547929762872416</v>
      </c>
      <c r="S73" s="895">
        <v>29.278935954682261</v>
      </c>
      <c r="T73" s="895">
        <v>48.386266603069366</v>
      </c>
      <c r="U73" s="895">
        <v>71.843661973014179</v>
      </c>
      <c r="V73" s="895">
        <v>28.978723051466055</v>
      </c>
      <c r="W73" s="895">
        <v>65.753439530443231</v>
      </c>
      <c r="X73" s="895">
        <v>26.551897786206403</v>
      </c>
      <c r="Y73" s="895">
        <v>47.201682506773665</v>
      </c>
      <c r="Z73" s="895">
        <v>50.507526122001899</v>
      </c>
      <c r="AA73" s="895">
        <v>35.035717501201148</v>
      </c>
      <c r="AB73" s="897">
        <v>54.846862177862278</v>
      </c>
    </row>
    <row r="74" spans="1:28" s="436" customFormat="1" ht="17.100000000000001" customHeight="1" x14ac:dyDescent="0.2">
      <c r="A74" s="1478"/>
      <c r="B74" s="893" t="s">
        <v>95</v>
      </c>
      <c r="C74" s="894">
        <v>57.503797827020428</v>
      </c>
      <c r="D74" s="895">
        <v>48.966184043510218</v>
      </c>
      <c r="E74" s="895">
        <v>41.175027778022724</v>
      </c>
      <c r="F74" s="895">
        <v>33.836203030324363</v>
      </c>
      <c r="G74" s="896">
        <v>7.6067363106525594</v>
      </c>
      <c r="H74" s="895">
        <v>9.915578738446591</v>
      </c>
      <c r="I74" s="895">
        <v>1.1968670229878133</v>
      </c>
      <c r="J74" s="895">
        <v>0.57451268049272597</v>
      </c>
      <c r="K74" s="895">
        <v>0.12467867842180502</v>
      </c>
      <c r="L74" s="896">
        <v>7.1145145410229337E-3</v>
      </c>
      <c r="M74" s="895">
        <v>58.546929167469841</v>
      </c>
      <c r="N74" s="895">
        <v>52.33081833391617</v>
      </c>
      <c r="O74" s="895">
        <v>43.344472019089189</v>
      </c>
      <c r="P74" s="895">
        <v>39.947344865516719</v>
      </c>
      <c r="Q74" s="896">
        <v>27.698429941119286</v>
      </c>
      <c r="R74" s="895">
        <v>0.27949280876816807</v>
      </c>
      <c r="S74" s="895">
        <v>47.006163206252651</v>
      </c>
      <c r="T74" s="895">
        <v>39.130218539547649</v>
      </c>
      <c r="U74" s="895">
        <v>19.111944454917651</v>
      </c>
      <c r="V74" s="895">
        <v>12.658176595668365</v>
      </c>
      <c r="W74" s="895">
        <v>17.245600167361872</v>
      </c>
      <c r="X74" s="895">
        <v>20.830004728328174</v>
      </c>
      <c r="Y74" s="895">
        <v>39.491182244381783</v>
      </c>
      <c r="Z74" s="895">
        <v>42.831488323707902</v>
      </c>
      <c r="AA74" s="895">
        <v>51.604438546562626</v>
      </c>
      <c r="AB74" s="897">
        <v>25.393917416899459</v>
      </c>
    </row>
    <row r="75" spans="1:28" s="436" customFormat="1" ht="17.100000000000001" customHeight="1" x14ac:dyDescent="0.2">
      <c r="A75" s="898" t="s">
        <v>80</v>
      </c>
      <c r="B75" s="893" t="s">
        <v>95</v>
      </c>
      <c r="C75" s="894">
        <v>100</v>
      </c>
      <c r="D75" s="895">
        <v>100</v>
      </c>
      <c r="E75" s="895">
        <v>100</v>
      </c>
      <c r="F75" s="895">
        <v>100</v>
      </c>
      <c r="G75" s="896">
        <v>100</v>
      </c>
      <c r="H75" s="895">
        <v>100</v>
      </c>
      <c r="I75" s="895">
        <v>100</v>
      </c>
      <c r="J75" s="895">
        <v>100</v>
      </c>
      <c r="K75" s="895">
        <v>100</v>
      </c>
      <c r="L75" s="896">
        <v>100</v>
      </c>
      <c r="M75" s="895">
        <v>100</v>
      </c>
      <c r="N75" s="895">
        <v>100</v>
      </c>
      <c r="O75" s="895">
        <v>100</v>
      </c>
      <c r="P75" s="895">
        <v>100</v>
      </c>
      <c r="Q75" s="896">
        <v>100</v>
      </c>
      <c r="R75" s="895">
        <v>100</v>
      </c>
      <c r="S75" s="895">
        <v>100</v>
      </c>
      <c r="T75" s="895">
        <v>100</v>
      </c>
      <c r="U75" s="895">
        <v>100</v>
      </c>
      <c r="V75" s="895">
        <v>100</v>
      </c>
      <c r="W75" s="895">
        <v>100</v>
      </c>
      <c r="X75" s="895">
        <v>100</v>
      </c>
      <c r="Y75" s="895">
        <v>100</v>
      </c>
      <c r="Z75" s="895">
        <v>100</v>
      </c>
      <c r="AA75" s="895">
        <v>100</v>
      </c>
      <c r="AB75" s="897">
        <v>100</v>
      </c>
    </row>
    <row r="76" spans="1:28" s="436" customFormat="1" ht="17.100000000000001" customHeight="1" x14ac:dyDescent="0.2">
      <c r="A76" s="898" t="s">
        <v>81</v>
      </c>
      <c r="B76" s="893" t="s">
        <v>95</v>
      </c>
      <c r="C76" s="894">
        <v>100</v>
      </c>
      <c r="D76" s="895">
        <v>100</v>
      </c>
      <c r="E76" s="895">
        <v>100</v>
      </c>
      <c r="F76" s="895">
        <v>100</v>
      </c>
      <c r="G76" s="896">
        <v>100</v>
      </c>
      <c r="H76" s="895">
        <v>100</v>
      </c>
      <c r="I76" s="895">
        <v>100</v>
      </c>
      <c r="J76" s="895">
        <v>100</v>
      </c>
      <c r="K76" s="895">
        <v>100</v>
      </c>
      <c r="L76" s="896">
        <v>100</v>
      </c>
      <c r="M76" s="895">
        <v>100</v>
      </c>
      <c r="N76" s="895">
        <v>100</v>
      </c>
      <c r="O76" s="895">
        <v>100</v>
      </c>
      <c r="P76" s="895">
        <v>100</v>
      </c>
      <c r="Q76" s="896">
        <v>100</v>
      </c>
      <c r="R76" s="895">
        <v>100</v>
      </c>
      <c r="S76" s="895">
        <v>100</v>
      </c>
      <c r="T76" s="895">
        <v>100</v>
      </c>
      <c r="U76" s="895">
        <v>100</v>
      </c>
      <c r="V76" s="895">
        <v>100</v>
      </c>
      <c r="W76" s="895">
        <v>100</v>
      </c>
      <c r="X76" s="895">
        <v>100</v>
      </c>
      <c r="Y76" s="895">
        <v>100</v>
      </c>
      <c r="Z76" s="895">
        <v>100</v>
      </c>
      <c r="AA76" s="895">
        <v>100</v>
      </c>
      <c r="AB76" s="897">
        <v>100</v>
      </c>
    </row>
    <row r="77" spans="1:28" s="436" customFormat="1" ht="17.100000000000001" customHeight="1" x14ac:dyDescent="0.2">
      <c r="A77" s="898" t="s">
        <v>82</v>
      </c>
      <c r="B77" s="893" t="s">
        <v>95</v>
      </c>
      <c r="C77" s="894">
        <v>100</v>
      </c>
      <c r="D77" s="895">
        <v>100</v>
      </c>
      <c r="E77" s="895">
        <v>100</v>
      </c>
      <c r="F77" s="895">
        <v>100</v>
      </c>
      <c r="G77" s="896">
        <v>100</v>
      </c>
      <c r="H77" s="895">
        <v>100</v>
      </c>
      <c r="I77" s="895">
        <v>100</v>
      </c>
      <c r="J77" s="895">
        <v>100</v>
      </c>
      <c r="K77" s="895">
        <v>100</v>
      </c>
      <c r="L77" s="896">
        <v>100</v>
      </c>
      <c r="M77" s="895">
        <v>100</v>
      </c>
      <c r="N77" s="895">
        <v>100</v>
      </c>
      <c r="O77" s="895">
        <v>100</v>
      </c>
      <c r="P77" s="895">
        <v>100</v>
      </c>
      <c r="Q77" s="896">
        <v>100</v>
      </c>
      <c r="R77" s="895">
        <v>100</v>
      </c>
      <c r="S77" s="895">
        <v>100</v>
      </c>
      <c r="T77" s="895">
        <v>100</v>
      </c>
      <c r="U77" s="895">
        <v>100</v>
      </c>
      <c r="V77" s="895">
        <v>100</v>
      </c>
      <c r="W77" s="895">
        <v>100</v>
      </c>
      <c r="X77" s="895">
        <v>100</v>
      </c>
      <c r="Y77" s="895">
        <v>100</v>
      </c>
      <c r="Z77" s="895">
        <v>100</v>
      </c>
      <c r="AA77" s="895">
        <v>100</v>
      </c>
      <c r="AB77" s="897">
        <v>100</v>
      </c>
    </row>
    <row r="78" spans="1:28" s="436" customFormat="1" ht="17.100000000000001" customHeight="1" x14ac:dyDescent="0.2">
      <c r="A78" s="899" t="s">
        <v>83</v>
      </c>
      <c r="B78" s="900" t="s">
        <v>95</v>
      </c>
      <c r="C78" s="901">
        <v>100</v>
      </c>
      <c r="D78" s="902">
        <v>100</v>
      </c>
      <c r="E78" s="902">
        <v>100</v>
      </c>
      <c r="F78" s="902">
        <v>100</v>
      </c>
      <c r="G78" s="903">
        <v>100</v>
      </c>
      <c r="H78" s="902">
        <v>100</v>
      </c>
      <c r="I78" s="902">
        <v>100</v>
      </c>
      <c r="J78" s="902">
        <v>100</v>
      </c>
      <c r="K78" s="902">
        <v>100</v>
      </c>
      <c r="L78" s="903">
        <v>100</v>
      </c>
      <c r="M78" s="902">
        <v>100</v>
      </c>
      <c r="N78" s="902">
        <v>100</v>
      </c>
      <c r="O78" s="902">
        <v>100</v>
      </c>
      <c r="P78" s="902">
        <v>100</v>
      </c>
      <c r="Q78" s="903">
        <v>100</v>
      </c>
      <c r="R78" s="902">
        <v>100</v>
      </c>
      <c r="S78" s="902">
        <v>100</v>
      </c>
      <c r="T78" s="902">
        <v>100</v>
      </c>
      <c r="U78" s="902">
        <v>100</v>
      </c>
      <c r="V78" s="902">
        <v>100</v>
      </c>
      <c r="W78" s="902">
        <v>100</v>
      </c>
      <c r="X78" s="902">
        <v>100</v>
      </c>
      <c r="Y78" s="902">
        <v>100</v>
      </c>
      <c r="Z78" s="902">
        <v>100</v>
      </c>
      <c r="AA78" s="902">
        <v>100</v>
      </c>
      <c r="AB78" s="904">
        <v>100</v>
      </c>
    </row>
    <row r="79" spans="1:28" s="157" customFormat="1" ht="15" customHeight="1" x14ac:dyDescent="0.2">
      <c r="A79" s="197"/>
      <c r="B79" s="198"/>
      <c r="C79" s="199"/>
      <c r="D79" s="200"/>
      <c r="E79" s="200"/>
      <c r="F79" s="200"/>
      <c r="G79" s="201"/>
      <c r="H79" s="200"/>
      <c r="I79" s="200"/>
      <c r="J79" s="200"/>
      <c r="K79" s="200"/>
      <c r="L79" s="201"/>
      <c r="M79" s="200"/>
      <c r="N79" s="200"/>
      <c r="O79" s="200"/>
      <c r="P79" s="200"/>
      <c r="Q79" s="201"/>
      <c r="R79" s="200"/>
      <c r="S79" s="200"/>
      <c r="T79" s="200"/>
      <c r="U79" s="200"/>
      <c r="V79" s="200"/>
      <c r="W79" s="200"/>
      <c r="X79" s="200"/>
      <c r="Y79" s="200"/>
      <c r="Z79" s="200"/>
      <c r="AA79" s="200"/>
      <c r="AB79" s="202"/>
    </row>
    <row r="80" spans="1:28" s="157" customFormat="1" ht="15" customHeight="1" x14ac:dyDescent="0.2">
      <c r="A80" s="197"/>
      <c r="B80" s="198"/>
      <c r="C80" s="199"/>
      <c r="D80" s="200"/>
      <c r="E80" s="200"/>
      <c r="F80" s="200"/>
      <c r="G80" s="201"/>
      <c r="H80" s="200"/>
      <c r="I80" s="200"/>
      <c r="J80" s="200"/>
      <c r="K80" s="200"/>
      <c r="L80" s="201"/>
      <c r="M80" s="200"/>
      <c r="N80" s="200"/>
      <c r="O80" s="200"/>
      <c r="P80" s="200"/>
      <c r="Q80" s="201"/>
      <c r="R80" s="200"/>
      <c r="S80" s="200"/>
      <c r="T80" s="200"/>
      <c r="U80" s="200"/>
      <c r="V80" s="200"/>
      <c r="W80" s="200"/>
      <c r="X80" s="200"/>
      <c r="Y80" s="200"/>
      <c r="Z80" s="200"/>
      <c r="AA80" s="200"/>
      <c r="AB80" s="202"/>
    </row>
    <row r="81" spans="1:28" s="157" customFormat="1" ht="15" customHeight="1" x14ac:dyDescent="0.2">
      <c r="A81" s="203"/>
      <c r="B81" s="204"/>
      <c r="C81" s="205"/>
      <c r="D81" s="206"/>
      <c r="E81" s="206"/>
      <c r="F81" s="206"/>
      <c r="G81" s="207"/>
      <c r="H81" s="206"/>
      <c r="I81" s="206"/>
      <c r="J81" s="206"/>
      <c r="K81" s="206"/>
      <c r="L81" s="207"/>
      <c r="M81" s="206"/>
      <c r="N81" s="206"/>
      <c r="O81" s="206"/>
      <c r="P81" s="206"/>
      <c r="Q81" s="207"/>
      <c r="R81" s="206"/>
      <c r="S81" s="206"/>
      <c r="T81" s="206"/>
      <c r="U81" s="206"/>
      <c r="V81" s="206"/>
      <c r="W81" s="206"/>
      <c r="X81" s="206"/>
      <c r="Y81" s="206"/>
      <c r="Z81" s="206"/>
      <c r="AA81" s="206"/>
      <c r="AB81" s="208"/>
    </row>
    <row r="82" spans="1:28" s="157" customFormat="1" ht="15" customHeight="1" x14ac:dyDescent="0.2">
      <c r="B82" s="135"/>
    </row>
    <row r="83" spans="1:28" s="157" customFormat="1" ht="15" customHeight="1" x14ac:dyDescent="0.2">
      <c r="B83" s="135"/>
    </row>
    <row r="84" spans="1:28" s="157" customFormat="1" ht="15" customHeight="1" x14ac:dyDescent="0.2">
      <c r="A84" s="209"/>
      <c r="B84" s="210"/>
      <c r="C84" s="211"/>
      <c r="D84" s="210"/>
      <c r="E84" s="210"/>
      <c r="F84" s="210"/>
      <c r="G84" s="210"/>
      <c r="H84" s="211"/>
      <c r="I84" s="210"/>
      <c r="J84" s="210"/>
      <c r="K84" s="210"/>
      <c r="L84" s="210"/>
      <c r="M84" s="211"/>
      <c r="N84" s="210"/>
      <c r="O84" s="210"/>
      <c r="P84" s="210"/>
      <c r="Q84" s="210"/>
      <c r="R84" s="211"/>
      <c r="S84" s="210"/>
      <c r="T84" s="210"/>
      <c r="U84" s="210"/>
      <c r="V84" s="210"/>
      <c r="W84" s="210"/>
      <c r="X84" s="210"/>
      <c r="Y84" s="210"/>
      <c r="Z84" s="210"/>
      <c r="AA84" s="210"/>
      <c r="AB84" s="210"/>
    </row>
    <row r="85" spans="1:28" s="157" customFormat="1" ht="15" customHeight="1" x14ac:dyDescent="0.2">
      <c r="A85" s="210"/>
      <c r="B85" s="210"/>
      <c r="C85" s="211"/>
      <c r="D85" s="211"/>
      <c r="E85" s="211"/>
      <c r="F85" s="211"/>
      <c r="G85" s="211"/>
      <c r="H85" s="211"/>
      <c r="I85" s="211"/>
      <c r="J85" s="211"/>
      <c r="K85" s="211"/>
      <c r="L85" s="211"/>
      <c r="M85" s="211"/>
      <c r="N85" s="211"/>
      <c r="O85" s="211"/>
      <c r="P85" s="211"/>
      <c r="Q85" s="211"/>
      <c r="R85" s="211"/>
      <c r="S85" s="211"/>
      <c r="T85" s="211"/>
      <c r="U85" s="211"/>
      <c r="V85" s="211"/>
      <c r="W85" s="211"/>
      <c r="X85" s="211"/>
      <c r="Y85" s="211"/>
      <c r="Z85" s="211"/>
      <c r="AA85" s="211"/>
      <c r="AB85" s="211"/>
    </row>
    <row r="86" spans="1:28" s="157" customFormat="1" ht="15" customHeight="1" x14ac:dyDescent="0.2">
      <c r="A86" s="212"/>
      <c r="B86" s="213"/>
      <c r="C86" s="214"/>
      <c r="D86" s="214"/>
      <c r="E86" s="214"/>
      <c r="F86" s="214"/>
      <c r="G86" s="214"/>
      <c r="H86" s="214"/>
      <c r="I86" s="214"/>
      <c r="J86" s="214"/>
      <c r="K86" s="214"/>
      <c r="L86" s="214"/>
      <c r="M86" s="214"/>
      <c r="N86" s="214"/>
      <c r="O86" s="214"/>
      <c r="P86" s="214"/>
      <c r="Q86" s="214"/>
      <c r="R86" s="214"/>
      <c r="S86" s="214"/>
      <c r="T86" s="214"/>
      <c r="U86" s="214"/>
      <c r="V86" s="214"/>
      <c r="W86" s="214"/>
      <c r="X86" s="214"/>
      <c r="Y86" s="214"/>
      <c r="Z86" s="214"/>
      <c r="AA86" s="214"/>
      <c r="AB86" s="214"/>
    </row>
    <row r="87" spans="1:28" s="123" customFormat="1" ht="15" customHeight="1" x14ac:dyDescent="0.2">
      <c r="A87" s="215"/>
      <c r="B87" s="216"/>
      <c r="C87" s="217"/>
      <c r="D87" s="217"/>
      <c r="E87" s="217"/>
      <c r="F87" s="217"/>
      <c r="G87" s="217"/>
      <c r="H87" s="217"/>
      <c r="I87" s="217"/>
      <c r="J87" s="217"/>
      <c r="K87" s="217"/>
      <c r="L87" s="217"/>
      <c r="M87" s="217"/>
      <c r="N87" s="217"/>
      <c r="O87" s="217"/>
      <c r="P87" s="217"/>
      <c r="Q87" s="217"/>
      <c r="R87" s="217"/>
      <c r="S87" s="217"/>
      <c r="T87" s="217"/>
      <c r="U87" s="217"/>
      <c r="V87" s="217"/>
      <c r="W87" s="217"/>
      <c r="X87" s="217"/>
      <c r="Y87" s="217"/>
      <c r="Z87" s="217"/>
      <c r="AA87" s="217"/>
      <c r="AB87" s="217"/>
    </row>
    <row r="88" spans="1:28" s="123" customFormat="1" ht="15" customHeight="1" x14ac:dyDescent="0.2">
      <c r="A88" s="218"/>
      <c r="B88" s="216"/>
      <c r="C88" s="217"/>
      <c r="D88" s="217"/>
      <c r="E88" s="217"/>
      <c r="F88" s="217"/>
      <c r="G88" s="217"/>
      <c r="H88" s="217"/>
      <c r="I88" s="217"/>
      <c r="J88" s="217"/>
      <c r="K88" s="217"/>
      <c r="L88" s="217"/>
      <c r="M88" s="217"/>
      <c r="N88" s="217"/>
      <c r="O88" s="217"/>
      <c r="P88" s="217"/>
      <c r="Q88" s="217"/>
      <c r="R88" s="217"/>
      <c r="S88" s="217"/>
      <c r="T88" s="217"/>
      <c r="U88" s="217"/>
      <c r="V88" s="217"/>
      <c r="W88" s="217"/>
      <c r="X88" s="217"/>
      <c r="Y88" s="217"/>
      <c r="Z88" s="217"/>
      <c r="AA88" s="217"/>
      <c r="AB88" s="217"/>
    </row>
    <row r="89" spans="1:28" s="123" customFormat="1" ht="15" customHeight="1" x14ac:dyDescent="0.2">
      <c r="A89" s="215"/>
      <c r="B89" s="216"/>
      <c r="C89" s="217"/>
      <c r="D89" s="217"/>
      <c r="E89" s="217"/>
      <c r="F89" s="217"/>
      <c r="G89" s="217"/>
      <c r="H89" s="217"/>
      <c r="I89" s="217"/>
      <c r="J89" s="217"/>
      <c r="K89" s="217"/>
      <c r="L89" s="217"/>
      <c r="M89" s="217"/>
      <c r="N89" s="217"/>
      <c r="O89" s="217"/>
      <c r="P89" s="217"/>
      <c r="Q89" s="217"/>
      <c r="R89" s="217"/>
      <c r="S89" s="217"/>
      <c r="T89" s="217"/>
      <c r="U89" s="217"/>
      <c r="V89" s="217"/>
      <c r="W89" s="217"/>
      <c r="X89" s="217"/>
      <c r="Y89" s="217"/>
      <c r="Z89" s="217"/>
      <c r="AA89" s="217"/>
      <c r="AB89" s="217"/>
    </row>
    <row r="90" spans="1:28" s="123" customFormat="1" ht="15" customHeight="1" x14ac:dyDescent="0.2">
      <c r="A90" s="215"/>
      <c r="B90" s="216"/>
      <c r="C90" s="217"/>
      <c r="D90" s="217"/>
      <c r="E90" s="217"/>
      <c r="F90" s="217"/>
      <c r="G90" s="217"/>
      <c r="H90" s="217"/>
      <c r="I90" s="217"/>
      <c r="J90" s="217"/>
      <c r="K90" s="217"/>
      <c r="L90" s="217"/>
      <c r="M90" s="217"/>
      <c r="N90" s="217"/>
      <c r="O90" s="217"/>
      <c r="P90" s="217"/>
      <c r="Q90" s="217"/>
      <c r="R90" s="217"/>
      <c r="S90" s="217"/>
      <c r="T90" s="217"/>
      <c r="U90" s="217"/>
      <c r="V90" s="217"/>
      <c r="W90" s="217"/>
      <c r="X90" s="217"/>
      <c r="Y90" s="217"/>
      <c r="Z90" s="217"/>
      <c r="AA90" s="217"/>
      <c r="AB90" s="217"/>
    </row>
    <row r="91" spans="1:28" s="123" customFormat="1" ht="15" customHeight="1" x14ac:dyDescent="0.2">
      <c r="A91" s="215"/>
      <c r="B91" s="216"/>
      <c r="C91" s="217"/>
      <c r="D91" s="217"/>
      <c r="E91" s="217"/>
      <c r="F91" s="217"/>
      <c r="G91" s="217"/>
      <c r="H91" s="217"/>
      <c r="I91" s="217"/>
      <c r="J91" s="217"/>
      <c r="K91" s="217"/>
      <c r="L91" s="217"/>
      <c r="M91" s="217"/>
      <c r="N91" s="217"/>
      <c r="O91" s="217"/>
      <c r="P91" s="217"/>
      <c r="Q91" s="217"/>
      <c r="R91" s="217"/>
      <c r="S91" s="217"/>
      <c r="T91" s="217"/>
      <c r="U91" s="217"/>
      <c r="V91" s="217"/>
      <c r="W91" s="217"/>
      <c r="X91" s="217"/>
      <c r="Y91" s="217"/>
      <c r="Z91" s="217"/>
      <c r="AA91" s="217"/>
      <c r="AB91" s="217"/>
    </row>
    <row r="92" spans="1:28" s="123" customFormat="1" ht="15" customHeight="1" x14ac:dyDescent="0.2">
      <c r="A92" s="218"/>
      <c r="B92" s="216"/>
      <c r="C92" s="217"/>
      <c r="D92" s="217"/>
      <c r="E92" s="217"/>
      <c r="F92" s="217"/>
      <c r="G92" s="217"/>
      <c r="H92" s="217"/>
      <c r="I92" s="217"/>
      <c r="J92" s="217"/>
      <c r="K92" s="217"/>
      <c r="L92" s="217"/>
      <c r="M92" s="217"/>
      <c r="N92" s="217"/>
      <c r="O92" s="217"/>
      <c r="P92" s="217"/>
      <c r="Q92" s="217"/>
      <c r="R92" s="217"/>
      <c r="S92" s="217"/>
      <c r="T92" s="217"/>
      <c r="U92" s="217"/>
      <c r="V92" s="217"/>
      <c r="W92" s="217"/>
      <c r="X92" s="217"/>
      <c r="Y92" s="217"/>
      <c r="Z92" s="217"/>
      <c r="AA92" s="217"/>
      <c r="AB92" s="217"/>
    </row>
    <row r="93" spans="1:28" s="123" customFormat="1" ht="15" customHeight="1" x14ac:dyDescent="0.2">
      <c r="A93" s="215"/>
      <c r="B93" s="216"/>
      <c r="C93" s="217"/>
      <c r="D93" s="217"/>
      <c r="E93" s="217"/>
      <c r="F93" s="217"/>
      <c r="G93" s="217"/>
      <c r="H93" s="217"/>
      <c r="I93" s="217"/>
      <c r="J93" s="217"/>
      <c r="K93" s="217"/>
      <c r="L93" s="217"/>
      <c r="M93" s="217"/>
      <c r="N93" s="217"/>
      <c r="O93" s="217"/>
      <c r="P93" s="217"/>
      <c r="Q93" s="217"/>
      <c r="R93" s="217"/>
      <c r="S93" s="217"/>
      <c r="T93" s="217"/>
      <c r="U93" s="217"/>
      <c r="V93" s="217"/>
      <c r="W93" s="217"/>
      <c r="X93" s="217"/>
      <c r="Y93" s="217"/>
      <c r="Z93" s="217"/>
      <c r="AA93" s="217"/>
      <c r="AB93" s="217"/>
    </row>
    <row r="94" spans="1:28" s="123" customFormat="1" ht="15" customHeight="1" x14ac:dyDescent="0.2">
      <c r="A94" s="215"/>
      <c r="B94" s="216"/>
      <c r="C94" s="217"/>
      <c r="D94" s="217"/>
      <c r="E94" s="217"/>
      <c r="F94" s="217"/>
      <c r="G94" s="217"/>
      <c r="H94" s="217"/>
      <c r="I94" s="217"/>
      <c r="J94" s="217"/>
      <c r="K94" s="217"/>
      <c r="L94" s="217"/>
      <c r="M94" s="217"/>
      <c r="N94" s="217"/>
      <c r="O94" s="217"/>
      <c r="P94" s="217"/>
      <c r="Q94" s="217"/>
      <c r="R94" s="217"/>
      <c r="S94" s="217"/>
      <c r="T94" s="217"/>
      <c r="U94" s="217"/>
      <c r="V94" s="217"/>
      <c r="W94" s="217"/>
      <c r="X94" s="217"/>
      <c r="Y94" s="217"/>
      <c r="Z94" s="217"/>
      <c r="AA94" s="217"/>
      <c r="AB94" s="217"/>
    </row>
    <row r="95" spans="1:28" s="123" customFormat="1" ht="15" customHeight="1" x14ac:dyDescent="0.2">
      <c r="A95" s="215"/>
      <c r="B95" s="216"/>
      <c r="C95" s="217"/>
      <c r="D95" s="217"/>
      <c r="E95" s="217"/>
      <c r="F95" s="217"/>
      <c r="G95" s="217"/>
      <c r="H95" s="217"/>
      <c r="I95" s="217"/>
      <c r="J95" s="217"/>
      <c r="K95" s="217"/>
      <c r="L95" s="217"/>
      <c r="M95" s="217"/>
      <c r="N95" s="217"/>
      <c r="O95" s="217"/>
      <c r="P95" s="217"/>
      <c r="Q95" s="217"/>
      <c r="R95" s="217"/>
      <c r="S95" s="217"/>
      <c r="T95" s="217"/>
      <c r="U95" s="217"/>
      <c r="V95" s="217"/>
      <c r="W95" s="217"/>
      <c r="X95" s="217"/>
      <c r="Y95" s="217"/>
      <c r="Z95" s="217"/>
      <c r="AA95" s="217"/>
      <c r="AB95" s="217"/>
    </row>
    <row r="96" spans="1:28" s="123" customFormat="1" ht="15" customHeight="1" x14ac:dyDescent="0.2">
      <c r="A96" s="218"/>
      <c r="B96" s="216"/>
      <c r="C96" s="217"/>
      <c r="D96" s="217"/>
      <c r="E96" s="217"/>
      <c r="F96" s="217"/>
      <c r="G96" s="217"/>
      <c r="H96" s="217"/>
      <c r="I96" s="217"/>
      <c r="J96" s="217"/>
      <c r="K96" s="217"/>
      <c r="L96" s="217"/>
      <c r="M96" s="217"/>
      <c r="N96" s="217"/>
      <c r="O96" s="217"/>
      <c r="P96" s="217"/>
      <c r="Q96" s="217"/>
      <c r="R96" s="217"/>
      <c r="S96" s="217"/>
      <c r="T96" s="217"/>
      <c r="U96" s="217"/>
      <c r="V96" s="217"/>
      <c r="W96" s="217"/>
      <c r="X96" s="217"/>
      <c r="Y96" s="217"/>
      <c r="Z96" s="217"/>
      <c r="AA96" s="217"/>
      <c r="AB96" s="217"/>
    </row>
    <row r="97" spans="1:28" s="123" customFormat="1" ht="15" customHeight="1" x14ac:dyDescent="0.2">
      <c r="A97" s="215"/>
      <c r="B97" s="216"/>
      <c r="C97" s="217"/>
      <c r="D97" s="217"/>
      <c r="E97" s="217"/>
      <c r="F97" s="217"/>
      <c r="G97" s="217"/>
      <c r="H97" s="217"/>
      <c r="I97" s="217"/>
      <c r="J97" s="217"/>
      <c r="K97" s="217"/>
      <c r="L97" s="217"/>
      <c r="M97" s="217"/>
      <c r="N97" s="217"/>
      <c r="O97" s="217"/>
      <c r="P97" s="217"/>
      <c r="Q97" s="217"/>
      <c r="R97" s="217"/>
      <c r="S97" s="217"/>
      <c r="T97" s="217"/>
      <c r="U97" s="217"/>
      <c r="V97" s="217"/>
      <c r="W97" s="217"/>
      <c r="X97" s="217"/>
      <c r="Y97" s="217"/>
      <c r="Z97" s="217"/>
      <c r="AA97" s="217"/>
      <c r="AB97" s="217"/>
    </row>
    <row r="98" spans="1:28" s="123" customFormat="1" ht="15" customHeight="1" x14ac:dyDescent="0.2">
      <c r="A98" s="215"/>
      <c r="B98" s="216"/>
      <c r="C98" s="217"/>
      <c r="D98" s="217"/>
      <c r="E98" s="217"/>
      <c r="F98" s="217"/>
      <c r="G98" s="217"/>
      <c r="H98" s="217"/>
      <c r="I98" s="217"/>
      <c r="J98" s="217"/>
      <c r="K98" s="217"/>
      <c r="L98" s="217"/>
      <c r="M98" s="217"/>
      <c r="N98" s="217"/>
      <c r="O98" s="217"/>
      <c r="P98" s="217"/>
      <c r="Q98" s="217"/>
      <c r="R98" s="217"/>
      <c r="S98" s="217"/>
      <c r="T98" s="217"/>
      <c r="U98" s="217"/>
      <c r="V98" s="217"/>
      <c r="W98" s="217"/>
      <c r="X98" s="217"/>
      <c r="Y98" s="217"/>
      <c r="Z98" s="217"/>
      <c r="AA98" s="217"/>
      <c r="AB98" s="217"/>
    </row>
    <row r="99" spans="1:28" s="123" customFormat="1" ht="15" customHeight="1" x14ac:dyDescent="0.2">
      <c r="A99" s="215"/>
      <c r="B99" s="216"/>
      <c r="C99" s="217"/>
      <c r="D99" s="217"/>
      <c r="E99" s="217"/>
      <c r="F99" s="217"/>
      <c r="G99" s="217"/>
      <c r="H99" s="217"/>
      <c r="I99" s="217"/>
      <c r="J99" s="217"/>
      <c r="K99" s="217"/>
      <c r="L99" s="217"/>
      <c r="M99" s="217"/>
      <c r="N99" s="217"/>
      <c r="O99" s="217"/>
      <c r="P99" s="217"/>
      <c r="Q99" s="217"/>
      <c r="R99" s="217"/>
      <c r="S99" s="217"/>
      <c r="T99" s="217"/>
      <c r="U99" s="217"/>
      <c r="V99" s="217"/>
      <c r="W99" s="217"/>
      <c r="X99" s="217"/>
      <c r="Y99" s="217"/>
      <c r="Z99" s="217"/>
      <c r="AA99" s="217"/>
      <c r="AB99" s="217"/>
    </row>
    <row r="100" spans="1:28" s="123" customFormat="1" ht="15" customHeight="1" x14ac:dyDescent="0.2">
      <c r="A100" s="215"/>
      <c r="B100" s="216"/>
      <c r="C100" s="217"/>
      <c r="D100" s="217"/>
      <c r="E100" s="217"/>
      <c r="F100" s="217"/>
      <c r="G100" s="217"/>
      <c r="H100" s="217"/>
      <c r="I100" s="217"/>
      <c r="J100" s="217"/>
      <c r="K100" s="217"/>
      <c r="L100" s="217"/>
      <c r="M100" s="217"/>
      <c r="N100" s="217"/>
      <c r="O100" s="217"/>
      <c r="P100" s="217"/>
      <c r="Q100" s="217"/>
      <c r="R100" s="217"/>
      <c r="S100" s="217"/>
      <c r="T100" s="217"/>
      <c r="U100" s="217"/>
      <c r="V100" s="217"/>
      <c r="W100" s="217"/>
      <c r="X100" s="217"/>
      <c r="Y100" s="217"/>
      <c r="Z100" s="217"/>
      <c r="AA100" s="217"/>
      <c r="AB100" s="217"/>
    </row>
    <row r="101" spans="1:28" s="123" customFormat="1" ht="15" customHeight="1" x14ac:dyDescent="0.2">
      <c r="A101" s="215"/>
      <c r="B101" s="216"/>
      <c r="C101" s="217"/>
      <c r="D101" s="217"/>
      <c r="E101" s="217"/>
      <c r="F101" s="217"/>
      <c r="G101" s="217"/>
      <c r="H101" s="217"/>
      <c r="I101" s="217"/>
      <c r="J101" s="217"/>
      <c r="K101" s="217"/>
      <c r="L101" s="217"/>
      <c r="M101" s="217"/>
      <c r="N101" s="217"/>
      <c r="O101" s="217"/>
      <c r="P101" s="217"/>
      <c r="Q101" s="217"/>
      <c r="R101" s="217"/>
      <c r="S101" s="217"/>
      <c r="T101" s="217"/>
      <c r="U101" s="217"/>
      <c r="V101" s="217"/>
      <c r="W101" s="217"/>
      <c r="X101" s="217"/>
      <c r="Y101" s="217"/>
      <c r="Z101" s="217"/>
      <c r="AA101" s="217"/>
      <c r="AB101" s="217"/>
    </row>
    <row r="102" spans="1:28" s="123" customFormat="1" ht="15" customHeight="1" x14ac:dyDescent="0.2">
      <c r="A102" s="215"/>
      <c r="B102" s="216"/>
      <c r="C102" s="217"/>
      <c r="D102" s="217"/>
      <c r="E102" s="217"/>
      <c r="F102" s="217"/>
      <c r="G102" s="217"/>
      <c r="H102" s="217"/>
      <c r="I102" s="217"/>
      <c r="J102" s="217"/>
      <c r="K102" s="217"/>
      <c r="L102" s="217"/>
      <c r="M102" s="217"/>
      <c r="N102" s="217"/>
      <c r="O102" s="217"/>
      <c r="P102" s="217"/>
      <c r="Q102" s="217"/>
      <c r="R102" s="217"/>
      <c r="S102" s="217"/>
      <c r="T102" s="217"/>
      <c r="U102" s="217"/>
      <c r="V102" s="217"/>
      <c r="W102" s="217"/>
      <c r="X102" s="217"/>
      <c r="Y102" s="217"/>
      <c r="Z102" s="217"/>
      <c r="AA102" s="217"/>
      <c r="AB102" s="217"/>
    </row>
    <row r="103" spans="1:28" s="123" customFormat="1" ht="15" customHeight="1" x14ac:dyDescent="0.2">
      <c r="A103" s="215"/>
      <c r="B103" s="216"/>
      <c r="C103" s="217"/>
      <c r="D103" s="217"/>
      <c r="E103" s="217"/>
      <c r="F103" s="217"/>
      <c r="G103" s="217"/>
      <c r="H103" s="217"/>
      <c r="I103" s="217"/>
      <c r="J103" s="217"/>
      <c r="K103" s="217"/>
      <c r="L103" s="217"/>
      <c r="M103" s="217"/>
      <c r="N103" s="217"/>
      <c r="O103" s="217"/>
      <c r="P103" s="217"/>
      <c r="Q103" s="217"/>
      <c r="R103" s="217"/>
      <c r="S103" s="217"/>
      <c r="T103" s="217"/>
      <c r="U103" s="217"/>
      <c r="V103" s="217"/>
      <c r="W103" s="217"/>
      <c r="X103" s="217"/>
      <c r="Y103" s="217"/>
      <c r="Z103" s="217"/>
      <c r="AA103" s="217"/>
      <c r="AB103" s="217"/>
    </row>
    <row r="104" spans="1:28" s="123" customFormat="1" ht="15" customHeight="1" x14ac:dyDescent="0.2">
      <c r="A104" s="215"/>
      <c r="B104" s="216"/>
      <c r="C104" s="217"/>
      <c r="D104" s="217"/>
      <c r="E104" s="217"/>
      <c r="F104" s="217"/>
      <c r="G104" s="217"/>
      <c r="H104" s="217"/>
      <c r="I104" s="217"/>
      <c r="J104" s="217"/>
      <c r="K104" s="217"/>
      <c r="L104" s="217"/>
      <c r="M104" s="217"/>
      <c r="N104" s="217"/>
      <c r="O104" s="217"/>
      <c r="P104" s="217"/>
      <c r="Q104" s="217"/>
      <c r="R104" s="217"/>
      <c r="S104" s="217"/>
      <c r="T104" s="217"/>
      <c r="U104" s="217"/>
      <c r="V104" s="217"/>
      <c r="W104" s="217"/>
      <c r="X104" s="217"/>
      <c r="Y104" s="217"/>
      <c r="Z104" s="217"/>
      <c r="AA104" s="217"/>
      <c r="AB104" s="217"/>
    </row>
    <row r="105" spans="1:28" s="123" customFormat="1" ht="15" customHeight="1" x14ac:dyDescent="0.2">
      <c r="A105" s="219"/>
      <c r="B105" s="215"/>
      <c r="C105" s="220"/>
      <c r="D105" s="221"/>
      <c r="E105" s="221"/>
      <c r="F105" s="221"/>
      <c r="G105" s="221"/>
      <c r="H105" s="220"/>
      <c r="I105" s="221"/>
      <c r="J105" s="221"/>
      <c r="K105" s="221"/>
      <c r="L105" s="221"/>
      <c r="M105" s="220"/>
      <c r="N105" s="221"/>
      <c r="O105" s="221"/>
      <c r="P105" s="221"/>
      <c r="Q105" s="221"/>
      <c r="R105" s="220"/>
      <c r="S105" s="221"/>
      <c r="T105" s="221"/>
      <c r="U105" s="221"/>
    </row>
    <row r="106" spans="1:28" s="123" customFormat="1" ht="15" customHeight="1" x14ac:dyDescent="0.2">
      <c r="A106" s="221"/>
      <c r="B106" s="221"/>
      <c r="C106" s="220"/>
      <c r="D106" s="220"/>
      <c r="E106" s="220"/>
      <c r="F106" s="220"/>
      <c r="G106" s="220"/>
      <c r="H106" s="220"/>
      <c r="I106" s="220"/>
      <c r="J106" s="220"/>
      <c r="K106" s="220"/>
      <c r="L106" s="220"/>
      <c r="M106" s="220"/>
      <c r="N106" s="220"/>
      <c r="O106" s="220"/>
      <c r="P106" s="220"/>
      <c r="Q106" s="220"/>
      <c r="R106" s="220"/>
      <c r="S106" s="220"/>
      <c r="T106" s="220"/>
      <c r="U106" s="220"/>
    </row>
    <row r="107" spans="1:28" s="123" customFormat="1" ht="17.25" customHeight="1" x14ac:dyDescent="0.2">
      <c r="A107" s="218"/>
      <c r="B107" s="218"/>
      <c r="C107" s="222"/>
      <c r="D107" s="222"/>
      <c r="E107" s="222"/>
      <c r="F107" s="222"/>
      <c r="G107" s="222"/>
      <c r="H107" s="222"/>
      <c r="I107" s="222"/>
      <c r="J107" s="222"/>
      <c r="K107" s="222"/>
      <c r="L107" s="222"/>
      <c r="M107" s="222"/>
      <c r="N107" s="222"/>
      <c r="O107" s="222"/>
      <c r="P107" s="222"/>
      <c r="Q107" s="222"/>
      <c r="R107" s="222"/>
      <c r="S107" s="222"/>
      <c r="T107" s="222"/>
      <c r="U107" s="222"/>
    </row>
    <row r="108" spans="1:28" s="123" customFormat="1" ht="22.5" customHeight="1" x14ac:dyDescent="0.35">
      <c r="A108" s="1110" t="str">
        <f>A281</f>
        <v>Ethiopia</v>
      </c>
      <c r="B108" s="1111"/>
      <c r="C108" s="222"/>
      <c r="D108" s="222"/>
      <c r="E108" s="222"/>
      <c r="F108" s="222"/>
      <c r="G108" s="222"/>
      <c r="H108" s="222"/>
      <c r="I108" s="222"/>
      <c r="J108" s="222"/>
      <c r="K108" s="222"/>
      <c r="L108" s="222"/>
      <c r="M108" s="222"/>
      <c r="N108" s="222"/>
      <c r="O108" s="222"/>
      <c r="P108" s="222"/>
      <c r="Q108" s="222"/>
      <c r="R108" s="222"/>
      <c r="S108" s="222"/>
      <c r="T108" s="222"/>
      <c r="U108" s="222"/>
    </row>
    <row r="109" spans="1:28" s="123" customFormat="1" ht="22.5" customHeight="1" x14ac:dyDescent="0.3">
      <c r="A109" s="223" t="s">
        <v>96</v>
      </c>
      <c r="B109" s="125"/>
      <c r="C109" s="222"/>
      <c r="D109" s="222"/>
      <c r="E109" s="222"/>
      <c r="F109" s="222"/>
      <c r="G109" s="222"/>
      <c r="H109" s="222"/>
      <c r="I109" s="222"/>
      <c r="J109" s="222"/>
      <c r="K109" s="222"/>
      <c r="L109" s="222"/>
      <c r="M109" s="222"/>
      <c r="N109" s="222"/>
      <c r="O109" s="222"/>
      <c r="P109" s="222"/>
      <c r="Q109" s="222"/>
      <c r="R109" s="222"/>
      <c r="S109" s="222"/>
      <c r="T109" s="222"/>
      <c r="U109" s="222"/>
    </row>
    <row r="110" spans="1:28" s="123" customFormat="1" ht="22.5" customHeight="1" x14ac:dyDescent="0.35">
      <c r="A110" s="126" t="str">
        <f>A289</f>
        <v>2016</v>
      </c>
      <c r="B110" s="127"/>
      <c r="C110" s="222"/>
      <c r="D110" s="222"/>
      <c r="E110" s="222"/>
      <c r="F110" s="222"/>
      <c r="G110" s="222"/>
      <c r="H110" s="222"/>
      <c r="I110" s="222"/>
      <c r="J110" s="222"/>
      <c r="K110" s="222"/>
      <c r="L110" s="222"/>
      <c r="M110" s="222"/>
      <c r="N110" s="222"/>
      <c r="O110" s="222"/>
      <c r="P110" s="222"/>
      <c r="Q110" s="222"/>
      <c r="R110" s="222"/>
      <c r="S110" s="222"/>
      <c r="T110" s="222"/>
      <c r="U110" s="222"/>
    </row>
    <row r="111" spans="1:28" s="123" customFormat="1" ht="15" customHeight="1" x14ac:dyDescent="0.35">
      <c r="A111" s="128"/>
      <c r="B111" s="125"/>
      <c r="C111" s="222"/>
      <c r="D111" s="222"/>
      <c r="E111" s="222"/>
      <c r="F111" s="222"/>
      <c r="G111" s="222"/>
      <c r="H111" s="222"/>
      <c r="I111" s="222"/>
      <c r="J111" s="222"/>
      <c r="K111" s="222"/>
      <c r="L111" s="222"/>
      <c r="M111" s="222"/>
      <c r="N111" s="222"/>
      <c r="O111" s="222"/>
      <c r="P111" s="222"/>
      <c r="Q111" s="222"/>
      <c r="R111" s="222"/>
      <c r="S111" s="222"/>
      <c r="T111" s="222"/>
      <c r="U111" s="222"/>
    </row>
    <row r="112" spans="1:28" s="123" customFormat="1" ht="15" customHeight="1" x14ac:dyDescent="0.25">
      <c r="A112" s="129" t="s">
        <v>41</v>
      </c>
      <c r="B112" s="125"/>
      <c r="C112" s="222"/>
      <c r="D112" s="222"/>
      <c r="E112" s="222"/>
      <c r="F112" s="222"/>
      <c r="G112" s="222"/>
      <c r="H112" s="222"/>
      <c r="I112" s="222"/>
      <c r="J112" s="222"/>
      <c r="K112" s="222"/>
      <c r="L112" s="222"/>
      <c r="M112" s="222"/>
      <c r="N112" s="222"/>
      <c r="O112" s="222"/>
      <c r="P112" s="222"/>
      <c r="Q112" s="222"/>
      <c r="R112" s="222"/>
      <c r="S112" s="222"/>
      <c r="T112" s="222"/>
      <c r="U112" s="222"/>
    </row>
    <row r="113" spans="1:28" s="123" customFormat="1" ht="15" customHeight="1" x14ac:dyDescent="0.25">
      <c r="A113" s="1112" t="s">
        <v>42</v>
      </c>
      <c r="B113" s="1113"/>
      <c r="C113" s="222"/>
      <c r="D113" s="222"/>
      <c r="E113" s="222"/>
      <c r="F113" s="222"/>
      <c r="G113" s="222"/>
      <c r="H113" s="222"/>
      <c r="I113" s="222"/>
      <c r="J113" s="222"/>
      <c r="K113" s="222"/>
      <c r="L113" s="222"/>
      <c r="M113" s="222"/>
      <c r="N113" s="222"/>
      <c r="O113" s="222"/>
      <c r="P113" s="222"/>
      <c r="Q113" s="222"/>
      <c r="R113" s="222"/>
      <c r="S113" s="222"/>
      <c r="T113" s="222"/>
      <c r="U113" s="222"/>
    </row>
    <row r="114" spans="1:28" s="123" customFormat="1" ht="15" customHeight="1" x14ac:dyDescent="0.2">
      <c r="A114" s="1114" t="s">
        <v>43</v>
      </c>
      <c r="B114" s="1115"/>
      <c r="C114" s="222"/>
      <c r="D114" s="222"/>
      <c r="E114" s="222"/>
      <c r="F114" s="222"/>
      <c r="G114" s="222"/>
      <c r="H114" s="222"/>
      <c r="I114" s="222"/>
      <c r="J114" s="222"/>
      <c r="K114" s="222"/>
      <c r="L114" s="222"/>
      <c r="M114" s="222"/>
      <c r="N114" s="222"/>
      <c r="O114" s="222"/>
      <c r="P114" s="222"/>
      <c r="Q114" s="222"/>
      <c r="R114" s="222"/>
      <c r="S114" s="222"/>
      <c r="T114" s="222"/>
      <c r="U114" s="222"/>
    </row>
    <row r="115" spans="1:28" s="123" customFormat="1" ht="15" customHeight="1" x14ac:dyDescent="0.2">
      <c r="A115" s="130" t="s">
        <v>44</v>
      </c>
      <c r="B115" s="125" t="str">
        <f>A280</f>
        <v>DHS16</v>
      </c>
      <c r="C115" s="222"/>
      <c r="D115" s="222"/>
      <c r="E115" s="222"/>
      <c r="F115" s="222"/>
      <c r="G115" s="222"/>
      <c r="H115" s="222"/>
      <c r="I115" s="222"/>
      <c r="J115" s="222"/>
      <c r="K115" s="222"/>
      <c r="L115" s="222"/>
      <c r="M115" s="222"/>
      <c r="N115" s="222"/>
      <c r="O115" s="222"/>
      <c r="P115" s="222"/>
      <c r="Q115" s="222"/>
      <c r="R115" s="222"/>
      <c r="S115" s="222"/>
      <c r="T115" s="222"/>
      <c r="U115" s="222"/>
    </row>
    <row r="116" spans="1:28" s="123" customFormat="1" ht="15" customHeight="1" x14ac:dyDescent="0.2">
      <c r="A116" s="131" t="str">
        <f>B285</f>
        <v/>
      </c>
      <c r="B116" s="125"/>
      <c r="C116" s="222"/>
      <c r="D116" s="222"/>
      <c r="E116" s="222"/>
      <c r="F116" s="222"/>
      <c r="G116" s="222"/>
      <c r="H116" s="222"/>
      <c r="I116" s="222"/>
      <c r="J116" s="222"/>
      <c r="K116" s="222"/>
      <c r="L116" s="222"/>
      <c r="M116" s="222"/>
      <c r="N116" s="222"/>
      <c r="O116" s="222"/>
      <c r="P116" s="222"/>
      <c r="Q116" s="222"/>
      <c r="R116" s="222"/>
      <c r="S116" s="222"/>
      <c r="T116" s="222"/>
      <c r="U116" s="222"/>
    </row>
    <row r="117" spans="1:28" s="123" customFormat="1" ht="15" customHeight="1" x14ac:dyDescent="0.2">
      <c r="A117" s="131" t="str">
        <f>B284</f>
        <v/>
      </c>
      <c r="B117" s="132"/>
      <c r="C117" s="222"/>
      <c r="D117" s="222"/>
      <c r="E117" s="222"/>
      <c r="F117" s="222"/>
      <c r="G117" s="222"/>
      <c r="H117" s="222"/>
      <c r="I117" s="222"/>
      <c r="J117" s="222"/>
      <c r="K117" s="222"/>
      <c r="L117" s="222"/>
      <c r="M117" s="222"/>
      <c r="N117" s="222"/>
      <c r="O117" s="222"/>
      <c r="P117" s="222"/>
      <c r="Q117" s="222"/>
      <c r="R117" s="222"/>
      <c r="S117" s="222"/>
      <c r="T117" s="222"/>
      <c r="U117" s="222"/>
    </row>
    <row r="118" spans="1:28" s="123" customFormat="1" ht="15" customHeight="1" x14ac:dyDescent="0.2">
      <c r="A118" s="130"/>
      <c r="B118" s="125"/>
      <c r="C118" s="222"/>
      <c r="D118" s="222"/>
      <c r="E118" s="222"/>
      <c r="F118" s="222"/>
      <c r="G118" s="222"/>
      <c r="H118" s="222"/>
      <c r="I118" s="222"/>
      <c r="J118" s="222"/>
      <c r="K118" s="222"/>
      <c r="L118" s="222"/>
      <c r="M118" s="222"/>
      <c r="N118" s="222"/>
      <c r="O118" s="222"/>
      <c r="P118" s="222"/>
      <c r="Q118" s="222"/>
      <c r="R118" s="222"/>
      <c r="S118" s="222"/>
      <c r="T118" s="222"/>
      <c r="U118" s="222"/>
    </row>
    <row r="119" spans="1:28" s="123" customFormat="1" ht="15" customHeight="1" x14ac:dyDescent="0.2">
      <c r="A119" s="133"/>
      <c r="B119" s="134"/>
      <c r="C119" s="222"/>
      <c r="D119" s="222"/>
      <c r="E119" s="222"/>
      <c r="F119" s="222"/>
      <c r="G119" s="222"/>
      <c r="H119" s="222"/>
      <c r="I119" s="222"/>
      <c r="J119" s="222"/>
      <c r="K119" s="222"/>
      <c r="L119" s="222"/>
      <c r="M119" s="222"/>
      <c r="N119" s="222"/>
      <c r="O119" s="222"/>
      <c r="P119" s="222"/>
      <c r="Q119" s="222"/>
      <c r="R119" s="222"/>
      <c r="S119" s="222"/>
      <c r="T119" s="222"/>
      <c r="U119" s="222"/>
    </row>
    <row r="120" spans="1:28" s="436" customFormat="1" ht="20.100000000000001" customHeight="1" x14ac:dyDescent="0.2">
      <c r="A120" s="1467" t="s">
        <v>361</v>
      </c>
      <c r="B120" s="1468"/>
      <c r="C120" s="1471" t="s">
        <v>48</v>
      </c>
      <c r="D120" s="1472"/>
      <c r="E120" s="1472"/>
      <c r="F120" s="1472"/>
      <c r="G120" s="1473"/>
      <c r="H120" s="1473" t="s">
        <v>49</v>
      </c>
      <c r="I120" s="1472"/>
      <c r="J120" s="1472"/>
      <c r="K120" s="1472"/>
      <c r="L120" s="1473"/>
      <c r="M120" s="1473" t="s">
        <v>50</v>
      </c>
      <c r="N120" s="1472"/>
      <c r="O120" s="1472"/>
      <c r="P120" s="1472"/>
      <c r="Q120" s="1473"/>
      <c r="R120" s="1473" t="s">
        <v>51</v>
      </c>
      <c r="S120" s="1472"/>
      <c r="T120" s="1472"/>
      <c r="U120" s="1472"/>
      <c r="V120" s="1472"/>
      <c r="W120" s="1472"/>
      <c r="X120" s="1472"/>
      <c r="Y120" s="1472"/>
      <c r="Z120" s="1472"/>
      <c r="AA120" s="1472"/>
      <c r="AB120" s="1496"/>
    </row>
    <row r="121" spans="1:28" s="852" customFormat="1" ht="20.100000000000001" customHeight="1" x14ac:dyDescent="0.2">
      <c r="A121" s="1469"/>
      <c r="B121" s="1470"/>
      <c r="C121" s="905" t="s">
        <v>0</v>
      </c>
      <c r="D121" s="906" t="s">
        <v>1</v>
      </c>
      <c r="E121" s="906" t="s">
        <v>2</v>
      </c>
      <c r="F121" s="906" t="s">
        <v>3</v>
      </c>
      <c r="G121" s="907" t="s">
        <v>4</v>
      </c>
      <c r="H121" s="906" t="s">
        <v>0</v>
      </c>
      <c r="I121" s="906" t="s">
        <v>1</v>
      </c>
      <c r="J121" s="906" t="s">
        <v>2</v>
      </c>
      <c r="K121" s="906" t="s">
        <v>3</v>
      </c>
      <c r="L121" s="907" t="s">
        <v>4</v>
      </c>
      <c r="M121" s="906" t="s">
        <v>0</v>
      </c>
      <c r="N121" s="906" t="s">
        <v>1</v>
      </c>
      <c r="O121" s="906" t="s">
        <v>2</v>
      </c>
      <c r="P121" s="906" t="s">
        <v>3</v>
      </c>
      <c r="Q121" s="907" t="s">
        <v>4</v>
      </c>
      <c r="R121" s="906" t="s">
        <v>362</v>
      </c>
      <c r="S121" s="906" t="s">
        <v>188</v>
      </c>
      <c r="T121" s="906" t="s">
        <v>54</v>
      </c>
      <c r="U121" s="906" t="s">
        <v>363</v>
      </c>
      <c r="V121" s="906" t="s">
        <v>56</v>
      </c>
      <c r="W121" s="906" t="s">
        <v>57</v>
      </c>
      <c r="X121" s="906" t="s">
        <v>58</v>
      </c>
      <c r="Y121" s="906" t="s">
        <v>364</v>
      </c>
      <c r="Z121" s="906" t="s">
        <v>365</v>
      </c>
      <c r="AA121" s="906" t="s">
        <v>61</v>
      </c>
      <c r="AB121" s="908" t="s">
        <v>62</v>
      </c>
    </row>
    <row r="122" spans="1:28" s="436" customFormat="1" ht="17.100000000000001" customHeight="1" x14ac:dyDescent="0.2">
      <c r="A122" s="1497" t="s">
        <v>18</v>
      </c>
      <c r="B122" s="909" t="s">
        <v>14</v>
      </c>
      <c r="C122" s="910">
        <v>5.1706975459099782</v>
      </c>
      <c r="D122" s="911">
        <v>4.0898293541075512</v>
      </c>
      <c r="E122" s="911">
        <v>5.8059431198862947</v>
      </c>
      <c r="F122" s="911">
        <v>6.4605550688595414</v>
      </c>
      <c r="G122" s="912">
        <v>42.650657858319654</v>
      </c>
      <c r="H122" s="911">
        <v>18.338276818741615</v>
      </c>
      <c r="I122" s="911">
        <v>26.797404974225277</v>
      </c>
      <c r="J122" s="911">
        <v>50.292774553400754</v>
      </c>
      <c r="K122" s="911">
        <v>72.718380860821441</v>
      </c>
      <c r="L122" s="912">
        <v>89.238866530852249</v>
      </c>
      <c r="M122" s="911">
        <v>5.0150543615130623</v>
      </c>
      <c r="N122" s="911">
        <v>4.0067944874888708</v>
      </c>
      <c r="O122" s="911">
        <v>5.0337951543502086</v>
      </c>
      <c r="P122" s="911">
        <v>5.5208868871323196</v>
      </c>
      <c r="Q122" s="912">
        <v>8.9062670678582325</v>
      </c>
      <c r="R122" s="911">
        <v>81.592582980477445</v>
      </c>
      <c r="S122" s="911">
        <v>15.482808814411708</v>
      </c>
      <c r="T122" s="911">
        <v>5.6959422423220669</v>
      </c>
      <c r="U122" s="911">
        <v>3.4881231669066488</v>
      </c>
      <c r="V122" s="911">
        <v>58.991981681082692</v>
      </c>
      <c r="W122" s="911">
        <v>15.578074688314988</v>
      </c>
      <c r="X122" s="911">
        <v>38.626096287459127</v>
      </c>
      <c r="Y122" s="911">
        <v>8.3863854102430739</v>
      </c>
      <c r="Z122" s="911">
        <v>11.546662020904218</v>
      </c>
      <c r="AA122" s="911">
        <v>30.732206176298206</v>
      </c>
      <c r="AB122" s="913">
        <v>17.79947241097079</v>
      </c>
    </row>
    <row r="123" spans="1:28" s="436" customFormat="1" ht="17.100000000000001" customHeight="1" x14ac:dyDescent="0.2">
      <c r="A123" s="1498"/>
      <c r="B123" s="914" t="s">
        <v>63</v>
      </c>
      <c r="C123" s="915">
        <v>94.829302454090055</v>
      </c>
      <c r="D123" s="916">
        <v>95.910170645892407</v>
      </c>
      <c r="E123" s="916">
        <v>94.194056880113749</v>
      </c>
      <c r="F123" s="916">
        <v>93.539444931140508</v>
      </c>
      <c r="G123" s="917">
        <v>57.349342141680282</v>
      </c>
      <c r="H123" s="916">
        <v>81.661723181258481</v>
      </c>
      <c r="I123" s="916">
        <v>73.202595025774841</v>
      </c>
      <c r="J123" s="916">
        <v>49.707225446599004</v>
      </c>
      <c r="K123" s="916">
        <v>27.281619139178371</v>
      </c>
      <c r="L123" s="917">
        <v>10.761133469147522</v>
      </c>
      <c r="M123" s="916">
        <v>94.984945638486963</v>
      </c>
      <c r="N123" s="916">
        <v>95.993205512511125</v>
      </c>
      <c r="O123" s="916">
        <v>94.966204845649784</v>
      </c>
      <c r="P123" s="916">
        <v>94.479113112867708</v>
      </c>
      <c r="Q123" s="917">
        <v>91.09373293214172</v>
      </c>
      <c r="R123" s="916">
        <v>18.407417019522342</v>
      </c>
      <c r="S123" s="916">
        <v>84.517191185588274</v>
      </c>
      <c r="T123" s="916">
        <v>94.304057757678194</v>
      </c>
      <c r="U123" s="916">
        <v>96.511876833093382</v>
      </c>
      <c r="V123" s="916">
        <v>41.008018318917394</v>
      </c>
      <c r="W123" s="916">
        <v>84.421925311685214</v>
      </c>
      <c r="X123" s="916">
        <v>61.373903712540667</v>
      </c>
      <c r="Y123" s="916">
        <v>91.613614589756835</v>
      </c>
      <c r="Z123" s="916">
        <v>88.453337979095679</v>
      </c>
      <c r="AA123" s="916">
        <v>69.267793823702178</v>
      </c>
      <c r="AB123" s="918">
        <v>82.200527589029264</v>
      </c>
    </row>
    <row r="124" spans="1:28" s="436" customFormat="1" ht="17.100000000000001" customHeight="1" x14ac:dyDescent="0.2">
      <c r="A124" s="1498" t="s">
        <v>97</v>
      </c>
      <c r="B124" s="914" t="s">
        <v>15</v>
      </c>
      <c r="C124" s="542">
        <f>C122*C129/100</f>
        <v>3.5046017282599058</v>
      </c>
      <c r="D124" s="542">
        <f>D122*D129/100</f>
        <v>3.091114455965366</v>
      </c>
      <c r="E124" s="542">
        <f t="shared" ref="E124:AB124" si="3">E122*E129/100</f>
        <v>4.3535083244729735</v>
      </c>
      <c r="F124" s="542">
        <f t="shared" si="3"/>
        <v>4.7619643662844657</v>
      </c>
      <c r="G124" s="542">
        <f t="shared" si="3"/>
        <v>18.179032004359097</v>
      </c>
      <c r="H124" s="542">
        <f t="shared" si="3"/>
        <v>5.8769313069692268</v>
      </c>
      <c r="I124" s="542">
        <f t="shared" si="3"/>
        <v>8.6567097930138814</v>
      </c>
      <c r="J124" s="542">
        <f t="shared" si="3"/>
        <v>12.208962819893424</v>
      </c>
      <c r="K124" s="542">
        <f t="shared" si="3"/>
        <v>23.507188348536612</v>
      </c>
      <c r="L124" s="542">
        <f t="shared" si="3"/>
        <v>51.511275491585813</v>
      </c>
      <c r="M124" s="542">
        <f t="shared" si="3"/>
        <v>3.2600265992617965</v>
      </c>
      <c r="N124" s="542">
        <f t="shared" si="3"/>
        <v>3.1744052091482753</v>
      </c>
      <c r="O124" s="542">
        <f t="shared" si="3"/>
        <v>3.9654576508716333</v>
      </c>
      <c r="P124" s="542">
        <f t="shared" si="3"/>
        <v>4.6191477939252144</v>
      </c>
      <c r="Q124" s="542">
        <f t="shared" si="3"/>
        <v>6.3287963629457469</v>
      </c>
      <c r="R124" s="542">
        <f t="shared" si="3"/>
        <v>28.956733495237085</v>
      </c>
      <c r="S124" s="542">
        <f t="shared" si="3"/>
        <v>3.7845511256073054</v>
      </c>
      <c r="T124" s="542">
        <f t="shared" si="3"/>
        <v>1.8665390177170607</v>
      </c>
      <c r="U124" s="542">
        <f t="shared" si="3"/>
        <v>2.0358916634694104</v>
      </c>
      <c r="V124" s="542">
        <f t="shared" si="3"/>
        <v>30.056563398893982</v>
      </c>
      <c r="W124" s="542">
        <f t="shared" si="3"/>
        <v>8.7976792463360454</v>
      </c>
      <c r="X124" s="542">
        <f t="shared" si="3"/>
        <v>18.440526771715859</v>
      </c>
      <c r="Y124" s="542">
        <f t="shared" si="3"/>
        <v>5.4741916225013645</v>
      </c>
      <c r="Z124" s="542">
        <f t="shared" si="3"/>
        <v>8.4610252404717556</v>
      </c>
      <c r="AA124" s="542">
        <f t="shared" si="3"/>
        <v>14.723144047659277</v>
      </c>
      <c r="AB124" s="542">
        <f t="shared" si="3"/>
        <v>8.4851210043508178</v>
      </c>
    </row>
    <row r="125" spans="1:28" s="436" customFormat="1" ht="17.100000000000001" customHeight="1" x14ac:dyDescent="0.2">
      <c r="A125" s="1498"/>
      <c r="B125" s="914" t="s">
        <v>16</v>
      </c>
      <c r="C125" s="542">
        <f>C122*C128/100</f>
        <v>1.6660958176500749</v>
      </c>
      <c r="D125" s="542">
        <f>D122*D128/100</f>
        <v>0.99871489814218417</v>
      </c>
      <c r="E125" s="542">
        <f t="shared" ref="E125:AB125" si="4">E122*E128/100</f>
        <v>1.452434795413323</v>
      </c>
      <c r="F125" s="542">
        <f t="shared" si="4"/>
        <v>1.6985907025750759</v>
      </c>
      <c r="G125" s="542">
        <f t="shared" si="4"/>
        <v>24.4716258539606</v>
      </c>
      <c r="H125" s="542">
        <f t="shared" si="4"/>
        <v>12.461345511772381</v>
      </c>
      <c r="I125" s="542">
        <f t="shared" si="4"/>
        <v>18.140695181211356</v>
      </c>
      <c r="J125" s="542">
        <f t="shared" si="4"/>
        <v>38.083811733507311</v>
      </c>
      <c r="K125" s="542">
        <f t="shared" si="4"/>
        <v>49.211192512284768</v>
      </c>
      <c r="L125" s="542">
        <f t="shared" si="4"/>
        <v>37.727591039266507</v>
      </c>
      <c r="M125" s="542">
        <f t="shared" si="4"/>
        <v>1.755027762251268</v>
      </c>
      <c r="N125" s="542">
        <f t="shared" si="4"/>
        <v>0.83238927834059551</v>
      </c>
      <c r="O125" s="542">
        <f t="shared" si="4"/>
        <v>1.0683375034785745</v>
      </c>
      <c r="P125" s="542">
        <f t="shared" si="4"/>
        <v>0.90173909320710566</v>
      </c>
      <c r="Q125" s="542">
        <f t="shared" si="4"/>
        <v>2.5774707049124816</v>
      </c>
      <c r="R125" s="542">
        <f t="shared" si="4"/>
        <v>52.635849485240207</v>
      </c>
      <c r="S125" s="542">
        <f t="shared" si="4"/>
        <v>11.698257688804404</v>
      </c>
      <c r="T125" s="542">
        <f t="shared" si="4"/>
        <v>3.829403224605008</v>
      </c>
      <c r="U125" s="542">
        <f t="shared" si="4"/>
        <v>1.4522315034372386</v>
      </c>
      <c r="V125" s="542">
        <f t="shared" si="4"/>
        <v>28.93541828218866</v>
      </c>
      <c r="W125" s="542">
        <f t="shared" si="4"/>
        <v>6.7803954419789418</v>
      </c>
      <c r="X125" s="542">
        <f t="shared" si="4"/>
        <v>20.185569515743349</v>
      </c>
      <c r="Y125" s="542">
        <f t="shared" si="4"/>
        <v>2.9121937877417094</v>
      </c>
      <c r="Z125" s="542">
        <f t="shared" si="4"/>
        <v>3.085636780432472</v>
      </c>
      <c r="AA125" s="542">
        <f t="shared" si="4"/>
        <v>16.009062128638924</v>
      </c>
      <c r="AB125" s="542">
        <f t="shared" si="4"/>
        <v>9.3143514066199771</v>
      </c>
    </row>
    <row r="126" spans="1:28" s="436" customFormat="1" ht="17.100000000000001" customHeight="1" x14ac:dyDescent="0.2">
      <c r="A126" s="1498"/>
      <c r="B126" s="914" t="s">
        <v>65</v>
      </c>
      <c r="C126" s="542">
        <f>100-C124-C125-C127</f>
        <v>39.983125709897138</v>
      </c>
      <c r="D126" s="542">
        <f>100-D124-D125-D127</f>
        <v>51.278215559307768</v>
      </c>
      <c r="E126" s="542">
        <f t="shared" ref="E126:AB126" si="5">100-E124-E125-E127</f>
        <v>60.583720051709108</v>
      </c>
      <c r="F126" s="542">
        <f t="shared" si="5"/>
        <v>69.522428505074103</v>
      </c>
      <c r="G126" s="542">
        <f t="shared" si="5"/>
        <v>50.081635713804324</v>
      </c>
      <c r="H126" s="542">
        <f t="shared" si="5"/>
        <v>60.591482190048879</v>
      </c>
      <c r="I126" s="542">
        <f t="shared" si="5"/>
        <v>65.678769432551903</v>
      </c>
      <c r="J126" s="542">
        <f t="shared" si="5"/>
        <v>45.40659573502829</v>
      </c>
      <c r="K126" s="542">
        <f t="shared" si="5"/>
        <v>26.549576733817805</v>
      </c>
      <c r="L126" s="542">
        <f t="shared" si="5"/>
        <v>10.500677254767158</v>
      </c>
      <c r="M126" s="542">
        <f t="shared" si="5"/>
        <v>38.368976950562669</v>
      </c>
      <c r="N126" s="542">
        <f t="shared" si="5"/>
        <v>49.979277590438095</v>
      </c>
      <c r="O126" s="542">
        <f t="shared" si="5"/>
        <v>57.077203621209179</v>
      </c>
      <c r="P126" s="542">
        <f t="shared" si="5"/>
        <v>66.436638190140357</v>
      </c>
      <c r="Q126" s="542">
        <f t="shared" si="5"/>
        <v>71.146782229134146</v>
      </c>
      <c r="R126" s="542">
        <f t="shared" si="5"/>
        <v>17.246904300728325</v>
      </c>
      <c r="S126" s="542">
        <f t="shared" si="5"/>
        <v>13.538801462646617</v>
      </c>
      <c r="T126" s="542">
        <f t="shared" si="5"/>
        <v>51.352824974028906</v>
      </c>
      <c r="U126" s="542">
        <f t="shared" si="5"/>
        <v>81.019228693088934</v>
      </c>
      <c r="V126" s="542">
        <f t="shared" si="5"/>
        <v>16.233552604007983</v>
      </c>
      <c r="W126" s="542">
        <f t="shared" si="5"/>
        <v>39.788431403049543</v>
      </c>
      <c r="X126" s="542">
        <f t="shared" si="5"/>
        <v>35.413396476347017</v>
      </c>
      <c r="Y126" s="542">
        <f t="shared" si="5"/>
        <v>59.425954242704293</v>
      </c>
      <c r="Z126" s="542">
        <f t="shared" si="5"/>
        <v>70.539152325205222</v>
      </c>
      <c r="AA126" s="542">
        <f t="shared" si="5"/>
        <v>9.9489627499825559</v>
      </c>
      <c r="AB126" s="542">
        <f t="shared" si="5"/>
        <v>28.880368073643872</v>
      </c>
    </row>
    <row r="127" spans="1:28" s="436" customFormat="1" ht="17.100000000000001" customHeight="1" x14ac:dyDescent="0.2">
      <c r="A127" s="1498"/>
      <c r="B127" s="914" t="s">
        <v>19</v>
      </c>
      <c r="C127" s="915">
        <v>54.846176744192888</v>
      </c>
      <c r="D127" s="916">
        <v>44.631955086584682</v>
      </c>
      <c r="E127" s="916">
        <v>33.610336828404598</v>
      </c>
      <c r="F127" s="916">
        <v>24.017016426066359</v>
      </c>
      <c r="G127" s="917">
        <v>7.2677064278759724</v>
      </c>
      <c r="H127" s="916">
        <v>21.070240991209513</v>
      </c>
      <c r="I127" s="916">
        <v>7.5238255932228633</v>
      </c>
      <c r="J127" s="916">
        <v>4.3006297115709726</v>
      </c>
      <c r="K127" s="916">
        <v>0.73204240536081089</v>
      </c>
      <c r="L127" s="917">
        <v>0.26045621438052197</v>
      </c>
      <c r="M127" s="916">
        <v>56.615968687924266</v>
      </c>
      <c r="N127" s="916">
        <v>46.01392792207303</v>
      </c>
      <c r="O127" s="916">
        <v>37.889001224440619</v>
      </c>
      <c r="P127" s="916">
        <v>28.042474922727319</v>
      </c>
      <c r="Q127" s="917">
        <v>19.946950703007623</v>
      </c>
      <c r="R127" s="916">
        <v>1.1605127187943793</v>
      </c>
      <c r="S127" s="916">
        <v>70.978389722941671</v>
      </c>
      <c r="T127" s="916">
        <v>42.951232783649033</v>
      </c>
      <c r="U127" s="916">
        <v>15.49264814000442</v>
      </c>
      <c r="V127" s="916">
        <v>24.774465714909368</v>
      </c>
      <c r="W127" s="916">
        <v>44.633493908635472</v>
      </c>
      <c r="X127" s="916">
        <v>25.960507236193759</v>
      </c>
      <c r="Y127" s="916">
        <v>32.187660347052628</v>
      </c>
      <c r="Z127" s="916">
        <v>17.914185653890559</v>
      </c>
      <c r="AA127" s="916">
        <v>59.318831073719238</v>
      </c>
      <c r="AB127" s="918">
        <v>53.320159515385335</v>
      </c>
    </row>
    <row r="128" spans="1:28" s="436" customFormat="1" ht="17.100000000000001" customHeight="1" x14ac:dyDescent="0.2">
      <c r="A128" s="1498" t="s">
        <v>98</v>
      </c>
      <c r="B128" s="914" t="s">
        <v>67</v>
      </c>
      <c r="C128" s="915">
        <v>32.221877277814414</v>
      </c>
      <c r="D128" s="916">
        <v>24.419476014057693</v>
      </c>
      <c r="E128" s="916">
        <v>25.016345586275186</v>
      </c>
      <c r="F128" s="916">
        <v>26.291714635518492</v>
      </c>
      <c r="G128" s="917">
        <v>57.376901278410273</v>
      </c>
      <c r="H128" s="916">
        <v>67.952652448985589</v>
      </c>
      <c r="I128" s="916">
        <v>67.695716054072179</v>
      </c>
      <c r="J128" s="916">
        <v>75.72422096750698</v>
      </c>
      <c r="K128" s="916">
        <v>67.673663700615123</v>
      </c>
      <c r="L128" s="917">
        <v>42.277084532694147</v>
      </c>
      <c r="M128" s="916">
        <v>34.995189199140988</v>
      </c>
      <c r="N128" s="916">
        <v>20.77444403349643</v>
      </c>
      <c r="O128" s="916">
        <v>21.223301122122869</v>
      </c>
      <c r="P128" s="916">
        <v>16.333228911260857</v>
      </c>
      <c r="Q128" s="917">
        <v>28.939966489600323</v>
      </c>
      <c r="R128" s="916">
        <v>64.510581185834397</v>
      </c>
      <c r="S128" s="916">
        <v>75.556430548412067</v>
      </c>
      <c r="T128" s="916">
        <v>67.230373161998102</v>
      </c>
      <c r="U128" s="916">
        <v>41.63360735696476</v>
      </c>
      <c r="V128" s="916">
        <v>49.049747876951812</v>
      </c>
      <c r="W128" s="916">
        <v>43.525246717842947</v>
      </c>
      <c r="X128" s="916">
        <v>52.258890894695639</v>
      </c>
      <c r="Y128" s="916">
        <v>34.725255819804985</v>
      </c>
      <c r="Z128" s="916">
        <v>26.723193030558939</v>
      </c>
      <c r="AA128" s="916">
        <v>52.092134345323039</v>
      </c>
      <c r="AB128" s="918">
        <v>52.329367924855077</v>
      </c>
    </row>
    <row r="129" spans="1:28" s="436" customFormat="1" ht="17.100000000000001" customHeight="1" x14ac:dyDescent="0.2">
      <c r="A129" s="1499"/>
      <c r="B129" s="919" t="s">
        <v>69</v>
      </c>
      <c r="C129" s="920">
        <v>67.778122722185628</v>
      </c>
      <c r="D129" s="921">
        <v>75.580523985942278</v>
      </c>
      <c r="E129" s="921">
        <v>74.98365441372485</v>
      </c>
      <c r="F129" s="921">
        <v>73.708285364481512</v>
      </c>
      <c r="G129" s="922">
        <v>42.623098721589827</v>
      </c>
      <c r="H129" s="921">
        <v>32.047347551014369</v>
      </c>
      <c r="I129" s="921">
        <v>32.304283945927679</v>
      </c>
      <c r="J129" s="921">
        <v>24.275779032492981</v>
      </c>
      <c r="K129" s="921">
        <v>32.326336299384799</v>
      </c>
      <c r="L129" s="922">
        <v>57.722915467305938</v>
      </c>
      <c r="M129" s="921">
        <v>65.004810800859062</v>
      </c>
      <c r="N129" s="921">
        <v>79.225555966503563</v>
      </c>
      <c r="O129" s="921">
        <v>78.776698877877109</v>
      </c>
      <c r="P129" s="921">
        <v>83.666771088739154</v>
      </c>
      <c r="Q129" s="922">
        <v>71.060033510399634</v>
      </c>
      <c r="R129" s="921">
        <v>35.489418814165411</v>
      </c>
      <c r="S129" s="921">
        <v>24.44356945158794</v>
      </c>
      <c r="T129" s="921">
        <v>32.769626838001926</v>
      </c>
      <c r="U129" s="921">
        <v>58.366392643035248</v>
      </c>
      <c r="V129" s="921">
        <v>50.950252123048102</v>
      </c>
      <c r="W129" s="921">
        <v>56.474753282157053</v>
      </c>
      <c r="X129" s="921">
        <v>47.741109105304574</v>
      </c>
      <c r="Y129" s="921">
        <v>65.274744180195015</v>
      </c>
      <c r="Z129" s="921">
        <v>73.276806969441139</v>
      </c>
      <c r="AA129" s="921">
        <v>47.907865654676954</v>
      </c>
      <c r="AB129" s="923">
        <v>47.670632075144951</v>
      </c>
    </row>
    <row r="130" spans="1:28" s="123" customFormat="1" ht="15" customHeight="1" x14ac:dyDescent="0.2">
      <c r="A130" s="1137" t="s">
        <v>70</v>
      </c>
      <c r="B130" s="147" t="s">
        <v>99</v>
      </c>
      <c r="C130" s="148"/>
      <c r="D130" s="148"/>
      <c r="E130" s="148"/>
      <c r="F130" s="148"/>
      <c r="G130" s="148"/>
      <c r="H130" s="148"/>
      <c r="I130" s="148"/>
      <c r="J130" s="148"/>
      <c r="K130" s="148"/>
      <c r="L130" s="148"/>
      <c r="M130" s="148"/>
      <c r="N130" s="148"/>
      <c r="O130" s="148"/>
      <c r="P130" s="148"/>
      <c r="Q130" s="148"/>
      <c r="R130" s="148"/>
      <c r="S130" s="148"/>
      <c r="T130" s="148"/>
      <c r="U130" s="148"/>
      <c r="V130" s="148"/>
      <c r="W130" s="148"/>
      <c r="X130" s="148"/>
      <c r="Y130" s="148"/>
      <c r="Z130" s="148"/>
      <c r="AA130" s="148"/>
      <c r="AB130" s="149"/>
    </row>
    <row r="131" spans="1:28" s="123" customFormat="1" ht="15" customHeight="1" x14ac:dyDescent="0.2">
      <c r="A131" s="1138"/>
      <c r="B131" s="150" t="s">
        <v>73</v>
      </c>
      <c r="C131" s="151"/>
      <c r="D131" s="151"/>
      <c r="E131" s="151"/>
      <c r="F131" s="151"/>
      <c r="G131" s="151"/>
      <c r="H131" s="151"/>
      <c r="I131" s="151"/>
      <c r="J131" s="151"/>
      <c r="K131" s="151"/>
      <c r="L131" s="151"/>
      <c r="M131" s="151"/>
      <c r="N131" s="151"/>
      <c r="O131" s="151"/>
      <c r="P131" s="151"/>
      <c r="Q131" s="151"/>
      <c r="R131" s="151"/>
      <c r="S131" s="151"/>
      <c r="T131" s="151"/>
      <c r="U131" s="151"/>
      <c r="V131" s="151"/>
      <c r="W131" s="151"/>
      <c r="X131" s="151"/>
      <c r="Y131" s="151"/>
      <c r="Z131" s="151"/>
      <c r="AA131" s="151"/>
      <c r="AB131" s="152"/>
    </row>
    <row r="132" spans="1:28" s="123" customFormat="1" ht="15" customHeight="1" x14ac:dyDescent="0.2">
      <c r="A132" s="1139"/>
      <c r="B132" s="153" t="s">
        <v>73</v>
      </c>
      <c r="C132" s="154"/>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6"/>
    </row>
    <row r="133" spans="1:28" s="436" customFormat="1" ht="20.100000000000001" customHeight="1" x14ac:dyDescent="0.2">
      <c r="A133" s="1487" t="s">
        <v>366</v>
      </c>
      <c r="B133" s="1488"/>
      <c r="C133" s="1491" t="s">
        <v>48</v>
      </c>
      <c r="D133" s="1492"/>
      <c r="E133" s="1492"/>
      <c r="F133" s="1492"/>
      <c r="G133" s="1493"/>
      <c r="H133" s="1493" t="s">
        <v>49</v>
      </c>
      <c r="I133" s="1492"/>
      <c r="J133" s="1492"/>
      <c r="K133" s="1492"/>
      <c r="L133" s="1493"/>
      <c r="M133" s="1493" t="s">
        <v>50</v>
      </c>
      <c r="N133" s="1492"/>
      <c r="O133" s="1492"/>
      <c r="P133" s="1492"/>
      <c r="Q133" s="1493"/>
      <c r="R133" s="1493" t="s">
        <v>51</v>
      </c>
      <c r="S133" s="1492"/>
      <c r="T133" s="1492"/>
      <c r="U133" s="1492"/>
      <c r="V133" s="1492"/>
      <c r="W133" s="1492"/>
      <c r="X133" s="1492"/>
      <c r="Y133" s="1492"/>
      <c r="Z133" s="1492"/>
      <c r="AA133" s="1492"/>
      <c r="AB133" s="1494"/>
    </row>
    <row r="134" spans="1:28" s="852" customFormat="1" ht="20.100000000000001" customHeight="1" x14ac:dyDescent="0.2">
      <c r="A134" s="1489"/>
      <c r="B134" s="1490"/>
      <c r="C134" s="924" t="s">
        <v>0</v>
      </c>
      <c r="D134" s="925" t="s">
        <v>1</v>
      </c>
      <c r="E134" s="925" t="s">
        <v>2</v>
      </c>
      <c r="F134" s="925" t="s">
        <v>3</v>
      </c>
      <c r="G134" s="926" t="s">
        <v>4</v>
      </c>
      <c r="H134" s="925" t="s">
        <v>0</v>
      </c>
      <c r="I134" s="925" t="s">
        <v>1</v>
      </c>
      <c r="J134" s="925" t="s">
        <v>2</v>
      </c>
      <c r="K134" s="925" t="s">
        <v>3</v>
      </c>
      <c r="L134" s="926" t="s">
        <v>4</v>
      </c>
      <c r="M134" s="925" t="s">
        <v>0</v>
      </c>
      <c r="N134" s="925" t="s">
        <v>1</v>
      </c>
      <c r="O134" s="925" t="s">
        <v>2</v>
      </c>
      <c r="P134" s="925" t="s">
        <v>3</v>
      </c>
      <c r="Q134" s="926" t="s">
        <v>4</v>
      </c>
      <c r="R134" s="925" t="s">
        <v>362</v>
      </c>
      <c r="S134" s="925" t="s">
        <v>188</v>
      </c>
      <c r="T134" s="925" t="s">
        <v>54</v>
      </c>
      <c r="U134" s="925" t="s">
        <v>363</v>
      </c>
      <c r="V134" s="925" t="s">
        <v>56</v>
      </c>
      <c r="W134" s="925" t="s">
        <v>57</v>
      </c>
      <c r="X134" s="925" t="s">
        <v>58</v>
      </c>
      <c r="Y134" s="925" t="s">
        <v>364</v>
      </c>
      <c r="Z134" s="925" t="s">
        <v>365</v>
      </c>
      <c r="AA134" s="925" t="s">
        <v>61</v>
      </c>
      <c r="AB134" s="927" t="s">
        <v>62</v>
      </c>
    </row>
    <row r="135" spans="1:28" s="436" customFormat="1" ht="17.100000000000001" customHeight="1" x14ac:dyDescent="0.2">
      <c r="A135" s="1495" t="s">
        <v>100</v>
      </c>
      <c r="B135" s="928" t="s">
        <v>101</v>
      </c>
      <c r="C135" s="929">
        <v>0</v>
      </c>
      <c r="D135" s="930">
        <v>0</v>
      </c>
      <c r="E135" s="930">
        <v>0</v>
      </c>
      <c r="F135" s="930">
        <v>0</v>
      </c>
      <c r="G135" s="931">
        <v>2.2140187177697159</v>
      </c>
      <c r="H135" s="930">
        <v>0</v>
      </c>
      <c r="I135" s="930">
        <v>0.22530465589215418</v>
      </c>
      <c r="J135" s="930">
        <v>0.43406243580041426</v>
      </c>
      <c r="K135" s="930">
        <v>1.6965379171844239</v>
      </c>
      <c r="L135" s="931">
        <v>11.751254900524065</v>
      </c>
      <c r="M135" s="930">
        <v>0</v>
      </c>
      <c r="N135" s="930">
        <v>0</v>
      </c>
      <c r="O135" s="930">
        <v>0</v>
      </c>
      <c r="P135" s="930">
        <v>0</v>
      </c>
      <c r="Q135" s="931">
        <v>1.6641361343972833E-2</v>
      </c>
      <c r="R135" s="930">
        <v>10.024975778211607</v>
      </c>
      <c r="S135" s="930">
        <v>8.1560880102980543E-2</v>
      </c>
      <c r="T135" s="930">
        <v>3.9961359067908743E-2</v>
      </c>
      <c r="U135" s="930">
        <v>0</v>
      </c>
      <c r="V135" s="930">
        <v>3.074455311398408E-2</v>
      </c>
      <c r="W135" s="930">
        <v>0.32373700123662441</v>
      </c>
      <c r="X135" s="930">
        <v>0.38300768460391837</v>
      </c>
      <c r="Y135" s="930">
        <v>0.14536161359934122</v>
      </c>
      <c r="Z135" s="930">
        <v>0</v>
      </c>
      <c r="AA135" s="930">
        <v>0.12287324999083521</v>
      </c>
      <c r="AB135" s="932">
        <v>0.1460462136451772</v>
      </c>
    </row>
    <row r="136" spans="1:28" s="436" customFormat="1" ht="17.100000000000001" customHeight="1" x14ac:dyDescent="0.2">
      <c r="A136" s="1485"/>
      <c r="B136" s="933" t="s">
        <v>102</v>
      </c>
      <c r="C136" s="934">
        <v>1.8118427223110152E-3</v>
      </c>
      <c r="D136" s="935">
        <v>7.5400646971604049E-2</v>
      </c>
      <c r="E136" s="935">
        <v>9.2725541551668594E-2</v>
      </c>
      <c r="F136" s="935">
        <v>0.40721052818189313</v>
      </c>
      <c r="G136" s="936">
        <v>3.8279706159066258</v>
      </c>
      <c r="H136" s="935">
        <v>6.7773781150724521E-2</v>
      </c>
      <c r="I136" s="935">
        <v>0.55727334422019814</v>
      </c>
      <c r="J136" s="935">
        <v>1.1738186941126612</v>
      </c>
      <c r="K136" s="935">
        <v>3.7284061177396408</v>
      </c>
      <c r="L136" s="936">
        <v>18.772773197213706</v>
      </c>
      <c r="M136" s="935">
        <v>2.1471505680694396E-3</v>
      </c>
      <c r="N136" s="935">
        <v>8.9346567749917893E-2</v>
      </c>
      <c r="O136" s="935">
        <v>0.10987921033089521</v>
      </c>
      <c r="P136" s="935">
        <v>0.14900262488613708</v>
      </c>
      <c r="Q136" s="936">
        <v>0.37889271562524407</v>
      </c>
      <c r="R136" s="935">
        <v>12.53020350110156</v>
      </c>
      <c r="S136" s="935">
        <v>0.21339823947962255</v>
      </c>
      <c r="T136" s="935">
        <v>0.11452625520171147</v>
      </c>
      <c r="U136" s="935">
        <v>0</v>
      </c>
      <c r="V136" s="935">
        <v>1.0466042779134965</v>
      </c>
      <c r="W136" s="935">
        <v>0.21671329546486964</v>
      </c>
      <c r="X136" s="935">
        <v>0.52136558469073579</v>
      </c>
      <c r="Y136" s="935">
        <v>0.16154087533620068</v>
      </c>
      <c r="Z136" s="935">
        <v>0.58841674860006421</v>
      </c>
      <c r="AA136" s="935">
        <v>0.71171267453499909</v>
      </c>
      <c r="AB136" s="937">
        <v>2.7162632714443804</v>
      </c>
    </row>
    <row r="137" spans="1:28" s="436" customFormat="1" ht="17.100000000000001" customHeight="1" x14ac:dyDescent="0.2">
      <c r="A137" s="1485"/>
      <c r="B137" s="933" t="s">
        <v>99</v>
      </c>
      <c r="C137" s="934">
        <v>5.1688857031876676</v>
      </c>
      <c r="D137" s="935">
        <v>4.0144287071359468</v>
      </c>
      <c r="E137" s="935">
        <v>5.7132175783346266</v>
      </c>
      <c r="F137" s="935">
        <v>6.0533445406776494</v>
      </c>
      <c r="G137" s="936">
        <v>36.608668524643242</v>
      </c>
      <c r="H137" s="935">
        <v>18.270503037590892</v>
      </c>
      <c r="I137" s="935">
        <v>26.014826974112911</v>
      </c>
      <c r="J137" s="935">
        <v>48.684893423487722</v>
      </c>
      <c r="K137" s="935">
        <v>67.293436825897373</v>
      </c>
      <c r="L137" s="936">
        <v>58.714838433114537</v>
      </c>
      <c r="M137" s="935">
        <v>5.0129072109449941</v>
      </c>
      <c r="N137" s="935">
        <v>3.917447919738954</v>
      </c>
      <c r="O137" s="935">
        <v>4.9239159440193125</v>
      </c>
      <c r="P137" s="935">
        <v>5.3718842622461818</v>
      </c>
      <c r="Q137" s="936">
        <v>8.5107329908890161</v>
      </c>
      <c r="R137" s="935">
        <v>59.037403701164152</v>
      </c>
      <c r="S137" s="935">
        <v>15.187849694829103</v>
      </c>
      <c r="T137" s="935">
        <v>5.5414546280524464</v>
      </c>
      <c r="U137" s="935">
        <v>3.4881231669066488</v>
      </c>
      <c r="V137" s="935">
        <v>57.914632850055213</v>
      </c>
      <c r="W137" s="935">
        <v>15.037624391613495</v>
      </c>
      <c r="X137" s="935">
        <v>37.721723018164489</v>
      </c>
      <c r="Y137" s="935">
        <v>8.0794829213075285</v>
      </c>
      <c r="Z137" s="935">
        <v>10.958245272304158</v>
      </c>
      <c r="AA137" s="935">
        <v>29.897620251772366</v>
      </c>
      <c r="AB137" s="937">
        <v>14.937162925881239</v>
      </c>
    </row>
    <row r="138" spans="1:28" s="436" customFormat="1" ht="17.100000000000001" customHeight="1" x14ac:dyDescent="0.2">
      <c r="A138" s="1485"/>
      <c r="B138" s="933" t="s">
        <v>103</v>
      </c>
      <c r="C138" s="934">
        <v>39.983125709897379</v>
      </c>
      <c r="D138" s="935">
        <v>51.278215559307547</v>
      </c>
      <c r="E138" s="935">
        <v>60.583720051709292</v>
      </c>
      <c r="F138" s="935">
        <v>69.522428505074117</v>
      </c>
      <c r="G138" s="936">
        <v>50.081635713804253</v>
      </c>
      <c r="H138" s="935">
        <v>60.591482190048872</v>
      </c>
      <c r="I138" s="935">
        <v>65.678769432551945</v>
      </c>
      <c r="J138" s="935">
        <v>45.406595735028041</v>
      </c>
      <c r="K138" s="935">
        <v>26.54957673381756</v>
      </c>
      <c r="L138" s="936">
        <v>10.500677254766996</v>
      </c>
      <c r="M138" s="935">
        <v>38.368976950562974</v>
      </c>
      <c r="N138" s="935">
        <v>49.979277590438222</v>
      </c>
      <c r="O138" s="935">
        <v>57.077203621209236</v>
      </c>
      <c r="P138" s="935">
        <v>66.436638190140556</v>
      </c>
      <c r="Q138" s="936">
        <v>71.146782229134018</v>
      </c>
      <c r="R138" s="935">
        <v>17.246904300727962</v>
      </c>
      <c r="S138" s="935">
        <v>13.53880146264672</v>
      </c>
      <c r="T138" s="935">
        <v>51.352824974028962</v>
      </c>
      <c r="U138" s="935">
        <v>81.019228693088891</v>
      </c>
      <c r="V138" s="935">
        <v>16.233552604008008</v>
      </c>
      <c r="W138" s="935">
        <v>39.788431403049884</v>
      </c>
      <c r="X138" s="935">
        <v>35.41339647634684</v>
      </c>
      <c r="Y138" s="935">
        <v>59.425954242704329</v>
      </c>
      <c r="Z138" s="935">
        <v>70.539152325205066</v>
      </c>
      <c r="AA138" s="935">
        <v>9.9489627499829343</v>
      </c>
      <c r="AB138" s="937">
        <v>28.880368073643925</v>
      </c>
    </row>
    <row r="139" spans="1:28" s="436" customFormat="1" ht="17.100000000000001" customHeight="1" x14ac:dyDescent="0.2">
      <c r="A139" s="1485"/>
      <c r="B139" s="933" t="s">
        <v>19</v>
      </c>
      <c r="C139" s="934">
        <v>54.846176744192888</v>
      </c>
      <c r="D139" s="935">
        <v>44.631955086584682</v>
      </c>
      <c r="E139" s="935">
        <v>33.610336828404598</v>
      </c>
      <c r="F139" s="935">
        <v>24.017016426066359</v>
      </c>
      <c r="G139" s="936">
        <v>7.2677064278759724</v>
      </c>
      <c r="H139" s="935">
        <v>21.070240991209513</v>
      </c>
      <c r="I139" s="935">
        <v>7.5238255932228633</v>
      </c>
      <c r="J139" s="935">
        <v>4.3006297115709726</v>
      </c>
      <c r="K139" s="935">
        <v>0.73204240536081089</v>
      </c>
      <c r="L139" s="936">
        <v>0.26045621438052197</v>
      </c>
      <c r="M139" s="935">
        <v>56.615968687924266</v>
      </c>
      <c r="N139" s="935">
        <v>46.01392792207303</v>
      </c>
      <c r="O139" s="935">
        <v>37.889001224440619</v>
      </c>
      <c r="P139" s="935">
        <v>28.042474922727319</v>
      </c>
      <c r="Q139" s="936">
        <v>19.946950703007623</v>
      </c>
      <c r="R139" s="935">
        <v>1.1605127187943793</v>
      </c>
      <c r="S139" s="935">
        <v>70.978389722941671</v>
      </c>
      <c r="T139" s="935">
        <v>42.951232783649033</v>
      </c>
      <c r="U139" s="935">
        <v>15.49264814000442</v>
      </c>
      <c r="V139" s="935">
        <v>24.774465714909368</v>
      </c>
      <c r="W139" s="935">
        <v>44.633493908635472</v>
      </c>
      <c r="X139" s="935">
        <v>25.960507236193759</v>
      </c>
      <c r="Y139" s="935">
        <v>32.187660347052628</v>
      </c>
      <c r="Z139" s="935">
        <v>17.914185653890559</v>
      </c>
      <c r="AA139" s="935">
        <v>59.318831073719238</v>
      </c>
      <c r="AB139" s="937">
        <v>53.320159515385335</v>
      </c>
    </row>
    <row r="140" spans="1:28" s="436" customFormat="1" ht="17.100000000000001" customHeight="1" x14ac:dyDescent="0.2">
      <c r="A140" s="1485" t="s">
        <v>104</v>
      </c>
      <c r="B140" s="933" t="s">
        <v>199</v>
      </c>
      <c r="C140" s="934">
        <v>0</v>
      </c>
      <c r="D140" s="935">
        <v>0</v>
      </c>
      <c r="E140" s="935">
        <v>0</v>
      </c>
      <c r="F140" s="935">
        <v>0</v>
      </c>
      <c r="G140" s="936">
        <v>2.2140187177697159</v>
      </c>
      <c r="H140" s="935">
        <v>0</v>
      </c>
      <c r="I140" s="935">
        <v>0.22530465589215418</v>
      </c>
      <c r="J140" s="935">
        <v>0.43406243580041426</v>
      </c>
      <c r="K140" s="935">
        <v>1.6965379171844239</v>
      </c>
      <c r="L140" s="936">
        <v>11.751254900524065</v>
      </c>
      <c r="M140" s="935">
        <v>0</v>
      </c>
      <c r="N140" s="935">
        <v>0</v>
      </c>
      <c r="O140" s="935">
        <v>0</v>
      </c>
      <c r="P140" s="935">
        <v>0</v>
      </c>
      <c r="Q140" s="936">
        <v>1.6641361343972833E-2</v>
      </c>
      <c r="R140" s="935">
        <v>10.024975778211607</v>
      </c>
      <c r="S140" s="935">
        <v>8.1560880102980543E-2</v>
      </c>
      <c r="T140" s="935">
        <v>3.9961359067908743E-2</v>
      </c>
      <c r="U140" s="935">
        <v>0</v>
      </c>
      <c r="V140" s="935">
        <v>3.074455311398408E-2</v>
      </c>
      <c r="W140" s="935">
        <v>0.32373700123662441</v>
      </c>
      <c r="X140" s="935">
        <v>0.38300768460391837</v>
      </c>
      <c r="Y140" s="935">
        <v>0.14536161359934122</v>
      </c>
      <c r="Z140" s="935">
        <v>0</v>
      </c>
      <c r="AA140" s="935">
        <v>0.12287324999083521</v>
      </c>
      <c r="AB140" s="937">
        <v>0.1460462136451772</v>
      </c>
    </row>
    <row r="141" spans="1:28" s="436" customFormat="1" ht="17.100000000000001" customHeight="1" x14ac:dyDescent="0.2">
      <c r="A141" s="1485"/>
      <c r="B141" s="933" t="s">
        <v>200</v>
      </c>
      <c r="C141" s="934">
        <v>1.8118427223110152E-3</v>
      </c>
      <c r="D141" s="935">
        <v>7.5400646971604049E-2</v>
      </c>
      <c r="E141" s="935">
        <v>9.2725541551668594E-2</v>
      </c>
      <c r="F141" s="935">
        <v>0.40721052818189313</v>
      </c>
      <c r="G141" s="936">
        <v>3.8279706159066258</v>
      </c>
      <c r="H141" s="935">
        <v>6.7773781150724521E-2</v>
      </c>
      <c r="I141" s="935">
        <v>0.55727334422019814</v>
      </c>
      <c r="J141" s="935">
        <v>1.1738186941126612</v>
      </c>
      <c r="K141" s="935">
        <v>3.7284061177396408</v>
      </c>
      <c r="L141" s="936">
        <v>18.772773197213706</v>
      </c>
      <c r="M141" s="935">
        <v>2.1471505680694396E-3</v>
      </c>
      <c r="N141" s="935">
        <v>8.9346567749917893E-2</v>
      </c>
      <c r="O141" s="935">
        <v>0.10987921033089521</v>
      </c>
      <c r="P141" s="935">
        <v>0.14900262488613708</v>
      </c>
      <c r="Q141" s="936">
        <v>0.37889271562524407</v>
      </c>
      <c r="R141" s="935">
        <v>12.53020350110156</v>
      </c>
      <c r="S141" s="935">
        <v>0.21339823947962255</v>
      </c>
      <c r="T141" s="935">
        <v>0.11452625520171147</v>
      </c>
      <c r="U141" s="935">
        <v>0</v>
      </c>
      <c r="V141" s="935">
        <v>1.0466042779134965</v>
      </c>
      <c r="W141" s="935">
        <v>0.21671329546486964</v>
      </c>
      <c r="X141" s="935">
        <v>0.52136558469073579</v>
      </c>
      <c r="Y141" s="935">
        <v>0.16154087533620068</v>
      </c>
      <c r="Z141" s="935">
        <v>0.58841674860006421</v>
      </c>
      <c r="AA141" s="935">
        <v>0.71171267453499909</v>
      </c>
      <c r="AB141" s="937">
        <v>2.7162632714443804</v>
      </c>
    </row>
    <row r="142" spans="1:28" s="436" customFormat="1" ht="17.100000000000001" customHeight="1" x14ac:dyDescent="0.2">
      <c r="A142" s="1485"/>
      <c r="B142" s="933" t="s">
        <v>201</v>
      </c>
      <c r="C142" s="934">
        <v>0.71225922882220816</v>
      </c>
      <c r="D142" s="935">
        <v>0.73716981100907741</v>
      </c>
      <c r="E142" s="935">
        <v>0.54488866320541718</v>
      </c>
      <c r="F142" s="935">
        <v>0.5433513113992624</v>
      </c>
      <c r="G142" s="936">
        <v>3.9360660559999663</v>
      </c>
      <c r="H142" s="935">
        <v>2.3162307562382267</v>
      </c>
      <c r="I142" s="935">
        <v>3.0343063091254625</v>
      </c>
      <c r="J142" s="935">
        <v>4.5886725664840338</v>
      </c>
      <c r="K142" s="935">
        <v>6.5704768419065696</v>
      </c>
      <c r="L142" s="936">
        <v>7.187323551927884</v>
      </c>
      <c r="M142" s="935">
        <v>0.7444422631004548</v>
      </c>
      <c r="N142" s="935">
        <v>0.66198607418888777</v>
      </c>
      <c r="O142" s="935">
        <v>0.62090667982090653</v>
      </c>
      <c r="P142" s="935">
        <v>0.51938979168517296</v>
      </c>
      <c r="Q142" s="936">
        <v>0.74443924151760898</v>
      </c>
      <c r="R142" s="935">
        <v>6.8753227340102789</v>
      </c>
      <c r="S142" s="935">
        <v>3.9489623529477895</v>
      </c>
      <c r="T142" s="935">
        <v>0.24172903834899936</v>
      </c>
      <c r="U142" s="935">
        <v>0.69490251041737183</v>
      </c>
      <c r="V142" s="935">
        <v>3.4412640897670368</v>
      </c>
      <c r="W142" s="935">
        <v>3.8510488992799949</v>
      </c>
      <c r="X142" s="935">
        <v>2.636678997353108</v>
      </c>
      <c r="Y142" s="935">
        <v>0.13537403889537725</v>
      </c>
      <c r="Z142" s="935">
        <v>1.364735048363916</v>
      </c>
      <c r="AA142" s="935">
        <v>6.8335308701244397</v>
      </c>
      <c r="AB142" s="937">
        <v>5.0735011339180982</v>
      </c>
    </row>
    <row r="143" spans="1:28" s="436" customFormat="1" ht="17.100000000000001" customHeight="1" x14ac:dyDescent="0.2">
      <c r="A143" s="1485"/>
      <c r="B143" s="933" t="s">
        <v>202</v>
      </c>
      <c r="C143" s="934">
        <v>0</v>
      </c>
      <c r="D143" s="935">
        <v>0</v>
      </c>
      <c r="E143" s="935">
        <v>7.1461173689763512E-4</v>
      </c>
      <c r="F143" s="935">
        <v>2.1854819391876608E-3</v>
      </c>
      <c r="G143" s="936">
        <v>0.46756205317220734</v>
      </c>
      <c r="H143" s="935">
        <v>3.0694836370698225E-2</v>
      </c>
      <c r="I143" s="935">
        <v>0.27150343206040789</v>
      </c>
      <c r="J143" s="935">
        <v>1.2847577973015185</v>
      </c>
      <c r="K143" s="935">
        <v>0.61887290617268587</v>
      </c>
      <c r="L143" s="936">
        <v>0.81079421192602263</v>
      </c>
      <c r="M143" s="935">
        <v>0</v>
      </c>
      <c r="N143" s="935">
        <v>0</v>
      </c>
      <c r="O143" s="935">
        <v>8.4681062013262085E-4</v>
      </c>
      <c r="P143" s="935">
        <v>0</v>
      </c>
      <c r="Q143" s="936">
        <v>0</v>
      </c>
      <c r="R143" s="935">
        <v>1.4360475835161646</v>
      </c>
      <c r="S143" s="935">
        <v>0.11884234896177683</v>
      </c>
      <c r="T143" s="935">
        <v>9.107520682999426E-2</v>
      </c>
      <c r="U143" s="935">
        <v>1.823430568927753E-2</v>
      </c>
      <c r="V143" s="935">
        <v>0.79835739668935246</v>
      </c>
      <c r="W143" s="935">
        <v>0.16624253579267961</v>
      </c>
      <c r="X143" s="935">
        <v>0.78519189899803821</v>
      </c>
      <c r="Y143" s="935">
        <v>1.7914803082087236E-2</v>
      </c>
      <c r="Z143" s="935">
        <v>0</v>
      </c>
      <c r="AA143" s="935">
        <v>0.1183239841134897</v>
      </c>
      <c r="AB143" s="937">
        <v>4.9194093129197869E-2</v>
      </c>
    </row>
    <row r="144" spans="1:28" s="436" customFormat="1" ht="17.100000000000001" customHeight="1" x14ac:dyDescent="0.2">
      <c r="A144" s="1485"/>
      <c r="B144" s="933" t="s">
        <v>203</v>
      </c>
      <c r="C144" s="934">
        <v>8.7005790380599773E-2</v>
      </c>
      <c r="D144" s="935">
        <v>6.06274542185816E-3</v>
      </c>
      <c r="E144" s="935">
        <v>1.7238227205267744E-3</v>
      </c>
      <c r="F144" s="935">
        <v>0.15171778328298149</v>
      </c>
      <c r="G144" s="936">
        <v>0.11581268311544979</v>
      </c>
      <c r="H144" s="935">
        <v>6.1378599939340216E-2</v>
      </c>
      <c r="I144" s="935">
        <v>0.15299261501592981</v>
      </c>
      <c r="J144" s="935">
        <v>8.0761731669630438E-2</v>
      </c>
      <c r="K144" s="935">
        <v>0.15513684884973139</v>
      </c>
      <c r="L144" s="936">
        <v>0.32590273947127757</v>
      </c>
      <c r="M144" s="935">
        <v>0.10152074789797269</v>
      </c>
      <c r="N144" s="935">
        <v>8.2996824065853809E-3</v>
      </c>
      <c r="O144" s="935">
        <v>4.7138283009343058E-4</v>
      </c>
      <c r="P144" s="935">
        <v>0.17536970988889214</v>
      </c>
      <c r="Q144" s="936">
        <v>0</v>
      </c>
      <c r="R144" s="935">
        <v>0.43008162745790562</v>
      </c>
      <c r="S144" s="935">
        <v>0</v>
      </c>
      <c r="T144" s="935">
        <v>0</v>
      </c>
      <c r="U144" s="935">
        <v>0</v>
      </c>
      <c r="V144" s="935">
        <v>1.6541175374343657</v>
      </c>
      <c r="W144" s="935">
        <v>0.54319696498410752</v>
      </c>
      <c r="X144" s="935">
        <v>0.14814074299164393</v>
      </c>
      <c r="Y144" s="935">
        <v>7.5772452650992597E-2</v>
      </c>
      <c r="Z144" s="935">
        <v>5.2786186888523927E-2</v>
      </c>
      <c r="AA144" s="935">
        <v>0.16935486332314517</v>
      </c>
      <c r="AB144" s="937">
        <v>0</v>
      </c>
    </row>
    <row r="145" spans="1:28" s="436" customFormat="1" ht="17.100000000000001" customHeight="1" x14ac:dyDescent="0.2">
      <c r="A145" s="1485"/>
      <c r="B145" s="933" t="s">
        <v>287</v>
      </c>
      <c r="C145" s="934">
        <v>1.6785923508056445E-2</v>
      </c>
      <c r="D145" s="935">
        <v>3.4103370927017401E-2</v>
      </c>
      <c r="E145" s="935">
        <v>1.0588836615190096E-2</v>
      </c>
      <c r="F145" s="935">
        <v>0.11081833043471569</v>
      </c>
      <c r="G145" s="936">
        <v>1.3439347786003597</v>
      </c>
      <c r="H145" s="935">
        <v>9.7932677436767951E-2</v>
      </c>
      <c r="I145" s="935">
        <v>0.64361239754752819</v>
      </c>
      <c r="J145" s="935">
        <v>1.4506050686762224</v>
      </c>
      <c r="K145" s="935">
        <v>3.3784526172505789</v>
      </c>
      <c r="L145" s="936">
        <v>2.839973341664233</v>
      </c>
      <c r="M145" s="935">
        <v>1.2237924334233891E-2</v>
      </c>
      <c r="N145" s="935">
        <v>1.5713762462003428E-2</v>
      </c>
      <c r="O145" s="935">
        <v>3.241175059164516E-2</v>
      </c>
      <c r="P145" s="935">
        <v>1.335837792161843E-2</v>
      </c>
      <c r="Q145" s="936">
        <v>0.16836887163984121</v>
      </c>
      <c r="R145" s="935">
        <v>3.4676555114971279</v>
      </c>
      <c r="S145" s="935">
        <v>2.0333916911443425E-2</v>
      </c>
      <c r="T145" s="935">
        <v>0.15638487359965186</v>
      </c>
      <c r="U145" s="935">
        <v>0.19415081153215485</v>
      </c>
      <c r="V145" s="935">
        <v>1.0184978328867449</v>
      </c>
      <c r="W145" s="935">
        <v>0.13161816389838807</v>
      </c>
      <c r="X145" s="935">
        <v>2.2211990776550956</v>
      </c>
      <c r="Y145" s="935">
        <v>0.20079008549261901</v>
      </c>
      <c r="Z145" s="935">
        <v>0</v>
      </c>
      <c r="AA145" s="935">
        <v>1.2339639403107872</v>
      </c>
      <c r="AB145" s="937">
        <v>0.14451908579705222</v>
      </c>
    </row>
    <row r="146" spans="1:28" s="436" customFormat="1" ht="17.100000000000001" customHeight="1" x14ac:dyDescent="0.2">
      <c r="A146" s="1485"/>
      <c r="B146" s="933" t="s">
        <v>205</v>
      </c>
      <c r="C146" s="934">
        <v>3.0523556710001376</v>
      </c>
      <c r="D146" s="935">
        <v>2.1313753946762155</v>
      </c>
      <c r="E146" s="935">
        <v>4.0888548467812802</v>
      </c>
      <c r="F146" s="935">
        <v>4.5256646624265819</v>
      </c>
      <c r="G146" s="936">
        <v>30.587058543712274</v>
      </c>
      <c r="H146" s="935">
        <v>14.930174998733495</v>
      </c>
      <c r="I146" s="935">
        <v>21.880483254747062</v>
      </c>
      <c r="J146" s="935">
        <v>41.385928383376509</v>
      </c>
      <c r="K146" s="935">
        <v>57.072540452114005</v>
      </c>
      <c r="L146" s="936">
        <v>48.223603988443706</v>
      </c>
      <c r="M146" s="935">
        <v>2.7076565178351149</v>
      </c>
      <c r="N146" s="935">
        <v>2.3174791968276405</v>
      </c>
      <c r="O146" s="935">
        <v>3.174706335016674</v>
      </c>
      <c r="P146" s="935">
        <v>3.7606360706558664</v>
      </c>
      <c r="Q146" s="936">
        <v>6.7248498405490302</v>
      </c>
      <c r="R146" s="935">
        <v>48.086225171410064</v>
      </c>
      <c r="S146" s="935">
        <v>11.218553424969874</v>
      </c>
      <c r="T146" s="935">
        <v>4.8605574803702574</v>
      </c>
      <c r="U146" s="935">
        <v>2.209799730829054</v>
      </c>
      <c r="V146" s="935">
        <v>51.77093776239581</v>
      </c>
      <c r="W146" s="935">
        <v>9.7391450589102124</v>
      </c>
      <c r="X146" s="935">
        <v>32.40391206712038</v>
      </c>
      <c r="Y146" s="935">
        <v>6.4565240942126234</v>
      </c>
      <c r="Z146" s="935">
        <v>8.1268485015229075</v>
      </c>
      <c r="AA146" s="935">
        <v>21.620720221758727</v>
      </c>
      <c r="AB146" s="937">
        <v>8.1379434099326478</v>
      </c>
    </row>
    <row r="147" spans="1:28" s="436" customFormat="1" ht="17.100000000000001" customHeight="1" x14ac:dyDescent="0.2">
      <c r="A147" s="1485"/>
      <c r="B147" s="933" t="s">
        <v>288</v>
      </c>
      <c r="C147" s="934">
        <v>39.645399090063343</v>
      </c>
      <c r="D147" s="935">
        <v>50.833053542645487</v>
      </c>
      <c r="E147" s="935">
        <v>60.435189704931169</v>
      </c>
      <c r="F147" s="935">
        <v>69.27489997000275</v>
      </c>
      <c r="G147" s="936">
        <v>48.640226677199358</v>
      </c>
      <c r="H147" s="935">
        <v>58.003523101348875</v>
      </c>
      <c r="I147" s="935">
        <v>64.735881894802844</v>
      </c>
      <c r="J147" s="935">
        <v>43.039574809659207</v>
      </c>
      <c r="K147" s="935">
        <v>24.317998972896323</v>
      </c>
      <c r="L147" s="936">
        <v>9.0388042432425575</v>
      </c>
      <c r="M147" s="935">
        <v>37.986037525084789</v>
      </c>
      <c r="N147" s="935">
        <v>49.542687111174708</v>
      </c>
      <c r="O147" s="935">
        <v>56.968710213323369</v>
      </c>
      <c r="P147" s="935">
        <v>66.159993219692936</v>
      </c>
      <c r="Q147" s="936">
        <v>71.017014143876693</v>
      </c>
      <c r="R147" s="935">
        <v>13.183232524061284</v>
      </c>
      <c r="S147" s="935">
        <v>13.043709463310774</v>
      </c>
      <c r="T147" s="935">
        <v>51.174919368473773</v>
      </c>
      <c r="U147" s="935">
        <v>80.599070470357191</v>
      </c>
      <c r="V147" s="935">
        <v>14.46374843923633</v>
      </c>
      <c r="W147" s="935">
        <v>38.514217726389873</v>
      </c>
      <c r="X147" s="935">
        <v>34.308518136481368</v>
      </c>
      <c r="Y147" s="935">
        <v>59.28386269209571</v>
      </c>
      <c r="Z147" s="935">
        <v>69.622776945744747</v>
      </c>
      <c r="AA147" s="935">
        <v>8.9029771049461814</v>
      </c>
      <c r="AB147" s="937">
        <v>28.517530074876873</v>
      </c>
    </row>
    <row r="148" spans="1:28" s="436" customFormat="1" ht="17.100000000000001" customHeight="1" x14ac:dyDescent="0.2">
      <c r="A148" s="1485"/>
      <c r="B148" s="933" t="s">
        <v>289</v>
      </c>
      <c r="C148" s="934">
        <v>54.846176744192888</v>
      </c>
      <c r="D148" s="935">
        <v>44.631955086584682</v>
      </c>
      <c r="E148" s="935">
        <v>33.610336828404598</v>
      </c>
      <c r="F148" s="935">
        <v>24.017016426066359</v>
      </c>
      <c r="G148" s="936">
        <v>7.2677064278759724</v>
      </c>
      <c r="H148" s="935">
        <v>21.070240991209513</v>
      </c>
      <c r="I148" s="935">
        <v>7.5238255932228633</v>
      </c>
      <c r="J148" s="935">
        <v>4.3006297115709726</v>
      </c>
      <c r="K148" s="935">
        <v>0.73204240536081089</v>
      </c>
      <c r="L148" s="936">
        <v>0.26045621438052197</v>
      </c>
      <c r="M148" s="935">
        <v>56.615968687924266</v>
      </c>
      <c r="N148" s="935">
        <v>46.01392792207303</v>
      </c>
      <c r="O148" s="935">
        <v>37.889001224440619</v>
      </c>
      <c r="P148" s="935">
        <v>28.042474922727319</v>
      </c>
      <c r="Q148" s="936">
        <v>19.946950703007623</v>
      </c>
      <c r="R148" s="935">
        <v>1.1605127187943793</v>
      </c>
      <c r="S148" s="935">
        <v>70.978389722941671</v>
      </c>
      <c r="T148" s="935">
        <v>42.951232783649033</v>
      </c>
      <c r="U148" s="935">
        <v>15.49264814000442</v>
      </c>
      <c r="V148" s="935">
        <v>24.774465714909368</v>
      </c>
      <c r="W148" s="935">
        <v>44.633493908635472</v>
      </c>
      <c r="X148" s="935">
        <v>25.960507236193759</v>
      </c>
      <c r="Y148" s="935">
        <v>32.187660347052628</v>
      </c>
      <c r="Z148" s="935">
        <v>17.914185653890559</v>
      </c>
      <c r="AA148" s="935">
        <v>59.318831073719238</v>
      </c>
      <c r="AB148" s="937">
        <v>53.320159515385335</v>
      </c>
    </row>
    <row r="149" spans="1:28" s="436" customFormat="1" ht="17.100000000000001" customHeight="1" x14ac:dyDescent="0.2">
      <c r="A149" s="1485"/>
      <c r="B149" s="933" t="s">
        <v>207</v>
      </c>
      <c r="C149" s="934">
        <v>1.3004790894766713</v>
      </c>
      <c r="D149" s="935">
        <v>1.1057173851017787</v>
      </c>
      <c r="E149" s="935">
        <v>1.0671614090122119</v>
      </c>
      <c r="F149" s="935">
        <v>0.72179245313410489</v>
      </c>
      <c r="G149" s="936">
        <v>0.62579646321523286</v>
      </c>
      <c r="H149" s="935">
        <v>0.86478600524305238</v>
      </c>
      <c r="I149" s="935">
        <v>0.30343239767691194</v>
      </c>
      <c r="J149" s="935">
        <v>1.1789256732812674</v>
      </c>
      <c r="K149" s="935">
        <v>0.11683006577650105</v>
      </c>
      <c r="L149" s="936">
        <v>0.13803481160742373</v>
      </c>
      <c r="M149" s="935">
        <v>1.4470497577772214</v>
      </c>
      <c r="N149" s="935">
        <v>0.9139692038538374</v>
      </c>
      <c r="O149" s="935">
        <v>1.0954197957599934</v>
      </c>
      <c r="P149" s="935">
        <v>0.90313031209463057</v>
      </c>
      <c r="Q149" s="936">
        <v>0.87307503718253154</v>
      </c>
      <c r="R149" s="935">
        <v>0.17811865678877556</v>
      </c>
      <c r="S149" s="935">
        <v>0</v>
      </c>
      <c r="T149" s="935">
        <v>0.28278323573353747</v>
      </c>
      <c r="U149" s="935">
        <v>0.389270114128069</v>
      </c>
      <c r="V149" s="935">
        <v>2.9815627571287841E-2</v>
      </c>
      <c r="W149" s="935">
        <v>0.77261530454078953</v>
      </c>
      <c r="X149" s="935">
        <v>0.31179213304428521</v>
      </c>
      <c r="Y149" s="935">
        <v>1.2110222500559176</v>
      </c>
      <c r="Z149" s="935">
        <v>1.4138755355288128</v>
      </c>
      <c r="AA149" s="935">
        <v>4.0050356255271265E-2</v>
      </c>
      <c r="AB149" s="937">
        <v>1.5811992962334407</v>
      </c>
    </row>
    <row r="150" spans="1:28" s="436" customFormat="1" ht="17.100000000000001" customHeight="1" x14ac:dyDescent="0.2">
      <c r="A150" s="1485"/>
      <c r="B150" s="933" t="s">
        <v>208</v>
      </c>
      <c r="C150" s="934">
        <v>0</v>
      </c>
      <c r="D150" s="935">
        <v>0</v>
      </c>
      <c r="E150" s="935">
        <v>0</v>
      </c>
      <c r="F150" s="935">
        <v>6.7372961690136575E-3</v>
      </c>
      <c r="G150" s="936">
        <v>3.2146767978484293E-2</v>
      </c>
      <c r="H150" s="935">
        <v>4.4400701360502712E-2</v>
      </c>
      <c r="I150" s="935">
        <v>5.3988013796156913E-2</v>
      </c>
      <c r="J150" s="935">
        <v>2.0645782970783219E-2</v>
      </c>
      <c r="K150" s="935">
        <v>0</v>
      </c>
      <c r="L150" s="936">
        <v>0</v>
      </c>
      <c r="M150" s="935">
        <v>0</v>
      </c>
      <c r="N150" s="935">
        <v>0</v>
      </c>
      <c r="O150" s="935">
        <v>0</v>
      </c>
      <c r="P150" s="935">
        <v>0</v>
      </c>
      <c r="Q150" s="936">
        <v>2.4023793375505628E-2</v>
      </c>
      <c r="R150" s="935">
        <v>4.7305785689260665E-2</v>
      </c>
      <c r="S150" s="935">
        <v>2.6674779934952819E-2</v>
      </c>
      <c r="T150" s="935">
        <v>0</v>
      </c>
      <c r="U150" s="935">
        <v>0</v>
      </c>
      <c r="V150" s="935">
        <v>0</v>
      </c>
      <c r="W150" s="935">
        <v>0</v>
      </c>
      <c r="X150" s="935">
        <v>0.19602674896650429</v>
      </c>
      <c r="Y150" s="935">
        <v>0</v>
      </c>
      <c r="Z150" s="935">
        <v>0</v>
      </c>
      <c r="AA150" s="935">
        <v>3.9441328037829904E-2</v>
      </c>
      <c r="AB150" s="937">
        <v>6.1052771846302444E-2</v>
      </c>
    </row>
    <row r="151" spans="1:28" s="436" customFormat="1" ht="17.100000000000001" customHeight="1" x14ac:dyDescent="0.2">
      <c r="A151" s="1485"/>
      <c r="B151" s="933" t="s">
        <v>290</v>
      </c>
      <c r="C151" s="934">
        <v>7.0050088579812569E-2</v>
      </c>
      <c r="D151" s="935">
        <v>4.4682129361552454E-3</v>
      </c>
      <c r="E151" s="935">
        <v>0</v>
      </c>
      <c r="F151" s="935">
        <v>0</v>
      </c>
      <c r="G151" s="936">
        <v>0.40812075319941032</v>
      </c>
      <c r="H151" s="935">
        <v>9.2111511930492024E-2</v>
      </c>
      <c r="I151" s="935">
        <v>0.25110839160631282</v>
      </c>
      <c r="J151" s="935">
        <v>0.48874361520951282</v>
      </c>
      <c r="K151" s="935">
        <v>1.1348751080807498</v>
      </c>
      <c r="L151" s="936">
        <v>0.6493747203278063</v>
      </c>
      <c r="M151" s="935">
        <v>8.3013876224097852E-2</v>
      </c>
      <c r="N151" s="935">
        <v>1.6147176537765651E-3</v>
      </c>
      <c r="O151" s="935">
        <v>3.6792999951903199E-3</v>
      </c>
      <c r="P151" s="935">
        <v>0</v>
      </c>
      <c r="Q151" s="936">
        <v>0</v>
      </c>
      <c r="R151" s="935">
        <v>2.2637908940026272</v>
      </c>
      <c r="S151" s="935">
        <v>0</v>
      </c>
      <c r="T151" s="935">
        <v>0</v>
      </c>
      <c r="U151" s="935">
        <v>0</v>
      </c>
      <c r="V151" s="935">
        <v>0.12270717049029387</v>
      </c>
      <c r="W151" s="935">
        <v>0.10363465582134369</v>
      </c>
      <c r="X151" s="935">
        <v>9.7865858481536422E-2</v>
      </c>
      <c r="Y151" s="935">
        <v>0</v>
      </c>
      <c r="Z151" s="935">
        <v>6.4528160293570877E-2</v>
      </c>
      <c r="AA151" s="935">
        <v>0</v>
      </c>
      <c r="AB151" s="937">
        <v>0</v>
      </c>
    </row>
    <row r="152" spans="1:28" s="436" customFormat="1" ht="17.100000000000001" customHeight="1" x14ac:dyDescent="0.2">
      <c r="A152" s="1485"/>
      <c r="B152" s="933" t="s">
        <v>73</v>
      </c>
      <c r="C152" s="934">
        <v>0.2676765312542313</v>
      </c>
      <c r="D152" s="935">
        <v>0.44069380372589578</v>
      </c>
      <c r="E152" s="935">
        <v>0.14781573504122827</v>
      </c>
      <c r="F152" s="935">
        <v>0.23860575696317449</v>
      </c>
      <c r="G152" s="936">
        <v>0.53357946225479402</v>
      </c>
      <c r="H152" s="935">
        <v>2.4207520390382835</v>
      </c>
      <c r="I152" s="935">
        <v>0.36628770028621677</v>
      </c>
      <c r="J152" s="935">
        <v>0.57287372988701246</v>
      </c>
      <c r="K152" s="935">
        <v>0.47782974666780831</v>
      </c>
      <c r="L152" s="936">
        <v>1.7040792706129368E-3</v>
      </c>
      <c r="M152" s="935">
        <v>0.29992554925407949</v>
      </c>
      <c r="N152" s="935">
        <v>0.43497576160973866</v>
      </c>
      <c r="O152" s="935">
        <v>0.10396729727054463</v>
      </c>
      <c r="P152" s="935">
        <v>0.27664497044759828</v>
      </c>
      <c r="Q152" s="936">
        <v>0.10574429188181594</v>
      </c>
      <c r="R152" s="935">
        <v>0.31652751345861901</v>
      </c>
      <c r="S152" s="935">
        <v>0.34957487043922125</v>
      </c>
      <c r="T152" s="935">
        <v>8.683039872520798E-2</v>
      </c>
      <c r="U152" s="935">
        <v>0.40192391704241548</v>
      </c>
      <c r="V152" s="935">
        <v>0.84873959759203399</v>
      </c>
      <c r="W152" s="935">
        <v>1.0043364850459702</v>
      </c>
      <c r="X152" s="935">
        <v>2.5793833419404482E-2</v>
      </c>
      <c r="Y152" s="935">
        <v>0.12417674752653804</v>
      </c>
      <c r="Z152" s="935">
        <v>0.85184721916674333</v>
      </c>
      <c r="AA152" s="935">
        <v>0.88822033288543278</v>
      </c>
      <c r="AB152" s="937">
        <v>0.25259113379155057</v>
      </c>
    </row>
    <row r="153" spans="1:28" s="436" customFormat="1" ht="17.100000000000001" customHeight="1" x14ac:dyDescent="0.2">
      <c r="A153" s="1485" t="s">
        <v>98</v>
      </c>
      <c r="B153" s="933" t="s">
        <v>67</v>
      </c>
      <c r="C153" s="934">
        <v>1.6660958176500749</v>
      </c>
      <c r="D153" s="935">
        <v>0.99871489814218406</v>
      </c>
      <c r="E153" s="935">
        <v>1.452434795413323</v>
      </c>
      <c r="F153" s="935">
        <v>1.6985907025750757</v>
      </c>
      <c r="G153" s="936">
        <v>24.471625853960603</v>
      </c>
      <c r="H153" s="935">
        <v>12.461345511772381</v>
      </c>
      <c r="I153" s="935">
        <v>18.140695181211356</v>
      </c>
      <c r="J153" s="935">
        <v>38.083811733507311</v>
      </c>
      <c r="K153" s="935">
        <v>49.211192512284775</v>
      </c>
      <c r="L153" s="936">
        <v>37.727591039266507</v>
      </c>
      <c r="M153" s="935">
        <v>1.7550277622512684</v>
      </c>
      <c r="N153" s="935">
        <v>0.83238927834059573</v>
      </c>
      <c r="O153" s="935">
        <v>1.0683375034785745</v>
      </c>
      <c r="P153" s="935">
        <v>0.90173909320710577</v>
      </c>
      <c r="Q153" s="936">
        <v>2.5774707049124816</v>
      </c>
      <c r="R153" s="935">
        <v>52.635849485240207</v>
      </c>
      <c r="S153" s="935">
        <v>11.698257688804404</v>
      </c>
      <c r="T153" s="935">
        <v>3.829403224605008</v>
      </c>
      <c r="U153" s="935">
        <v>1.4522315034372388</v>
      </c>
      <c r="V153" s="935">
        <v>28.935418282188664</v>
      </c>
      <c r="W153" s="935">
        <v>6.7803954419789427</v>
      </c>
      <c r="X153" s="935">
        <v>20.185569515743349</v>
      </c>
      <c r="Y153" s="935">
        <v>2.9121937877417086</v>
      </c>
      <c r="Z153" s="935">
        <v>3.085636780432472</v>
      </c>
      <c r="AA153" s="935">
        <v>16.009062128638924</v>
      </c>
      <c r="AB153" s="937">
        <v>9.3143514066199771</v>
      </c>
    </row>
    <row r="154" spans="1:28" s="436" customFormat="1" ht="17.100000000000001" customHeight="1" x14ac:dyDescent="0.2">
      <c r="A154" s="1485"/>
      <c r="B154" s="933" t="s">
        <v>69</v>
      </c>
      <c r="C154" s="934">
        <v>3.5046017282599053</v>
      </c>
      <c r="D154" s="935">
        <v>3.091114455965366</v>
      </c>
      <c r="E154" s="935">
        <v>4.3535083244729735</v>
      </c>
      <c r="F154" s="935">
        <v>4.7619643662844666</v>
      </c>
      <c r="G154" s="936">
        <v>18.179032004359097</v>
      </c>
      <c r="H154" s="935">
        <v>5.8769313069692277</v>
      </c>
      <c r="I154" s="935">
        <v>8.6567097930138814</v>
      </c>
      <c r="J154" s="935">
        <v>12.208962819893426</v>
      </c>
      <c r="K154" s="935">
        <v>23.507188348536612</v>
      </c>
      <c r="L154" s="936">
        <v>51.511275491585806</v>
      </c>
      <c r="M154" s="935">
        <v>3.2600265992617965</v>
      </c>
      <c r="N154" s="935">
        <v>3.1744052091482753</v>
      </c>
      <c r="O154" s="935">
        <v>3.9654576508716337</v>
      </c>
      <c r="P154" s="935">
        <v>4.6191477939252152</v>
      </c>
      <c r="Q154" s="936">
        <v>6.328796362945746</v>
      </c>
      <c r="R154" s="935">
        <v>28.956733495237092</v>
      </c>
      <c r="S154" s="935">
        <v>3.7845511256073059</v>
      </c>
      <c r="T154" s="935">
        <v>1.8665390177170609</v>
      </c>
      <c r="U154" s="935">
        <v>2.0358916634694104</v>
      </c>
      <c r="V154" s="935">
        <v>30.056563398893982</v>
      </c>
      <c r="W154" s="935">
        <v>8.7976792463360454</v>
      </c>
      <c r="X154" s="935">
        <v>18.440526771715863</v>
      </c>
      <c r="Y154" s="935">
        <v>5.4741916225013645</v>
      </c>
      <c r="Z154" s="935">
        <v>8.4610252404717556</v>
      </c>
      <c r="AA154" s="935">
        <v>14.723144047659279</v>
      </c>
      <c r="AB154" s="937">
        <v>8.4851210043508178</v>
      </c>
    </row>
    <row r="155" spans="1:28" s="436" customFormat="1" ht="17.100000000000001" customHeight="1" x14ac:dyDescent="0.2">
      <c r="A155" s="1485"/>
      <c r="B155" s="933" t="s">
        <v>95</v>
      </c>
      <c r="C155" s="934">
        <v>94.829302454090055</v>
      </c>
      <c r="D155" s="935">
        <v>95.910170645892407</v>
      </c>
      <c r="E155" s="935">
        <v>94.194056880113749</v>
      </c>
      <c r="F155" s="935">
        <v>93.539444931140508</v>
      </c>
      <c r="G155" s="936">
        <v>57.349342141680282</v>
      </c>
      <c r="H155" s="935">
        <v>81.661723181258481</v>
      </c>
      <c r="I155" s="935">
        <v>73.202595025774841</v>
      </c>
      <c r="J155" s="935">
        <v>49.707225446599004</v>
      </c>
      <c r="K155" s="935">
        <v>27.281619139178371</v>
      </c>
      <c r="L155" s="936">
        <v>10.761133469147522</v>
      </c>
      <c r="M155" s="935">
        <v>94.984945638486963</v>
      </c>
      <c r="N155" s="935">
        <v>95.993205512511125</v>
      </c>
      <c r="O155" s="935">
        <v>94.966204845649784</v>
      </c>
      <c r="P155" s="935">
        <v>94.479113112867708</v>
      </c>
      <c r="Q155" s="936">
        <v>91.09373293214172</v>
      </c>
      <c r="R155" s="935">
        <v>18.407417019522342</v>
      </c>
      <c r="S155" s="935">
        <v>84.517191185588274</v>
      </c>
      <c r="T155" s="935">
        <v>94.304057757678194</v>
      </c>
      <c r="U155" s="935">
        <v>96.511876833093382</v>
      </c>
      <c r="V155" s="935">
        <v>41.008018318917394</v>
      </c>
      <c r="W155" s="935">
        <v>84.421925311685214</v>
      </c>
      <c r="X155" s="935">
        <v>61.373903712540667</v>
      </c>
      <c r="Y155" s="935">
        <v>91.613614589756835</v>
      </c>
      <c r="Z155" s="935">
        <v>88.453337979095679</v>
      </c>
      <c r="AA155" s="935">
        <v>69.267793823702178</v>
      </c>
      <c r="AB155" s="937">
        <v>82.200527589029264</v>
      </c>
    </row>
    <row r="156" spans="1:28" s="436" customFormat="1" ht="17.100000000000001" customHeight="1" x14ac:dyDescent="0.2">
      <c r="A156" s="1485" t="s">
        <v>109</v>
      </c>
      <c r="B156" s="933" t="s">
        <v>67</v>
      </c>
      <c r="C156" s="934">
        <v>16.74832015780931</v>
      </c>
      <c r="D156" s="935">
        <v>15.569828430515214</v>
      </c>
      <c r="E156" s="935">
        <v>17.512570812663483</v>
      </c>
      <c r="F156" s="935">
        <v>17.664349445893642</v>
      </c>
      <c r="G156" s="936">
        <v>46.962255996436312</v>
      </c>
      <c r="H156" s="935">
        <v>42.138200721645312</v>
      </c>
      <c r="I156" s="935">
        <v>55.161377601539627</v>
      </c>
      <c r="J156" s="935">
        <v>69.21316794266798</v>
      </c>
      <c r="K156" s="935">
        <v>66.212889388800647</v>
      </c>
      <c r="L156" s="936">
        <v>45.551160223378169</v>
      </c>
      <c r="M156" s="935">
        <v>17.053463888769187</v>
      </c>
      <c r="N156" s="935">
        <v>16.001917746163723</v>
      </c>
      <c r="O156" s="935">
        <v>14.844348835668514</v>
      </c>
      <c r="P156" s="935">
        <v>16.727657762251983</v>
      </c>
      <c r="Q156" s="936">
        <v>18.475463817176227</v>
      </c>
      <c r="R156" s="935">
        <v>67.764020728483473</v>
      </c>
      <c r="S156" s="935">
        <v>57.139463929058529</v>
      </c>
      <c r="T156" s="935">
        <v>30.073562577634259</v>
      </c>
      <c r="U156" s="935">
        <v>26.778737511489226</v>
      </c>
      <c r="V156" s="935">
        <v>45.963767339195847</v>
      </c>
      <c r="W156" s="935">
        <v>37.266697805503085</v>
      </c>
      <c r="X156" s="935">
        <v>43.821429679406684</v>
      </c>
      <c r="Y156" s="935">
        <v>21.242435662266406</v>
      </c>
      <c r="Z156" s="935">
        <v>14.200616653223364</v>
      </c>
      <c r="AA156" s="935">
        <v>51.453113624175607</v>
      </c>
      <c r="AB156" s="937">
        <v>35.617208895189982</v>
      </c>
    </row>
    <row r="157" spans="1:28" s="436" customFormat="1" ht="17.100000000000001" customHeight="1" x14ac:dyDescent="0.2">
      <c r="A157" s="1486"/>
      <c r="B157" s="938" t="s">
        <v>69</v>
      </c>
      <c r="C157" s="939">
        <v>83.251679842190612</v>
      </c>
      <c r="D157" s="940">
        <v>84.430171569484813</v>
      </c>
      <c r="E157" s="940">
        <v>82.487429187336474</v>
      </c>
      <c r="F157" s="940">
        <v>82.335650554106493</v>
      </c>
      <c r="G157" s="941">
        <v>53.037744003563539</v>
      </c>
      <c r="H157" s="940">
        <v>57.86179927835461</v>
      </c>
      <c r="I157" s="940">
        <v>44.838622398460544</v>
      </c>
      <c r="J157" s="940">
        <v>30.786832057331814</v>
      </c>
      <c r="K157" s="940">
        <v>33.787110611199282</v>
      </c>
      <c r="L157" s="941">
        <v>54.448839776621661</v>
      </c>
      <c r="M157" s="940">
        <v>82.946536111230742</v>
      </c>
      <c r="N157" s="940">
        <v>83.998082253836287</v>
      </c>
      <c r="O157" s="940">
        <v>85.155651164331417</v>
      </c>
      <c r="P157" s="940">
        <v>83.272342237748092</v>
      </c>
      <c r="Q157" s="941">
        <v>81.524536182823752</v>
      </c>
      <c r="R157" s="940">
        <v>32.235979271516221</v>
      </c>
      <c r="S157" s="940">
        <v>42.860536070941471</v>
      </c>
      <c r="T157" s="940">
        <v>69.926437422365765</v>
      </c>
      <c r="U157" s="940">
        <v>73.221262488510703</v>
      </c>
      <c r="V157" s="940">
        <v>54.036232660804231</v>
      </c>
      <c r="W157" s="940">
        <v>62.733302194496922</v>
      </c>
      <c r="X157" s="940">
        <v>56.178570320592932</v>
      </c>
      <c r="Y157" s="940">
        <v>78.757564337733982</v>
      </c>
      <c r="Z157" s="940">
        <v>85.799383346776565</v>
      </c>
      <c r="AA157" s="940">
        <v>48.5468863758244</v>
      </c>
      <c r="AB157" s="942">
        <v>64.38279110480984</v>
      </c>
    </row>
    <row r="158" spans="1:28" s="436" customFormat="1" ht="12.75" x14ac:dyDescent="0.2"/>
    <row r="159" spans="1:28" s="436" customFormat="1" ht="20.100000000000001" customHeight="1" x14ac:dyDescent="0.2">
      <c r="A159" s="1487" t="s">
        <v>368</v>
      </c>
      <c r="B159" s="1488"/>
      <c r="C159" s="1491" t="s">
        <v>48</v>
      </c>
      <c r="D159" s="1492"/>
      <c r="E159" s="1492"/>
      <c r="F159" s="1492"/>
      <c r="G159" s="1493"/>
      <c r="H159" s="1493" t="s">
        <v>49</v>
      </c>
      <c r="I159" s="1492"/>
      <c r="J159" s="1492"/>
      <c r="K159" s="1492"/>
      <c r="L159" s="1493"/>
      <c r="M159" s="1493" t="s">
        <v>50</v>
      </c>
      <c r="N159" s="1492"/>
      <c r="O159" s="1492"/>
      <c r="P159" s="1492"/>
      <c r="Q159" s="1493"/>
      <c r="R159" s="1493" t="s">
        <v>51</v>
      </c>
      <c r="S159" s="1492"/>
      <c r="T159" s="1492"/>
      <c r="U159" s="1492"/>
      <c r="V159" s="1492"/>
      <c r="W159" s="1492"/>
      <c r="X159" s="1492"/>
      <c r="Y159" s="1492"/>
      <c r="Z159" s="1492"/>
      <c r="AA159" s="1492"/>
      <c r="AB159" s="1494"/>
    </row>
    <row r="160" spans="1:28" s="852" customFormat="1" ht="20.100000000000001" customHeight="1" x14ac:dyDescent="0.2">
      <c r="A160" s="1489"/>
      <c r="B160" s="1490"/>
      <c r="C160" s="924" t="s">
        <v>0</v>
      </c>
      <c r="D160" s="925" t="s">
        <v>1</v>
      </c>
      <c r="E160" s="925" t="s">
        <v>2</v>
      </c>
      <c r="F160" s="925" t="s">
        <v>3</v>
      </c>
      <c r="G160" s="926" t="s">
        <v>4</v>
      </c>
      <c r="H160" s="925" t="s">
        <v>0</v>
      </c>
      <c r="I160" s="925" t="s">
        <v>1</v>
      </c>
      <c r="J160" s="925" t="s">
        <v>2</v>
      </c>
      <c r="K160" s="925" t="s">
        <v>3</v>
      </c>
      <c r="L160" s="926" t="s">
        <v>4</v>
      </c>
      <c r="M160" s="925" t="s">
        <v>0</v>
      </c>
      <c r="N160" s="925" t="s">
        <v>1</v>
      </c>
      <c r="O160" s="925" t="s">
        <v>2</v>
      </c>
      <c r="P160" s="925" t="s">
        <v>3</v>
      </c>
      <c r="Q160" s="926" t="s">
        <v>4</v>
      </c>
      <c r="R160" s="925" t="s">
        <v>362</v>
      </c>
      <c r="S160" s="925" t="s">
        <v>188</v>
      </c>
      <c r="T160" s="925" t="s">
        <v>54</v>
      </c>
      <c r="U160" s="925" t="s">
        <v>363</v>
      </c>
      <c r="V160" s="925" t="s">
        <v>56</v>
      </c>
      <c r="W160" s="925" t="s">
        <v>57</v>
      </c>
      <c r="X160" s="925" t="s">
        <v>58</v>
      </c>
      <c r="Y160" s="925" t="s">
        <v>364</v>
      </c>
      <c r="Z160" s="925" t="s">
        <v>365</v>
      </c>
      <c r="AA160" s="925" t="s">
        <v>61</v>
      </c>
      <c r="AB160" s="927" t="s">
        <v>62</v>
      </c>
    </row>
    <row r="161" spans="1:28" s="436" customFormat="1" ht="17.100000000000001" customHeight="1" x14ac:dyDescent="0.2">
      <c r="A161" s="1495" t="s">
        <v>18</v>
      </c>
      <c r="B161" s="928" t="s">
        <v>14</v>
      </c>
      <c r="C161" s="943">
        <v>808.29127599999947</v>
      </c>
      <c r="D161" s="944">
        <v>639.14176500000008</v>
      </c>
      <c r="E161" s="944">
        <v>907.51104000000021</v>
      </c>
      <c r="F161" s="944">
        <v>1009.8236980000001</v>
      </c>
      <c r="G161" s="945">
        <v>6666.2144569999919</v>
      </c>
      <c r="H161" s="944">
        <v>445.50570300000032</v>
      </c>
      <c r="I161" s="944">
        <v>659.78640900000039</v>
      </c>
      <c r="J161" s="944">
        <v>1218.3860860000004</v>
      </c>
      <c r="K161" s="944">
        <v>1775.0868570000005</v>
      </c>
      <c r="L161" s="945">
        <v>2174.7296109999979</v>
      </c>
      <c r="M161" s="944">
        <v>661.53434599999969</v>
      </c>
      <c r="N161" s="944">
        <v>528.42855299999985</v>
      </c>
      <c r="O161" s="944">
        <v>663.98539600000015</v>
      </c>
      <c r="P161" s="944">
        <v>728.52732700000035</v>
      </c>
      <c r="Q161" s="945">
        <v>1175.0119480000008</v>
      </c>
      <c r="R161" s="944">
        <v>2292.685043000004</v>
      </c>
      <c r="S161" s="944">
        <v>98.446517999999941</v>
      </c>
      <c r="T161" s="944">
        <v>1011.2653270000001</v>
      </c>
      <c r="U161" s="944">
        <v>27.775584999999996</v>
      </c>
      <c r="V161" s="944">
        <v>233.31960500000025</v>
      </c>
      <c r="W161" s="944">
        <v>32.010655999999997</v>
      </c>
      <c r="X161" s="944">
        <v>70.17403999999982</v>
      </c>
      <c r="Y161" s="944">
        <v>2561.2681749999997</v>
      </c>
      <c r="Z161" s="944">
        <v>1959.4519389999996</v>
      </c>
      <c r="AA161" s="944">
        <v>820.54721000000029</v>
      </c>
      <c r="AB161" s="946">
        <v>924.03813799999966</v>
      </c>
    </row>
    <row r="162" spans="1:28" s="436" customFormat="1" ht="17.100000000000001" customHeight="1" x14ac:dyDescent="0.2">
      <c r="A162" s="1485"/>
      <c r="B162" s="933" t="s">
        <v>63</v>
      </c>
      <c r="C162" s="947">
        <v>14823.860262999957</v>
      </c>
      <c r="D162" s="948">
        <v>14988.44828000001</v>
      </c>
      <c r="E162" s="948">
        <v>14723.214601999978</v>
      </c>
      <c r="F162" s="948">
        <v>14620.779047999984</v>
      </c>
      <c r="G162" s="949">
        <v>8963.5900799999963</v>
      </c>
      <c r="H162" s="948">
        <v>1983.8703360000022</v>
      </c>
      <c r="I162" s="948">
        <v>1802.3415830000004</v>
      </c>
      <c r="J162" s="948">
        <v>1204.2006509999992</v>
      </c>
      <c r="K162" s="948">
        <v>665.95602099999985</v>
      </c>
      <c r="L162" s="949">
        <v>262.24622199999999</v>
      </c>
      <c r="M162" s="948">
        <v>12529.436245999968</v>
      </c>
      <c r="N162" s="948">
        <v>12659.883316999985</v>
      </c>
      <c r="O162" s="948">
        <v>12526.567171999981</v>
      </c>
      <c r="P162" s="948">
        <v>12467.311346999986</v>
      </c>
      <c r="Q162" s="949">
        <v>12018.079378000013</v>
      </c>
      <c r="R162" s="948">
        <v>517.23340700000028</v>
      </c>
      <c r="S162" s="948">
        <v>537.39752799999928</v>
      </c>
      <c r="T162" s="948">
        <v>16742.870582000014</v>
      </c>
      <c r="U162" s="948">
        <v>768.51467400000138</v>
      </c>
      <c r="V162" s="948">
        <v>162.19110400000005</v>
      </c>
      <c r="W162" s="948">
        <v>173.47465999999997</v>
      </c>
      <c r="X162" s="948">
        <v>111.50116600000007</v>
      </c>
      <c r="Y162" s="948">
        <v>27979.519657999928</v>
      </c>
      <c r="Z162" s="948">
        <v>15010.404245000031</v>
      </c>
      <c r="AA162" s="948">
        <v>1849.4440210000032</v>
      </c>
      <c r="AB162" s="950">
        <v>4267.3412280000002</v>
      </c>
    </row>
    <row r="163" spans="1:28" s="436" customFormat="1" ht="17.100000000000001" customHeight="1" x14ac:dyDescent="0.2">
      <c r="A163" s="1485" t="s">
        <v>97</v>
      </c>
      <c r="B163" s="933" t="s">
        <v>15</v>
      </c>
      <c r="C163" s="947">
        <v>547.84465299999977</v>
      </c>
      <c r="D163" s="948">
        <v>483.06669499999992</v>
      </c>
      <c r="E163" s="948">
        <v>680.48494200000039</v>
      </c>
      <c r="F163" s="948">
        <v>744.32373300000017</v>
      </c>
      <c r="G163" s="949">
        <v>2841.3471689999997</v>
      </c>
      <c r="H163" s="948">
        <v>142.77276099999997</v>
      </c>
      <c r="I163" s="948">
        <v>213.13927499999986</v>
      </c>
      <c r="J163" s="948">
        <v>295.77271400000001</v>
      </c>
      <c r="K163" s="948">
        <v>573.82054699999992</v>
      </c>
      <c r="L163" s="949">
        <v>1255.317335</v>
      </c>
      <c r="M163" s="948">
        <v>430.02915000000013</v>
      </c>
      <c r="N163" s="948">
        <v>418.65045899999984</v>
      </c>
      <c r="O163" s="948">
        <v>523.06577600000003</v>
      </c>
      <c r="P163" s="948">
        <v>609.53529100000048</v>
      </c>
      <c r="Q163" s="949">
        <v>834.96388400000001</v>
      </c>
      <c r="R163" s="948">
        <v>813.66059699999983</v>
      </c>
      <c r="S163" s="948">
        <v>24.063843000000009</v>
      </c>
      <c r="T163" s="948">
        <v>331.38787399999995</v>
      </c>
      <c r="U163" s="948">
        <v>16.211607000000001</v>
      </c>
      <c r="V163" s="948">
        <v>118.87692700000007</v>
      </c>
      <c r="W163" s="948">
        <v>18.077939000000001</v>
      </c>
      <c r="X163" s="948">
        <v>33.501864999999988</v>
      </c>
      <c r="Y163" s="948">
        <v>1671.8612489999996</v>
      </c>
      <c r="Z163" s="948">
        <v>1435.8238150000011</v>
      </c>
      <c r="AA163" s="948">
        <v>393.10665500000016</v>
      </c>
      <c r="AB163" s="950">
        <v>440.494821</v>
      </c>
    </row>
    <row r="164" spans="1:28" s="436" customFormat="1" ht="17.100000000000001" customHeight="1" x14ac:dyDescent="0.2">
      <c r="A164" s="1485"/>
      <c r="B164" s="933" t="s">
        <v>16</v>
      </c>
      <c r="C164" s="947">
        <v>260.44662300000005</v>
      </c>
      <c r="D164" s="948">
        <v>156.07507000000001</v>
      </c>
      <c r="E164" s="948">
        <v>227.02609800000008</v>
      </c>
      <c r="F164" s="948">
        <v>265.49996500000009</v>
      </c>
      <c r="G164" s="949">
        <v>3824.8672879999986</v>
      </c>
      <c r="H164" s="948">
        <v>302.73294200000015</v>
      </c>
      <c r="I164" s="948">
        <v>446.64713399999954</v>
      </c>
      <c r="J164" s="948">
        <v>922.61337200000003</v>
      </c>
      <c r="K164" s="948">
        <v>1201.2663099999991</v>
      </c>
      <c r="L164" s="949">
        <v>919.41227599999968</v>
      </c>
      <c r="M164" s="948">
        <v>231.50519599999987</v>
      </c>
      <c r="N164" s="948">
        <v>109.778094</v>
      </c>
      <c r="O164" s="948">
        <v>140.91962000000001</v>
      </c>
      <c r="P164" s="948">
        <v>118.992036</v>
      </c>
      <c r="Q164" s="949">
        <v>340.04806400000018</v>
      </c>
      <c r="R164" s="948">
        <v>1479.0244459999999</v>
      </c>
      <c r="S164" s="948">
        <v>74.382674999999935</v>
      </c>
      <c r="T164" s="948">
        <v>679.8774530000004</v>
      </c>
      <c r="U164" s="948">
        <v>11.563977999999999</v>
      </c>
      <c r="V164" s="948">
        <v>114.44267799999999</v>
      </c>
      <c r="W164" s="948">
        <v>13.932716999999995</v>
      </c>
      <c r="X164" s="948">
        <v>36.672174999999982</v>
      </c>
      <c r="Y164" s="948">
        <v>889.40692600000034</v>
      </c>
      <c r="Z164" s="948">
        <v>523.62812399999984</v>
      </c>
      <c r="AA164" s="948">
        <v>427.44055500000013</v>
      </c>
      <c r="AB164" s="950">
        <v>483.54331699999989</v>
      </c>
    </row>
    <row r="165" spans="1:28" s="436" customFormat="1" ht="17.100000000000001" customHeight="1" x14ac:dyDescent="0.2">
      <c r="A165" s="1485"/>
      <c r="B165" s="933" t="s">
        <v>65</v>
      </c>
      <c r="C165" s="947">
        <v>6250.2228010000099</v>
      </c>
      <c r="D165" s="948">
        <v>8013.5493099999949</v>
      </c>
      <c r="E165" s="948">
        <v>9469.6750650000013</v>
      </c>
      <c r="F165" s="948">
        <v>10866.774618999985</v>
      </c>
      <c r="G165" s="949">
        <v>7827.6617709999882</v>
      </c>
      <c r="H165" s="948">
        <v>1471.99495</v>
      </c>
      <c r="I165" s="948">
        <v>1617.0953669999997</v>
      </c>
      <c r="J165" s="948">
        <v>1100.0141659999995</v>
      </c>
      <c r="K165" s="948">
        <v>648.08655199999987</v>
      </c>
      <c r="L165" s="949">
        <v>255.89896699999991</v>
      </c>
      <c r="M165" s="948">
        <v>5061.2404660000075</v>
      </c>
      <c r="N165" s="948">
        <v>6591.4229990000067</v>
      </c>
      <c r="O165" s="948">
        <v>7528.7985479999943</v>
      </c>
      <c r="P165" s="948">
        <v>8766.8715960000081</v>
      </c>
      <c r="Q165" s="949">
        <v>9386.4599550000039</v>
      </c>
      <c r="R165" s="948">
        <v>484.62394600000022</v>
      </c>
      <c r="S165" s="948">
        <v>86.085662999999997</v>
      </c>
      <c r="T165" s="948">
        <v>9117.2503389999802</v>
      </c>
      <c r="U165" s="948">
        <v>645.1482260000007</v>
      </c>
      <c r="V165" s="948">
        <v>64.205439000000027</v>
      </c>
      <c r="W165" s="948">
        <v>81.759384000000097</v>
      </c>
      <c r="X165" s="948">
        <v>64.337360999999959</v>
      </c>
      <c r="Y165" s="948">
        <v>18149.154602999963</v>
      </c>
      <c r="Z165" s="948">
        <v>11970.392703000025</v>
      </c>
      <c r="AA165" s="948">
        <v>265.63643300000012</v>
      </c>
      <c r="AB165" s="950">
        <v>1499.2894690000014</v>
      </c>
    </row>
    <row r="166" spans="1:28" s="436" customFormat="1" ht="17.100000000000001" customHeight="1" x14ac:dyDescent="0.2">
      <c r="A166" s="1485"/>
      <c r="B166" s="933" t="s">
        <v>19</v>
      </c>
      <c r="C166" s="947">
        <v>8573.6374619999824</v>
      </c>
      <c r="D166" s="948">
        <v>6974.8989699999856</v>
      </c>
      <c r="E166" s="948">
        <v>5253.5395369999969</v>
      </c>
      <c r="F166" s="948">
        <v>3754.0044289999937</v>
      </c>
      <c r="G166" s="949">
        <v>1135.9283089999992</v>
      </c>
      <c r="H166" s="948">
        <v>511.87538600000005</v>
      </c>
      <c r="I166" s="948">
        <v>185.246216</v>
      </c>
      <c r="J166" s="948">
        <v>104.18648499999998</v>
      </c>
      <c r="K166" s="948">
        <v>17.869468999999999</v>
      </c>
      <c r="L166" s="949">
        <v>6.3472550000000005</v>
      </c>
      <c r="M166" s="948">
        <v>7468.1957799999982</v>
      </c>
      <c r="N166" s="948">
        <v>6068.4603179999949</v>
      </c>
      <c r="O166" s="948">
        <v>4997.7686239999975</v>
      </c>
      <c r="P166" s="948">
        <v>3700.4397509999981</v>
      </c>
      <c r="Q166" s="949">
        <v>2631.6194229999987</v>
      </c>
      <c r="R166" s="948">
        <v>32.609461000000003</v>
      </c>
      <c r="S166" s="948">
        <v>451.31186500000007</v>
      </c>
      <c r="T166" s="948">
        <v>7625.6202429999985</v>
      </c>
      <c r="U166" s="948">
        <v>123.36644800000005</v>
      </c>
      <c r="V166" s="948">
        <v>97.985664999999955</v>
      </c>
      <c r="W166" s="948">
        <v>91.715276000000131</v>
      </c>
      <c r="X166" s="948">
        <v>47.163804999999982</v>
      </c>
      <c r="Y166" s="948">
        <v>9830.3650550000002</v>
      </c>
      <c r="Z166" s="948">
        <v>3040.0115419999966</v>
      </c>
      <c r="AA166" s="948">
        <v>1583.8075880000026</v>
      </c>
      <c r="AB166" s="950">
        <v>2768.0517589999981</v>
      </c>
    </row>
    <row r="167" spans="1:28" s="436" customFormat="1" ht="17.100000000000001" customHeight="1" x14ac:dyDescent="0.2">
      <c r="A167" s="1485" t="s">
        <v>104</v>
      </c>
      <c r="B167" s="933" t="s">
        <v>199</v>
      </c>
      <c r="C167" s="947">
        <v>0</v>
      </c>
      <c r="D167" s="948">
        <v>0</v>
      </c>
      <c r="E167" s="948">
        <v>0</v>
      </c>
      <c r="F167" s="948">
        <v>0</v>
      </c>
      <c r="G167" s="949">
        <v>346.04679800000025</v>
      </c>
      <c r="H167" s="948">
        <v>0</v>
      </c>
      <c r="I167" s="948">
        <v>5.5472890000000001</v>
      </c>
      <c r="J167" s="948">
        <v>10.515538999999999</v>
      </c>
      <c r="K167" s="948">
        <v>41.413218000000001</v>
      </c>
      <c r="L167" s="949">
        <v>286.37524200000007</v>
      </c>
      <c r="M167" s="948">
        <v>0</v>
      </c>
      <c r="N167" s="948">
        <v>0</v>
      </c>
      <c r="O167" s="948">
        <v>0</v>
      </c>
      <c r="P167" s="948">
        <v>0</v>
      </c>
      <c r="Q167" s="949">
        <v>2.1955100000000001</v>
      </c>
      <c r="R167" s="948">
        <v>281.69364400000006</v>
      </c>
      <c r="S167" s="948">
        <v>0.51859999999999995</v>
      </c>
      <c r="T167" s="948">
        <v>7.0947940000000003</v>
      </c>
      <c r="U167" s="948">
        <v>0</v>
      </c>
      <c r="V167" s="948">
        <v>0.121598</v>
      </c>
      <c r="W167" s="948">
        <v>0.66523200000000005</v>
      </c>
      <c r="X167" s="948">
        <v>0.69582999999999995</v>
      </c>
      <c r="Y167" s="948">
        <v>44.394582000000007</v>
      </c>
      <c r="Z167" s="948">
        <v>0</v>
      </c>
      <c r="AA167" s="948">
        <v>3.2807049999999998</v>
      </c>
      <c r="AB167" s="950">
        <v>7.5818130000000004</v>
      </c>
    </row>
    <row r="168" spans="1:28" s="436" customFormat="1" ht="17.100000000000001" customHeight="1" x14ac:dyDescent="0.2">
      <c r="A168" s="1485"/>
      <c r="B168" s="933" t="s">
        <v>200</v>
      </c>
      <c r="C168" s="947">
        <v>0.28322999999999998</v>
      </c>
      <c r="D168" s="948">
        <v>11.783303999999999</v>
      </c>
      <c r="E168" s="948">
        <v>14.493675</v>
      </c>
      <c r="F168" s="948">
        <v>63.649460000000005</v>
      </c>
      <c r="G168" s="949">
        <v>598.30432500000052</v>
      </c>
      <c r="H168" s="948">
        <v>1.6464799999999999</v>
      </c>
      <c r="I168" s="948">
        <v>13.720783000000001</v>
      </c>
      <c r="J168" s="948">
        <v>28.436775999999995</v>
      </c>
      <c r="K168" s="948">
        <v>91.011991999999978</v>
      </c>
      <c r="L168" s="949">
        <v>457.48794600000014</v>
      </c>
      <c r="M168" s="948">
        <v>0.28322999999999998</v>
      </c>
      <c r="N168" s="948">
        <v>11.783303999999999</v>
      </c>
      <c r="O168" s="948">
        <v>14.493675</v>
      </c>
      <c r="P168" s="948">
        <v>19.662146</v>
      </c>
      <c r="Q168" s="949">
        <v>49.987662</v>
      </c>
      <c r="R168" s="948">
        <v>352.08850000000001</v>
      </c>
      <c r="S168" s="948">
        <v>1.3568800000000001</v>
      </c>
      <c r="T168" s="948">
        <v>20.333147</v>
      </c>
      <c r="U168" s="948">
        <v>0</v>
      </c>
      <c r="V168" s="948">
        <v>4.1394320000000002</v>
      </c>
      <c r="W168" s="948">
        <v>0.44531400000000004</v>
      </c>
      <c r="X168" s="948">
        <v>0.94719200000000003</v>
      </c>
      <c r="Y168" s="948">
        <v>49.335856</v>
      </c>
      <c r="Z168" s="948">
        <v>99.853476000000001</v>
      </c>
      <c r="AA168" s="948">
        <v>19.002665999999998</v>
      </c>
      <c r="AB168" s="950">
        <v>141.01153100000002</v>
      </c>
    </row>
    <row r="169" spans="1:28" s="436" customFormat="1" ht="17.100000000000001" customHeight="1" x14ac:dyDescent="0.2">
      <c r="A169" s="1485"/>
      <c r="B169" s="933" t="s">
        <v>201</v>
      </c>
      <c r="C169" s="947">
        <v>111.341442</v>
      </c>
      <c r="D169" s="948">
        <v>115.201876</v>
      </c>
      <c r="E169" s="948">
        <v>85.170051999999998</v>
      </c>
      <c r="F169" s="948">
        <v>84.929084999999986</v>
      </c>
      <c r="G169" s="949">
        <v>615.19943099999966</v>
      </c>
      <c r="H169" s="948">
        <v>56.269954999999989</v>
      </c>
      <c r="I169" s="948">
        <v>74.708505000000002</v>
      </c>
      <c r="J169" s="948">
        <v>111.16457299999996</v>
      </c>
      <c r="K169" s="948">
        <v>160.38815699999995</v>
      </c>
      <c r="L169" s="949">
        <v>175.15333799999999</v>
      </c>
      <c r="M169" s="948">
        <v>98.199160000000006</v>
      </c>
      <c r="N169" s="948">
        <v>87.304787999999988</v>
      </c>
      <c r="O169" s="948">
        <v>81.901022000000012</v>
      </c>
      <c r="P169" s="948">
        <v>68.537838999999991</v>
      </c>
      <c r="Q169" s="949">
        <v>98.214549000000005</v>
      </c>
      <c r="R169" s="948">
        <v>193.19096199999996</v>
      </c>
      <c r="S169" s="948">
        <v>25.109241999999998</v>
      </c>
      <c r="T169" s="948">
        <v>42.916902</v>
      </c>
      <c r="U169" s="948">
        <v>5.5334409999999998</v>
      </c>
      <c r="V169" s="948">
        <v>13.610568000000002</v>
      </c>
      <c r="W169" s="948">
        <v>7.9133400000000007</v>
      </c>
      <c r="X169" s="948">
        <v>4.7901920000000002</v>
      </c>
      <c r="Y169" s="948">
        <v>41.344298000000002</v>
      </c>
      <c r="Z169" s="948">
        <v>231.59357500000004</v>
      </c>
      <c r="AA169" s="948">
        <v>182.45467500000007</v>
      </c>
      <c r="AB169" s="950">
        <v>263.38469099999998</v>
      </c>
    </row>
    <row r="170" spans="1:28" s="436" customFormat="1" ht="17.100000000000001" customHeight="1" x14ac:dyDescent="0.2">
      <c r="A170" s="1485"/>
      <c r="B170" s="933" t="s">
        <v>202</v>
      </c>
      <c r="C170" s="947">
        <v>0</v>
      </c>
      <c r="D170" s="948">
        <v>0</v>
      </c>
      <c r="E170" s="948">
        <v>0.11169900000000001</v>
      </c>
      <c r="F170" s="948">
        <v>0.34160400000000002</v>
      </c>
      <c r="G170" s="949">
        <v>73.079035000000005</v>
      </c>
      <c r="H170" s="948">
        <v>0.74569299999999994</v>
      </c>
      <c r="I170" s="948">
        <v>6.6847619999999992</v>
      </c>
      <c r="J170" s="948">
        <v>31.124372000000001</v>
      </c>
      <c r="K170" s="948">
        <v>15.106952999999999</v>
      </c>
      <c r="L170" s="949">
        <v>19.758859000000005</v>
      </c>
      <c r="M170" s="948">
        <v>0</v>
      </c>
      <c r="N170" s="948">
        <v>0</v>
      </c>
      <c r="O170" s="948">
        <v>0.11169900000000001</v>
      </c>
      <c r="P170" s="948">
        <v>0</v>
      </c>
      <c r="Q170" s="949">
        <v>0</v>
      </c>
      <c r="R170" s="948">
        <v>40.351766000000012</v>
      </c>
      <c r="S170" s="948">
        <v>0.75565199999999999</v>
      </c>
      <c r="T170" s="948">
        <v>16.169616000000001</v>
      </c>
      <c r="U170" s="948">
        <v>0.14519799999999999</v>
      </c>
      <c r="V170" s="948">
        <v>3.1575890000000002</v>
      </c>
      <c r="W170" s="948">
        <v>0.34160400000000002</v>
      </c>
      <c r="X170" s="948">
        <v>1.426499</v>
      </c>
      <c r="Y170" s="948">
        <v>5.4713219999999998</v>
      </c>
      <c r="Z170" s="948">
        <v>0</v>
      </c>
      <c r="AA170" s="948">
        <v>3.15924</v>
      </c>
      <c r="AB170" s="950">
        <v>2.553852</v>
      </c>
    </row>
    <row r="171" spans="1:28" s="436" customFormat="1" ht="17.100000000000001" customHeight="1" x14ac:dyDescent="0.2">
      <c r="A171" s="1485"/>
      <c r="B171" s="933" t="s">
        <v>203</v>
      </c>
      <c r="C171" s="947">
        <v>13.600877000000001</v>
      </c>
      <c r="D171" s="948">
        <v>0.947461</v>
      </c>
      <c r="E171" s="948">
        <v>0.26944600000000002</v>
      </c>
      <c r="F171" s="948">
        <v>23.714404000000002</v>
      </c>
      <c r="G171" s="949">
        <v>18.101296000000001</v>
      </c>
      <c r="H171" s="948">
        <v>1.491117</v>
      </c>
      <c r="I171" s="948">
        <v>3.7668740000000001</v>
      </c>
      <c r="J171" s="948">
        <v>1.956523</v>
      </c>
      <c r="K171" s="948">
        <v>3.7869570000000001</v>
      </c>
      <c r="L171" s="949">
        <v>7.9421709999999983</v>
      </c>
      <c r="M171" s="948">
        <v>13.391572</v>
      </c>
      <c r="N171" s="948">
        <v>1.0945880000000001</v>
      </c>
      <c r="O171" s="948">
        <v>6.2177999999999997E-2</v>
      </c>
      <c r="P171" s="948">
        <v>23.141504000000001</v>
      </c>
      <c r="Q171" s="949">
        <v>0</v>
      </c>
      <c r="R171" s="948">
        <v>12.084943000000001</v>
      </c>
      <c r="S171" s="948">
        <v>0</v>
      </c>
      <c r="T171" s="948">
        <v>0</v>
      </c>
      <c r="U171" s="948">
        <v>0</v>
      </c>
      <c r="V171" s="948">
        <v>6.5422120000000001</v>
      </c>
      <c r="W171" s="948">
        <v>1.11619</v>
      </c>
      <c r="X171" s="948">
        <v>0.26913500000000001</v>
      </c>
      <c r="Y171" s="948">
        <v>23.141504000000001</v>
      </c>
      <c r="Z171" s="948">
        <v>8.9577399999999994</v>
      </c>
      <c r="AA171" s="948">
        <v>4.5217599999999996</v>
      </c>
      <c r="AB171" s="950">
        <v>0</v>
      </c>
    </row>
    <row r="172" spans="1:28" s="436" customFormat="1" ht="17.100000000000001" customHeight="1" x14ac:dyDescent="0.2">
      <c r="A172" s="1485"/>
      <c r="B172" s="933" t="s">
        <v>287</v>
      </c>
      <c r="C172" s="947">
        <v>2.6240010000000002</v>
      </c>
      <c r="D172" s="948">
        <v>5.3295349999999999</v>
      </c>
      <c r="E172" s="948">
        <v>1.6551119999999999</v>
      </c>
      <c r="F172" s="948">
        <v>17.321572999999997</v>
      </c>
      <c r="G172" s="949">
        <v>210.0543789999999</v>
      </c>
      <c r="H172" s="948">
        <v>2.3791530000000001</v>
      </c>
      <c r="I172" s="948">
        <v>15.846560999999998</v>
      </c>
      <c r="J172" s="948">
        <v>35.142165999999989</v>
      </c>
      <c r="K172" s="948">
        <v>82.469477000000026</v>
      </c>
      <c r="L172" s="949">
        <v>69.209463999999983</v>
      </c>
      <c r="M172" s="948">
        <v>1.614301</v>
      </c>
      <c r="N172" s="948">
        <v>2.0723799999999999</v>
      </c>
      <c r="O172" s="948">
        <v>4.2752889999999999</v>
      </c>
      <c r="P172" s="948">
        <v>1.7627499999999998</v>
      </c>
      <c r="Q172" s="949">
        <v>22.213058999999998</v>
      </c>
      <c r="R172" s="948">
        <v>97.438292000000018</v>
      </c>
      <c r="S172" s="948">
        <v>0.12929199999999999</v>
      </c>
      <c r="T172" s="948">
        <v>27.764783000000001</v>
      </c>
      <c r="U172" s="948">
        <v>1.5460039999999999</v>
      </c>
      <c r="V172" s="948">
        <v>4.0282679999999997</v>
      </c>
      <c r="W172" s="948">
        <v>0.27045600000000003</v>
      </c>
      <c r="X172" s="948">
        <v>4.035368000000001</v>
      </c>
      <c r="Y172" s="948">
        <v>61.322873999999992</v>
      </c>
      <c r="Z172" s="948">
        <v>0</v>
      </c>
      <c r="AA172" s="948">
        <v>32.946729000000005</v>
      </c>
      <c r="AB172" s="950">
        <v>7.5025340000000007</v>
      </c>
    </row>
    <row r="173" spans="1:28" s="436" customFormat="1" ht="17.100000000000001" customHeight="1" x14ac:dyDescent="0.2">
      <c r="A173" s="1485"/>
      <c r="B173" s="933" t="s">
        <v>205</v>
      </c>
      <c r="C173" s="947">
        <v>477.14886400000034</v>
      </c>
      <c r="D173" s="948">
        <v>333.08260900000005</v>
      </c>
      <c r="E173" s="948">
        <v>639.11768300000017</v>
      </c>
      <c r="F173" s="948">
        <v>707.38866499999983</v>
      </c>
      <c r="G173" s="949">
        <v>4780.6974639999871</v>
      </c>
      <c r="H173" s="948">
        <v>362.71009400000014</v>
      </c>
      <c r="I173" s="948">
        <v>538.72550299999966</v>
      </c>
      <c r="J173" s="948">
        <v>1002.6100120000001</v>
      </c>
      <c r="K173" s="948">
        <v>1393.1651840000006</v>
      </c>
      <c r="L173" s="949">
        <v>1175.197574999999</v>
      </c>
      <c r="M173" s="948">
        <v>357.16617500000029</v>
      </c>
      <c r="N173" s="948">
        <v>305.63638400000002</v>
      </c>
      <c r="O173" s="948">
        <v>418.76130800000004</v>
      </c>
      <c r="P173" s="948">
        <v>496.24746900000008</v>
      </c>
      <c r="Q173" s="949">
        <v>887.21558100000016</v>
      </c>
      <c r="R173" s="948">
        <v>1351.1837130000004</v>
      </c>
      <c r="S173" s="948">
        <v>71.332503999999958</v>
      </c>
      <c r="T173" s="948">
        <v>862.94998099999998</v>
      </c>
      <c r="U173" s="948">
        <v>17.596420000000002</v>
      </c>
      <c r="V173" s="948">
        <v>204.75960300000037</v>
      </c>
      <c r="W173" s="948">
        <v>20.012512999999991</v>
      </c>
      <c r="X173" s="948">
        <v>58.869873999999889</v>
      </c>
      <c r="Y173" s="948">
        <v>1971.8733249999993</v>
      </c>
      <c r="Z173" s="948">
        <v>1379.1145030000005</v>
      </c>
      <c r="AA173" s="948">
        <v>577.27133400000025</v>
      </c>
      <c r="AB173" s="950">
        <v>422.47151500000001</v>
      </c>
    </row>
    <row r="174" spans="1:28" s="436" customFormat="1" ht="17.100000000000001" customHeight="1" x14ac:dyDescent="0.2">
      <c r="A174" s="1485"/>
      <c r="B174" s="933" t="s">
        <v>288</v>
      </c>
      <c r="C174" s="947">
        <v>6197.4288640000104</v>
      </c>
      <c r="D174" s="948">
        <v>7943.9812149999943</v>
      </c>
      <c r="E174" s="948">
        <v>9446.4586940000027</v>
      </c>
      <c r="F174" s="948">
        <v>10828.084416999985</v>
      </c>
      <c r="G174" s="949">
        <v>7602.372355999988</v>
      </c>
      <c r="H174" s="948">
        <v>1409.1236919999994</v>
      </c>
      <c r="I174" s="948">
        <v>1593.8802689999995</v>
      </c>
      <c r="J174" s="948">
        <v>1042.6710309999994</v>
      </c>
      <c r="K174" s="948">
        <v>593.61278200000004</v>
      </c>
      <c r="L174" s="949">
        <v>220.27347499999999</v>
      </c>
      <c r="M174" s="948">
        <v>5010.7270390000067</v>
      </c>
      <c r="N174" s="948">
        <v>6533.844085000007</v>
      </c>
      <c r="O174" s="948">
        <v>7514.4876679999943</v>
      </c>
      <c r="P174" s="948">
        <v>8730.3659720000069</v>
      </c>
      <c r="Q174" s="949">
        <v>9369.3395330000021</v>
      </c>
      <c r="R174" s="948">
        <v>370.43808300000001</v>
      </c>
      <c r="S174" s="948">
        <v>82.937650000000019</v>
      </c>
      <c r="T174" s="948">
        <v>9085.6647359999806</v>
      </c>
      <c r="U174" s="948">
        <v>641.80254700000069</v>
      </c>
      <c r="V174" s="948">
        <v>57.205674000000037</v>
      </c>
      <c r="W174" s="948">
        <v>79.141062000000076</v>
      </c>
      <c r="X174" s="948">
        <v>62.330070999999982</v>
      </c>
      <c r="Y174" s="948">
        <v>18105.758723999967</v>
      </c>
      <c r="Z174" s="948">
        <v>11814.885119000024</v>
      </c>
      <c r="AA174" s="948">
        <v>237.70870800000012</v>
      </c>
      <c r="AB174" s="950">
        <v>1480.4531720000014</v>
      </c>
    </row>
    <row r="175" spans="1:28" s="436" customFormat="1" ht="17.100000000000001" customHeight="1" x14ac:dyDescent="0.2">
      <c r="A175" s="1485"/>
      <c r="B175" s="933" t="s">
        <v>289</v>
      </c>
      <c r="C175" s="947">
        <v>8573.6374619999824</v>
      </c>
      <c r="D175" s="948">
        <v>6974.8989699999856</v>
      </c>
      <c r="E175" s="948">
        <v>5253.5395369999969</v>
      </c>
      <c r="F175" s="948">
        <v>3754.0044289999937</v>
      </c>
      <c r="G175" s="949">
        <v>1135.9283089999992</v>
      </c>
      <c r="H175" s="948">
        <v>511.87538600000005</v>
      </c>
      <c r="I175" s="948">
        <v>185.246216</v>
      </c>
      <c r="J175" s="948">
        <v>104.18648499999998</v>
      </c>
      <c r="K175" s="948">
        <v>17.869468999999999</v>
      </c>
      <c r="L175" s="949">
        <v>6.3472550000000005</v>
      </c>
      <c r="M175" s="948">
        <v>7468.1957799999982</v>
      </c>
      <c r="N175" s="948">
        <v>6068.4603179999949</v>
      </c>
      <c r="O175" s="948">
        <v>4997.7686239999975</v>
      </c>
      <c r="P175" s="948">
        <v>3700.4397509999981</v>
      </c>
      <c r="Q175" s="949">
        <v>2631.6194229999987</v>
      </c>
      <c r="R175" s="948">
        <v>32.609461000000003</v>
      </c>
      <c r="S175" s="948">
        <v>451.31186500000007</v>
      </c>
      <c r="T175" s="948">
        <v>7625.6202429999985</v>
      </c>
      <c r="U175" s="948">
        <v>123.36644800000005</v>
      </c>
      <c r="V175" s="948">
        <v>97.985664999999955</v>
      </c>
      <c r="W175" s="948">
        <v>91.715276000000131</v>
      </c>
      <c r="X175" s="948">
        <v>47.163804999999982</v>
      </c>
      <c r="Y175" s="948">
        <v>9830.3650550000002</v>
      </c>
      <c r="Z175" s="948">
        <v>3040.0115419999966</v>
      </c>
      <c r="AA175" s="948">
        <v>1583.8075880000026</v>
      </c>
      <c r="AB175" s="950">
        <v>2768.0517589999981</v>
      </c>
    </row>
    <row r="176" spans="1:28" s="436" customFormat="1" ht="17.100000000000001" customHeight="1" x14ac:dyDescent="0.2">
      <c r="A176" s="1485"/>
      <c r="B176" s="933" t="s">
        <v>207</v>
      </c>
      <c r="C176" s="947">
        <v>203.29286200000004</v>
      </c>
      <c r="D176" s="948">
        <v>172.79698000000005</v>
      </c>
      <c r="E176" s="948">
        <v>166.805072</v>
      </c>
      <c r="F176" s="948">
        <v>112.820511</v>
      </c>
      <c r="G176" s="949">
        <v>97.810763999999992</v>
      </c>
      <c r="H176" s="948">
        <v>21.008904000000001</v>
      </c>
      <c r="I176" s="948">
        <v>7.4708940000000004</v>
      </c>
      <c r="J176" s="948">
        <v>28.560496999999998</v>
      </c>
      <c r="K176" s="948">
        <v>2.8518720000000002</v>
      </c>
      <c r="L176" s="949">
        <v>3.3638750000000002</v>
      </c>
      <c r="M176" s="948">
        <v>190.879908</v>
      </c>
      <c r="N176" s="948">
        <v>120.537109</v>
      </c>
      <c r="O176" s="948">
        <v>144.49192399999998</v>
      </c>
      <c r="P176" s="948">
        <v>119.175619</v>
      </c>
      <c r="Q176" s="949">
        <v>115.18558700000001</v>
      </c>
      <c r="R176" s="948">
        <v>5.0049890000000001</v>
      </c>
      <c r="S176" s="948">
        <v>0</v>
      </c>
      <c r="T176" s="948">
        <v>50.205719999999999</v>
      </c>
      <c r="U176" s="948">
        <v>3.0997200000000005</v>
      </c>
      <c r="V176" s="948">
        <v>0.117924</v>
      </c>
      <c r="W176" s="948">
        <v>1.5876110000000001</v>
      </c>
      <c r="X176" s="948">
        <v>0.56644899999999998</v>
      </c>
      <c r="Y176" s="948">
        <v>369.85573599999998</v>
      </c>
      <c r="Z176" s="948">
        <v>239.93264500000004</v>
      </c>
      <c r="AA176" s="948">
        <v>1.0693410000000001</v>
      </c>
      <c r="AB176" s="950">
        <v>82.086054000000004</v>
      </c>
    </row>
    <row r="177" spans="1:28" s="436" customFormat="1" ht="17.100000000000001" customHeight="1" x14ac:dyDescent="0.2">
      <c r="A177" s="1485"/>
      <c r="B177" s="933" t="s">
        <v>208</v>
      </c>
      <c r="C177" s="947">
        <v>0</v>
      </c>
      <c r="D177" s="948">
        <v>0</v>
      </c>
      <c r="E177" s="948">
        <v>0</v>
      </c>
      <c r="F177" s="948">
        <v>1.05308</v>
      </c>
      <c r="G177" s="949">
        <v>5.0244770000000001</v>
      </c>
      <c r="H177" s="948">
        <v>1.07866</v>
      </c>
      <c r="I177" s="948">
        <v>1.3292539999999999</v>
      </c>
      <c r="J177" s="948">
        <v>0.500162</v>
      </c>
      <c r="K177" s="948">
        <v>0</v>
      </c>
      <c r="L177" s="949">
        <v>0</v>
      </c>
      <c r="M177" s="948">
        <v>0</v>
      </c>
      <c r="N177" s="948">
        <v>0</v>
      </c>
      <c r="O177" s="948">
        <v>0</v>
      </c>
      <c r="P177" s="948">
        <v>0</v>
      </c>
      <c r="Q177" s="949">
        <v>3.1694810000000002</v>
      </c>
      <c r="R177" s="948">
        <v>1.3292539999999999</v>
      </c>
      <c r="S177" s="948">
        <v>0.16961000000000001</v>
      </c>
      <c r="T177" s="948">
        <v>0</v>
      </c>
      <c r="U177" s="948">
        <v>0</v>
      </c>
      <c r="V177" s="948">
        <v>0</v>
      </c>
      <c r="W177" s="948">
        <v>0</v>
      </c>
      <c r="X177" s="948">
        <v>0.356132</v>
      </c>
      <c r="Y177" s="948">
        <v>0</v>
      </c>
      <c r="Z177" s="948">
        <v>0</v>
      </c>
      <c r="AA177" s="948">
        <v>1.05308</v>
      </c>
      <c r="AB177" s="950">
        <v>3.1694810000000002</v>
      </c>
    </row>
    <row r="178" spans="1:28" s="436" customFormat="1" ht="17.100000000000001" customHeight="1" x14ac:dyDescent="0.2">
      <c r="A178" s="1485"/>
      <c r="B178" s="933" t="s">
        <v>290</v>
      </c>
      <c r="C178" s="947">
        <v>10.950336</v>
      </c>
      <c r="D178" s="948">
        <v>0.69827399999999995</v>
      </c>
      <c r="E178" s="948">
        <v>0</v>
      </c>
      <c r="F178" s="948">
        <v>0</v>
      </c>
      <c r="G178" s="949">
        <v>63.788476000000003</v>
      </c>
      <c r="H178" s="948">
        <v>2.2377349999999998</v>
      </c>
      <c r="I178" s="948">
        <v>6.1826100000000004</v>
      </c>
      <c r="J178" s="948">
        <v>11.840237999999999</v>
      </c>
      <c r="K178" s="948">
        <v>27.702788000000002</v>
      </c>
      <c r="L178" s="949">
        <v>15.825105000000001</v>
      </c>
      <c r="M178" s="948">
        <v>10.950336</v>
      </c>
      <c r="N178" s="948">
        <v>0.212954</v>
      </c>
      <c r="O178" s="948">
        <v>0.48531999999999997</v>
      </c>
      <c r="P178" s="948">
        <v>0</v>
      </c>
      <c r="Q178" s="949">
        <v>0</v>
      </c>
      <c r="R178" s="948">
        <v>63.610677999999993</v>
      </c>
      <c r="S178" s="948">
        <v>0</v>
      </c>
      <c r="T178" s="948">
        <v>0</v>
      </c>
      <c r="U178" s="948">
        <v>0</v>
      </c>
      <c r="V178" s="948">
        <v>0.48531999999999997</v>
      </c>
      <c r="W178" s="948">
        <v>0.212954</v>
      </c>
      <c r="X178" s="948">
        <v>0.17779800000000001</v>
      </c>
      <c r="Y178" s="948">
        <v>0</v>
      </c>
      <c r="Z178" s="948">
        <v>10.950336</v>
      </c>
      <c r="AA178" s="948">
        <v>0</v>
      </c>
      <c r="AB178" s="950">
        <v>0</v>
      </c>
    </row>
    <row r="179" spans="1:28" s="436" customFormat="1" ht="17.100000000000001" customHeight="1" x14ac:dyDescent="0.2">
      <c r="A179" s="1485"/>
      <c r="B179" s="933" t="s">
        <v>73</v>
      </c>
      <c r="C179" s="947">
        <v>41.843601000000007</v>
      </c>
      <c r="D179" s="948">
        <v>68.869821000000002</v>
      </c>
      <c r="E179" s="948">
        <v>23.104672000000001</v>
      </c>
      <c r="F179" s="948">
        <v>37.295517999999987</v>
      </c>
      <c r="G179" s="949">
        <v>83.397426999999993</v>
      </c>
      <c r="H179" s="948">
        <v>58.809169999999995</v>
      </c>
      <c r="I179" s="948">
        <v>9.0184719999999992</v>
      </c>
      <c r="J179" s="948">
        <v>13.878363</v>
      </c>
      <c r="K179" s="948">
        <v>11.664029000000001</v>
      </c>
      <c r="L179" s="949">
        <v>4.1528000000000002E-2</v>
      </c>
      <c r="M179" s="948">
        <v>39.563091</v>
      </c>
      <c r="N179" s="948">
        <v>57.365960000000008</v>
      </c>
      <c r="O179" s="948">
        <v>13.713861000000001</v>
      </c>
      <c r="P179" s="948">
        <v>36.505623999999997</v>
      </c>
      <c r="Q179" s="949">
        <v>13.950941</v>
      </c>
      <c r="R179" s="948">
        <v>8.894165000000001</v>
      </c>
      <c r="S179" s="948">
        <v>2.2227510000000001</v>
      </c>
      <c r="T179" s="948">
        <v>15.415987000000001</v>
      </c>
      <c r="U179" s="948">
        <v>3.2004809999999999</v>
      </c>
      <c r="V179" s="948">
        <v>3.3568560000000001</v>
      </c>
      <c r="W179" s="948">
        <v>2.0637639999999999</v>
      </c>
      <c r="X179" s="948">
        <v>4.6861E-2</v>
      </c>
      <c r="Y179" s="948">
        <v>37.924557</v>
      </c>
      <c r="Z179" s="948">
        <v>144.55724800000002</v>
      </c>
      <c r="AA179" s="948">
        <v>23.715405000000004</v>
      </c>
      <c r="AB179" s="950">
        <v>13.112964000000002</v>
      </c>
    </row>
    <row r="180" spans="1:28" s="436" customFormat="1" ht="17.100000000000001" customHeight="1" x14ac:dyDescent="0.2">
      <c r="A180" s="1486"/>
      <c r="B180" s="938" t="s">
        <v>111</v>
      </c>
      <c r="C180" s="951">
        <v>15632.151538999953</v>
      </c>
      <c r="D180" s="952">
        <v>15627.590045000015</v>
      </c>
      <c r="E180" s="952">
        <v>15630.72564199997</v>
      </c>
      <c r="F180" s="952">
        <v>15630.602745999977</v>
      </c>
      <c r="G180" s="953">
        <v>15629.804536999998</v>
      </c>
      <c r="H180" s="952">
        <v>2429.3760390000002</v>
      </c>
      <c r="I180" s="952">
        <v>2462.1279919999979</v>
      </c>
      <c r="J180" s="952">
        <v>2422.5867370000055</v>
      </c>
      <c r="K180" s="952">
        <v>2441.0428780000047</v>
      </c>
      <c r="L180" s="953">
        <v>2436.9758330000036</v>
      </c>
      <c r="M180" s="952">
        <v>13190.970591999965</v>
      </c>
      <c r="N180" s="952">
        <v>13188.311869999985</v>
      </c>
      <c r="O180" s="952">
        <v>13190.552567999983</v>
      </c>
      <c r="P180" s="952">
        <v>13195.838673999982</v>
      </c>
      <c r="Q180" s="953">
        <v>13193.09132600002</v>
      </c>
      <c r="R180" s="952">
        <v>2809.9184500000101</v>
      </c>
      <c r="S180" s="952">
        <v>635.84404599999937</v>
      </c>
      <c r="T180" s="952">
        <v>17754.135908999968</v>
      </c>
      <c r="U180" s="952">
        <v>796.29025900000113</v>
      </c>
      <c r="V180" s="952">
        <v>395.51070899999996</v>
      </c>
      <c r="W180" s="952">
        <v>205.48531599999953</v>
      </c>
      <c r="X180" s="952">
        <v>181.67520600000026</v>
      </c>
      <c r="Y180" s="952">
        <v>30540.787832999955</v>
      </c>
      <c r="Z180" s="952">
        <v>16969.856184000048</v>
      </c>
      <c r="AA180" s="952">
        <v>2669.9912309999931</v>
      </c>
      <c r="AB180" s="954">
        <v>5191.3793659999965</v>
      </c>
    </row>
    <row r="181" spans="1:28" s="157" customFormat="1" ht="15" customHeight="1" x14ac:dyDescent="0.2">
      <c r="B181" s="135"/>
    </row>
    <row r="182" spans="1:28" s="123" customFormat="1" ht="15" customHeight="1" x14ac:dyDescent="0.2">
      <c r="B182" s="312"/>
    </row>
    <row r="183" spans="1:28" s="123" customFormat="1" ht="15" customHeight="1" x14ac:dyDescent="0.2">
      <c r="B183" s="312"/>
    </row>
    <row r="184" spans="1:28" s="123" customFormat="1" ht="15" customHeight="1" x14ac:dyDescent="0.2">
      <c r="B184" s="312"/>
    </row>
    <row r="185" spans="1:28" s="123" customFormat="1" ht="15" customHeight="1" x14ac:dyDescent="0.2">
      <c r="B185" s="312"/>
    </row>
    <row r="186" spans="1:28" s="123" customFormat="1" ht="15" customHeight="1" x14ac:dyDescent="0.2">
      <c r="B186" s="312"/>
    </row>
    <row r="187" spans="1:28" s="123" customFormat="1" ht="15" customHeight="1" x14ac:dyDescent="0.2">
      <c r="B187" s="312"/>
    </row>
    <row r="188" spans="1:28" s="123" customFormat="1" ht="15" customHeight="1" x14ac:dyDescent="0.2">
      <c r="B188" s="312"/>
    </row>
    <row r="189" spans="1:28" s="123" customFormat="1" ht="15" customHeight="1" x14ac:dyDescent="0.2">
      <c r="B189" s="312"/>
    </row>
    <row r="190" spans="1:28" s="123" customFormat="1" ht="15" customHeight="1" x14ac:dyDescent="0.2">
      <c r="B190" s="312"/>
    </row>
    <row r="191" spans="1:28" s="123" customFormat="1" ht="15" customHeight="1" x14ac:dyDescent="0.2">
      <c r="B191" s="312"/>
    </row>
    <row r="192" spans="1:28" s="123" customFormat="1" ht="15" customHeight="1" x14ac:dyDescent="0.2">
      <c r="B192" s="312"/>
    </row>
    <row r="193" spans="1:28" s="123" customFormat="1" ht="15" customHeight="1" x14ac:dyDescent="0.2">
      <c r="A193" s="215"/>
      <c r="B193" s="216"/>
      <c r="C193" s="313"/>
      <c r="D193" s="313"/>
      <c r="E193" s="313"/>
      <c r="F193" s="313"/>
      <c r="G193" s="313"/>
      <c r="H193" s="313"/>
      <c r="I193" s="313"/>
      <c r="J193" s="313"/>
      <c r="K193" s="313"/>
      <c r="L193" s="313"/>
      <c r="M193" s="313"/>
      <c r="N193" s="313"/>
      <c r="O193" s="313"/>
      <c r="P193" s="313"/>
      <c r="Q193" s="313"/>
      <c r="R193" s="313"/>
      <c r="S193" s="313"/>
      <c r="T193" s="313"/>
      <c r="U193" s="313"/>
      <c r="V193" s="313"/>
      <c r="W193" s="313"/>
      <c r="X193" s="313"/>
      <c r="Y193" s="313"/>
      <c r="Z193" s="313"/>
      <c r="AA193" s="313"/>
      <c r="AB193" s="313"/>
    </row>
    <row r="194" spans="1:28" s="123" customFormat="1" ht="15" customHeight="1" x14ac:dyDescent="0.2">
      <c r="A194" s="215"/>
      <c r="B194" s="216"/>
      <c r="C194" s="313"/>
      <c r="D194" s="313"/>
      <c r="E194" s="313"/>
      <c r="F194" s="313"/>
      <c r="G194" s="313"/>
      <c r="H194" s="313"/>
      <c r="I194" s="313"/>
      <c r="J194" s="313"/>
      <c r="K194" s="313"/>
      <c r="L194" s="313"/>
      <c r="M194" s="313"/>
      <c r="N194" s="313"/>
      <c r="O194" s="313"/>
      <c r="P194" s="313"/>
      <c r="Q194" s="313"/>
      <c r="R194" s="313"/>
      <c r="S194" s="313"/>
      <c r="T194" s="313"/>
      <c r="U194" s="313"/>
      <c r="V194" s="313"/>
      <c r="W194" s="313"/>
      <c r="X194" s="313"/>
      <c r="Y194" s="313"/>
      <c r="Z194" s="313"/>
      <c r="AA194" s="313"/>
      <c r="AB194" s="313"/>
    </row>
    <row r="195" spans="1:28" s="123" customFormat="1" ht="15" customHeight="1" x14ac:dyDescent="0.2">
      <c r="A195" s="215"/>
      <c r="B195" s="216"/>
      <c r="C195" s="313"/>
      <c r="D195" s="313"/>
      <c r="E195" s="313"/>
      <c r="F195" s="313"/>
      <c r="G195" s="313"/>
      <c r="H195" s="313"/>
      <c r="I195" s="313"/>
      <c r="J195" s="313"/>
      <c r="K195" s="313"/>
      <c r="L195" s="313"/>
      <c r="M195" s="313"/>
      <c r="N195" s="313"/>
      <c r="O195" s="313"/>
      <c r="P195" s="313"/>
      <c r="Q195" s="313"/>
      <c r="R195" s="313"/>
      <c r="S195" s="313"/>
      <c r="T195" s="313"/>
      <c r="U195" s="313"/>
      <c r="V195" s="313"/>
      <c r="W195" s="313"/>
      <c r="X195" s="313"/>
      <c r="Y195" s="313"/>
      <c r="Z195" s="313"/>
      <c r="AA195" s="313"/>
      <c r="AB195" s="313"/>
    </row>
    <row r="196" spans="1:28" s="123" customFormat="1" ht="15" customHeight="1" x14ac:dyDescent="0.2">
      <c r="A196" s="215"/>
      <c r="B196" s="216"/>
      <c r="C196" s="313"/>
      <c r="D196" s="313"/>
      <c r="E196" s="313"/>
      <c r="F196" s="313"/>
      <c r="G196" s="313"/>
      <c r="H196" s="313"/>
      <c r="I196" s="313"/>
      <c r="J196" s="313"/>
      <c r="K196" s="313"/>
      <c r="L196" s="313"/>
      <c r="M196" s="313"/>
      <c r="N196" s="313"/>
      <c r="O196" s="313"/>
      <c r="P196" s="313"/>
      <c r="Q196" s="313"/>
      <c r="R196" s="313"/>
      <c r="S196" s="313"/>
      <c r="T196" s="313"/>
      <c r="U196" s="313"/>
      <c r="V196" s="313"/>
      <c r="W196" s="313"/>
      <c r="X196" s="313"/>
      <c r="Y196" s="313"/>
      <c r="Z196" s="313"/>
      <c r="AA196" s="313"/>
      <c r="AB196" s="313"/>
    </row>
    <row r="197" spans="1:28" s="123" customFormat="1" ht="15" customHeight="1" x14ac:dyDescent="0.2">
      <c r="A197" s="215"/>
      <c r="B197" s="216"/>
      <c r="C197" s="313"/>
      <c r="D197" s="313"/>
      <c r="E197" s="313"/>
      <c r="F197" s="313"/>
      <c r="G197" s="313"/>
      <c r="H197" s="313"/>
      <c r="I197" s="313"/>
      <c r="J197" s="313"/>
      <c r="K197" s="313"/>
      <c r="L197" s="313"/>
      <c r="M197" s="313"/>
      <c r="N197" s="313"/>
      <c r="O197" s="313"/>
      <c r="P197" s="313"/>
      <c r="Q197" s="313"/>
      <c r="R197" s="313"/>
      <c r="S197" s="313"/>
      <c r="T197" s="313"/>
      <c r="U197" s="313"/>
      <c r="V197" s="313"/>
      <c r="W197" s="313"/>
      <c r="X197" s="313"/>
      <c r="Y197" s="313"/>
      <c r="Z197" s="313"/>
      <c r="AA197" s="313"/>
      <c r="AB197" s="313"/>
    </row>
    <row r="198" spans="1:28" s="123" customFormat="1" ht="15" customHeight="1" x14ac:dyDescent="0.2">
      <c r="A198" s="215"/>
      <c r="B198" s="216"/>
      <c r="C198" s="313"/>
      <c r="D198" s="313"/>
      <c r="E198" s="313"/>
      <c r="F198" s="313"/>
      <c r="G198" s="313"/>
      <c r="H198" s="313"/>
      <c r="I198" s="313"/>
      <c r="J198" s="313"/>
      <c r="K198" s="313"/>
      <c r="L198" s="313"/>
      <c r="M198" s="313"/>
      <c r="N198" s="313"/>
      <c r="O198" s="313"/>
      <c r="P198" s="313"/>
      <c r="Q198" s="313"/>
      <c r="R198" s="313"/>
      <c r="S198" s="313"/>
      <c r="T198" s="313"/>
      <c r="U198" s="313"/>
      <c r="V198" s="313"/>
      <c r="W198" s="313"/>
      <c r="X198" s="313"/>
      <c r="Y198" s="313"/>
      <c r="Z198" s="313"/>
      <c r="AA198" s="313"/>
      <c r="AB198" s="313"/>
    </row>
    <row r="199" spans="1:28" s="123" customFormat="1" ht="15" customHeight="1" x14ac:dyDescent="0.2">
      <c r="A199" s="221"/>
      <c r="B199" s="216"/>
      <c r="C199" s="314"/>
      <c r="D199" s="314"/>
      <c r="E199" s="314"/>
      <c r="F199" s="314"/>
      <c r="G199" s="314"/>
      <c r="H199" s="314"/>
      <c r="I199" s="314"/>
      <c r="J199" s="314"/>
      <c r="K199" s="314"/>
      <c r="L199" s="314"/>
      <c r="M199" s="314"/>
      <c r="N199" s="314"/>
      <c r="O199" s="314"/>
      <c r="P199" s="314"/>
      <c r="Q199" s="314"/>
      <c r="R199" s="314"/>
      <c r="S199" s="314"/>
      <c r="T199" s="314"/>
      <c r="U199" s="314"/>
    </row>
    <row r="200" spans="1:28" s="123" customFormat="1" ht="15" customHeight="1" x14ac:dyDescent="0.2">
      <c r="A200" s="218"/>
      <c r="B200" s="216"/>
      <c r="C200" s="314"/>
      <c r="D200" s="314"/>
      <c r="E200" s="314"/>
      <c r="F200" s="314"/>
      <c r="G200" s="314"/>
      <c r="H200" s="314"/>
      <c r="I200" s="314"/>
      <c r="J200" s="314"/>
      <c r="K200" s="314"/>
      <c r="L200" s="314"/>
      <c r="M200" s="314"/>
      <c r="N200" s="314"/>
      <c r="O200" s="314"/>
      <c r="P200" s="314"/>
      <c r="Q200" s="314"/>
      <c r="R200" s="314"/>
      <c r="S200" s="314"/>
      <c r="T200" s="314"/>
      <c r="U200" s="314"/>
    </row>
    <row r="201" spans="1:28" s="123" customFormat="1" ht="15" customHeight="1" x14ac:dyDescent="0.2">
      <c r="A201" s="221"/>
      <c r="B201" s="216"/>
      <c r="C201" s="314"/>
      <c r="D201" s="314"/>
      <c r="E201" s="314"/>
      <c r="F201" s="314"/>
      <c r="G201" s="314"/>
      <c r="H201" s="314"/>
      <c r="I201" s="314"/>
      <c r="J201" s="314"/>
      <c r="K201" s="314"/>
      <c r="L201" s="314"/>
      <c r="M201" s="314"/>
      <c r="N201" s="314"/>
      <c r="O201" s="314"/>
      <c r="P201" s="314"/>
      <c r="Q201" s="314"/>
      <c r="R201" s="314"/>
      <c r="S201" s="314"/>
      <c r="T201" s="314"/>
      <c r="U201" s="314"/>
    </row>
    <row r="202" spans="1:28" s="123" customFormat="1" ht="15" customHeight="1" x14ac:dyDescent="0.2">
      <c r="A202" s="221"/>
      <c r="B202" s="216"/>
      <c r="C202" s="314"/>
      <c r="D202" s="314"/>
      <c r="E202" s="314"/>
      <c r="F202" s="314"/>
      <c r="G202" s="314"/>
      <c r="H202" s="314"/>
      <c r="I202" s="314"/>
      <c r="J202" s="314"/>
      <c r="K202" s="314"/>
      <c r="L202" s="314"/>
      <c r="M202" s="314"/>
      <c r="N202" s="314"/>
      <c r="O202" s="314"/>
      <c r="P202" s="314"/>
      <c r="Q202" s="314"/>
      <c r="R202" s="314"/>
      <c r="S202" s="314"/>
      <c r="T202" s="314"/>
      <c r="U202" s="314"/>
    </row>
    <row r="203" spans="1:28" s="123" customFormat="1" ht="15" customHeight="1" x14ac:dyDescent="0.2">
      <c r="A203" s="221"/>
      <c r="B203" s="216"/>
      <c r="C203" s="314"/>
      <c r="D203" s="314"/>
      <c r="E203" s="314"/>
      <c r="F203" s="314"/>
      <c r="G203" s="314"/>
      <c r="H203" s="314"/>
      <c r="I203" s="314"/>
      <c r="J203" s="314"/>
      <c r="K203" s="314"/>
      <c r="L203" s="314"/>
      <c r="M203" s="314"/>
      <c r="N203" s="314"/>
      <c r="O203" s="314"/>
      <c r="P203" s="314"/>
      <c r="Q203" s="314"/>
      <c r="R203" s="314"/>
      <c r="S203" s="314"/>
      <c r="T203" s="314"/>
      <c r="U203" s="314"/>
    </row>
    <row r="204" spans="1:28" s="123" customFormat="1" ht="15" customHeight="1" x14ac:dyDescent="0.2">
      <c r="A204" s="221"/>
      <c r="B204" s="216"/>
      <c r="C204" s="314"/>
      <c r="D204" s="314"/>
      <c r="E204" s="314"/>
      <c r="F204" s="314"/>
      <c r="G204" s="314"/>
      <c r="H204" s="314"/>
      <c r="I204" s="314"/>
      <c r="J204" s="314"/>
      <c r="K204" s="314"/>
      <c r="L204" s="314"/>
      <c r="M204" s="314"/>
      <c r="N204" s="314"/>
      <c r="O204" s="314"/>
      <c r="P204" s="314"/>
      <c r="Q204" s="314"/>
      <c r="R204" s="314"/>
      <c r="S204" s="314"/>
      <c r="T204" s="314"/>
      <c r="U204" s="314"/>
    </row>
    <row r="205" spans="1:28" s="123" customFormat="1" ht="15" customHeight="1" x14ac:dyDescent="0.2">
      <c r="A205" s="221"/>
      <c r="B205" s="216"/>
      <c r="C205" s="314"/>
      <c r="D205" s="314"/>
      <c r="E205" s="314"/>
      <c r="F205" s="314"/>
      <c r="G205" s="314"/>
      <c r="H205" s="314"/>
      <c r="I205" s="314"/>
      <c r="J205" s="314"/>
      <c r="K205" s="314"/>
      <c r="L205" s="314"/>
      <c r="M205" s="314"/>
      <c r="N205" s="314"/>
      <c r="O205" s="314"/>
      <c r="P205" s="314"/>
      <c r="Q205" s="314"/>
      <c r="R205" s="314"/>
      <c r="S205" s="314"/>
      <c r="T205" s="314"/>
      <c r="U205" s="314"/>
    </row>
    <row r="206" spans="1:28" s="123" customFormat="1" ht="15" customHeight="1" x14ac:dyDescent="0.2">
      <c r="B206" s="312"/>
    </row>
    <row r="207" spans="1:28" s="123" customFormat="1" ht="17.25" customHeight="1" x14ac:dyDescent="0.2"/>
    <row r="208" spans="1:28" s="123" customFormat="1" ht="22.5" customHeight="1" x14ac:dyDescent="0.35">
      <c r="A208" s="1110" t="str">
        <f>A281</f>
        <v>Ethiopia</v>
      </c>
      <c r="B208" s="1111"/>
    </row>
    <row r="209" spans="1:28" s="123" customFormat="1" ht="22.5" customHeight="1" x14ac:dyDescent="0.3">
      <c r="A209" s="223" t="s">
        <v>112</v>
      </c>
      <c r="B209" s="125"/>
    </row>
    <row r="210" spans="1:28" s="123" customFormat="1" ht="22.5" customHeight="1" x14ac:dyDescent="0.35">
      <c r="A210" s="126" t="str">
        <f>A289</f>
        <v>2016</v>
      </c>
      <c r="B210" s="127"/>
    </row>
    <row r="211" spans="1:28" s="123" customFormat="1" ht="15" customHeight="1" x14ac:dyDescent="0.35">
      <c r="A211" s="128"/>
      <c r="B211" s="125"/>
    </row>
    <row r="212" spans="1:28" s="123" customFormat="1" ht="15" customHeight="1" x14ac:dyDescent="0.25">
      <c r="A212" s="129" t="s">
        <v>41</v>
      </c>
      <c r="B212" s="125"/>
    </row>
    <row r="213" spans="1:28" s="123" customFormat="1" ht="15" customHeight="1" x14ac:dyDescent="0.25">
      <c r="A213" s="1112" t="s">
        <v>42</v>
      </c>
      <c r="B213" s="1113"/>
    </row>
    <row r="214" spans="1:28" s="123" customFormat="1" ht="15" customHeight="1" x14ac:dyDescent="0.2">
      <c r="A214" s="1114" t="s">
        <v>43</v>
      </c>
      <c r="B214" s="1115"/>
    </row>
    <row r="215" spans="1:28" s="123" customFormat="1" ht="15" customHeight="1" x14ac:dyDescent="0.2">
      <c r="A215" s="130" t="s">
        <v>44</v>
      </c>
      <c r="B215" s="125" t="str">
        <f>A280</f>
        <v>DHS16</v>
      </c>
    </row>
    <row r="216" spans="1:28" s="123" customFormat="1" ht="15" customHeight="1" x14ac:dyDescent="0.2">
      <c r="A216" s="130"/>
      <c r="B216" s="125"/>
    </row>
    <row r="217" spans="1:28" s="123" customFormat="1" ht="15" customHeight="1" x14ac:dyDescent="0.2">
      <c r="A217" s="130"/>
      <c r="B217" s="132"/>
    </row>
    <row r="218" spans="1:28" s="123" customFormat="1" ht="15" customHeight="1" x14ac:dyDescent="0.2">
      <c r="A218" s="130"/>
      <c r="B218" s="125"/>
    </row>
    <row r="219" spans="1:28" s="123" customFormat="1" ht="15" customHeight="1" x14ac:dyDescent="0.2">
      <c r="A219" s="133"/>
      <c r="B219" s="134"/>
    </row>
    <row r="220" spans="1:28" s="436" customFormat="1" ht="20.100000000000001" customHeight="1" x14ac:dyDescent="0.2">
      <c r="A220" s="1506" t="s">
        <v>361</v>
      </c>
      <c r="B220" s="1507"/>
      <c r="C220" s="1514" t="s">
        <v>48</v>
      </c>
      <c r="D220" s="1501"/>
      <c r="E220" s="1501"/>
      <c r="F220" s="1501"/>
      <c r="G220" s="1500"/>
      <c r="H220" s="1500" t="s">
        <v>49</v>
      </c>
      <c r="I220" s="1501"/>
      <c r="J220" s="1501"/>
      <c r="K220" s="1501"/>
      <c r="L220" s="1500"/>
      <c r="M220" s="1500" t="s">
        <v>50</v>
      </c>
      <c r="N220" s="1501"/>
      <c r="O220" s="1501"/>
      <c r="P220" s="1501"/>
      <c r="Q220" s="1500"/>
      <c r="R220" s="1500" t="s">
        <v>51</v>
      </c>
      <c r="S220" s="1501"/>
      <c r="T220" s="1501"/>
      <c r="U220" s="1501"/>
      <c r="V220" s="1501"/>
      <c r="W220" s="1501"/>
      <c r="X220" s="1501"/>
      <c r="Y220" s="1501"/>
      <c r="Z220" s="1501"/>
      <c r="AA220" s="1501"/>
      <c r="AB220" s="1502"/>
    </row>
    <row r="221" spans="1:28" s="852" customFormat="1" ht="20.100000000000001" customHeight="1" x14ac:dyDescent="0.2">
      <c r="A221" s="1508"/>
      <c r="B221" s="1509"/>
      <c r="C221" s="955" t="s">
        <v>0</v>
      </c>
      <c r="D221" s="956" t="s">
        <v>1</v>
      </c>
      <c r="E221" s="956" t="s">
        <v>2</v>
      </c>
      <c r="F221" s="956" t="s">
        <v>3</v>
      </c>
      <c r="G221" s="957" t="s">
        <v>4</v>
      </c>
      <c r="H221" s="956" t="s">
        <v>0</v>
      </c>
      <c r="I221" s="956" t="s">
        <v>1</v>
      </c>
      <c r="J221" s="956" t="s">
        <v>2</v>
      </c>
      <c r="K221" s="956" t="s">
        <v>3</v>
      </c>
      <c r="L221" s="957" t="s">
        <v>4</v>
      </c>
      <c r="M221" s="956" t="s">
        <v>0</v>
      </c>
      <c r="N221" s="956" t="s">
        <v>1</v>
      </c>
      <c r="O221" s="956" t="s">
        <v>2</v>
      </c>
      <c r="P221" s="956" t="s">
        <v>3</v>
      </c>
      <c r="Q221" s="957" t="s">
        <v>4</v>
      </c>
      <c r="R221" s="956" t="s">
        <v>362</v>
      </c>
      <c r="S221" s="956" t="s">
        <v>188</v>
      </c>
      <c r="T221" s="956" t="s">
        <v>54</v>
      </c>
      <c r="U221" s="956" t="s">
        <v>363</v>
      </c>
      <c r="V221" s="956" t="s">
        <v>56</v>
      </c>
      <c r="W221" s="956" t="s">
        <v>57</v>
      </c>
      <c r="X221" s="956" t="s">
        <v>58</v>
      </c>
      <c r="Y221" s="956" t="s">
        <v>364</v>
      </c>
      <c r="Z221" s="956" t="s">
        <v>365</v>
      </c>
      <c r="AA221" s="956" t="s">
        <v>61</v>
      </c>
      <c r="AB221" s="958" t="s">
        <v>62</v>
      </c>
    </row>
    <row r="222" spans="1:28" s="436" customFormat="1" ht="17.100000000000001" customHeight="1" x14ac:dyDescent="0.2">
      <c r="A222" s="1503" t="s">
        <v>113</v>
      </c>
      <c r="B222" s="959" t="s">
        <v>15</v>
      </c>
      <c r="C222" s="960">
        <v>1.3900871560821677</v>
      </c>
      <c r="D222" s="961">
        <v>2.8870554607573395</v>
      </c>
      <c r="E222" s="961">
        <v>4.4857547790373831</v>
      </c>
      <c r="F222" s="961">
        <v>5.8373388302162246</v>
      </c>
      <c r="G222" s="962">
        <v>20.728584963484757</v>
      </c>
      <c r="H222" s="961">
        <v>5.573743531681413</v>
      </c>
      <c r="I222" s="961">
        <v>14.709021895251862</v>
      </c>
      <c r="J222" s="961">
        <v>22.783751380243999</v>
      </c>
      <c r="K222" s="961">
        <v>27.391086114217238</v>
      </c>
      <c r="L222" s="962">
        <v>46.483471472698525</v>
      </c>
      <c r="M222" s="961">
        <v>0.87321006831395676</v>
      </c>
      <c r="N222" s="961">
        <v>2.9094105863415578</v>
      </c>
      <c r="O222" s="961">
        <v>3.7262640834333927</v>
      </c>
      <c r="P222" s="961">
        <v>5.1281913447014755</v>
      </c>
      <c r="Q222" s="962">
        <v>7.6176625580522943</v>
      </c>
      <c r="R222" s="961">
        <v>38.207408155162497</v>
      </c>
      <c r="S222" s="961">
        <v>4.8905563923645339</v>
      </c>
      <c r="T222" s="961">
        <v>3.6456965837022981</v>
      </c>
      <c r="U222" s="961">
        <v>10.585464916506018</v>
      </c>
      <c r="V222" s="961">
        <v>6.1744272117661696</v>
      </c>
      <c r="W222" s="961">
        <v>7.1917053499662238</v>
      </c>
      <c r="X222" s="961">
        <v>7.2769610541581891</v>
      </c>
      <c r="Y222" s="961">
        <v>5.4949916446191374</v>
      </c>
      <c r="Z222" s="961">
        <v>8.5794228194683981</v>
      </c>
      <c r="AA222" s="961">
        <v>2.4589462799564719</v>
      </c>
      <c r="AB222" s="963">
        <v>8.2615014770238258</v>
      </c>
    </row>
    <row r="223" spans="1:28" s="436" customFormat="1" ht="17.100000000000001" customHeight="1" x14ac:dyDescent="0.2">
      <c r="A223" s="1504"/>
      <c r="B223" s="964" t="s">
        <v>16</v>
      </c>
      <c r="C223" s="965">
        <v>38.977142005981712</v>
      </c>
      <c r="D223" s="966">
        <v>46.581402158701778</v>
      </c>
      <c r="E223" s="966">
        <v>51.637692089026253</v>
      </c>
      <c r="F223" s="966">
        <v>58.872292963225902</v>
      </c>
      <c r="G223" s="967">
        <v>60.27190675418305</v>
      </c>
      <c r="H223" s="966">
        <v>55.014491865304379</v>
      </c>
      <c r="I223" s="966">
        <v>67.011755988690012</v>
      </c>
      <c r="J223" s="966">
        <v>63.587028940985299</v>
      </c>
      <c r="K223" s="966">
        <v>56.879809456297259</v>
      </c>
      <c r="L223" s="967">
        <v>43.454397800988929</v>
      </c>
      <c r="M223" s="966">
        <v>38.247793209537619</v>
      </c>
      <c r="N223" s="966">
        <v>45.253065980737759</v>
      </c>
      <c r="O223" s="966">
        <v>48.46755208680004</v>
      </c>
      <c r="P223" s="966">
        <v>56.674985634564756</v>
      </c>
      <c r="Q223" s="967">
        <v>62.229784782179365</v>
      </c>
      <c r="R223" s="966">
        <v>54.636225143803486</v>
      </c>
      <c r="S223" s="966">
        <v>26.314412312508829</v>
      </c>
      <c r="T223" s="966">
        <v>74.891513458388431</v>
      </c>
      <c r="U223" s="966">
        <v>49.796555278469114</v>
      </c>
      <c r="V223" s="966">
        <v>38.34049169093467</v>
      </c>
      <c r="W223" s="966">
        <v>51.611988181493921</v>
      </c>
      <c r="X223" s="966">
        <v>23.41307568822177</v>
      </c>
      <c r="Y223" s="966">
        <v>45.048423170865242</v>
      </c>
      <c r="Z223" s="966">
        <v>44.0464655568897</v>
      </c>
      <c r="AA223" s="966">
        <v>36.68614538922327</v>
      </c>
      <c r="AB223" s="968">
        <v>40.987937000634176</v>
      </c>
    </row>
    <row r="224" spans="1:28" s="436" customFormat="1" ht="17.100000000000001" customHeight="1" x14ac:dyDescent="0.2">
      <c r="A224" s="1504"/>
      <c r="B224" s="964" t="s">
        <v>20</v>
      </c>
      <c r="C224" s="965">
        <v>59.632770837936356</v>
      </c>
      <c r="D224" s="966">
        <v>50.53154238054065</v>
      </c>
      <c r="E224" s="966">
        <v>43.876553131936575</v>
      </c>
      <c r="F224" s="966">
        <v>35.290368206558128</v>
      </c>
      <c r="G224" s="967">
        <v>18.999508282332091</v>
      </c>
      <c r="H224" s="966">
        <v>39.411764603014163</v>
      </c>
      <c r="I224" s="966">
        <v>18.279222116058271</v>
      </c>
      <c r="J224" s="966">
        <v>13.629219678770541</v>
      </c>
      <c r="K224" s="966">
        <v>15.729104429485369</v>
      </c>
      <c r="L224" s="967">
        <v>10.062130726312439</v>
      </c>
      <c r="M224" s="966">
        <v>60.878996722148784</v>
      </c>
      <c r="N224" s="966">
        <v>51.837523432920804</v>
      </c>
      <c r="O224" s="966">
        <v>47.806183829766709</v>
      </c>
      <c r="P224" s="966">
        <v>38.196823020733994</v>
      </c>
      <c r="Q224" s="967">
        <v>30.152552659768183</v>
      </c>
      <c r="R224" s="966">
        <v>7.1563667010337673</v>
      </c>
      <c r="S224" s="966">
        <v>68.795031295126847</v>
      </c>
      <c r="T224" s="966">
        <v>21.462789957909266</v>
      </c>
      <c r="U224" s="966">
        <v>39.617979805024781</v>
      </c>
      <c r="V224" s="966">
        <v>55.485081097299251</v>
      </c>
      <c r="W224" s="966">
        <v>41.196306468540115</v>
      </c>
      <c r="X224" s="966">
        <v>69.309963257619955</v>
      </c>
      <c r="Y224" s="966">
        <v>49.45658518451576</v>
      </c>
      <c r="Z224" s="966">
        <v>47.374111623641525</v>
      </c>
      <c r="AA224" s="966">
        <v>60.854908330820564</v>
      </c>
      <c r="AB224" s="968">
        <v>50.750561522342075</v>
      </c>
    </row>
    <row r="225" spans="1:28" s="436" customFormat="1" ht="17.100000000000001" customHeight="1" x14ac:dyDescent="0.2">
      <c r="A225" s="1504" t="s">
        <v>292</v>
      </c>
      <c r="B225" s="964" t="s">
        <v>369</v>
      </c>
      <c r="C225" s="965">
        <v>1.4178401766835687</v>
      </c>
      <c r="D225" s="966">
        <v>1.3510783645591835</v>
      </c>
      <c r="E225" s="966">
        <v>1.3721925642638082</v>
      </c>
      <c r="F225" s="966">
        <v>2.1709387508222489</v>
      </c>
      <c r="G225" s="967">
        <v>11.717434448169522</v>
      </c>
      <c r="H225" s="966">
        <v>2.6270385059972186</v>
      </c>
      <c r="I225" s="966">
        <v>2.5782225053391969</v>
      </c>
      <c r="J225" s="966">
        <v>9.6712007220073968</v>
      </c>
      <c r="K225" s="966">
        <v>11.189871610276546</v>
      </c>
      <c r="L225" s="967">
        <v>40.310989862819824</v>
      </c>
      <c r="M225" s="966">
        <v>1.3947049136139906</v>
      </c>
      <c r="N225" s="966">
        <v>1.5389060783561852</v>
      </c>
      <c r="O225" s="966">
        <v>0.94400456203845196</v>
      </c>
      <c r="P225" s="966">
        <v>1.6583706758341679</v>
      </c>
      <c r="Q225" s="967">
        <v>3.567083948494751</v>
      </c>
      <c r="R225" s="966">
        <v>25.239887193167405</v>
      </c>
      <c r="S225" s="966">
        <v>1.3166219063723068</v>
      </c>
      <c r="T225" s="966">
        <v>1.5651801102814265</v>
      </c>
      <c r="U225" s="966">
        <v>8.4279189958042533</v>
      </c>
      <c r="V225" s="966">
        <v>4.4151231819111114</v>
      </c>
      <c r="W225" s="966">
        <v>3.3318638690464946</v>
      </c>
      <c r="X225" s="966">
        <v>5.5934704705935427</v>
      </c>
      <c r="Y225" s="966">
        <v>3.1917899706133666</v>
      </c>
      <c r="Z225" s="966">
        <v>2.0387136829491408</v>
      </c>
      <c r="AA225" s="966">
        <v>4.1291907898404725</v>
      </c>
      <c r="AB225" s="968">
        <v>5.5849382131246097</v>
      </c>
    </row>
    <row r="226" spans="1:28" s="436" customFormat="1" ht="17.100000000000001" customHeight="1" x14ac:dyDescent="0.2">
      <c r="A226" s="1504"/>
      <c r="B226" s="964" t="s">
        <v>370</v>
      </c>
      <c r="C226" s="965">
        <v>38.700343710888994</v>
      </c>
      <c r="D226" s="966">
        <v>48.003102790632354</v>
      </c>
      <c r="E226" s="966">
        <v>54.731146691059138</v>
      </c>
      <c r="F226" s="966">
        <v>61.800677900742087</v>
      </c>
      <c r="G226" s="967">
        <v>68.883537631664581</v>
      </c>
      <c r="H226" s="966">
        <v>57.841503968171857</v>
      </c>
      <c r="I226" s="966">
        <v>77.958287434149057</v>
      </c>
      <c r="J226" s="966">
        <v>75.87333641874875</v>
      </c>
      <c r="K226" s="966">
        <v>72.827955380142996</v>
      </c>
      <c r="L226" s="967">
        <v>49.345265870759178</v>
      </c>
      <c r="M226" s="966">
        <v>37.51339976454112</v>
      </c>
      <c r="N226" s="966">
        <v>46.465482628899913</v>
      </c>
      <c r="O226" s="966">
        <v>51.179385770217131</v>
      </c>
      <c r="P226" s="966">
        <v>59.660290205818342</v>
      </c>
      <c r="Q226" s="967">
        <v>65.864436274122042</v>
      </c>
      <c r="R226" s="966">
        <v>67.2945306295275</v>
      </c>
      <c r="S226" s="966">
        <v>29.529295930530758</v>
      </c>
      <c r="T226" s="966">
        <v>76.92742740623342</v>
      </c>
      <c r="U226" s="966">
        <v>51.954101199170879</v>
      </c>
      <c r="V226" s="966">
        <v>39.758024605093645</v>
      </c>
      <c r="W226" s="966">
        <v>55.221908411207487</v>
      </c>
      <c r="X226" s="966">
        <v>24.972570555389868</v>
      </c>
      <c r="Y226" s="966">
        <v>46.798538024472599</v>
      </c>
      <c r="Z226" s="966">
        <v>50.545790317818387</v>
      </c>
      <c r="AA226" s="966">
        <v>34.802523963795082</v>
      </c>
      <c r="AB226" s="968">
        <v>43.664500264533388</v>
      </c>
    </row>
    <row r="227" spans="1:28" s="436" customFormat="1" ht="17.100000000000001" customHeight="1" x14ac:dyDescent="0.2">
      <c r="A227" s="1504"/>
      <c r="B227" s="964" t="s">
        <v>294</v>
      </c>
      <c r="C227" s="965">
        <v>56.17836688756789</v>
      </c>
      <c r="D227" s="966">
        <v>48.709559254374376</v>
      </c>
      <c r="E227" s="966">
        <v>42.279692097227709</v>
      </c>
      <c r="F227" s="966">
        <v>34.015850709024342</v>
      </c>
      <c r="G227" s="967">
        <v>17.881661036667388</v>
      </c>
      <c r="H227" s="966">
        <v>36.366189417248933</v>
      </c>
      <c r="I227" s="966">
        <v>17.1294267142226</v>
      </c>
      <c r="J227" s="966">
        <v>12.60589539832849</v>
      </c>
      <c r="K227" s="966">
        <v>14.938296425942536</v>
      </c>
      <c r="L227" s="967">
        <v>9.441675370114341</v>
      </c>
      <c r="M227" s="966">
        <v>56.970385223644207</v>
      </c>
      <c r="N227" s="966">
        <v>50.020756561014025</v>
      </c>
      <c r="O227" s="966">
        <v>45.943021346215481</v>
      </c>
      <c r="P227" s="966">
        <v>37.043774486508326</v>
      </c>
      <c r="Q227" s="967">
        <v>29.173041866351713</v>
      </c>
      <c r="R227" s="966">
        <v>5.7610512860257357</v>
      </c>
      <c r="S227" s="966">
        <v>55.935316566603589</v>
      </c>
      <c r="T227" s="966">
        <v>19.989674987228934</v>
      </c>
      <c r="U227" s="966">
        <v>39.015845853766685</v>
      </c>
      <c r="V227" s="966">
        <v>54.572445976424945</v>
      </c>
      <c r="W227" s="966">
        <v>38.262488790196691</v>
      </c>
      <c r="X227" s="966">
        <v>68.405842897461724</v>
      </c>
      <c r="Y227" s="966">
        <v>46.809455555540367</v>
      </c>
      <c r="Z227" s="966">
        <v>46.060911643846033</v>
      </c>
      <c r="AA227" s="966">
        <v>59.423859433641923</v>
      </c>
      <c r="AB227" s="968">
        <v>50.456280216297365</v>
      </c>
    </row>
    <row r="228" spans="1:28" s="436" customFormat="1" ht="17.100000000000001" customHeight="1" x14ac:dyDescent="0.2">
      <c r="A228" s="1504"/>
      <c r="B228" s="964" t="s">
        <v>295</v>
      </c>
      <c r="C228" s="965">
        <v>0.6169491433050025</v>
      </c>
      <c r="D228" s="966">
        <v>0.23100874732473806</v>
      </c>
      <c r="E228" s="966">
        <v>3.582747294183497E-2</v>
      </c>
      <c r="F228" s="966">
        <v>1.1405027681713704</v>
      </c>
      <c r="G228" s="967">
        <v>0.49323112657937906</v>
      </c>
      <c r="H228" s="966">
        <v>0.19755142567288655</v>
      </c>
      <c r="I228" s="966">
        <v>1.4491638174754982</v>
      </c>
      <c r="J228" s="966">
        <v>0.95662349859549933</v>
      </c>
      <c r="K228" s="966">
        <v>0.30030365570661582</v>
      </c>
      <c r="L228" s="967">
        <v>0.31312009321842088</v>
      </c>
      <c r="M228" s="966">
        <v>0.54420536759847393</v>
      </c>
      <c r="N228" s="966">
        <v>0.32823864363165117</v>
      </c>
      <c r="O228" s="966">
        <v>0.13493138295948318</v>
      </c>
      <c r="P228" s="966">
        <v>0.78396632874749661</v>
      </c>
      <c r="Q228" s="967">
        <v>0.59547933883528303</v>
      </c>
      <c r="R228" s="966">
        <v>0.33304973672812349</v>
      </c>
      <c r="S228" s="966">
        <v>1.1506208237735087</v>
      </c>
      <c r="T228" s="966">
        <v>5.6791583953622757E-2</v>
      </c>
      <c r="U228" s="966">
        <v>0</v>
      </c>
      <c r="V228" s="966">
        <v>0.76776758021993274</v>
      </c>
      <c r="W228" s="966">
        <v>0.42500944447047584</v>
      </c>
      <c r="X228" s="966">
        <v>0.4040259626841976</v>
      </c>
      <c r="Y228" s="966">
        <v>1.0942806741838136</v>
      </c>
      <c r="Z228" s="966">
        <v>7.8638816117853561E-2</v>
      </c>
      <c r="AA228" s="966">
        <v>0.54509238948133598</v>
      </c>
      <c r="AB228" s="968">
        <v>0</v>
      </c>
    </row>
    <row r="229" spans="1:28" s="436" customFormat="1" ht="17.100000000000001" customHeight="1" x14ac:dyDescent="0.2">
      <c r="A229" s="1505"/>
      <c r="B229" s="969" t="s">
        <v>296</v>
      </c>
      <c r="C229" s="970">
        <v>3.0865000815547772</v>
      </c>
      <c r="D229" s="971">
        <v>1.7052508431091222</v>
      </c>
      <c r="E229" s="971">
        <v>1.5811411745077348</v>
      </c>
      <c r="F229" s="971">
        <v>0.87202987124013109</v>
      </c>
      <c r="G229" s="972">
        <v>1.0241357569192229</v>
      </c>
      <c r="H229" s="971">
        <v>2.9677166829091295</v>
      </c>
      <c r="I229" s="971">
        <v>0.88489952881377321</v>
      </c>
      <c r="J229" s="971">
        <v>0.8929439623197255</v>
      </c>
      <c r="K229" s="971">
        <v>0.74357292793117269</v>
      </c>
      <c r="L229" s="972">
        <v>0.58894880308810915</v>
      </c>
      <c r="M229" s="971">
        <v>3.577304730602505</v>
      </c>
      <c r="N229" s="971">
        <v>1.6466160880983189</v>
      </c>
      <c r="O229" s="971">
        <v>1.798656938569583</v>
      </c>
      <c r="P229" s="971">
        <v>0.85359830309183538</v>
      </c>
      <c r="Q229" s="972">
        <v>0.79995857219612065</v>
      </c>
      <c r="R229" s="971">
        <v>1.3714811545509396</v>
      </c>
      <c r="S229" s="971">
        <v>12.068144772719958</v>
      </c>
      <c r="T229" s="971">
        <v>1.4609259123025928</v>
      </c>
      <c r="U229" s="971">
        <v>0.60213395125809188</v>
      </c>
      <c r="V229" s="971">
        <v>0.48663865635051623</v>
      </c>
      <c r="W229" s="971">
        <v>2.758729485079126</v>
      </c>
      <c r="X229" s="971">
        <v>0.62409011387057323</v>
      </c>
      <c r="Y229" s="971">
        <v>2.1059357751899324</v>
      </c>
      <c r="Z229" s="971">
        <v>1.2759455392683332</v>
      </c>
      <c r="AA229" s="971">
        <v>1.0993334232414966</v>
      </c>
      <c r="AB229" s="973">
        <v>0.29428130604470276</v>
      </c>
    </row>
    <row r="230" spans="1:28" s="436" customFormat="1" ht="12.75" x14ac:dyDescent="0.2"/>
    <row r="231" spans="1:28" s="852" customFormat="1" ht="20.100000000000001" customHeight="1" x14ac:dyDescent="0.2">
      <c r="A231" s="1506" t="s">
        <v>368</v>
      </c>
      <c r="B231" s="1507"/>
      <c r="C231" s="1510" t="s">
        <v>48</v>
      </c>
      <c r="D231" s="1511"/>
      <c r="E231" s="1511"/>
      <c r="F231" s="1511"/>
      <c r="G231" s="1512"/>
      <c r="H231" s="1512" t="s">
        <v>49</v>
      </c>
      <c r="I231" s="1511"/>
      <c r="J231" s="1511"/>
      <c r="K231" s="1511"/>
      <c r="L231" s="1512"/>
      <c r="M231" s="1512" t="s">
        <v>50</v>
      </c>
      <c r="N231" s="1511"/>
      <c r="O231" s="1511"/>
      <c r="P231" s="1511"/>
      <c r="Q231" s="1512"/>
      <c r="R231" s="1512" t="s">
        <v>51</v>
      </c>
      <c r="S231" s="1511"/>
      <c r="T231" s="1511"/>
      <c r="U231" s="1511"/>
      <c r="V231" s="1511"/>
      <c r="W231" s="1511"/>
      <c r="X231" s="1511"/>
      <c r="Y231" s="1511"/>
      <c r="Z231" s="1511"/>
      <c r="AA231" s="1511"/>
      <c r="AB231" s="1513"/>
    </row>
    <row r="232" spans="1:28" s="436" customFormat="1" ht="20.100000000000001" customHeight="1" x14ac:dyDescent="0.2">
      <c r="A232" s="1508"/>
      <c r="B232" s="1509"/>
      <c r="C232" s="974" t="s">
        <v>0</v>
      </c>
      <c r="D232" s="975" t="s">
        <v>1</v>
      </c>
      <c r="E232" s="975" t="s">
        <v>2</v>
      </c>
      <c r="F232" s="975" t="s">
        <v>3</v>
      </c>
      <c r="G232" s="976" t="s">
        <v>4</v>
      </c>
      <c r="H232" s="975" t="s">
        <v>0</v>
      </c>
      <c r="I232" s="975" t="s">
        <v>1</v>
      </c>
      <c r="J232" s="975" t="s">
        <v>2</v>
      </c>
      <c r="K232" s="975" t="s">
        <v>3</v>
      </c>
      <c r="L232" s="976" t="s">
        <v>4</v>
      </c>
      <c r="M232" s="975" t="s">
        <v>0</v>
      </c>
      <c r="N232" s="975" t="s">
        <v>1</v>
      </c>
      <c r="O232" s="975" t="s">
        <v>2</v>
      </c>
      <c r="P232" s="975" t="s">
        <v>3</v>
      </c>
      <c r="Q232" s="976" t="s">
        <v>4</v>
      </c>
      <c r="R232" s="975" t="s">
        <v>362</v>
      </c>
      <c r="S232" s="975" t="s">
        <v>188</v>
      </c>
      <c r="T232" s="975" t="s">
        <v>54</v>
      </c>
      <c r="U232" s="975" t="s">
        <v>363</v>
      </c>
      <c r="V232" s="975" t="s">
        <v>56</v>
      </c>
      <c r="W232" s="975" t="s">
        <v>57</v>
      </c>
      <c r="X232" s="975" t="s">
        <v>58</v>
      </c>
      <c r="Y232" s="975" t="s">
        <v>364</v>
      </c>
      <c r="Z232" s="975" t="s">
        <v>365</v>
      </c>
      <c r="AA232" s="975" t="s">
        <v>61</v>
      </c>
      <c r="AB232" s="977" t="s">
        <v>62</v>
      </c>
    </row>
    <row r="233" spans="1:28" s="436" customFormat="1" ht="17.100000000000001" customHeight="1" x14ac:dyDescent="0.2">
      <c r="A233" s="1503" t="s">
        <v>113</v>
      </c>
      <c r="B233" s="959" t="s">
        <v>15</v>
      </c>
      <c r="C233" s="978">
        <v>215.95989700000007</v>
      </c>
      <c r="D233" s="979">
        <v>450.13493299999993</v>
      </c>
      <c r="E233" s="979">
        <v>700.90481599999976</v>
      </c>
      <c r="F233" s="979">
        <v>902.00516800000037</v>
      </c>
      <c r="G233" s="980">
        <v>3223.8574270000022</v>
      </c>
      <c r="H233" s="979">
        <v>135.13969100000003</v>
      </c>
      <c r="I233" s="979">
        <v>356.90672699999999</v>
      </c>
      <c r="J233" s="979">
        <v>546.67599699999982</v>
      </c>
      <c r="K233" s="979">
        <v>666.62024200000008</v>
      </c>
      <c r="L233" s="980">
        <v>1129.2439700000007</v>
      </c>
      <c r="M233" s="979">
        <v>114.55804099999999</v>
      </c>
      <c r="N233" s="979">
        <v>382.44268299999999</v>
      </c>
      <c r="O233" s="979">
        <v>490.85161499999992</v>
      </c>
      <c r="P233" s="979">
        <v>671.40269499999999</v>
      </c>
      <c r="Q233" s="980">
        <v>999.02058000000034</v>
      </c>
      <c r="R233" s="979">
        <v>1070.0213990000009</v>
      </c>
      <c r="S233" s="979">
        <v>30.738511000000006</v>
      </c>
      <c r="T233" s="979">
        <v>646.89433600000007</v>
      </c>
      <c r="U233" s="979">
        <v>84.291026000000016</v>
      </c>
      <c r="V233" s="979">
        <v>24.233028000000001</v>
      </c>
      <c r="W233" s="979">
        <v>14.715091000000001</v>
      </c>
      <c r="X233" s="979">
        <v>13.167020000000001</v>
      </c>
      <c r="Y233" s="979">
        <v>1659.8493709999998</v>
      </c>
      <c r="Z233" s="979">
        <v>1454.7707989999997</v>
      </c>
      <c r="AA233" s="979">
        <v>65.295776999999987</v>
      </c>
      <c r="AB233" s="981">
        <v>428.88588299999986</v>
      </c>
    </row>
    <row r="234" spans="1:28" s="436" customFormat="1" ht="17.100000000000001" customHeight="1" x14ac:dyDescent="0.2">
      <c r="A234" s="1504"/>
      <c r="B234" s="964" t="s">
        <v>16</v>
      </c>
      <c r="C234" s="982">
        <v>6055.3754030000046</v>
      </c>
      <c r="D234" s="983">
        <v>7262.7341679999872</v>
      </c>
      <c r="E234" s="983">
        <v>8068.4542190000011</v>
      </c>
      <c r="F234" s="983">
        <v>9097.144101000009</v>
      </c>
      <c r="G234" s="984">
        <v>9373.9169639999782</v>
      </c>
      <c r="H234" s="983">
        <v>1333.8685909999997</v>
      </c>
      <c r="I234" s="983">
        <v>1626.0052280000004</v>
      </c>
      <c r="J234" s="983">
        <v>1525.7146140000018</v>
      </c>
      <c r="K234" s="983">
        <v>1384.2909400000015</v>
      </c>
      <c r="L234" s="984">
        <v>1055.6573150000002</v>
      </c>
      <c r="M234" s="983">
        <v>5017.7986050000054</v>
      </c>
      <c r="N234" s="983">
        <v>5948.5258109999904</v>
      </c>
      <c r="O234" s="983">
        <v>6384.5115869999963</v>
      </c>
      <c r="P234" s="983">
        <v>7420.1088720000062</v>
      </c>
      <c r="Q234" s="984">
        <v>8161.143291999997</v>
      </c>
      <c r="R234" s="983">
        <v>1530.1202800000028</v>
      </c>
      <c r="S234" s="983">
        <v>165.39342099999993</v>
      </c>
      <c r="T234" s="983">
        <v>13288.789880999968</v>
      </c>
      <c r="U234" s="983">
        <v>396.52511900000042</v>
      </c>
      <c r="V234" s="983">
        <v>150.47650200000012</v>
      </c>
      <c r="W234" s="983">
        <v>105.60431299999999</v>
      </c>
      <c r="X234" s="983">
        <v>42.363897999999978</v>
      </c>
      <c r="Y234" s="983">
        <v>13607.590638999984</v>
      </c>
      <c r="Z234" s="983">
        <v>7468.7439049999866</v>
      </c>
      <c r="AA234" s="983">
        <v>974.17759300000023</v>
      </c>
      <c r="AB234" s="985">
        <v>2127.8393040000005</v>
      </c>
    </row>
    <row r="235" spans="1:28" s="436" customFormat="1" ht="17.100000000000001" customHeight="1" x14ac:dyDescent="0.2">
      <c r="A235" s="1504"/>
      <c r="B235" s="964" t="s">
        <v>20</v>
      </c>
      <c r="C235" s="982">
        <v>9264.3738139999841</v>
      </c>
      <c r="D235" s="983">
        <v>7878.6198439999935</v>
      </c>
      <c r="E235" s="983">
        <v>6855.7665130000023</v>
      </c>
      <c r="F235" s="983">
        <v>5453.1860200000119</v>
      </c>
      <c r="G235" s="984">
        <v>2954.9390849999982</v>
      </c>
      <c r="H235" s="983">
        <v>955.56848999999943</v>
      </c>
      <c r="I235" s="983">
        <v>443.53576900000002</v>
      </c>
      <c r="J235" s="983">
        <v>327.02109200000012</v>
      </c>
      <c r="K235" s="983">
        <v>382.8011549999996</v>
      </c>
      <c r="L235" s="984">
        <v>244.44388700000013</v>
      </c>
      <c r="M235" s="983">
        <v>7986.8279760000059</v>
      </c>
      <c r="N235" s="983">
        <v>6814.0542400000095</v>
      </c>
      <c r="O235" s="983">
        <v>6297.3911710000039</v>
      </c>
      <c r="P235" s="983">
        <v>5000.876175000004</v>
      </c>
      <c r="Q235" s="984">
        <v>3954.3653210000025</v>
      </c>
      <c r="R235" s="983">
        <v>200.41834500000004</v>
      </c>
      <c r="S235" s="983">
        <v>432.39596000000034</v>
      </c>
      <c r="T235" s="983">
        <v>3808.3688369999973</v>
      </c>
      <c r="U235" s="983">
        <v>315.47411399999993</v>
      </c>
      <c r="V235" s="983">
        <v>217.76457600000023</v>
      </c>
      <c r="W235" s="983">
        <v>84.292580000000072</v>
      </c>
      <c r="X235" s="983">
        <v>125.41027300000013</v>
      </c>
      <c r="Y235" s="983">
        <v>14939.145884000005</v>
      </c>
      <c r="Z235" s="983">
        <v>8032.996586000002</v>
      </c>
      <c r="AA235" s="983">
        <v>1615.9639420000021</v>
      </c>
      <c r="AB235" s="985">
        <v>2634.6541790000001</v>
      </c>
    </row>
    <row r="236" spans="1:28" s="436" customFormat="1" ht="17.100000000000001" customHeight="1" x14ac:dyDescent="0.2">
      <c r="A236" s="1504" t="s">
        <v>292</v>
      </c>
      <c r="B236" s="964" t="s">
        <v>369</v>
      </c>
      <c r="C236" s="982">
        <v>221.63892500000011</v>
      </c>
      <c r="D236" s="983">
        <v>211.14098799999999</v>
      </c>
      <c r="E236" s="983">
        <v>214.48365499999997</v>
      </c>
      <c r="F236" s="983">
        <v>339.33081200000004</v>
      </c>
      <c r="G236" s="984">
        <v>1831.4121010000006</v>
      </c>
      <c r="H236" s="983">
        <v>63.820644000000009</v>
      </c>
      <c r="I236" s="983">
        <v>63.479138000000013</v>
      </c>
      <c r="J236" s="983">
        <v>234.29322599999995</v>
      </c>
      <c r="K236" s="983">
        <v>273.14956400000005</v>
      </c>
      <c r="L236" s="984">
        <v>982.36908100000039</v>
      </c>
      <c r="M236" s="983">
        <v>183.97511500000002</v>
      </c>
      <c r="N236" s="983">
        <v>202.95573300000004</v>
      </c>
      <c r="O236" s="983">
        <v>124.519418</v>
      </c>
      <c r="P236" s="983">
        <v>218.83591899999999</v>
      </c>
      <c r="Q236" s="984">
        <v>470.60864300000003</v>
      </c>
      <c r="R236" s="983">
        <v>709.22024700000054</v>
      </c>
      <c r="S236" s="983">
        <v>8.3716619999999988</v>
      </c>
      <c r="T236" s="983">
        <v>277.88420400000001</v>
      </c>
      <c r="U236" s="983">
        <v>67.110697999999985</v>
      </c>
      <c r="V236" s="983">
        <v>17.462284999999998</v>
      </c>
      <c r="W236" s="983">
        <v>6.8464910000000003</v>
      </c>
      <c r="X236" s="983">
        <v>10.161949000000002</v>
      </c>
      <c r="Y236" s="983">
        <v>974.79780299999993</v>
      </c>
      <c r="Z236" s="983">
        <v>345.96677999999991</v>
      </c>
      <c r="AA236" s="983">
        <v>110.24903199999999</v>
      </c>
      <c r="AB236" s="985">
        <v>289.93532999999991</v>
      </c>
    </row>
    <row r="237" spans="1:28" s="436" customFormat="1" ht="17.100000000000001" customHeight="1" x14ac:dyDescent="0.2">
      <c r="A237" s="1504"/>
      <c r="B237" s="964" t="s">
        <v>370</v>
      </c>
      <c r="C237" s="982">
        <v>6049.6963750000059</v>
      </c>
      <c r="D237" s="983">
        <v>7501.7281129999856</v>
      </c>
      <c r="E237" s="983">
        <v>8554.8753799999995</v>
      </c>
      <c r="F237" s="983">
        <v>9659.8184569999939</v>
      </c>
      <c r="G237" s="984">
        <v>10766.362290000012</v>
      </c>
      <c r="H237" s="983">
        <v>1405.1876380000015</v>
      </c>
      <c r="I237" s="983">
        <v>1919.4328170000008</v>
      </c>
      <c r="J237" s="983">
        <v>1838.0973850000023</v>
      </c>
      <c r="K237" s="983">
        <v>1777.7616180000018</v>
      </c>
      <c r="L237" s="984">
        <v>1202.5322040000001</v>
      </c>
      <c r="M237" s="983">
        <v>4948.3815310000036</v>
      </c>
      <c r="N237" s="983">
        <v>6128.0127609999881</v>
      </c>
      <c r="O237" s="983">
        <v>6750.8437839999942</v>
      </c>
      <c r="P237" s="983">
        <v>7872.6756480000013</v>
      </c>
      <c r="Q237" s="984">
        <v>8689.5552290000051</v>
      </c>
      <c r="R237" s="983">
        <v>1890.921432000001</v>
      </c>
      <c r="S237" s="983">
        <v>187.76026999999993</v>
      </c>
      <c r="T237" s="983">
        <v>13657.800012999969</v>
      </c>
      <c r="U237" s="983">
        <v>413.70544700000045</v>
      </c>
      <c r="V237" s="983">
        <v>157.24724500000031</v>
      </c>
      <c r="W237" s="983">
        <v>113.47291300000003</v>
      </c>
      <c r="X237" s="983">
        <v>45.36896899999995</v>
      </c>
      <c r="Y237" s="983">
        <v>14292.642206999984</v>
      </c>
      <c r="Z237" s="983">
        <v>8577.5479240000004</v>
      </c>
      <c r="AA237" s="983">
        <v>929.22433799999988</v>
      </c>
      <c r="AB237" s="985">
        <v>2266.7898570000002</v>
      </c>
    </row>
    <row r="238" spans="1:28" s="436" customFormat="1" ht="17.100000000000001" customHeight="1" x14ac:dyDescent="0.2">
      <c r="A238" s="1504"/>
      <c r="B238" s="964" t="s">
        <v>294</v>
      </c>
      <c r="C238" s="982">
        <v>8781.8874439999836</v>
      </c>
      <c r="D238" s="983">
        <v>7612.1302329999944</v>
      </c>
      <c r="E238" s="983">
        <v>6608.6226740000066</v>
      </c>
      <c r="F238" s="983">
        <v>5316.8824950000117</v>
      </c>
      <c r="G238" s="984">
        <v>2794.8686680000005</v>
      </c>
      <c r="H238" s="983">
        <v>883.47149199999944</v>
      </c>
      <c r="I238" s="983">
        <v>421.74841000000015</v>
      </c>
      <c r="J238" s="983">
        <v>305.38875000000002</v>
      </c>
      <c r="K238" s="983">
        <v>364.65022099999948</v>
      </c>
      <c r="L238" s="984">
        <v>230.09134700000016</v>
      </c>
      <c r="M238" s="983">
        <v>7514.9467610000011</v>
      </c>
      <c r="N238" s="983">
        <v>6596.8933750000087</v>
      </c>
      <c r="O238" s="983">
        <v>6060.1383820000065</v>
      </c>
      <c r="P238" s="983">
        <v>4888.2367200000035</v>
      </c>
      <c r="Q238" s="984">
        <v>3848.8260560000017</v>
      </c>
      <c r="R238" s="983">
        <v>161.880843</v>
      </c>
      <c r="S238" s="983">
        <v>355.66138000000018</v>
      </c>
      <c r="T238" s="983">
        <v>3548.9940649999967</v>
      </c>
      <c r="U238" s="983">
        <v>310.67937999999992</v>
      </c>
      <c r="V238" s="983">
        <v>215.83986800000025</v>
      </c>
      <c r="W238" s="983">
        <v>78.62379600000007</v>
      </c>
      <c r="X238" s="983">
        <v>124.27645600000014</v>
      </c>
      <c r="Y238" s="983">
        <v>14295.976506999994</v>
      </c>
      <c r="Z238" s="983">
        <v>7816.4704630000042</v>
      </c>
      <c r="AA238" s="983">
        <v>1586.6118360000016</v>
      </c>
      <c r="AB238" s="985">
        <v>2619.3769200000002</v>
      </c>
    </row>
    <row r="239" spans="1:28" s="436" customFormat="1" ht="17.100000000000001" customHeight="1" x14ac:dyDescent="0.2">
      <c r="A239" s="1504"/>
      <c r="B239" s="964" t="s">
        <v>295</v>
      </c>
      <c r="C239" s="982">
        <v>96.442424999999986</v>
      </c>
      <c r="D239" s="983">
        <v>36.101100000000002</v>
      </c>
      <c r="E239" s="983">
        <v>5.6000939999999995</v>
      </c>
      <c r="F239" s="983">
        <v>178.26745699999998</v>
      </c>
      <c r="G239" s="984">
        <v>77.091060999999996</v>
      </c>
      <c r="H239" s="983">
        <v>4.7992670000000004</v>
      </c>
      <c r="I239" s="983">
        <v>35.680267999999998</v>
      </c>
      <c r="J239" s="983">
        <v>23.175034</v>
      </c>
      <c r="K239" s="983">
        <v>7.3305410000000002</v>
      </c>
      <c r="L239" s="984">
        <v>7.6306609999999999</v>
      </c>
      <c r="M239" s="983">
        <v>71.785970000000006</v>
      </c>
      <c r="N239" s="983">
        <v>43.289135999999999</v>
      </c>
      <c r="O239" s="983">
        <v>17.798195</v>
      </c>
      <c r="P239" s="983">
        <v>103.45093199999999</v>
      </c>
      <c r="Q239" s="984">
        <v>78.562132999999989</v>
      </c>
      <c r="R239" s="983">
        <v>9.3584260000000015</v>
      </c>
      <c r="S239" s="983">
        <v>7.316154</v>
      </c>
      <c r="T239" s="983">
        <v>10.082855</v>
      </c>
      <c r="U239" s="983">
        <v>0</v>
      </c>
      <c r="V239" s="983">
        <v>3.0366029999999995</v>
      </c>
      <c r="W239" s="983">
        <v>0.87333199999999989</v>
      </c>
      <c r="X239" s="983">
        <v>0.73401500000000008</v>
      </c>
      <c r="Y239" s="983">
        <v>334.20193899999998</v>
      </c>
      <c r="Z239" s="983">
        <v>13.344894</v>
      </c>
      <c r="AA239" s="983">
        <v>14.553918999999999</v>
      </c>
      <c r="AB239" s="985">
        <v>0</v>
      </c>
    </row>
    <row r="240" spans="1:28" s="436" customFormat="1" ht="17.100000000000001" customHeight="1" x14ac:dyDescent="0.2">
      <c r="A240" s="1504"/>
      <c r="B240" s="964" t="s">
        <v>296</v>
      </c>
      <c r="C240" s="982">
        <v>482.48636999999991</v>
      </c>
      <c r="D240" s="983">
        <v>266.48961100000002</v>
      </c>
      <c r="E240" s="983">
        <v>247.14383899999999</v>
      </c>
      <c r="F240" s="983">
        <v>136.30352500000001</v>
      </c>
      <c r="G240" s="984">
        <v>160.07041699999999</v>
      </c>
      <c r="H240" s="983">
        <v>72.096998000000013</v>
      </c>
      <c r="I240" s="983">
        <v>21.787358999999999</v>
      </c>
      <c r="J240" s="983">
        <v>21.632341999999998</v>
      </c>
      <c r="K240" s="983">
        <v>18.150933999999999</v>
      </c>
      <c r="L240" s="984">
        <v>14.352539999999999</v>
      </c>
      <c r="M240" s="983">
        <v>471.88121499999994</v>
      </c>
      <c r="N240" s="983">
        <v>217.16086500000003</v>
      </c>
      <c r="O240" s="983">
        <v>237.25278900000001</v>
      </c>
      <c r="P240" s="983">
        <v>112.639455</v>
      </c>
      <c r="Q240" s="984">
        <v>105.53926499999999</v>
      </c>
      <c r="R240" s="983">
        <v>38.537502000000003</v>
      </c>
      <c r="S240" s="983">
        <v>76.734580000000008</v>
      </c>
      <c r="T240" s="983">
        <v>259.37477200000001</v>
      </c>
      <c r="U240" s="983">
        <v>4.7947340000000001</v>
      </c>
      <c r="V240" s="983">
        <v>1.9247080000000001</v>
      </c>
      <c r="W240" s="983">
        <v>5.6687840000000014</v>
      </c>
      <c r="X240" s="983">
        <v>1.1338170000000001</v>
      </c>
      <c r="Y240" s="983">
        <v>643.16937700000005</v>
      </c>
      <c r="Z240" s="983">
        <v>216.52612299999998</v>
      </c>
      <c r="AA240" s="983">
        <v>29.352105999999999</v>
      </c>
      <c r="AB240" s="985">
        <v>15.277258999999999</v>
      </c>
    </row>
    <row r="241" spans="1:28" s="436" customFormat="1" ht="17.100000000000001" customHeight="1" x14ac:dyDescent="0.2">
      <c r="A241" s="1505"/>
      <c r="B241" s="969" t="s">
        <v>111</v>
      </c>
      <c r="C241" s="986">
        <v>15632.151538999953</v>
      </c>
      <c r="D241" s="987">
        <v>15627.590045000015</v>
      </c>
      <c r="E241" s="987">
        <v>15630.72564199997</v>
      </c>
      <c r="F241" s="987">
        <v>15630.602745999977</v>
      </c>
      <c r="G241" s="988">
        <v>15629.804536999998</v>
      </c>
      <c r="H241" s="987">
        <v>2429.3760390000002</v>
      </c>
      <c r="I241" s="987">
        <v>2462.1279919999979</v>
      </c>
      <c r="J241" s="987">
        <v>2422.5867370000055</v>
      </c>
      <c r="K241" s="987">
        <v>2441.0428780000047</v>
      </c>
      <c r="L241" s="988">
        <v>2436.9758330000036</v>
      </c>
      <c r="M241" s="987">
        <v>13190.970591999965</v>
      </c>
      <c r="N241" s="987">
        <v>13188.311869999985</v>
      </c>
      <c r="O241" s="987">
        <v>13190.552567999983</v>
      </c>
      <c r="P241" s="987">
        <v>13195.838673999982</v>
      </c>
      <c r="Q241" s="988">
        <v>13193.09132600002</v>
      </c>
      <c r="R241" s="987">
        <v>2809.9184500000101</v>
      </c>
      <c r="S241" s="987">
        <v>635.84404599999937</v>
      </c>
      <c r="T241" s="987">
        <v>17754.135908999968</v>
      </c>
      <c r="U241" s="987">
        <v>796.29025900000113</v>
      </c>
      <c r="V241" s="987">
        <v>395.51070899999996</v>
      </c>
      <c r="W241" s="987">
        <v>205.48531599999953</v>
      </c>
      <c r="X241" s="987">
        <v>181.67520600000026</v>
      </c>
      <c r="Y241" s="987">
        <v>30540.787832999955</v>
      </c>
      <c r="Z241" s="987">
        <v>16969.856184000048</v>
      </c>
      <c r="AA241" s="987">
        <v>2669.9912309999931</v>
      </c>
      <c r="AB241" s="989">
        <v>5191.3793659999965</v>
      </c>
    </row>
    <row r="242" spans="1:28" s="436" customFormat="1" ht="12.75" x14ac:dyDescent="0.2"/>
    <row r="243" spans="1:28" s="436" customFormat="1" ht="12.75" x14ac:dyDescent="0.2"/>
    <row r="244" spans="1:28" s="436" customFormat="1" ht="12.75" x14ac:dyDescent="0.2"/>
    <row r="245" spans="1:28" s="436" customFormat="1" ht="12.75" x14ac:dyDescent="0.2"/>
    <row r="246" spans="1:28" s="436" customFormat="1" ht="12.75" x14ac:dyDescent="0.2"/>
    <row r="247" spans="1:28" s="436" customFormat="1" ht="12.75" x14ac:dyDescent="0.2"/>
    <row r="248" spans="1:28" s="436" customFormat="1" ht="12.75" x14ac:dyDescent="0.2"/>
    <row r="249" spans="1:28" s="436" customFormat="1" ht="12.75" x14ac:dyDescent="0.2"/>
    <row r="250" spans="1:28" s="436" customFormat="1" ht="12.75" x14ac:dyDescent="0.2"/>
    <row r="251" spans="1:28" s="436" customFormat="1" ht="12.75" x14ac:dyDescent="0.2"/>
    <row r="252" spans="1:28" s="436" customFormat="1" ht="12.75" x14ac:dyDescent="0.2"/>
    <row r="253" spans="1:28" s="436" customFormat="1" ht="12.75" x14ac:dyDescent="0.2"/>
    <row r="254" spans="1:28" s="436" customFormat="1" ht="12.75" x14ac:dyDescent="0.2"/>
    <row r="255" spans="1:28" s="436" customFormat="1" ht="12.75" x14ac:dyDescent="0.2"/>
    <row r="256" spans="1:28" s="436" customFormat="1" ht="12.75" x14ac:dyDescent="0.2"/>
    <row r="257" s="436" customFormat="1" ht="12.75" x14ac:dyDescent="0.2"/>
    <row r="258" s="436" customFormat="1" ht="12.75" x14ac:dyDescent="0.2"/>
    <row r="259" s="436" customFormat="1" ht="12.75" x14ac:dyDescent="0.2"/>
    <row r="260" s="436" customFormat="1" ht="12.75" x14ac:dyDescent="0.2"/>
    <row r="261" s="436" customFormat="1" ht="12.75" x14ac:dyDescent="0.2"/>
    <row r="262" s="436" customFormat="1" ht="12.75" x14ac:dyDescent="0.2"/>
    <row r="263" s="436" customFormat="1" ht="12.75" x14ac:dyDescent="0.2"/>
    <row r="264" s="436" customFormat="1" ht="12.75" x14ac:dyDescent="0.2"/>
    <row r="265" s="436" customFormat="1" ht="12.75" x14ac:dyDescent="0.2"/>
    <row r="266" s="436" customFormat="1" ht="12.75" x14ac:dyDescent="0.2"/>
    <row r="267" s="436" customFormat="1" ht="12.75" x14ac:dyDescent="0.2"/>
    <row r="268" s="436" customFormat="1" ht="12.75" x14ac:dyDescent="0.2"/>
    <row r="269" s="436" customFormat="1" ht="12.75" x14ac:dyDescent="0.2"/>
    <row r="270" s="436" customFormat="1" ht="12.75" x14ac:dyDescent="0.2"/>
    <row r="271" s="436" customFormat="1" ht="12.75" x14ac:dyDescent="0.2"/>
    <row r="272" s="436" customFormat="1" ht="12.75" x14ac:dyDescent="0.2"/>
    <row r="273" spans="1:3" s="436" customFormat="1" ht="12.75" x14ac:dyDescent="0.2"/>
    <row r="274" spans="1:3" s="436" customFormat="1" ht="12.75" x14ac:dyDescent="0.2"/>
    <row r="275" spans="1:3" s="436" customFormat="1" ht="12.75" x14ac:dyDescent="0.2"/>
    <row r="276" spans="1:3" s="436" customFormat="1" ht="12.75" x14ac:dyDescent="0.2"/>
    <row r="277" spans="1:3" s="436" customFormat="1" ht="12.75" x14ac:dyDescent="0.2"/>
    <row r="278" spans="1:3" s="436" customFormat="1" ht="12.75" x14ac:dyDescent="0.2"/>
    <row r="279" spans="1:3" s="436" customFormat="1" ht="12.75" x14ac:dyDescent="0.2"/>
    <row r="280" spans="1:3" s="436" customFormat="1" ht="21" customHeight="1" x14ac:dyDescent="0.2">
      <c r="A280" s="1515" t="s">
        <v>371</v>
      </c>
      <c r="B280" s="1516"/>
      <c r="C280" s="1517"/>
    </row>
    <row r="281" spans="1:3" s="436" customFormat="1" ht="15.95" customHeight="1" x14ac:dyDescent="0.2">
      <c r="A281" s="1538" t="s">
        <v>115</v>
      </c>
      <c r="B281" s="1539"/>
      <c r="C281" s="990" t="s">
        <v>116</v>
      </c>
    </row>
    <row r="282" spans="1:3" s="436" customFormat="1" ht="17.100000000000001" customHeight="1" x14ac:dyDescent="0.2">
      <c r="A282" s="991" t="s">
        <v>117</v>
      </c>
      <c r="B282" s="992" t="s">
        <v>118</v>
      </c>
      <c r="C282" s="993">
        <v>16650</v>
      </c>
    </row>
    <row r="283" spans="1:3" s="436" customFormat="1" ht="17.100000000000001" customHeight="1" x14ac:dyDescent="0.2">
      <c r="A283" s="994" t="s">
        <v>119</v>
      </c>
      <c r="B283" s="995" t="s">
        <v>118</v>
      </c>
      <c r="C283" s="996">
        <v>16650</v>
      </c>
    </row>
    <row r="284" spans="1:3" s="436" customFormat="1" ht="17.100000000000001" customHeight="1" x14ac:dyDescent="0.2">
      <c r="A284" s="994" t="s">
        <v>120</v>
      </c>
      <c r="B284" s="995" t="s">
        <v>118</v>
      </c>
      <c r="C284" s="996">
        <v>16650</v>
      </c>
    </row>
    <row r="285" spans="1:3" s="436" customFormat="1" ht="17.100000000000001" customHeight="1" x14ac:dyDescent="0.2">
      <c r="A285" s="994" t="s">
        <v>122</v>
      </c>
      <c r="B285" s="995" t="s">
        <v>118</v>
      </c>
      <c r="C285" s="996">
        <v>16650</v>
      </c>
    </row>
    <row r="286" spans="1:3" s="436" customFormat="1" ht="17.100000000000001" customHeight="1" x14ac:dyDescent="0.2">
      <c r="A286" s="1518" t="s">
        <v>124</v>
      </c>
      <c r="B286" s="995" t="s">
        <v>125</v>
      </c>
      <c r="C286" s="996">
        <v>5232</v>
      </c>
    </row>
    <row r="287" spans="1:3" s="436" customFormat="1" ht="17.100000000000001" customHeight="1" x14ac:dyDescent="0.2">
      <c r="A287" s="1518"/>
      <c r="B287" s="995" t="s">
        <v>126</v>
      </c>
      <c r="C287" s="996">
        <v>11418</v>
      </c>
    </row>
    <row r="288" spans="1:3" s="436" customFormat="1" ht="17.100000000000001" customHeight="1" x14ac:dyDescent="0.2">
      <c r="A288" s="1519"/>
      <c r="B288" s="997" t="s">
        <v>127</v>
      </c>
      <c r="C288" s="998">
        <v>0</v>
      </c>
    </row>
    <row r="289" spans="1:3" s="436" customFormat="1" ht="12.95" customHeight="1" x14ac:dyDescent="0.2">
      <c r="A289" s="1520" t="s">
        <v>372</v>
      </c>
      <c r="B289" s="1521"/>
      <c r="C289" s="1522"/>
    </row>
    <row r="290" spans="1:3" s="436" customFormat="1" ht="12.75" x14ac:dyDescent="0.2"/>
    <row r="291" spans="1:3" s="157" customFormat="1" ht="15" customHeight="1" x14ac:dyDescent="0.2">
      <c r="B291" s="135"/>
    </row>
    <row r="292" spans="1:3" s="157" customFormat="1" ht="15" customHeight="1" x14ac:dyDescent="0.2">
      <c r="B292" s="135"/>
    </row>
    <row r="293" spans="1:3" s="157" customFormat="1" ht="15" customHeight="1" x14ac:dyDescent="0.2">
      <c r="B293" s="135"/>
    </row>
    <row r="294" spans="1:3" s="157" customFormat="1" ht="15" customHeight="1" x14ac:dyDescent="0.2">
      <c r="B294" s="135"/>
    </row>
    <row r="295" spans="1:3" s="157" customFormat="1" ht="15" customHeight="1" x14ac:dyDescent="0.2">
      <c r="B295" s="135"/>
    </row>
    <row r="296" spans="1:3" s="157" customFormat="1" ht="15" customHeight="1" x14ac:dyDescent="0.2">
      <c r="B296" s="135"/>
    </row>
    <row r="297" spans="1:3" s="157" customFormat="1" ht="15" customHeight="1" x14ac:dyDescent="0.2">
      <c r="B297" s="135"/>
    </row>
    <row r="298" spans="1:3" s="157" customFormat="1" ht="15" customHeight="1" x14ac:dyDescent="0.2">
      <c r="B298" s="135"/>
    </row>
    <row r="299" spans="1:3" s="157" customFormat="1" ht="15" customHeight="1" x14ac:dyDescent="0.2">
      <c r="B299" s="135"/>
    </row>
    <row r="300" spans="1:3" s="157" customFormat="1" ht="15" customHeight="1" x14ac:dyDescent="0.2">
      <c r="A300" s="373"/>
      <c r="B300" s="374"/>
      <c r="C300" s="375"/>
    </row>
    <row r="301" spans="1:3" s="157" customFormat="1" ht="15" customHeight="1" x14ac:dyDescent="0.2">
      <c r="A301" s="376"/>
      <c r="B301" s="377"/>
      <c r="C301" s="378"/>
    </row>
    <row r="302" spans="1:3" s="157" customFormat="1" ht="15" customHeight="1" x14ac:dyDescent="0.2">
      <c r="A302" s="379"/>
      <c r="B302" s="380"/>
      <c r="C302" s="381"/>
    </row>
    <row r="303" spans="1:3" s="157" customFormat="1" ht="15" customHeight="1" x14ac:dyDescent="0.2">
      <c r="A303" s="382"/>
      <c r="B303" s="383"/>
      <c r="C303" s="384"/>
    </row>
    <row r="304" spans="1:3" s="157" customFormat="1" ht="15" customHeight="1" x14ac:dyDescent="0.2">
      <c r="A304" s="385"/>
      <c r="B304" s="386"/>
      <c r="C304" s="387"/>
    </row>
    <row r="305" spans="1:4" s="157" customFormat="1" ht="15" customHeight="1" x14ac:dyDescent="0.2">
      <c r="A305" s="388"/>
      <c r="B305" s="389"/>
      <c r="C305" s="390"/>
    </row>
    <row r="306" spans="1:4" s="157" customFormat="1" ht="15" customHeight="1" x14ac:dyDescent="0.2">
      <c r="A306" s="388"/>
      <c r="B306" s="389"/>
      <c r="C306" s="390"/>
    </row>
    <row r="307" spans="1:4" s="157" customFormat="1" ht="15" customHeight="1" x14ac:dyDescent="0.2">
      <c r="A307" s="388"/>
      <c r="B307" s="391"/>
      <c r="C307" s="390"/>
    </row>
    <row r="308" spans="1:4" s="157" customFormat="1" ht="15" customHeight="1" x14ac:dyDescent="0.2">
      <c r="A308" s="392"/>
      <c r="B308" s="393"/>
      <c r="C308" s="394"/>
    </row>
    <row r="309" spans="1:4" s="157" customFormat="1" ht="15" customHeight="1" x14ac:dyDescent="0.2">
      <c r="B309" s="135"/>
    </row>
    <row r="310" spans="1:4" s="157" customFormat="1" ht="15" customHeight="1" x14ac:dyDescent="0.2">
      <c r="A310" s="395"/>
      <c r="B310" s="396"/>
      <c r="C310" s="397"/>
      <c r="D310" s="398"/>
    </row>
    <row r="311" spans="1:4" s="157" customFormat="1" ht="15" customHeight="1" x14ac:dyDescent="0.2">
      <c r="A311" s="399"/>
      <c r="B311" s="400"/>
      <c r="C311" s="401"/>
      <c r="D311" s="402"/>
    </row>
    <row r="312" spans="1:4" s="157" customFormat="1" ht="15" customHeight="1" x14ac:dyDescent="0.2">
      <c r="A312" s="403"/>
      <c r="B312" s="404"/>
      <c r="C312" s="405"/>
      <c r="D312" s="406"/>
    </row>
    <row r="313" spans="1:4" s="157" customFormat="1" ht="15" customHeight="1" x14ac:dyDescent="0.2">
      <c r="A313" s="407"/>
      <c r="B313" s="408"/>
      <c r="C313" s="409"/>
      <c r="D313" s="410"/>
    </row>
    <row r="314" spans="1:4" s="157" customFormat="1" ht="15" customHeight="1" x14ac:dyDescent="0.2">
      <c r="A314" s="411"/>
      <c r="B314" s="412"/>
      <c r="C314" s="413"/>
      <c r="D314" s="414"/>
    </row>
    <row r="315" spans="1:4" s="157" customFormat="1" ht="15" customHeight="1" x14ac:dyDescent="0.2">
      <c r="A315" s="415"/>
      <c r="B315" s="416"/>
      <c r="C315" s="417"/>
      <c r="D315" s="418"/>
    </row>
    <row r="316" spans="1:4" s="157" customFormat="1" ht="15" customHeight="1" x14ac:dyDescent="0.2">
      <c r="A316" s="419"/>
      <c r="B316" s="420"/>
      <c r="C316" s="421"/>
      <c r="D316" s="422"/>
    </row>
    <row r="317" spans="1:4" s="157" customFormat="1" ht="15" customHeight="1" x14ac:dyDescent="0.2">
      <c r="B317" s="135"/>
    </row>
    <row r="318" spans="1:4" s="157" customFormat="1" ht="15" customHeight="1" x14ac:dyDescent="0.2">
      <c r="B318" s="135"/>
    </row>
    <row r="319" spans="1:4" s="157" customFormat="1" ht="15" customHeight="1" x14ac:dyDescent="0.2">
      <c r="B319" s="135"/>
    </row>
    <row r="320" spans="1:4" s="157" customFormat="1" ht="15" customHeight="1" x14ac:dyDescent="0.2">
      <c r="B320" s="135"/>
    </row>
    <row r="321" spans="2:2" s="157" customFormat="1" ht="15" customHeight="1" x14ac:dyDescent="0.2">
      <c r="B321" s="135"/>
    </row>
    <row r="322" spans="2:2" s="157" customFormat="1" ht="15" customHeight="1" x14ac:dyDescent="0.2">
      <c r="B322" s="135"/>
    </row>
    <row r="323" spans="2:2" s="157" customFormat="1" ht="15" customHeight="1" x14ac:dyDescent="0.2">
      <c r="B323" s="135"/>
    </row>
    <row r="324" spans="2:2" s="157" customFormat="1" ht="15" customHeight="1" x14ac:dyDescent="0.2">
      <c r="B324" s="135"/>
    </row>
    <row r="325" spans="2:2" s="157" customFormat="1" ht="15" customHeight="1" x14ac:dyDescent="0.2">
      <c r="B325" s="135"/>
    </row>
    <row r="326" spans="2:2" s="157" customFormat="1" ht="15" customHeight="1" x14ac:dyDescent="0.2">
      <c r="B326" s="135"/>
    </row>
    <row r="327" spans="2:2" s="157" customFormat="1" ht="15" customHeight="1" x14ac:dyDescent="0.2">
      <c r="B327" s="135"/>
    </row>
    <row r="328" spans="2:2" s="157" customFormat="1" ht="15" customHeight="1" x14ac:dyDescent="0.2">
      <c r="B328" s="135"/>
    </row>
    <row r="329" spans="2:2" s="157" customFormat="1" ht="15" customHeight="1" x14ac:dyDescent="0.2">
      <c r="B329" s="135"/>
    </row>
    <row r="330" spans="2:2" s="157" customFormat="1" ht="15" customHeight="1" x14ac:dyDescent="0.2">
      <c r="B330" s="135"/>
    </row>
    <row r="331" spans="2:2" s="157" customFormat="1" ht="15" customHeight="1" x14ac:dyDescent="0.2">
      <c r="B331" s="135"/>
    </row>
    <row r="332" spans="2:2" s="157" customFormat="1" ht="15" customHeight="1" x14ac:dyDescent="0.2">
      <c r="B332" s="135"/>
    </row>
    <row r="333" spans="2:2" s="157" customFormat="1" ht="15" customHeight="1" x14ac:dyDescent="0.2">
      <c r="B333" s="135"/>
    </row>
    <row r="334" spans="2:2" s="157" customFormat="1" ht="15" customHeight="1" x14ac:dyDescent="0.2">
      <c r="B334" s="135"/>
    </row>
    <row r="335" spans="2:2" s="157" customFormat="1" ht="15" customHeight="1" x14ac:dyDescent="0.2">
      <c r="B335" s="135"/>
    </row>
    <row r="336" spans="2:2" s="157" customFormat="1" ht="15" customHeight="1" x14ac:dyDescent="0.2">
      <c r="B336" s="135"/>
    </row>
    <row r="337" spans="2:2" s="157" customFormat="1" ht="15" customHeight="1" x14ac:dyDescent="0.2">
      <c r="B337" s="135"/>
    </row>
    <row r="338" spans="2:2" s="157" customFormat="1" ht="15" customHeight="1" x14ac:dyDescent="0.2">
      <c r="B338" s="135"/>
    </row>
    <row r="339" spans="2:2" s="157" customFormat="1" ht="15" customHeight="1" x14ac:dyDescent="0.2">
      <c r="B339" s="135"/>
    </row>
    <row r="340" spans="2:2" s="157" customFormat="1" ht="15" customHeight="1" x14ac:dyDescent="0.2">
      <c r="B340" s="135"/>
    </row>
    <row r="341" spans="2:2" s="157" customFormat="1" ht="15" customHeight="1" x14ac:dyDescent="0.2">
      <c r="B341" s="135"/>
    </row>
    <row r="342" spans="2:2" s="157" customFormat="1" ht="15" customHeight="1" x14ac:dyDescent="0.2">
      <c r="B342" s="135"/>
    </row>
    <row r="343" spans="2:2" s="157" customFormat="1" ht="15" customHeight="1" x14ac:dyDescent="0.2">
      <c r="B343" s="135"/>
    </row>
    <row r="344" spans="2:2" s="157" customFormat="1" ht="15" customHeight="1" x14ac:dyDescent="0.2">
      <c r="B344" s="135"/>
    </row>
    <row r="345" spans="2:2" s="157" customFormat="1" ht="15" customHeight="1" x14ac:dyDescent="0.2">
      <c r="B345" s="135"/>
    </row>
    <row r="346" spans="2:2" s="157" customFormat="1" ht="15" customHeight="1" x14ac:dyDescent="0.2">
      <c r="B346" s="135"/>
    </row>
    <row r="347" spans="2:2" s="157" customFormat="1" ht="15" customHeight="1" x14ac:dyDescent="0.2">
      <c r="B347" s="135"/>
    </row>
    <row r="348" spans="2:2" s="157" customFormat="1" ht="15" customHeight="1" x14ac:dyDescent="0.2">
      <c r="B348" s="135"/>
    </row>
    <row r="349" spans="2:2" s="157" customFormat="1" ht="15" customHeight="1" x14ac:dyDescent="0.2">
      <c r="B349" s="135"/>
    </row>
    <row r="350" spans="2:2" s="157" customFormat="1" ht="15" customHeight="1" x14ac:dyDescent="0.2">
      <c r="B350" s="135"/>
    </row>
    <row r="351" spans="2:2" s="157" customFormat="1" ht="15" customHeight="1" x14ac:dyDescent="0.2">
      <c r="B351" s="135"/>
    </row>
    <row r="352" spans="2:2" s="157" customFormat="1" ht="15" customHeight="1" x14ac:dyDescent="0.2">
      <c r="B352" s="135"/>
    </row>
    <row r="353" spans="2:2" s="157" customFormat="1" ht="15" customHeight="1" x14ac:dyDescent="0.2">
      <c r="B353" s="135"/>
    </row>
    <row r="354" spans="2:2" s="157" customFormat="1" ht="15" customHeight="1" x14ac:dyDescent="0.2">
      <c r="B354" s="135"/>
    </row>
    <row r="355" spans="2:2" s="157" customFormat="1" ht="15" customHeight="1" x14ac:dyDescent="0.2">
      <c r="B355" s="135"/>
    </row>
    <row r="356" spans="2:2" s="157" customFormat="1" ht="15" customHeight="1" x14ac:dyDescent="0.2">
      <c r="B356" s="135"/>
    </row>
    <row r="357" spans="2:2" s="157" customFormat="1" ht="15" customHeight="1" x14ac:dyDescent="0.2">
      <c r="B357" s="135"/>
    </row>
    <row r="358" spans="2:2" s="157" customFormat="1" ht="15" customHeight="1" x14ac:dyDescent="0.2">
      <c r="B358" s="135"/>
    </row>
    <row r="359" spans="2:2" s="157" customFormat="1" ht="15" customHeight="1" x14ac:dyDescent="0.2">
      <c r="B359" s="135"/>
    </row>
    <row r="360" spans="2:2" s="157" customFormat="1" ht="15" customHeight="1" x14ac:dyDescent="0.2">
      <c r="B360" s="135"/>
    </row>
    <row r="361" spans="2:2" s="157" customFormat="1" ht="15" customHeight="1" x14ac:dyDescent="0.2">
      <c r="B361" s="135"/>
    </row>
    <row r="362" spans="2:2" s="157" customFormat="1" ht="15" customHeight="1" x14ac:dyDescent="0.2">
      <c r="B362" s="135"/>
    </row>
    <row r="363" spans="2:2" s="157" customFormat="1" ht="15" customHeight="1" x14ac:dyDescent="0.2">
      <c r="B363" s="135"/>
    </row>
    <row r="364" spans="2:2" s="157" customFormat="1" ht="15" customHeight="1" x14ac:dyDescent="0.2">
      <c r="B364" s="135"/>
    </row>
    <row r="365" spans="2:2" s="157" customFormat="1" ht="15" customHeight="1" x14ac:dyDescent="0.2">
      <c r="B365" s="135"/>
    </row>
    <row r="366" spans="2:2" s="157" customFormat="1" ht="15" customHeight="1" x14ac:dyDescent="0.2">
      <c r="B366" s="135"/>
    </row>
    <row r="367" spans="2:2" s="157" customFormat="1" ht="15" customHeight="1" x14ac:dyDescent="0.2">
      <c r="B367" s="135"/>
    </row>
    <row r="368" spans="2:2" s="123" customFormat="1" ht="15" customHeight="1" x14ac:dyDescent="0.2">
      <c r="B368" s="312"/>
    </row>
    <row r="369" spans="2:2" s="123" customFormat="1" ht="15" customHeight="1" x14ac:dyDescent="0.2">
      <c r="B369" s="312"/>
    </row>
    <row r="370" spans="2:2" s="123" customFormat="1" ht="15" customHeight="1" x14ac:dyDescent="0.2">
      <c r="B370" s="312"/>
    </row>
    <row r="371" spans="2:2" s="123" customFormat="1" ht="15" customHeight="1" x14ac:dyDescent="0.2">
      <c r="B371" s="312"/>
    </row>
    <row r="372" spans="2:2" s="123" customFormat="1" ht="15" customHeight="1" x14ac:dyDescent="0.2">
      <c r="B372" s="312"/>
    </row>
    <row r="373" spans="2:2" s="123" customFormat="1" ht="15" customHeight="1" x14ac:dyDescent="0.2">
      <c r="B373" s="312"/>
    </row>
    <row r="374" spans="2:2" s="123" customFormat="1" ht="15" customHeight="1" x14ac:dyDescent="0.2">
      <c r="B374" s="312"/>
    </row>
    <row r="375" spans="2:2" s="123" customFormat="1" ht="15" customHeight="1" x14ac:dyDescent="0.2">
      <c r="B375" s="312"/>
    </row>
    <row r="376" spans="2:2" s="123" customFormat="1" ht="15" customHeight="1" x14ac:dyDescent="0.2">
      <c r="B376" s="312"/>
    </row>
    <row r="377" spans="2:2" s="123" customFormat="1" ht="15" customHeight="1" x14ac:dyDescent="0.2">
      <c r="B377" s="312"/>
    </row>
    <row r="378" spans="2:2" s="123" customFormat="1" ht="15" customHeight="1" x14ac:dyDescent="0.2">
      <c r="B378" s="312"/>
    </row>
    <row r="379" spans="2:2" s="123" customFormat="1" ht="15" customHeight="1" x14ac:dyDescent="0.2">
      <c r="B379" s="312"/>
    </row>
    <row r="380" spans="2:2" s="123" customFormat="1" ht="15" customHeight="1" x14ac:dyDescent="0.2">
      <c r="B380" s="312"/>
    </row>
    <row r="381" spans="2:2" s="123" customFormat="1" ht="15" customHeight="1" x14ac:dyDescent="0.2">
      <c r="B381" s="312"/>
    </row>
    <row r="382" spans="2:2" s="123" customFormat="1" ht="15" customHeight="1" x14ac:dyDescent="0.2">
      <c r="B382" s="312"/>
    </row>
    <row r="383" spans="2:2" s="123" customFormat="1" ht="15" customHeight="1" x14ac:dyDescent="0.2">
      <c r="B383" s="312"/>
    </row>
    <row r="384" spans="2:2" s="123" customFormat="1" ht="15" customHeight="1" x14ac:dyDescent="0.2">
      <c r="B384" s="312"/>
    </row>
    <row r="385" spans="2:17" s="123" customFormat="1" ht="15" customHeight="1" x14ac:dyDescent="0.2">
      <c r="B385" s="312"/>
    </row>
    <row r="386" spans="2:17" s="123" customFormat="1" ht="15" customHeight="1" x14ac:dyDescent="0.2">
      <c r="B386" s="312"/>
    </row>
    <row r="387" spans="2:17" s="123" customFormat="1" ht="15" customHeight="1" x14ac:dyDescent="0.2">
      <c r="B387" s="312"/>
    </row>
    <row r="388" spans="2:17" s="123" customFormat="1" ht="15" customHeight="1" x14ac:dyDescent="0.2">
      <c r="B388" s="312"/>
    </row>
    <row r="389" spans="2:17" s="123" customFormat="1" ht="15" customHeight="1" x14ac:dyDescent="0.2">
      <c r="B389" s="312"/>
    </row>
    <row r="390" spans="2:17" s="157" customFormat="1" ht="15" customHeight="1" x14ac:dyDescent="0.2">
      <c r="B390" s="135"/>
    </row>
    <row r="391" spans="2:17" s="157" customFormat="1" ht="15" customHeight="1" x14ac:dyDescent="0.2">
      <c r="B391" s="135"/>
    </row>
    <row r="392" spans="2:17" s="157" customFormat="1" ht="15" customHeight="1" x14ac:dyDescent="0.2"/>
    <row r="393" spans="2:17" s="157" customFormat="1" ht="15" customHeight="1" x14ac:dyDescent="0.2"/>
    <row r="394" spans="2:17" s="157" customFormat="1" ht="15" customHeight="1" x14ac:dyDescent="0.2"/>
    <row r="395" spans="2:17" s="157" customFormat="1" ht="15" customHeight="1" x14ac:dyDescent="0.2"/>
    <row r="396" spans="2:17" s="157" customFormat="1" ht="15" customHeight="1" x14ac:dyDescent="0.2"/>
    <row r="397" spans="2:17" s="157" customFormat="1" ht="15" customHeight="1" x14ac:dyDescent="0.2"/>
    <row r="398" spans="2:17" s="157" customFormat="1" ht="15" customHeight="1" x14ac:dyDescent="0.2"/>
    <row r="399" spans="2:17" s="157" customFormat="1" ht="15" customHeight="1" x14ac:dyDescent="0.25">
      <c r="C399" s="1184" t="s">
        <v>129</v>
      </c>
      <c r="D399" s="1185"/>
      <c r="E399" s="1185"/>
      <c r="F399" s="1185"/>
      <c r="H399" s="1184" t="s">
        <v>130</v>
      </c>
      <c r="I399" s="1185"/>
      <c r="J399" s="1185"/>
      <c r="K399" s="1185"/>
      <c r="M399" s="1184" t="s">
        <v>131</v>
      </c>
      <c r="N399" s="1185"/>
      <c r="O399" s="1185"/>
      <c r="P399" s="1185"/>
    </row>
    <row r="400" spans="2:17" s="157" customFormat="1" ht="15" customHeight="1" x14ac:dyDescent="0.2">
      <c r="C400" s="1190" t="s">
        <v>132</v>
      </c>
      <c r="D400" s="1187"/>
      <c r="E400" s="1187"/>
      <c r="F400" s="436"/>
      <c r="G400" s="436"/>
      <c r="H400" s="1206" t="s">
        <v>132</v>
      </c>
      <c r="I400" s="1206"/>
      <c r="J400" s="1206"/>
      <c r="K400" s="436"/>
      <c r="L400" s="436"/>
      <c r="M400" s="1206" t="s">
        <v>132</v>
      </c>
      <c r="N400" s="1206"/>
      <c r="O400" s="1206"/>
      <c r="P400" s="436"/>
      <c r="Q400" s="436"/>
    </row>
    <row r="401" spans="2:17" s="157" customFormat="1" ht="15" customHeight="1" x14ac:dyDescent="0.2">
      <c r="C401" s="1190"/>
      <c r="D401" s="1187"/>
      <c r="E401" s="999" t="s">
        <v>133</v>
      </c>
      <c r="F401" s="436"/>
      <c r="G401" s="436"/>
      <c r="H401" s="1206"/>
      <c r="I401" s="1206"/>
      <c r="J401" s="1000" t="s">
        <v>133</v>
      </c>
      <c r="K401" s="436"/>
      <c r="L401" s="436"/>
      <c r="M401" s="1206"/>
      <c r="N401" s="1206"/>
      <c r="O401" s="1001" t="s">
        <v>133</v>
      </c>
      <c r="P401" s="436"/>
      <c r="Q401" s="436"/>
    </row>
    <row r="402" spans="2:17" s="157" customFormat="1" ht="15" customHeight="1" x14ac:dyDescent="0.2">
      <c r="B402" s="1199" t="s">
        <v>134</v>
      </c>
      <c r="C402" s="1187"/>
      <c r="D402" s="1187"/>
      <c r="E402" s="1002" t="s">
        <v>135</v>
      </c>
      <c r="F402" s="436"/>
      <c r="G402" s="436"/>
      <c r="H402" s="1206"/>
      <c r="I402" s="1206"/>
      <c r="J402" s="1003" t="s">
        <v>135</v>
      </c>
      <c r="K402" s="436"/>
      <c r="L402" s="436"/>
      <c r="M402" s="1206"/>
      <c r="N402" s="1206"/>
      <c r="O402" s="1004" t="s">
        <v>135</v>
      </c>
      <c r="P402" s="436"/>
      <c r="Q402" s="436"/>
    </row>
    <row r="403" spans="2:17" s="157" customFormat="1" ht="15" customHeight="1" x14ac:dyDescent="0.2">
      <c r="B403" s="1187"/>
      <c r="C403" s="1190" t="s">
        <v>147</v>
      </c>
      <c r="D403" s="1187"/>
      <c r="E403" s="1005">
        <v>0.81867321001216964</v>
      </c>
      <c r="F403" s="436"/>
      <c r="G403" s="436"/>
      <c r="H403" s="1206" t="s">
        <v>147</v>
      </c>
      <c r="I403" s="1206"/>
      <c r="J403" s="1006">
        <v>0.66562288043516926</v>
      </c>
      <c r="K403" s="436"/>
      <c r="L403" s="436"/>
      <c r="M403" s="1206" t="s">
        <v>373</v>
      </c>
      <c r="N403" s="1206"/>
      <c r="O403" s="1007">
        <v>0.62915571159006523</v>
      </c>
      <c r="P403" s="436"/>
      <c r="Q403" s="436"/>
    </row>
    <row r="404" spans="2:17" s="157" customFormat="1" ht="15" customHeight="1" x14ac:dyDescent="0.2">
      <c r="B404" s="1187"/>
      <c r="C404" s="1190" t="s">
        <v>136</v>
      </c>
      <c r="D404" s="1187"/>
      <c r="E404" s="1008">
        <v>0.79016136569739737</v>
      </c>
      <c r="F404" s="436"/>
      <c r="G404" s="436"/>
      <c r="H404" s="1206" t="s">
        <v>374</v>
      </c>
      <c r="I404" s="1206"/>
      <c r="J404" s="1009">
        <v>0.66083499355336528</v>
      </c>
      <c r="K404" s="436"/>
      <c r="L404" s="436"/>
      <c r="M404" s="1206" t="s">
        <v>375</v>
      </c>
      <c r="N404" s="1206"/>
      <c r="O404" s="1010">
        <v>-0.49609961087199111</v>
      </c>
      <c r="P404" s="436"/>
      <c r="Q404" s="436"/>
    </row>
    <row r="405" spans="2:17" s="157" customFormat="1" ht="15" customHeight="1" x14ac:dyDescent="0.2">
      <c r="B405" s="1187"/>
      <c r="C405" s="1190" t="s">
        <v>376</v>
      </c>
      <c r="D405" s="1187"/>
      <c r="E405" s="1008">
        <v>-0.71901522058903289</v>
      </c>
      <c r="F405" s="436"/>
      <c r="G405" s="436"/>
      <c r="H405" s="1206" t="s">
        <v>305</v>
      </c>
      <c r="I405" s="1206"/>
      <c r="J405" s="1009">
        <v>0.63327924409805547</v>
      </c>
      <c r="K405" s="436"/>
      <c r="L405" s="436"/>
      <c r="M405" s="1206" t="s">
        <v>377</v>
      </c>
      <c r="N405" s="1206"/>
      <c r="O405" s="1010">
        <v>0.48210978809508842</v>
      </c>
      <c r="P405" s="436"/>
      <c r="Q405" s="436"/>
    </row>
    <row r="406" spans="2:17" s="157" customFormat="1" ht="15" customHeight="1" x14ac:dyDescent="0.2">
      <c r="B406" s="1187"/>
      <c r="C406" s="1190" t="s">
        <v>305</v>
      </c>
      <c r="D406" s="1187"/>
      <c r="E406" s="1008">
        <v>0.68535465762503456</v>
      </c>
      <c r="F406" s="436"/>
      <c r="G406" s="436"/>
      <c r="H406" s="1206" t="s">
        <v>378</v>
      </c>
      <c r="I406" s="1206"/>
      <c r="J406" s="1009">
        <v>0.58318278401404022</v>
      </c>
      <c r="K406" s="436"/>
      <c r="L406" s="436"/>
      <c r="M406" s="1206" t="s">
        <v>379</v>
      </c>
      <c r="N406" s="1206"/>
      <c r="O406" s="1010">
        <v>-0.47309462645464184</v>
      </c>
      <c r="P406" s="436"/>
      <c r="Q406" s="436"/>
    </row>
    <row r="407" spans="2:17" s="157" customFormat="1" ht="15" customHeight="1" x14ac:dyDescent="0.2">
      <c r="B407" s="1187"/>
      <c r="C407" s="1190" t="s">
        <v>374</v>
      </c>
      <c r="D407" s="1187"/>
      <c r="E407" s="1008">
        <v>0.68168533547102861</v>
      </c>
      <c r="F407" s="436"/>
      <c r="G407" s="436"/>
      <c r="H407" s="1206" t="s">
        <v>377</v>
      </c>
      <c r="I407" s="1206"/>
      <c r="J407" s="1009">
        <v>0.56242056194854462</v>
      </c>
      <c r="K407" s="436"/>
      <c r="L407" s="436"/>
      <c r="M407" s="1206" t="s">
        <v>380</v>
      </c>
      <c r="N407" s="1206"/>
      <c r="O407" s="1010">
        <v>-0.46991385985103001</v>
      </c>
      <c r="P407" s="436"/>
      <c r="Q407" s="436"/>
    </row>
    <row r="408" spans="2:17" s="157" customFormat="1" ht="15" customHeight="1" x14ac:dyDescent="0.2">
      <c r="B408" s="1187"/>
      <c r="C408" s="1190" t="s">
        <v>377</v>
      </c>
      <c r="D408" s="1187"/>
      <c r="E408" s="1008">
        <v>0.67421389889310324</v>
      </c>
      <c r="F408" s="436"/>
      <c r="G408" s="436"/>
      <c r="H408" s="1206" t="s">
        <v>375</v>
      </c>
      <c r="I408" s="1206"/>
      <c r="J408" s="1009">
        <v>-0.55911539212176453</v>
      </c>
      <c r="K408" s="436"/>
      <c r="L408" s="436"/>
      <c r="M408" s="1206" t="s">
        <v>381</v>
      </c>
      <c r="N408" s="1206"/>
      <c r="O408" s="1010">
        <v>0.45993832512019767</v>
      </c>
      <c r="P408" s="436"/>
      <c r="Q408" s="436"/>
    </row>
    <row r="409" spans="2:17" s="157" customFormat="1" ht="15" customHeight="1" x14ac:dyDescent="0.2">
      <c r="B409" s="1187"/>
      <c r="C409" s="1190" t="s">
        <v>308</v>
      </c>
      <c r="D409" s="1187"/>
      <c r="E409" s="1008">
        <v>0.66274805714392138</v>
      </c>
      <c r="F409" s="436"/>
      <c r="G409" s="436"/>
      <c r="H409" s="1206" t="s">
        <v>376</v>
      </c>
      <c r="I409" s="1206"/>
      <c r="J409" s="1009">
        <v>-0.55852946944932802</v>
      </c>
      <c r="K409" s="436"/>
      <c r="L409" s="436"/>
      <c r="M409" s="1206" t="s">
        <v>136</v>
      </c>
      <c r="N409" s="1206"/>
      <c r="O409" s="1010">
        <v>0.45397326631553298</v>
      </c>
      <c r="P409" s="436"/>
      <c r="Q409" s="436"/>
    </row>
    <row r="410" spans="2:17" s="157" customFormat="1" ht="15" customHeight="1" x14ac:dyDescent="0.2">
      <c r="B410" s="1187"/>
      <c r="C410" s="1190" t="s">
        <v>378</v>
      </c>
      <c r="D410" s="1187"/>
      <c r="E410" s="1008">
        <v>0.60032852755915933</v>
      </c>
      <c r="F410" s="436"/>
      <c r="G410" s="436"/>
      <c r="H410" s="1206" t="s">
        <v>308</v>
      </c>
      <c r="I410" s="1206"/>
      <c r="J410" s="1009">
        <v>0.52263508729568209</v>
      </c>
      <c r="K410" s="436"/>
      <c r="L410" s="436"/>
      <c r="M410" s="1206" t="s">
        <v>308</v>
      </c>
      <c r="N410" s="1206"/>
      <c r="O410" s="1010">
        <v>0.42900135449379634</v>
      </c>
      <c r="P410" s="436"/>
      <c r="Q410" s="436"/>
    </row>
    <row r="411" spans="2:17" s="157" customFormat="1" ht="15" customHeight="1" x14ac:dyDescent="0.2">
      <c r="B411" s="1187"/>
      <c r="C411" s="1190" t="s">
        <v>373</v>
      </c>
      <c r="D411" s="1187"/>
      <c r="E411" s="1008">
        <v>0.5967117062588897</v>
      </c>
      <c r="F411" s="436"/>
      <c r="G411" s="436"/>
      <c r="H411" s="1206" t="s">
        <v>136</v>
      </c>
      <c r="I411" s="1206"/>
      <c r="J411" s="1009">
        <v>0.49162322136772846</v>
      </c>
      <c r="K411" s="436"/>
      <c r="L411" s="436"/>
      <c r="M411" s="1206" t="s">
        <v>147</v>
      </c>
      <c r="N411" s="1206"/>
      <c r="O411" s="1010">
        <v>0.42225371031133196</v>
      </c>
      <c r="P411" s="436"/>
      <c r="Q411" s="436"/>
    </row>
    <row r="412" spans="2:17" s="157" customFormat="1" ht="15" customHeight="1" x14ac:dyDescent="0.2">
      <c r="B412" s="1187"/>
      <c r="C412" s="1190" t="s">
        <v>375</v>
      </c>
      <c r="D412" s="1187"/>
      <c r="E412" s="1008">
        <v>-0.58913621607270761</v>
      </c>
      <c r="F412" s="436"/>
      <c r="G412" s="436"/>
      <c r="H412" s="1206" t="s">
        <v>382</v>
      </c>
      <c r="I412" s="1206"/>
      <c r="J412" s="1009">
        <v>0.46322880891263346</v>
      </c>
      <c r="K412" s="436"/>
      <c r="L412" s="436"/>
      <c r="M412" s="1206" t="s">
        <v>383</v>
      </c>
      <c r="N412" s="1206"/>
      <c r="O412" s="1010">
        <v>0.39228344454102254</v>
      </c>
      <c r="P412" s="436"/>
      <c r="Q412" s="436"/>
    </row>
    <row r="413" spans="2:17" s="157" customFormat="1" ht="15" customHeight="1" x14ac:dyDescent="0.2">
      <c r="B413" s="1187"/>
      <c r="C413" s="1190" t="s">
        <v>381</v>
      </c>
      <c r="D413" s="1187"/>
      <c r="E413" s="1008">
        <v>0.53381365637175948</v>
      </c>
      <c r="F413" s="436"/>
      <c r="G413" s="436"/>
      <c r="H413" s="1206" t="s">
        <v>381</v>
      </c>
      <c r="I413" s="1206"/>
      <c r="J413" s="1009">
        <v>0.45315808940924474</v>
      </c>
      <c r="K413" s="436"/>
      <c r="L413" s="436"/>
      <c r="M413" s="1206" t="s">
        <v>384</v>
      </c>
      <c r="N413" s="1206"/>
      <c r="O413" s="1010">
        <v>-0.3787773864653296</v>
      </c>
      <c r="P413" s="436"/>
      <c r="Q413" s="436"/>
    </row>
    <row r="414" spans="2:17" s="157" customFormat="1" ht="15" customHeight="1" x14ac:dyDescent="0.2">
      <c r="B414" s="1187"/>
      <c r="C414" s="1190" t="s">
        <v>301</v>
      </c>
      <c r="D414" s="1187"/>
      <c r="E414" s="1008">
        <v>0.53197608988391965</v>
      </c>
      <c r="F414" s="436"/>
      <c r="G414" s="436"/>
      <c r="H414" s="1206" t="s">
        <v>144</v>
      </c>
      <c r="I414" s="1206"/>
      <c r="J414" s="1009">
        <v>0.41966040030724039</v>
      </c>
      <c r="K414" s="436"/>
      <c r="L414" s="436"/>
      <c r="M414" s="1206" t="s">
        <v>303</v>
      </c>
      <c r="N414" s="1206"/>
      <c r="O414" s="1010">
        <v>0.37028919493681656</v>
      </c>
      <c r="P414" s="436"/>
      <c r="Q414" s="436"/>
    </row>
    <row r="415" spans="2:17" s="157" customFormat="1" ht="15" customHeight="1" x14ac:dyDescent="0.2">
      <c r="B415" s="1187"/>
      <c r="C415" s="1190" t="s">
        <v>382</v>
      </c>
      <c r="D415" s="1187"/>
      <c r="E415" s="1008">
        <v>0.47581074950610075</v>
      </c>
      <c r="F415" s="436"/>
      <c r="G415" s="436"/>
      <c r="H415" s="1206" t="s">
        <v>383</v>
      </c>
      <c r="I415" s="1206"/>
      <c r="J415" s="1009">
        <v>0.40446950547249066</v>
      </c>
      <c r="K415" s="436"/>
      <c r="L415" s="436"/>
      <c r="M415" s="1206" t="s">
        <v>301</v>
      </c>
      <c r="N415" s="1206"/>
      <c r="O415" s="1010">
        <v>0.34300044154124532</v>
      </c>
      <c r="P415" s="436"/>
      <c r="Q415" s="436"/>
    </row>
    <row r="416" spans="2:17" s="157" customFormat="1" ht="15" customHeight="1" x14ac:dyDescent="0.2">
      <c r="B416" s="1187"/>
      <c r="C416" s="1190" t="s">
        <v>383</v>
      </c>
      <c r="D416" s="1187"/>
      <c r="E416" s="1008">
        <v>0.45736948761124679</v>
      </c>
      <c r="F416" s="436"/>
      <c r="G416" s="436"/>
      <c r="H416" s="1206" t="s">
        <v>385</v>
      </c>
      <c r="I416" s="1206"/>
      <c r="J416" s="1009">
        <v>0.40345537253353775</v>
      </c>
      <c r="K416" s="436"/>
      <c r="L416" s="436"/>
      <c r="M416" s="1206" t="s">
        <v>144</v>
      </c>
      <c r="N416" s="1206"/>
      <c r="O416" s="1010">
        <v>0.34166336036909578</v>
      </c>
      <c r="P416" s="436"/>
      <c r="Q416" s="436"/>
    </row>
    <row r="417" spans="2:17" s="157" customFormat="1" ht="15" customHeight="1" x14ac:dyDescent="0.2">
      <c r="B417" s="1187"/>
      <c r="C417" s="1190" t="s">
        <v>144</v>
      </c>
      <c r="D417" s="1187"/>
      <c r="E417" s="1008">
        <v>0.45386786854887079</v>
      </c>
      <c r="F417" s="436"/>
      <c r="G417" s="436"/>
      <c r="H417" s="1206" t="s">
        <v>301</v>
      </c>
      <c r="I417" s="1206"/>
      <c r="J417" s="1009">
        <v>0.37684937244694827</v>
      </c>
      <c r="K417" s="436"/>
      <c r="L417" s="436"/>
      <c r="M417" s="1206" t="s">
        <v>386</v>
      </c>
      <c r="N417" s="1206"/>
      <c r="O417" s="1010">
        <v>0.33942214405370413</v>
      </c>
      <c r="P417" s="436"/>
      <c r="Q417" s="436"/>
    </row>
    <row r="418" spans="2:17" s="157" customFormat="1" ht="15" customHeight="1" x14ac:dyDescent="0.2">
      <c r="B418" s="1187"/>
      <c r="C418" s="1190" t="s">
        <v>387</v>
      </c>
      <c r="D418" s="1187"/>
      <c r="E418" s="1008">
        <v>-0.43815215206957409</v>
      </c>
      <c r="F418" s="436"/>
      <c r="G418" s="436"/>
      <c r="H418" s="1206" t="s">
        <v>387</v>
      </c>
      <c r="I418" s="1206"/>
      <c r="J418" s="1009">
        <v>-0.34223801275970822</v>
      </c>
      <c r="K418" s="436"/>
      <c r="L418" s="436"/>
      <c r="M418" s="1206" t="s">
        <v>376</v>
      </c>
      <c r="N418" s="1206"/>
      <c r="O418" s="1010">
        <v>-0.33927430030239719</v>
      </c>
      <c r="P418" s="436"/>
      <c r="Q418" s="436"/>
    </row>
    <row r="419" spans="2:17" s="157" customFormat="1" ht="15" customHeight="1" x14ac:dyDescent="0.2">
      <c r="B419" s="1187"/>
      <c r="C419" s="1190" t="s">
        <v>388</v>
      </c>
      <c r="D419" s="1187"/>
      <c r="E419" s="1008">
        <v>0.43275202270348734</v>
      </c>
      <c r="F419" s="436"/>
      <c r="G419" s="436"/>
      <c r="H419" s="1206" t="s">
        <v>386</v>
      </c>
      <c r="I419" s="1206"/>
      <c r="J419" s="1009">
        <v>-0.32967773006237322</v>
      </c>
      <c r="K419" s="436"/>
      <c r="L419" s="436"/>
      <c r="M419" s="1206" t="s">
        <v>389</v>
      </c>
      <c r="N419" s="1206"/>
      <c r="O419" s="1010">
        <v>-0.30259480077146722</v>
      </c>
      <c r="P419" s="436"/>
      <c r="Q419" s="436"/>
    </row>
    <row r="420" spans="2:17" s="157" customFormat="1" ht="15" customHeight="1" x14ac:dyDescent="0.2">
      <c r="B420" s="1187"/>
      <c r="C420" s="1190" t="s">
        <v>390</v>
      </c>
      <c r="D420" s="1187"/>
      <c r="E420" s="1008">
        <v>0.41614579671721036</v>
      </c>
      <c r="F420" s="436"/>
      <c r="G420" s="436"/>
      <c r="H420" s="1206" t="s">
        <v>373</v>
      </c>
      <c r="I420" s="1206"/>
      <c r="J420" s="1009">
        <v>0.32480856241846112</v>
      </c>
      <c r="K420" s="436"/>
      <c r="L420" s="436"/>
      <c r="M420" s="1206" t="s">
        <v>305</v>
      </c>
      <c r="N420" s="1206"/>
      <c r="O420" s="1010">
        <v>0.29246292269275953</v>
      </c>
      <c r="P420" s="436"/>
      <c r="Q420" s="436"/>
    </row>
    <row r="421" spans="2:17" s="157" customFormat="1" ht="15" customHeight="1" x14ac:dyDescent="0.2">
      <c r="B421" s="1187"/>
      <c r="C421" s="1190" t="s">
        <v>391</v>
      </c>
      <c r="D421" s="1187"/>
      <c r="E421" s="1008">
        <v>0.41427749778706241</v>
      </c>
      <c r="F421" s="436"/>
      <c r="G421" s="436"/>
      <c r="H421" s="1206" t="s">
        <v>156</v>
      </c>
      <c r="I421" s="1206"/>
      <c r="J421" s="1009">
        <v>0.32345816013467432</v>
      </c>
      <c r="K421" s="436"/>
      <c r="L421" s="436"/>
      <c r="M421" s="1206" t="s">
        <v>392</v>
      </c>
      <c r="N421" s="1206"/>
      <c r="O421" s="1010">
        <v>0.27956006406189537</v>
      </c>
      <c r="P421" s="436"/>
      <c r="Q421" s="436"/>
    </row>
    <row r="422" spans="2:17" s="157" customFormat="1" ht="15" customHeight="1" x14ac:dyDescent="0.2">
      <c r="B422" s="1187"/>
      <c r="C422" s="1190" t="s">
        <v>393</v>
      </c>
      <c r="D422" s="1187"/>
      <c r="E422" s="1008">
        <v>0.37429861874197645</v>
      </c>
      <c r="F422" s="436"/>
      <c r="G422" s="436"/>
      <c r="H422" s="1206" t="s">
        <v>388</v>
      </c>
      <c r="I422" s="1206"/>
      <c r="J422" s="1009">
        <v>0.29479871290564647</v>
      </c>
      <c r="K422" s="436"/>
      <c r="L422" s="436"/>
      <c r="M422" s="1206" t="s">
        <v>394</v>
      </c>
      <c r="N422" s="1206"/>
      <c r="O422" s="1010">
        <v>-0.27922400188363466</v>
      </c>
      <c r="P422" s="436"/>
      <c r="Q422" s="436"/>
    </row>
    <row r="423" spans="2:17" s="157" customFormat="1" ht="15" customHeight="1" x14ac:dyDescent="0.2">
      <c r="B423" s="1187"/>
      <c r="C423" s="1190" t="s">
        <v>395</v>
      </c>
      <c r="D423" s="1187"/>
      <c r="E423" s="1008">
        <v>0.35183651090565804</v>
      </c>
      <c r="F423" s="436"/>
      <c r="G423" s="436"/>
      <c r="H423" s="1206" t="s">
        <v>396</v>
      </c>
      <c r="I423" s="1206"/>
      <c r="J423" s="1009">
        <v>0.27303881951741898</v>
      </c>
      <c r="K423" s="436"/>
      <c r="L423" s="436"/>
      <c r="M423" s="1206" t="s">
        <v>395</v>
      </c>
      <c r="N423" s="1206"/>
      <c r="O423" s="1010">
        <v>0.27449544828635353</v>
      </c>
      <c r="P423" s="436"/>
      <c r="Q423" s="436"/>
    </row>
    <row r="424" spans="2:17" s="157" customFormat="1" ht="15" customHeight="1" x14ac:dyDescent="0.2">
      <c r="B424" s="1187"/>
      <c r="C424" s="1190" t="s">
        <v>161</v>
      </c>
      <c r="D424" s="1187"/>
      <c r="E424" s="1008">
        <v>-0.3509515062111308</v>
      </c>
      <c r="F424" s="436"/>
      <c r="G424" s="436"/>
      <c r="H424" s="1206" t="s">
        <v>397</v>
      </c>
      <c r="I424" s="1206"/>
      <c r="J424" s="1009">
        <v>-0.25902175548463008</v>
      </c>
      <c r="K424" s="436"/>
      <c r="L424" s="436"/>
      <c r="M424" s="1206" t="s">
        <v>374</v>
      </c>
      <c r="N424" s="1206"/>
      <c r="O424" s="1010">
        <v>0.27129099528811201</v>
      </c>
      <c r="P424" s="436"/>
      <c r="Q424" s="436"/>
    </row>
    <row r="425" spans="2:17" s="157" customFormat="1" ht="15" customHeight="1" x14ac:dyDescent="0.2">
      <c r="B425" s="1187"/>
      <c r="C425" s="1190" t="s">
        <v>385</v>
      </c>
      <c r="D425" s="1187"/>
      <c r="E425" s="1008">
        <v>0.32852013727287532</v>
      </c>
      <c r="F425" s="436"/>
      <c r="G425" s="436"/>
      <c r="H425" s="1206" t="s">
        <v>398</v>
      </c>
      <c r="I425" s="1206"/>
      <c r="J425" s="1009">
        <v>-0.24999795241684747</v>
      </c>
      <c r="K425" s="436"/>
      <c r="L425" s="436"/>
      <c r="M425" s="1206" t="s">
        <v>387</v>
      </c>
      <c r="N425" s="1206"/>
      <c r="O425" s="1010">
        <v>-0.2465736943265591</v>
      </c>
      <c r="P425" s="436"/>
      <c r="Q425" s="436"/>
    </row>
    <row r="426" spans="2:17" s="157" customFormat="1" ht="15" customHeight="1" x14ac:dyDescent="0.2">
      <c r="B426" s="1187"/>
      <c r="C426" s="1190" t="s">
        <v>156</v>
      </c>
      <c r="D426" s="1187"/>
      <c r="E426" s="1008">
        <v>0.30962079588760438</v>
      </c>
      <c r="F426" s="436"/>
      <c r="G426" s="436"/>
      <c r="H426" s="1206" t="s">
        <v>161</v>
      </c>
      <c r="I426" s="1206"/>
      <c r="J426" s="1009">
        <v>-0.22891056516077557</v>
      </c>
      <c r="K426" s="436"/>
      <c r="L426" s="436"/>
      <c r="M426" s="1206" t="s">
        <v>399</v>
      </c>
      <c r="N426" s="1206"/>
      <c r="O426" s="1010">
        <v>-0.24480740160145195</v>
      </c>
      <c r="P426" s="436"/>
      <c r="Q426" s="436"/>
    </row>
    <row r="427" spans="2:17" s="157" customFormat="1" ht="15" customHeight="1" x14ac:dyDescent="0.2">
      <c r="B427" s="1187"/>
      <c r="C427" s="1190" t="s">
        <v>400</v>
      </c>
      <c r="D427" s="1187"/>
      <c r="E427" s="1008">
        <v>0.27898566589950347</v>
      </c>
      <c r="F427" s="436"/>
      <c r="G427" s="436"/>
      <c r="H427" s="1206" t="s">
        <v>401</v>
      </c>
      <c r="I427" s="1206"/>
      <c r="J427" s="1009">
        <v>-0.22671667969378695</v>
      </c>
      <c r="K427" s="436"/>
      <c r="L427" s="436"/>
      <c r="M427" s="1206" t="s">
        <v>390</v>
      </c>
      <c r="N427" s="1206"/>
      <c r="O427" s="1010">
        <v>0.24013548395645312</v>
      </c>
      <c r="P427" s="436"/>
      <c r="Q427" s="436"/>
    </row>
    <row r="428" spans="2:17" s="157" customFormat="1" ht="15" customHeight="1" x14ac:dyDescent="0.2">
      <c r="B428" s="1187"/>
      <c r="C428" s="1190" t="s">
        <v>396</v>
      </c>
      <c r="D428" s="1187"/>
      <c r="E428" s="1008">
        <v>0.26914259991307821</v>
      </c>
      <c r="F428" s="436"/>
      <c r="G428" s="436"/>
      <c r="H428" s="1206" t="s">
        <v>402</v>
      </c>
      <c r="I428" s="1206"/>
      <c r="J428" s="1009">
        <v>-0.22058602032006125</v>
      </c>
      <c r="K428" s="436"/>
      <c r="L428" s="436"/>
      <c r="M428" s="1206" t="s">
        <v>161</v>
      </c>
      <c r="N428" s="1206"/>
      <c r="O428" s="1010">
        <v>-0.21296833405498428</v>
      </c>
      <c r="P428" s="436"/>
      <c r="Q428" s="436"/>
    </row>
    <row r="429" spans="2:17" s="157" customFormat="1" ht="15" customHeight="1" x14ac:dyDescent="0.2">
      <c r="B429" s="1187"/>
      <c r="C429" s="1190" t="s">
        <v>384</v>
      </c>
      <c r="D429" s="1187"/>
      <c r="E429" s="1008">
        <v>-0.25378640453295487</v>
      </c>
      <c r="F429" s="436"/>
      <c r="G429" s="436"/>
      <c r="H429" s="1206" t="s">
        <v>403</v>
      </c>
      <c r="I429" s="1206"/>
      <c r="J429" s="1009">
        <v>-0.21780487653457509</v>
      </c>
      <c r="K429" s="436"/>
      <c r="L429" s="436"/>
      <c r="M429" s="1206" t="s">
        <v>393</v>
      </c>
      <c r="N429" s="1206"/>
      <c r="O429" s="1010">
        <v>0.21163077424549293</v>
      </c>
      <c r="P429" s="436"/>
      <c r="Q429" s="436"/>
    </row>
    <row r="430" spans="2:17" s="157" customFormat="1" ht="15" customHeight="1" x14ac:dyDescent="0.2">
      <c r="B430" s="1187"/>
      <c r="C430" s="1190" t="s">
        <v>153</v>
      </c>
      <c r="D430" s="1187"/>
      <c r="E430" s="1008">
        <v>0.22333078426810371</v>
      </c>
      <c r="F430" s="436"/>
      <c r="G430" s="436"/>
      <c r="H430" s="1206" t="s">
        <v>404</v>
      </c>
      <c r="I430" s="1206"/>
      <c r="J430" s="1009">
        <v>-0.2120192821636521</v>
      </c>
      <c r="K430" s="436"/>
      <c r="L430" s="436"/>
      <c r="M430" s="1206" t="s">
        <v>405</v>
      </c>
      <c r="N430" s="1206"/>
      <c r="O430" s="1010">
        <v>-0.19989979309048031</v>
      </c>
      <c r="P430" s="436"/>
      <c r="Q430" s="436"/>
    </row>
    <row r="431" spans="2:17" s="157" customFormat="1" ht="15" customHeight="1" x14ac:dyDescent="0.2">
      <c r="B431" s="1187"/>
      <c r="C431" s="1190" t="s">
        <v>392</v>
      </c>
      <c r="D431" s="1187"/>
      <c r="E431" s="1008">
        <v>-0.18585426082783155</v>
      </c>
      <c r="F431" s="436"/>
      <c r="G431" s="436"/>
      <c r="H431" s="1206" t="s">
        <v>392</v>
      </c>
      <c r="I431" s="1206"/>
      <c r="J431" s="1009">
        <v>-0.20587674726129496</v>
      </c>
      <c r="K431" s="436"/>
      <c r="L431" s="436"/>
      <c r="M431" s="1206" t="s">
        <v>406</v>
      </c>
      <c r="N431" s="1206"/>
      <c r="O431" s="1010">
        <v>-0.18204443024472441</v>
      </c>
      <c r="P431" s="436"/>
      <c r="Q431" s="436"/>
    </row>
    <row r="432" spans="2:17" s="157" customFormat="1" ht="15" customHeight="1" x14ac:dyDescent="0.2">
      <c r="B432" s="1187"/>
      <c r="C432" s="1190" t="s">
        <v>380</v>
      </c>
      <c r="D432" s="1187"/>
      <c r="E432" s="1008">
        <v>-0.18430701415226233</v>
      </c>
      <c r="F432" s="436"/>
      <c r="G432" s="436"/>
      <c r="H432" s="1206" t="s">
        <v>407</v>
      </c>
      <c r="I432" s="1206"/>
      <c r="J432" s="1009">
        <v>-0.18891197281661276</v>
      </c>
      <c r="K432" s="436"/>
      <c r="L432" s="436"/>
      <c r="M432" s="1206" t="s">
        <v>391</v>
      </c>
      <c r="N432" s="1206"/>
      <c r="O432" s="1010">
        <v>0.18127101750174318</v>
      </c>
      <c r="P432" s="436"/>
      <c r="Q432" s="436"/>
    </row>
    <row r="433" spans="2:17" s="157" customFormat="1" ht="15" customHeight="1" x14ac:dyDescent="0.2">
      <c r="B433" s="1187"/>
      <c r="C433" s="1190" t="s">
        <v>408</v>
      </c>
      <c r="D433" s="1187"/>
      <c r="E433" s="1008">
        <v>0.17754031693589564</v>
      </c>
      <c r="F433" s="436"/>
      <c r="G433" s="436"/>
      <c r="H433" s="1206" t="s">
        <v>408</v>
      </c>
      <c r="I433" s="1206"/>
      <c r="J433" s="1009">
        <v>0.18863997127788898</v>
      </c>
      <c r="K433" s="436"/>
      <c r="L433" s="436"/>
      <c r="M433" s="1206" t="s">
        <v>378</v>
      </c>
      <c r="N433" s="1206"/>
      <c r="O433" s="1010">
        <v>0.17967004361591182</v>
      </c>
      <c r="P433" s="436"/>
      <c r="Q433" s="436"/>
    </row>
    <row r="434" spans="2:17" s="157" customFormat="1" ht="15" customHeight="1" x14ac:dyDescent="0.2">
      <c r="B434" s="1187"/>
      <c r="C434" s="1190" t="s">
        <v>409</v>
      </c>
      <c r="D434" s="1187"/>
      <c r="E434" s="1008">
        <v>0.17463165871117248</v>
      </c>
      <c r="F434" s="436"/>
      <c r="G434" s="436"/>
      <c r="H434" s="1206" t="s">
        <v>410</v>
      </c>
      <c r="I434" s="1206"/>
      <c r="J434" s="1009">
        <v>-0.18766766558225337</v>
      </c>
      <c r="K434" s="436"/>
      <c r="L434" s="436"/>
      <c r="M434" s="1206" t="s">
        <v>411</v>
      </c>
      <c r="N434" s="1206"/>
      <c r="O434" s="1010">
        <v>-0.17364748108099962</v>
      </c>
      <c r="P434" s="436"/>
      <c r="Q434" s="436"/>
    </row>
    <row r="435" spans="2:17" s="157" customFormat="1" ht="15" customHeight="1" x14ac:dyDescent="0.2">
      <c r="B435" s="1187"/>
      <c r="C435" s="1190" t="s">
        <v>407</v>
      </c>
      <c r="D435" s="1187"/>
      <c r="E435" s="1008">
        <v>-0.17185454399671432</v>
      </c>
      <c r="F435" s="436"/>
      <c r="G435" s="436"/>
      <c r="H435" s="1206" t="s">
        <v>393</v>
      </c>
      <c r="I435" s="1206"/>
      <c r="J435" s="1009">
        <v>0.18643936966904975</v>
      </c>
      <c r="K435" s="436"/>
      <c r="L435" s="436"/>
      <c r="M435" s="1206" t="s">
        <v>412</v>
      </c>
      <c r="N435" s="1206"/>
      <c r="O435" s="1010">
        <v>0.17359296389133372</v>
      </c>
      <c r="P435" s="436"/>
      <c r="Q435" s="436"/>
    </row>
    <row r="436" spans="2:17" s="157" customFormat="1" ht="15" customHeight="1" x14ac:dyDescent="0.2">
      <c r="B436" s="1187"/>
      <c r="C436" s="1190" t="s">
        <v>386</v>
      </c>
      <c r="D436" s="1187"/>
      <c r="E436" s="1008">
        <v>-0.1500902501140437</v>
      </c>
      <c r="F436" s="436"/>
      <c r="G436" s="436"/>
      <c r="H436" s="1206" t="s">
        <v>335</v>
      </c>
      <c r="I436" s="1206"/>
      <c r="J436" s="1009">
        <v>-0.18238983653516844</v>
      </c>
      <c r="K436" s="436"/>
      <c r="L436" s="436"/>
      <c r="M436" s="1206" t="s">
        <v>153</v>
      </c>
      <c r="N436" s="1206"/>
      <c r="O436" s="1010">
        <v>0.16905589693785592</v>
      </c>
      <c r="P436" s="436"/>
      <c r="Q436" s="436"/>
    </row>
    <row r="437" spans="2:17" s="157" customFormat="1" ht="15" customHeight="1" x14ac:dyDescent="0.2">
      <c r="B437" s="1187"/>
      <c r="C437" s="1190" t="s">
        <v>413</v>
      </c>
      <c r="D437" s="1187"/>
      <c r="E437" s="1008">
        <v>0.13761574975645555</v>
      </c>
      <c r="F437" s="436"/>
      <c r="G437" s="436"/>
      <c r="H437" s="1206" t="s">
        <v>153</v>
      </c>
      <c r="I437" s="1206"/>
      <c r="J437" s="1009">
        <v>0.17085430007853206</v>
      </c>
      <c r="K437" s="436"/>
      <c r="L437" s="436"/>
      <c r="M437" s="1206" t="s">
        <v>400</v>
      </c>
      <c r="N437" s="1206"/>
      <c r="O437" s="1010">
        <v>0.162941322164049</v>
      </c>
      <c r="P437" s="436"/>
      <c r="Q437" s="436"/>
    </row>
    <row r="438" spans="2:17" s="157" customFormat="1" ht="15" customHeight="1" x14ac:dyDescent="0.2">
      <c r="B438" s="1187"/>
      <c r="C438" s="1190" t="s">
        <v>414</v>
      </c>
      <c r="D438" s="1187"/>
      <c r="E438" s="1008">
        <v>0.13723313430601541</v>
      </c>
      <c r="F438" s="436"/>
      <c r="G438" s="436"/>
      <c r="H438" s="1206" t="s">
        <v>415</v>
      </c>
      <c r="I438" s="1206"/>
      <c r="J438" s="1009">
        <v>-0.16866351901196933</v>
      </c>
      <c r="K438" s="436"/>
      <c r="L438" s="436"/>
      <c r="M438" s="1206" t="s">
        <v>416</v>
      </c>
      <c r="N438" s="1206"/>
      <c r="O438" s="1010">
        <v>-0.16123975992384537</v>
      </c>
      <c r="P438" s="436"/>
      <c r="Q438" s="436"/>
    </row>
    <row r="439" spans="2:17" s="157" customFormat="1" ht="15" customHeight="1" x14ac:dyDescent="0.2">
      <c r="B439" s="1187"/>
      <c r="C439" s="1190" t="s">
        <v>303</v>
      </c>
      <c r="D439" s="1187"/>
      <c r="E439" s="1008">
        <v>0.11984770674040078</v>
      </c>
      <c r="F439" s="436"/>
      <c r="G439" s="436"/>
      <c r="H439" s="1206" t="s">
        <v>379</v>
      </c>
      <c r="I439" s="1206"/>
      <c r="J439" s="1009">
        <v>-0.16643383515740728</v>
      </c>
      <c r="K439" s="436"/>
      <c r="L439" s="436"/>
      <c r="M439" s="1206" t="s">
        <v>382</v>
      </c>
      <c r="N439" s="1206"/>
      <c r="O439" s="1010">
        <v>0.15448727572687709</v>
      </c>
      <c r="P439" s="436"/>
      <c r="Q439" s="436"/>
    </row>
    <row r="440" spans="2:17" s="157" customFormat="1" ht="15" customHeight="1" x14ac:dyDescent="0.2">
      <c r="B440" s="1187"/>
      <c r="C440" s="1190" t="s">
        <v>399</v>
      </c>
      <c r="D440" s="1187"/>
      <c r="E440" s="1008">
        <v>-0.11299341832883668</v>
      </c>
      <c r="F440" s="436"/>
      <c r="G440" s="436"/>
      <c r="H440" s="1206" t="s">
        <v>400</v>
      </c>
      <c r="I440" s="1206"/>
      <c r="J440" s="1009">
        <v>0.16092340185900583</v>
      </c>
      <c r="K440" s="436"/>
      <c r="L440" s="436"/>
      <c r="M440" s="1206" t="s">
        <v>156</v>
      </c>
      <c r="N440" s="1206"/>
      <c r="O440" s="1010">
        <v>0.15351127272386203</v>
      </c>
      <c r="P440" s="436"/>
      <c r="Q440" s="436"/>
    </row>
    <row r="441" spans="2:17" s="157" customFormat="1" ht="15" customHeight="1" x14ac:dyDescent="0.2">
      <c r="B441" s="1187"/>
      <c r="C441" s="1190" t="s">
        <v>175</v>
      </c>
      <c r="D441" s="1187"/>
      <c r="E441" s="1008">
        <v>0.11250247071460649</v>
      </c>
      <c r="F441" s="436"/>
      <c r="G441" s="436"/>
      <c r="H441" s="1206" t="s">
        <v>417</v>
      </c>
      <c r="I441" s="1206"/>
      <c r="J441" s="1009">
        <v>-0.16083039450238887</v>
      </c>
      <c r="K441" s="436"/>
      <c r="L441" s="436"/>
      <c r="M441" s="1206" t="s">
        <v>388</v>
      </c>
      <c r="N441" s="1206"/>
      <c r="O441" s="1010">
        <v>0.14177729458837932</v>
      </c>
      <c r="P441" s="436"/>
      <c r="Q441" s="436"/>
    </row>
    <row r="442" spans="2:17" s="157" customFormat="1" ht="15" customHeight="1" x14ac:dyDescent="0.2">
      <c r="B442" s="1187"/>
      <c r="C442" s="1190" t="s">
        <v>418</v>
      </c>
      <c r="D442" s="1187"/>
      <c r="E442" s="1008">
        <v>0.11046872371779203</v>
      </c>
      <c r="F442" s="436"/>
      <c r="G442" s="436"/>
      <c r="H442" s="1206" t="s">
        <v>419</v>
      </c>
      <c r="I442" s="1206"/>
      <c r="J442" s="1009">
        <v>-0.14927982100123016</v>
      </c>
      <c r="K442" s="436"/>
      <c r="L442" s="436"/>
      <c r="M442" s="1206" t="s">
        <v>397</v>
      </c>
      <c r="N442" s="1206"/>
      <c r="O442" s="1010">
        <v>0.13771423377883643</v>
      </c>
      <c r="P442" s="436"/>
      <c r="Q442" s="436"/>
    </row>
    <row r="443" spans="2:17" s="157" customFormat="1" ht="15" customHeight="1" x14ac:dyDescent="0.2">
      <c r="B443" s="1187"/>
      <c r="C443" s="1190" t="s">
        <v>420</v>
      </c>
      <c r="D443" s="1187"/>
      <c r="E443" s="1008">
        <v>0.10933610212260543</v>
      </c>
      <c r="F443" s="436"/>
      <c r="G443" s="436"/>
      <c r="H443" s="1206" t="s">
        <v>384</v>
      </c>
      <c r="I443" s="1206"/>
      <c r="J443" s="1009">
        <v>-0.14689598286154848</v>
      </c>
      <c r="K443" s="436"/>
      <c r="L443" s="436"/>
      <c r="M443" s="1206" t="s">
        <v>401</v>
      </c>
      <c r="N443" s="1206"/>
      <c r="O443" s="1010">
        <v>0.13638724083240392</v>
      </c>
      <c r="P443" s="436"/>
      <c r="Q443" s="436"/>
    </row>
    <row r="444" spans="2:17" s="157" customFormat="1" ht="15" customHeight="1" x14ac:dyDescent="0.2">
      <c r="B444" s="1187"/>
      <c r="C444" s="1190" t="s">
        <v>421</v>
      </c>
      <c r="D444" s="1187"/>
      <c r="E444" s="1008">
        <v>7.8781806312591324E-2</v>
      </c>
      <c r="F444" s="436"/>
      <c r="G444" s="436"/>
      <c r="H444" s="1206" t="s">
        <v>422</v>
      </c>
      <c r="I444" s="1206"/>
      <c r="J444" s="1009">
        <v>-0.14565340009122224</v>
      </c>
      <c r="K444" s="436"/>
      <c r="L444" s="436"/>
      <c r="M444" s="1206" t="s">
        <v>419</v>
      </c>
      <c r="N444" s="1206"/>
      <c r="O444" s="1010">
        <v>0.13530160799723639</v>
      </c>
      <c r="P444" s="436"/>
      <c r="Q444" s="436"/>
    </row>
    <row r="445" spans="2:17" s="157" customFormat="1" ht="15" customHeight="1" x14ac:dyDescent="0.2">
      <c r="B445" s="1187"/>
      <c r="C445" s="1190" t="s">
        <v>405</v>
      </c>
      <c r="D445" s="1187"/>
      <c r="E445" s="1008">
        <v>-7.7102786449486579E-2</v>
      </c>
      <c r="F445" s="436"/>
      <c r="G445" s="436"/>
      <c r="H445" s="1206" t="s">
        <v>395</v>
      </c>
      <c r="I445" s="1206"/>
      <c r="J445" s="1009">
        <v>0.143846157442065</v>
      </c>
      <c r="K445" s="436"/>
      <c r="L445" s="436"/>
      <c r="M445" s="1206" t="s">
        <v>423</v>
      </c>
      <c r="N445" s="1206"/>
      <c r="O445" s="1010">
        <v>-0.12903707281528301</v>
      </c>
      <c r="P445" s="436"/>
      <c r="Q445" s="436"/>
    </row>
    <row r="446" spans="2:17" s="157" customFormat="1" ht="15" customHeight="1" x14ac:dyDescent="0.2">
      <c r="C446" s="1190" t="s">
        <v>424</v>
      </c>
      <c r="D446" s="1187"/>
      <c r="E446" s="1008">
        <v>-7.5630812172110151E-2</v>
      </c>
      <c r="F446" s="436"/>
      <c r="G446" s="436"/>
      <c r="H446" s="1206" t="s">
        <v>425</v>
      </c>
      <c r="I446" s="1206"/>
      <c r="J446" s="1009">
        <v>-0.13877958937050464</v>
      </c>
      <c r="K446" s="436"/>
      <c r="L446" s="436"/>
      <c r="M446" s="1206" t="s">
        <v>417</v>
      </c>
      <c r="N446" s="1206"/>
      <c r="O446" s="1010">
        <v>0.1218999937318591</v>
      </c>
      <c r="P446" s="436"/>
      <c r="Q446" s="436"/>
    </row>
    <row r="447" spans="2:17" s="157" customFormat="1" ht="15" customHeight="1" x14ac:dyDescent="0.2">
      <c r="C447" s="1190" t="s">
        <v>426</v>
      </c>
      <c r="D447" s="1187"/>
      <c r="E447" s="1008">
        <v>7.3629896781280305E-2</v>
      </c>
      <c r="F447" s="436"/>
      <c r="G447" s="436"/>
      <c r="H447" s="1206" t="s">
        <v>389</v>
      </c>
      <c r="I447" s="1206"/>
      <c r="J447" s="1009">
        <v>-0.13711489967341009</v>
      </c>
      <c r="K447" s="436"/>
      <c r="L447" s="436"/>
      <c r="M447" s="1206" t="s">
        <v>175</v>
      </c>
      <c r="N447" s="1206"/>
      <c r="O447" s="1010">
        <v>0.12065195289060282</v>
      </c>
      <c r="P447" s="436"/>
      <c r="Q447" s="436"/>
    </row>
    <row r="448" spans="2:17" s="157" customFormat="1" ht="15" customHeight="1" x14ac:dyDescent="0.2">
      <c r="C448" s="1190" t="s">
        <v>427</v>
      </c>
      <c r="D448" s="1187"/>
      <c r="E448" s="1008">
        <v>6.8195774160675529E-2</v>
      </c>
      <c r="F448" s="436"/>
      <c r="G448" s="436"/>
      <c r="H448" s="1206" t="s">
        <v>391</v>
      </c>
      <c r="I448" s="1206"/>
      <c r="J448" s="1009">
        <v>0.13600983263811345</v>
      </c>
      <c r="K448" s="436"/>
      <c r="L448" s="436"/>
      <c r="M448" s="1206" t="s">
        <v>414</v>
      </c>
      <c r="N448" s="1206"/>
      <c r="O448" s="1010">
        <v>0.12029080783942452</v>
      </c>
      <c r="P448" s="436"/>
      <c r="Q448" s="436"/>
    </row>
    <row r="449" spans="3:17" s="157" customFormat="1" ht="15" customHeight="1" x14ac:dyDescent="0.2">
      <c r="C449" s="1190" t="s">
        <v>428</v>
      </c>
      <c r="D449" s="1187"/>
      <c r="E449" s="1008">
        <v>6.7888199601272639E-2</v>
      </c>
      <c r="F449" s="436"/>
      <c r="G449" s="436"/>
      <c r="H449" s="1206" t="s">
        <v>429</v>
      </c>
      <c r="I449" s="1206"/>
      <c r="J449" s="1009">
        <v>-0.13112939736031071</v>
      </c>
      <c r="K449" s="436"/>
      <c r="L449" s="436"/>
      <c r="M449" s="1206" t="s">
        <v>430</v>
      </c>
      <c r="N449" s="1206"/>
      <c r="O449" s="1010">
        <v>0.1202506717678872</v>
      </c>
      <c r="P449" s="436"/>
      <c r="Q449" s="436"/>
    </row>
    <row r="450" spans="3:17" s="157" customFormat="1" ht="15" customHeight="1" x14ac:dyDescent="0.2">
      <c r="C450" s="1190" t="s">
        <v>431</v>
      </c>
      <c r="D450" s="1187"/>
      <c r="E450" s="1008">
        <v>-6.7466617807164883E-2</v>
      </c>
      <c r="F450" s="436"/>
      <c r="G450" s="436"/>
      <c r="H450" s="1206" t="s">
        <v>380</v>
      </c>
      <c r="I450" s="1206"/>
      <c r="J450" s="1009">
        <v>-0.12184680664910223</v>
      </c>
      <c r="K450" s="436"/>
      <c r="L450" s="436"/>
      <c r="M450" s="1206" t="s">
        <v>407</v>
      </c>
      <c r="N450" s="1206"/>
      <c r="O450" s="1010">
        <v>-0.1123759802690774</v>
      </c>
      <c r="P450" s="436"/>
      <c r="Q450" s="436"/>
    </row>
    <row r="451" spans="3:17" s="157" customFormat="1" ht="15" customHeight="1" x14ac:dyDescent="0.2">
      <c r="C451" s="1190" t="s">
        <v>432</v>
      </c>
      <c r="D451" s="1187"/>
      <c r="E451" s="1008">
        <v>6.6024562543899823E-2</v>
      </c>
      <c r="F451" s="436"/>
      <c r="G451" s="436"/>
      <c r="H451" s="1206" t="s">
        <v>433</v>
      </c>
      <c r="I451" s="1206"/>
      <c r="J451" s="1009">
        <v>-0.12142182034003203</v>
      </c>
      <c r="K451" s="436"/>
      <c r="L451" s="436"/>
      <c r="M451" s="1206" t="s">
        <v>335</v>
      </c>
      <c r="N451" s="1206"/>
      <c r="O451" s="1010">
        <v>-0.1119080838771945</v>
      </c>
      <c r="P451" s="436"/>
      <c r="Q451" s="436"/>
    </row>
    <row r="452" spans="3:17" s="157" customFormat="1" ht="15" customHeight="1" x14ac:dyDescent="0.2">
      <c r="C452" s="1190" t="s">
        <v>434</v>
      </c>
      <c r="D452" s="1187"/>
      <c r="E452" s="1008">
        <v>5.6987322655456155E-2</v>
      </c>
      <c r="F452" s="436"/>
      <c r="G452" s="436"/>
      <c r="H452" s="1206" t="s">
        <v>399</v>
      </c>
      <c r="I452" s="1206"/>
      <c r="J452" s="1009">
        <v>-0.12067452077584105</v>
      </c>
      <c r="K452" s="436"/>
      <c r="L452" s="436"/>
      <c r="M452" s="1206" t="s">
        <v>431</v>
      </c>
      <c r="N452" s="1206"/>
      <c r="O452" s="1010">
        <v>-0.10811045269993932</v>
      </c>
      <c r="P452" s="436"/>
      <c r="Q452" s="436"/>
    </row>
    <row r="453" spans="3:17" s="157" customFormat="1" ht="15" customHeight="1" x14ac:dyDescent="0.2">
      <c r="C453" s="1190" t="s">
        <v>435</v>
      </c>
      <c r="D453" s="1187"/>
      <c r="E453" s="1008">
        <v>-5.6719832043253496E-2</v>
      </c>
      <c r="F453" s="436"/>
      <c r="G453" s="436"/>
      <c r="H453" s="1206" t="s">
        <v>409</v>
      </c>
      <c r="I453" s="1206"/>
      <c r="J453" s="1009">
        <v>0.11863417892194408</v>
      </c>
      <c r="K453" s="436"/>
      <c r="L453" s="436"/>
      <c r="M453" s="1206" t="s">
        <v>408</v>
      </c>
      <c r="N453" s="1206"/>
      <c r="O453" s="1010">
        <v>0.10306463436990455</v>
      </c>
      <c r="P453" s="436"/>
      <c r="Q453" s="436"/>
    </row>
    <row r="454" spans="3:17" s="157" customFormat="1" ht="15" customHeight="1" x14ac:dyDescent="0.2">
      <c r="C454" s="1190" t="s">
        <v>436</v>
      </c>
      <c r="D454" s="1187"/>
      <c r="E454" s="1008">
        <v>5.6112623124062067E-2</v>
      </c>
      <c r="F454" s="436"/>
      <c r="G454" s="436"/>
      <c r="H454" s="1206" t="s">
        <v>420</v>
      </c>
      <c r="I454" s="1206"/>
      <c r="J454" s="1009">
        <v>0.10568191626307169</v>
      </c>
      <c r="K454" s="436"/>
      <c r="L454" s="436"/>
      <c r="M454" s="1206" t="s">
        <v>435</v>
      </c>
      <c r="N454" s="1206"/>
      <c r="O454" s="1010">
        <v>-9.9433510872275671E-2</v>
      </c>
      <c r="P454" s="436"/>
      <c r="Q454" s="436"/>
    </row>
    <row r="455" spans="3:17" s="157" customFormat="1" ht="15" customHeight="1" x14ac:dyDescent="0.2">
      <c r="C455" s="1190" t="s">
        <v>437</v>
      </c>
      <c r="D455" s="1187"/>
      <c r="E455" s="1008">
        <v>-5.5718407978262725E-2</v>
      </c>
      <c r="F455" s="436"/>
      <c r="G455" s="436"/>
      <c r="H455" s="1206" t="s">
        <v>438</v>
      </c>
      <c r="I455" s="1206"/>
      <c r="J455" s="1009">
        <v>-0.10252420033001046</v>
      </c>
      <c r="K455" s="436"/>
      <c r="L455" s="436"/>
      <c r="M455" s="1206" t="s">
        <v>398</v>
      </c>
      <c r="N455" s="1206"/>
      <c r="O455" s="1010">
        <v>9.4030131146159213E-2</v>
      </c>
      <c r="P455" s="436"/>
      <c r="Q455" s="436"/>
    </row>
    <row r="456" spans="3:17" s="157" customFormat="1" ht="15" customHeight="1" x14ac:dyDescent="0.2">
      <c r="C456" s="1190" t="s">
        <v>412</v>
      </c>
      <c r="D456" s="1187"/>
      <c r="E456" s="1008">
        <v>-5.1365982280040544E-2</v>
      </c>
      <c r="F456" s="436"/>
      <c r="G456" s="436"/>
      <c r="H456" s="1206" t="s">
        <v>439</v>
      </c>
      <c r="I456" s="1206"/>
      <c r="J456" s="1009">
        <v>-0.10116176297313395</v>
      </c>
      <c r="K456" s="436"/>
      <c r="L456" s="436"/>
      <c r="M456" s="1206" t="s">
        <v>436</v>
      </c>
      <c r="N456" s="1206"/>
      <c r="O456" s="1010">
        <v>8.8097009555676148E-2</v>
      </c>
      <c r="P456" s="436"/>
      <c r="Q456" s="436"/>
    </row>
    <row r="457" spans="3:17" s="157" customFormat="1" ht="15" customHeight="1" x14ac:dyDescent="0.2">
      <c r="C457" s="1190" t="s">
        <v>423</v>
      </c>
      <c r="D457" s="1187"/>
      <c r="E457" s="1008">
        <v>-5.1148539697569592E-2</v>
      </c>
      <c r="F457" s="436"/>
      <c r="G457" s="436"/>
      <c r="H457" s="1206" t="s">
        <v>418</v>
      </c>
      <c r="I457" s="1206"/>
      <c r="J457" s="1009">
        <v>9.6529353096651158E-2</v>
      </c>
      <c r="K457" s="436"/>
      <c r="L457" s="436"/>
      <c r="M457" s="1206" t="s">
        <v>385</v>
      </c>
      <c r="N457" s="1206"/>
      <c r="O457" s="1010">
        <v>8.6480164166869794E-2</v>
      </c>
      <c r="P457" s="436"/>
      <c r="Q457" s="436"/>
    </row>
    <row r="458" spans="3:17" s="157" customFormat="1" ht="15" customHeight="1" x14ac:dyDescent="0.2">
      <c r="C458" s="1190" t="s">
        <v>440</v>
      </c>
      <c r="D458" s="1187"/>
      <c r="E458" s="1008">
        <v>4.5864112197496476E-2</v>
      </c>
      <c r="F458" s="436"/>
      <c r="G458" s="436"/>
      <c r="H458" s="1206" t="s">
        <v>441</v>
      </c>
      <c r="I458" s="1206"/>
      <c r="J458" s="1009">
        <v>-9.2387562854643224E-2</v>
      </c>
      <c r="K458" s="436"/>
      <c r="L458" s="436"/>
      <c r="M458" s="1206" t="s">
        <v>410</v>
      </c>
      <c r="N458" s="1206"/>
      <c r="O458" s="1010">
        <v>8.6217072244870199E-2</v>
      </c>
      <c r="P458" s="436"/>
      <c r="Q458" s="436"/>
    </row>
    <row r="459" spans="3:17" s="157" customFormat="1" ht="15" customHeight="1" x14ac:dyDescent="0.2">
      <c r="C459" s="1190" t="s">
        <v>442</v>
      </c>
      <c r="D459" s="1187"/>
      <c r="E459" s="1008">
        <v>-4.5336349228160128E-2</v>
      </c>
      <c r="F459" s="436"/>
      <c r="G459" s="436"/>
      <c r="H459" s="1206" t="s">
        <v>348</v>
      </c>
      <c r="I459" s="1206"/>
      <c r="J459" s="1009">
        <v>-8.8886502876245693E-2</v>
      </c>
      <c r="K459" s="436"/>
      <c r="L459" s="436"/>
      <c r="M459" s="1206" t="s">
        <v>424</v>
      </c>
      <c r="N459" s="1206"/>
      <c r="O459" s="1010">
        <v>-8.3018928374219966E-2</v>
      </c>
      <c r="P459" s="436"/>
      <c r="Q459" s="436"/>
    </row>
    <row r="460" spans="3:17" s="157" customFormat="1" ht="15" customHeight="1" x14ac:dyDescent="0.2">
      <c r="C460" s="1190" t="s">
        <v>411</v>
      </c>
      <c r="D460" s="1187"/>
      <c r="E460" s="1008">
        <v>-4.309551824721207E-2</v>
      </c>
      <c r="F460" s="436"/>
      <c r="G460" s="436"/>
      <c r="H460" s="1206" t="s">
        <v>406</v>
      </c>
      <c r="I460" s="1206"/>
      <c r="J460" s="1009">
        <v>-8.7994203560824227E-2</v>
      </c>
      <c r="K460" s="436"/>
      <c r="L460" s="436"/>
      <c r="M460" s="1206" t="s">
        <v>443</v>
      </c>
      <c r="N460" s="1206"/>
      <c r="O460" s="1010">
        <v>8.2567991099476643E-2</v>
      </c>
      <c r="P460" s="436"/>
      <c r="Q460" s="436"/>
    </row>
    <row r="461" spans="3:17" s="157" customFormat="1" ht="15" customHeight="1" x14ac:dyDescent="0.2">
      <c r="C461" s="1190" t="s">
        <v>444</v>
      </c>
      <c r="D461" s="1187"/>
      <c r="E461" s="1008">
        <v>4.1539055202164651E-2</v>
      </c>
      <c r="F461" s="436"/>
      <c r="G461" s="436"/>
      <c r="H461" s="1206" t="s">
        <v>445</v>
      </c>
      <c r="I461" s="1206"/>
      <c r="J461" s="1009">
        <v>-8.726404416864092E-2</v>
      </c>
      <c r="K461" s="436"/>
      <c r="L461" s="436"/>
      <c r="M461" s="1206" t="s">
        <v>396</v>
      </c>
      <c r="N461" s="1206"/>
      <c r="O461" s="1010">
        <v>8.1226142501916759E-2</v>
      </c>
      <c r="P461" s="436"/>
      <c r="Q461" s="436"/>
    </row>
    <row r="462" spans="3:17" s="157" customFormat="1" ht="15" customHeight="1" x14ac:dyDescent="0.2">
      <c r="C462" s="1190" t="s">
        <v>446</v>
      </c>
      <c r="D462" s="1187"/>
      <c r="E462" s="1008">
        <v>-3.5389747266159573E-2</v>
      </c>
      <c r="F462" s="436"/>
      <c r="G462" s="436"/>
      <c r="H462" s="1206" t="s">
        <v>414</v>
      </c>
      <c r="I462" s="1206"/>
      <c r="J462" s="1009">
        <v>7.7692152721509714E-2</v>
      </c>
      <c r="K462" s="436"/>
      <c r="L462" s="436"/>
      <c r="M462" s="1206" t="s">
        <v>422</v>
      </c>
      <c r="N462" s="1206"/>
      <c r="O462" s="1010">
        <v>-8.1143122738908113E-2</v>
      </c>
      <c r="P462" s="436"/>
      <c r="Q462" s="436"/>
    </row>
    <row r="463" spans="3:17" s="157" customFormat="1" ht="15" customHeight="1" x14ac:dyDescent="0.2">
      <c r="C463" s="1190" t="s">
        <v>447</v>
      </c>
      <c r="D463" s="1187"/>
      <c r="E463" s="1008">
        <v>-3.2136447412153893E-2</v>
      </c>
      <c r="F463" s="436"/>
      <c r="G463" s="436"/>
      <c r="H463" s="1206" t="s">
        <v>175</v>
      </c>
      <c r="I463" s="1206"/>
      <c r="J463" s="1009">
        <v>7.6629323822667544E-2</v>
      </c>
      <c r="K463" s="436"/>
      <c r="L463" s="436"/>
      <c r="M463" s="1206" t="s">
        <v>448</v>
      </c>
      <c r="N463" s="1206"/>
      <c r="O463" s="1010">
        <v>8.0801111685681881E-2</v>
      </c>
      <c r="P463" s="436"/>
      <c r="Q463" s="436"/>
    </row>
    <row r="464" spans="3:17" s="157" customFormat="1" ht="15" customHeight="1" x14ac:dyDescent="0.2">
      <c r="C464" s="1190" t="s">
        <v>449</v>
      </c>
      <c r="D464" s="1187"/>
      <c r="E464" s="1008">
        <v>2.9765702955756142E-2</v>
      </c>
      <c r="F464" s="436"/>
      <c r="G464" s="436"/>
      <c r="H464" s="1206" t="s">
        <v>432</v>
      </c>
      <c r="I464" s="1206"/>
      <c r="J464" s="1009">
        <v>7.5746177320676178E-2</v>
      </c>
      <c r="K464" s="436"/>
      <c r="L464" s="436"/>
      <c r="M464" s="1206" t="s">
        <v>415</v>
      </c>
      <c r="N464" s="1206"/>
      <c r="O464" s="1010">
        <v>7.7498859691682451E-2</v>
      </c>
      <c r="P464" s="436"/>
      <c r="Q464" s="436"/>
    </row>
    <row r="465" spans="3:17" s="157" customFormat="1" ht="15" customHeight="1" x14ac:dyDescent="0.2">
      <c r="C465" s="1190" t="s">
        <v>450</v>
      </c>
      <c r="D465" s="1187"/>
      <c r="E465" s="1008">
        <v>-2.2861319710765198E-2</v>
      </c>
      <c r="F465" s="436"/>
      <c r="G465" s="436"/>
      <c r="H465" s="1206" t="s">
        <v>421</v>
      </c>
      <c r="I465" s="1206"/>
      <c r="J465" s="1009">
        <v>6.8936859057860553E-2</v>
      </c>
      <c r="K465" s="436"/>
      <c r="L465" s="436"/>
      <c r="M465" s="1206" t="s">
        <v>442</v>
      </c>
      <c r="N465" s="1206"/>
      <c r="O465" s="1010">
        <v>7.6780234990862631E-2</v>
      </c>
      <c r="P465" s="436"/>
      <c r="Q465" s="436"/>
    </row>
    <row r="466" spans="3:17" s="157" customFormat="1" ht="15" customHeight="1" x14ac:dyDescent="0.2">
      <c r="C466" s="1190" t="s">
        <v>451</v>
      </c>
      <c r="D466" s="1187"/>
      <c r="E466" s="1008">
        <v>-2.075346458442013E-2</v>
      </c>
      <c r="F466" s="436"/>
      <c r="G466" s="436"/>
      <c r="H466" s="1206" t="s">
        <v>426</v>
      </c>
      <c r="I466" s="1206"/>
      <c r="J466" s="1009">
        <v>-6.8464279321595295E-2</v>
      </c>
      <c r="K466" s="436"/>
      <c r="L466" s="436"/>
      <c r="M466" s="1206" t="s">
        <v>413</v>
      </c>
      <c r="N466" s="1206"/>
      <c r="O466" s="1010">
        <v>7.286817365788481E-2</v>
      </c>
      <c r="P466" s="436"/>
      <c r="Q466" s="436"/>
    </row>
    <row r="467" spans="3:17" s="157" customFormat="1" ht="15" customHeight="1" x14ac:dyDescent="0.2">
      <c r="C467" s="1190" t="s">
        <v>448</v>
      </c>
      <c r="D467" s="1187"/>
      <c r="E467" s="1008">
        <v>1.9694726775577012E-2</v>
      </c>
      <c r="F467" s="436"/>
      <c r="G467" s="436"/>
      <c r="H467" s="1206" t="s">
        <v>416</v>
      </c>
      <c r="I467" s="1206"/>
      <c r="J467" s="1009">
        <v>-6.6990682235821053E-2</v>
      </c>
      <c r="K467" s="436"/>
      <c r="L467" s="436"/>
      <c r="M467" s="1206" t="s">
        <v>409</v>
      </c>
      <c r="N467" s="1206"/>
      <c r="O467" s="1010">
        <v>6.8241352814929351E-2</v>
      </c>
      <c r="P467" s="436"/>
      <c r="Q467" s="436"/>
    </row>
    <row r="468" spans="3:17" s="157" customFormat="1" ht="15" customHeight="1" x14ac:dyDescent="0.2">
      <c r="C468" s="1190" t="s">
        <v>335</v>
      </c>
      <c r="D468" s="1187"/>
      <c r="E468" s="1008">
        <v>-1.6294222616678806E-2</v>
      </c>
      <c r="F468" s="436"/>
      <c r="G468" s="436"/>
      <c r="H468" s="1206" t="s">
        <v>303</v>
      </c>
      <c r="I468" s="1206"/>
      <c r="J468" s="1009">
        <v>6.6696242760821867E-2</v>
      </c>
      <c r="K468" s="436"/>
      <c r="L468" s="436"/>
      <c r="M468" s="1206" t="s">
        <v>445</v>
      </c>
      <c r="N468" s="1206"/>
      <c r="O468" s="1010">
        <v>6.8150807027082219E-2</v>
      </c>
      <c r="P468" s="436"/>
      <c r="Q468" s="436"/>
    </row>
    <row r="469" spans="3:17" s="157" customFormat="1" ht="15" customHeight="1" x14ac:dyDescent="0.2">
      <c r="C469" s="1190" t="s">
        <v>452</v>
      </c>
      <c r="D469" s="1187"/>
      <c r="E469" s="1008">
        <v>-1.4243269015038716E-2</v>
      </c>
      <c r="F469" s="436"/>
      <c r="G469" s="436"/>
      <c r="H469" s="1206" t="s">
        <v>430</v>
      </c>
      <c r="I469" s="1206"/>
      <c r="J469" s="1009">
        <v>-5.8386224128478645E-2</v>
      </c>
      <c r="K469" s="436"/>
      <c r="L469" s="436"/>
      <c r="M469" s="1206" t="s">
        <v>441</v>
      </c>
      <c r="N469" s="1206"/>
      <c r="O469" s="1010">
        <v>6.5859432997254705E-2</v>
      </c>
      <c r="P469" s="436"/>
      <c r="Q469" s="436"/>
    </row>
    <row r="470" spans="3:17" s="157" customFormat="1" ht="15" customHeight="1" x14ac:dyDescent="0.2">
      <c r="C470" s="1190" t="s">
        <v>348</v>
      </c>
      <c r="D470" s="1187"/>
      <c r="E470" s="1008">
        <v>1.3120956027279055E-2</v>
      </c>
      <c r="F470" s="436"/>
      <c r="G470" s="436"/>
      <c r="H470" s="1206" t="s">
        <v>394</v>
      </c>
      <c r="I470" s="1206"/>
      <c r="J470" s="1009">
        <v>-5.5365291249197715E-2</v>
      </c>
      <c r="K470" s="436"/>
      <c r="L470" s="436"/>
      <c r="M470" s="1206" t="s">
        <v>446</v>
      </c>
      <c r="N470" s="1206"/>
      <c r="O470" s="1010">
        <v>6.1940372265527059E-2</v>
      </c>
      <c r="P470" s="436"/>
      <c r="Q470" s="436"/>
    </row>
    <row r="471" spans="3:17" s="157" customFormat="1" ht="15" customHeight="1" x14ac:dyDescent="0.2">
      <c r="C471" s="1190" t="s">
        <v>453</v>
      </c>
      <c r="D471" s="1187"/>
      <c r="E471" s="1008">
        <v>-1.1560319551452234E-2</v>
      </c>
      <c r="F471" s="436"/>
      <c r="G471" s="436"/>
      <c r="H471" s="1206" t="s">
        <v>454</v>
      </c>
      <c r="I471" s="1206"/>
      <c r="J471" s="1009">
        <v>-5.2990489712706416E-2</v>
      </c>
      <c r="K471" s="436"/>
      <c r="L471" s="436"/>
      <c r="M471" s="1206" t="s">
        <v>454</v>
      </c>
      <c r="N471" s="1206"/>
      <c r="O471" s="1010">
        <v>-6.1436447226469702E-2</v>
      </c>
      <c r="P471" s="436"/>
      <c r="Q471" s="436"/>
    </row>
    <row r="472" spans="3:17" s="157" customFormat="1" ht="15" customHeight="1" x14ac:dyDescent="0.2">
      <c r="C472" s="1190" t="s">
        <v>455</v>
      </c>
      <c r="D472" s="1187"/>
      <c r="E472" s="1008">
        <v>1.0556551752569266E-2</v>
      </c>
      <c r="F472" s="436"/>
      <c r="G472" s="436"/>
      <c r="H472" s="1206" t="s">
        <v>434</v>
      </c>
      <c r="I472" s="1206"/>
      <c r="J472" s="1009">
        <v>5.2830936376773795E-2</v>
      </c>
      <c r="K472" s="436"/>
      <c r="L472" s="436"/>
      <c r="M472" s="1206" t="s">
        <v>404</v>
      </c>
      <c r="N472" s="1206"/>
      <c r="O472" s="1010">
        <v>6.0748369657209929E-2</v>
      </c>
      <c r="P472" s="436"/>
      <c r="Q472" s="436"/>
    </row>
    <row r="473" spans="3:17" s="157" customFormat="1" ht="15" customHeight="1" x14ac:dyDescent="0.2">
      <c r="C473" s="1190" t="s">
        <v>430</v>
      </c>
      <c r="D473" s="1187"/>
      <c r="E473" s="1008">
        <v>7.26534246245475E-3</v>
      </c>
      <c r="F473" s="436"/>
      <c r="G473" s="436"/>
      <c r="H473" s="1206" t="s">
        <v>437</v>
      </c>
      <c r="I473" s="1206"/>
      <c r="J473" s="1009">
        <v>-5.0715096948899682E-2</v>
      </c>
      <c r="K473" s="436"/>
      <c r="L473" s="436"/>
      <c r="M473" s="1206" t="s">
        <v>348</v>
      </c>
      <c r="N473" s="1206"/>
      <c r="O473" s="1010">
        <v>5.8591925375137022E-2</v>
      </c>
      <c r="P473" s="436"/>
      <c r="Q473" s="436"/>
    </row>
    <row r="474" spans="3:17" s="157" customFormat="1" ht="15" customHeight="1" x14ac:dyDescent="0.2">
      <c r="C474" s="1190" t="s">
        <v>456</v>
      </c>
      <c r="D474" s="1187"/>
      <c r="E474" s="1008">
        <v>5.7692533316974718E-3</v>
      </c>
      <c r="F474" s="436"/>
      <c r="G474" s="436"/>
      <c r="H474" s="1206" t="s">
        <v>428</v>
      </c>
      <c r="I474" s="1206"/>
      <c r="J474" s="1009">
        <v>4.9929841757978495E-2</v>
      </c>
      <c r="K474" s="436"/>
      <c r="L474" s="436"/>
      <c r="M474" s="1206" t="s">
        <v>420</v>
      </c>
      <c r="N474" s="1206"/>
      <c r="O474" s="1010">
        <v>4.9396347420652083E-2</v>
      </c>
      <c r="P474" s="436"/>
      <c r="Q474" s="436"/>
    </row>
    <row r="475" spans="3:17" s="157" customFormat="1" ht="15" customHeight="1" x14ac:dyDescent="0.2">
      <c r="C475" s="1190" t="s">
        <v>457</v>
      </c>
      <c r="D475" s="1187"/>
      <c r="E475" s="1008">
        <v>-5.1800798864454082E-3</v>
      </c>
      <c r="F475" s="436"/>
      <c r="G475" s="436"/>
      <c r="H475" s="1206" t="s">
        <v>412</v>
      </c>
      <c r="I475" s="1206"/>
      <c r="J475" s="1009">
        <v>-4.7872186517891428E-2</v>
      </c>
      <c r="K475" s="436"/>
      <c r="L475" s="436"/>
      <c r="M475" s="1206" t="s">
        <v>452</v>
      </c>
      <c r="N475" s="1206"/>
      <c r="O475" s="1010">
        <v>-4.6947182471124289E-2</v>
      </c>
      <c r="P475" s="436"/>
      <c r="Q475" s="436"/>
    </row>
    <row r="476" spans="3:17" s="157" customFormat="1" ht="15" customHeight="1" x14ac:dyDescent="0.2">
      <c r="C476" s="1190" t="s">
        <v>458</v>
      </c>
      <c r="D476" s="1187"/>
      <c r="E476" s="1008">
        <v>4.4056234347905083E-3</v>
      </c>
      <c r="F476" s="436"/>
      <c r="G476" s="436"/>
      <c r="H476" s="1206" t="s">
        <v>444</v>
      </c>
      <c r="I476" s="1206"/>
      <c r="J476" s="1009">
        <v>4.7574385842505916E-2</v>
      </c>
      <c r="K476" s="436"/>
      <c r="L476" s="436"/>
      <c r="M476" s="1206" t="s">
        <v>432</v>
      </c>
      <c r="N476" s="1206"/>
      <c r="O476" s="1010">
        <v>3.9255152113282572E-2</v>
      </c>
      <c r="P476" s="436"/>
      <c r="Q476" s="436"/>
    </row>
    <row r="477" spans="3:17" s="157" customFormat="1" ht="15" customHeight="1" x14ac:dyDescent="0.2">
      <c r="C477" s="1190" t="s">
        <v>459</v>
      </c>
      <c r="D477" s="1187"/>
      <c r="E477" s="1008">
        <v>-4.0580486882181724E-3</v>
      </c>
      <c r="F477" s="436"/>
      <c r="G477" s="436"/>
      <c r="H477" s="1206" t="s">
        <v>424</v>
      </c>
      <c r="I477" s="1206"/>
      <c r="J477" s="1009">
        <v>-4.6759263300710292E-2</v>
      </c>
      <c r="K477" s="436"/>
      <c r="L477" s="436"/>
      <c r="M477" s="1206" t="s">
        <v>402</v>
      </c>
      <c r="N477" s="1206"/>
      <c r="O477" s="1010">
        <v>-3.7237957389574333E-2</v>
      </c>
      <c r="P477" s="436"/>
      <c r="Q477" s="436"/>
    </row>
    <row r="478" spans="3:17" s="157" customFormat="1" ht="15" customHeight="1" x14ac:dyDescent="0.2">
      <c r="C478" s="1190" t="s">
        <v>460</v>
      </c>
      <c r="D478" s="1187"/>
      <c r="E478" s="1011">
        <v>9.6701198037659993E-4</v>
      </c>
      <c r="F478" s="436"/>
      <c r="G478" s="436"/>
      <c r="H478" s="1206" t="s">
        <v>411</v>
      </c>
      <c r="I478" s="1206"/>
      <c r="J478" s="1009">
        <v>-4.4387840351594342E-2</v>
      </c>
      <c r="K478" s="436"/>
      <c r="L478" s="436"/>
      <c r="M478" s="1206" t="s">
        <v>418</v>
      </c>
      <c r="N478" s="1206"/>
      <c r="O478" s="1010">
        <v>3.6806137188172453E-2</v>
      </c>
      <c r="P478" s="436"/>
      <c r="Q478" s="436"/>
    </row>
    <row r="479" spans="3:17" s="157" customFormat="1" ht="15" customHeight="1" x14ac:dyDescent="0.2">
      <c r="C479" s="1190"/>
      <c r="D479" s="1206"/>
      <c r="E479" s="436"/>
      <c r="F479" s="436"/>
      <c r="G479" s="436"/>
      <c r="H479" s="1206" t="s">
        <v>448</v>
      </c>
      <c r="I479" s="1206"/>
      <c r="J479" s="1009">
        <v>4.259818508936089E-2</v>
      </c>
      <c r="K479" s="436"/>
      <c r="L479" s="436"/>
      <c r="M479" s="1206" t="s">
        <v>429</v>
      </c>
      <c r="N479" s="1206"/>
      <c r="O479" s="1010">
        <v>3.5906785234638465E-2</v>
      </c>
      <c r="P479" s="436"/>
      <c r="Q479" s="436"/>
    </row>
    <row r="480" spans="3:17" s="157" customFormat="1" ht="15" customHeight="1" x14ac:dyDescent="0.2">
      <c r="C480" s="1190"/>
      <c r="D480" s="1206"/>
      <c r="E480" s="436"/>
      <c r="F480" s="436"/>
      <c r="G480" s="436"/>
      <c r="H480" s="1206" t="s">
        <v>447</v>
      </c>
      <c r="I480" s="1206"/>
      <c r="J480" s="1009">
        <v>4.172616253915009E-2</v>
      </c>
      <c r="K480" s="436"/>
      <c r="L480" s="436"/>
      <c r="M480" s="1206" t="s">
        <v>426</v>
      </c>
      <c r="N480" s="1206"/>
      <c r="O480" s="1010">
        <v>3.5351096890174766E-2</v>
      </c>
      <c r="P480" s="436"/>
      <c r="Q480" s="436"/>
    </row>
    <row r="481" spans="3:17" s="157" customFormat="1" ht="15" customHeight="1" x14ac:dyDescent="0.2">
      <c r="C481" s="1190"/>
      <c r="D481" s="1206"/>
      <c r="E481" s="436"/>
      <c r="F481" s="436"/>
      <c r="G481" s="436"/>
      <c r="H481" s="1206" t="s">
        <v>436</v>
      </c>
      <c r="I481" s="1206"/>
      <c r="J481" s="1009">
        <v>4.0861807228471811E-2</v>
      </c>
      <c r="K481" s="436"/>
      <c r="L481" s="436"/>
      <c r="M481" s="1206" t="s">
        <v>439</v>
      </c>
      <c r="N481" s="1206"/>
      <c r="O481" s="1010">
        <v>3.4836947274159674E-2</v>
      </c>
      <c r="P481" s="436"/>
      <c r="Q481" s="436"/>
    </row>
    <row r="482" spans="3:17" s="157" customFormat="1" ht="15" customHeight="1" x14ac:dyDescent="0.2">
      <c r="C482" s="1190" t="s">
        <v>178</v>
      </c>
      <c r="D482" s="1187"/>
      <c r="E482" s="1187"/>
      <c r="F482" s="436"/>
      <c r="G482" s="436"/>
      <c r="H482" s="1206" t="s">
        <v>446</v>
      </c>
      <c r="I482" s="1206"/>
      <c r="J482" s="1009">
        <v>-4.0814726271991411E-2</v>
      </c>
      <c r="K482" s="436"/>
      <c r="L482" s="436"/>
      <c r="M482" s="1206" t="s">
        <v>450</v>
      </c>
      <c r="N482" s="1206"/>
      <c r="O482" s="1010">
        <v>-3.4572416827465278E-2</v>
      </c>
      <c r="P482" s="436"/>
      <c r="Q482" s="436"/>
    </row>
    <row r="483" spans="3:17" s="157" customFormat="1" ht="15" customHeight="1" x14ac:dyDescent="0.2">
      <c r="C483" s="1190"/>
      <c r="D483" s="1187"/>
      <c r="E483" s="1012" t="s">
        <v>179</v>
      </c>
      <c r="F483" s="436"/>
      <c r="G483" s="436"/>
      <c r="H483" s="1206" t="s">
        <v>435</v>
      </c>
      <c r="I483" s="1206"/>
      <c r="J483" s="1009">
        <v>-3.9481814974911517E-2</v>
      </c>
      <c r="K483" s="436"/>
      <c r="L483" s="436"/>
      <c r="M483" s="1206" t="s">
        <v>461</v>
      </c>
      <c r="N483" s="1206"/>
      <c r="O483" s="1010">
        <v>3.1737078330778913E-2</v>
      </c>
      <c r="P483" s="436"/>
      <c r="Q483" s="436"/>
    </row>
    <row r="484" spans="3:17" s="157" customFormat="1" ht="15" customHeight="1" x14ac:dyDescent="0.2">
      <c r="C484" s="1190" t="s">
        <v>161</v>
      </c>
      <c r="D484" s="1187"/>
      <c r="E484" s="1005">
        <v>0.12316695971186138</v>
      </c>
      <c r="F484" s="436"/>
      <c r="G484" s="436"/>
      <c r="H484" s="1206" t="s">
        <v>443</v>
      </c>
      <c r="I484" s="1206"/>
      <c r="J484" s="1009">
        <v>-3.758148644475362E-2</v>
      </c>
      <c r="K484" s="436"/>
      <c r="L484" s="436"/>
      <c r="M484" s="1206" t="s">
        <v>451</v>
      </c>
      <c r="N484" s="1206"/>
      <c r="O484" s="1010">
        <v>3.165766799248039E-2</v>
      </c>
      <c r="P484" s="436"/>
      <c r="Q484" s="436"/>
    </row>
    <row r="485" spans="3:17" s="157" customFormat="1" ht="15" customHeight="1" x14ac:dyDescent="0.2">
      <c r="C485" s="1190" t="s">
        <v>375</v>
      </c>
      <c r="D485" s="1187"/>
      <c r="E485" s="1008">
        <v>0.34708148108846804</v>
      </c>
      <c r="F485" s="436"/>
      <c r="G485" s="436"/>
      <c r="H485" s="1206" t="s">
        <v>457</v>
      </c>
      <c r="I485" s="1206"/>
      <c r="J485" s="1009">
        <v>-3.7426089751472678E-2</v>
      </c>
      <c r="K485" s="436"/>
      <c r="L485" s="436"/>
      <c r="M485" s="1206" t="s">
        <v>438</v>
      </c>
      <c r="N485" s="1206"/>
      <c r="O485" s="1010">
        <v>-3.0469654557025778E-2</v>
      </c>
      <c r="P485" s="436"/>
      <c r="Q485" s="436"/>
    </row>
    <row r="486" spans="3:17" s="157" customFormat="1" ht="15" customHeight="1" x14ac:dyDescent="0.2">
      <c r="C486" s="1190" t="s">
        <v>392</v>
      </c>
      <c r="D486" s="1187"/>
      <c r="E486" s="1008">
        <v>3.4541806267859639E-2</v>
      </c>
      <c r="F486" s="436"/>
      <c r="G486" s="436"/>
      <c r="H486" s="1206" t="s">
        <v>450</v>
      </c>
      <c r="I486" s="1206"/>
      <c r="J486" s="1009">
        <v>-3.6678792804736009E-2</v>
      </c>
      <c r="K486" s="436"/>
      <c r="L486" s="436"/>
      <c r="M486" s="1206" t="s">
        <v>457</v>
      </c>
      <c r="N486" s="1206"/>
      <c r="O486" s="1010">
        <v>-2.5157564286979652E-2</v>
      </c>
      <c r="P486" s="436"/>
      <c r="Q486" s="436"/>
    </row>
    <row r="487" spans="3:17" s="157" customFormat="1" ht="15" customHeight="1" x14ac:dyDescent="0.2">
      <c r="C487" s="1190" t="s">
        <v>444</v>
      </c>
      <c r="D487" s="1187"/>
      <c r="E487" s="1008">
        <v>1.7254931070884822E-3</v>
      </c>
      <c r="F487" s="436"/>
      <c r="G487" s="436"/>
      <c r="H487" s="1206" t="s">
        <v>405</v>
      </c>
      <c r="I487" s="1206"/>
      <c r="J487" s="1009">
        <v>-3.6576035335657231E-2</v>
      </c>
      <c r="K487" s="436"/>
      <c r="L487" s="436"/>
      <c r="M487" s="1206" t="s">
        <v>449</v>
      </c>
      <c r="N487" s="1206"/>
      <c r="O487" s="1010">
        <v>-2.2662672853182103E-2</v>
      </c>
      <c r="P487" s="436"/>
      <c r="Q487" s="436"/>
    </row>
    <row r="488" spans="3:17" s="157" customFormat="1" ht="15" customHeight="1" x14ac:dyDescent="0.2">
      <c r="C488" s="1190" t="s">
        <v>430</v>
      </c>
      <c r="D488" s="1187"/>
      <c r="E488" s="1008">
        <v>5.2785201096748049E-5</v>
      </c>
      <c r="F488" s="436"/>
      <c r="G488" s="436"/>
      <c r="H488" s="1206" t="s">
        <v>449</v>
      </c>
      <c r="I488" s="1206"/>
      <c r="J488" s="1009">
        <v>-3.3380159314213585E-2</v>
      </c>
      <c r="K488" s="436"/>
      <c r="L488" s="436"/>
      <c r="M488" s="1206" t="s">
        <v>437</v>
      </c>
      <c r="N488" s="1206"/>
      <c r="O488" s="1010">
        <v>-2.215533175377854E-2</v>
      </c>
      <c r="P488" s="436"/>
      <c r="Q488" s="436"/>
    </row>
    <row r="489" spans="3:17" s="157" customFormat="1" ht="15" customHeight="1" x14ac:dyDescent="0.2">
      <c r="C489" s="1190" t="s">
        <v>418</v>
      </c>
      <c r="D489" s="1187"/>
      <c r="E489" s="1008">
        <v>1.2203338919837867E-2</v>
      </c>
      <c r="F489" s="436"/>
      <c r="G489" s="436"/>
      <c r="H489" s="1206" t="s">
        <v>452</v>
      </c>
      <c r="I489" s="1206"/>
      <c r="J489" s="1009">
        <v>-3.1412337529884808E-2</v>
      </c>
      <c r="K489" s="436"/>
      <c r="L489" s="436"/>
      <c r="M489" s="1206" t="s">
        <v>433</v>
      </c>
      <c r="N489" s="1206"/>
      <c r="O489" s="1010">
        <v>-2.2053760302867268E-2</v>
      </c>
      <c r="P489" s="436"/>
      <c r="Q489" s="436"/>
    </row>
    <row r="490" spans="3:17" s="157" customFormat="1" ht="15" customHeight="1" x14ac:dyDescent="0.2">
      <c r="C490" s="1190" t="s">
        <v>391</v>
      </c>
      <c r="D490" s="1187"/>
      <c r="E490" s="1008">
        <v>0.17162584517270951</v>
      </c>
      <c r="F490" s="436"/>
      <c r="G490" s="436"/>
      <c r="H490" s="1206" t="s">
        <v>461</v>
      </c>
      <c r="I490" s="1206"/>
      <c r="J490" s="1009">
        <v>-3.1296838158664131E-2</v>
      </c>
      <c r="K490" s="436"/>
      <c r="L490" s="436"/>
      <c r="M490" s="1206" t="s">
        <v>456</v>
      </c>
      <c r="N490" s="1206"/>
      <c r="O490" s="1010">
        <v>-1.9883237075603636E-2</v>
      </c>
      <c r="P490" s="436"/>
      <c r="Q490" s="436"/>
    </row>
    <row r="491" spans="3:17" s="157" customFormat="1" ht="15" customHeight="1" x14ac:dyDescent="0.2">
      <c r="C491" s="1190" t="s">
        <v>396</v>
      </c>
      <c r="D491" s="1187"/>
      <c r="E491" s="1008">
        <v>7.2437739087971284E-2</v>
      </c>
      <c r="F491" s="436"/>
      <c r="G491" s="436"/>
      <c r="H491" s="1206" t="s">
        <v>431</v>
      </c>
      <c r="I491" s="1206"/>
      <c r="J491" s="1009">
        <v>-2.2650422697632035E-2</v>
      </c>
      <c r="K491" s="436"/>
      <c r="L491" s="436"/>
      <c r="M491" s="1206" t="s">
        <v>460</v>
      </c>
      <c r="N491" s="1206"/>
      <c r="O491" s="1010">
        <v>1.8874265233854614E-2</v>
      </c>
      <c r="P491" s="436"/>
      <c r="Q491" s="436"/>
    </row>
    <row r="492" spans="3:17" s="157" customFormat="1" ht="15" customHeight="1" x14ac:dyDescent="0.2">
      <c r="C492" s="1190" t="s">
        <v>395</v>
      </c>
      <c r="D492" s="1187"/>
      <c r="E492" s="1008">
        <v>0.12378893040626723</v>
      </c>
      <c r="F492" s="436"/>
      <c r="G492" s="436"/>
      <c r="H492" s="1206" t="s">
        <v>460</v>
      </c>
      <c r="I492" s="1206"/>
      <c r="J492" s="1009">
        <v>-2.1611875892564195E-2</v>
      </c>
      <c r="K492" s="436"/>
      <c r="L492" s="436"/>
      <c r="M492" s="1206" t="s">
        <v>403</v>
      </c>
      <c r="N492" s="1206"/>
      <c r="O492" s="1010">
        <v>-1.8706532838636516E-2</v>
      </c>
      <c r="P492" s="436"/>
      <c r="Q492" s="436"/>
    </row>
    <row r="493" spans="3:17" s="157" customFormat="1" ht="15" customHeight="1" x14ac:dyDescent="0.2">
      <c r="C493" s="1190" t="s">
        <v>393</v>
      </c>
      <c r="D493" s="1187"/>
      <c r="E493" s="1008">
        <v>0.14009945599215146</v>
      </c>
      <c r="F493" s="436"/>
      <c r="G493" s="436"/>
      <c r="H493" s="1206" t="s">
        <v>427</v>
      </c>
      <c r="I493" s="1206"/>
      <c r="J493" s="1009">
        <v>1.9432954743757842E-2</v>
      </c>
      <c r="K493" s="436"/>
      <c r="L493" s="436"/>
      <c r="M493" s="1206" t="s">
        <v>427</v>
      </c>
      <c r="N493" s="1206"/>
      <c r="O493" s="1010">
        <v>1.8324869743432101E-2</v>
      </c>
      <c r="P493" s="436"/>
      <c r="Q493" s="436"/>
    </row>
    <row r="494" spans="3:17" s="157" customFormat="1" ht="15" customHeight="1" x14ac:dyDescent="0.2">
      <c r="C494" s="1190" t="s">
        <v>458</v>
      </c>
      <c r="D494" s="1187"/>
      <c r="E494" s="1008">
        <v>1.9409517849175315E-5</v>
      </c>
      <c r="F494" s="436"/>
      <c r="G494" s="436"/>
      <c r="H494" s="1206" t="s">
        <v>413</v>
      </c>
      <c r="I494" s="1206"/>
      <c r="J494" s="1009">
        <v>1.7423727346505744E-2</v>
      </c>
      <c r="K494" s="436"/>
      <c r="L494" s="436"/>
      <c r="M494" s="1206" t="s">
        <v>421</v>
      </c>
      <c r="N494" s="1206"/>
      <c r="O494" s="1010">
        <v>1.7577135529451639E-2</v>
      </c>
      <c r="P494" s="436"/>
      <c r="Q494" s="436"/>
    </row>
    <row r="495" spans="3:17" s="157" customFormat="1" ht="15" customHeight="1" x14ac:dyDescent="0.2">
      <c r="C495" s="1190" t="s">
        <v>405</v>
      </c>
      <c r="D495" s="1187"/>
      <c r="E495" s="1008">
        <v>5.9448396782751309E-3</v>
      </c>
      <c r="F495" s="436"/>
      <c r="G495" s="436"/>
      <c r="H495" s="1206" t="s">
        <v>442</v>
      </c>
      <c r="I495" s="1206"/>
      <c r="J495" s="1009">
        <v>-1.5689940536596135E-2</v>
      </c>
      <c r="K495" s="436"/>
      <c r="L495" s="436"/>
      <c r="M495" s="1206" t="s">
        <v>440</v>
      </c>
      <c r="N495" s="1206"/>
      <c r="O495" s="1010">
        <v>1.5836896541745176E-2</v>
      </c>
      <c r="P495" s="436"/>
      <c r="Q495" s="436"/>
    </row>
    <row r="496" spans="3:17" s="157" customFormat="1" ht="15" customHeight="1" x14ac:dyDescent="0.2">
      <c r="C496" s="1190" t="s">
        <v>384</v>
      </c>
      <c r="D496" s="1187"/>
      <c r="E496" s="1008">
        <v>6.4407539125764621E-2</v>
      </c>
      <c r="F496" s="436"/>
      <c r="G496" s="436"/>
      <c r="H496" s="1206" t="s">
        <v>390</v>
      </c>
      <c r="I496" s="1206"/>
      <c r="J496" s="1009">
        <v>-1.2335243864373725E-2</v>
      </c>
      <c r="K496" s="436"/>
      <c r="L496" s="436"/>
      <c r="M496" s="1206" t="s">
        <v>459</v>
      </c>
      <c r="N496" s="1206"/>
      <c r="O496" s="1010">
        <v>-1.3784495922316833E-2</v>
      </c>
      <c r="P496" s="436"/>
      <c r="Q496" s="436"/>
    </row>
    <row r="497" spans="3:17" s="157" customFormat="1" ht="15" customHeight="1" x14ac:dyDescent="0.2">
      <c r="C497" s="1190" t="s">
        <v>399</v>
      </c>
      <c r="D497" s="1187"/>
      <c r="E497" s="1008">
        <v>1.2767512585635485E-2</v>
      </c>
      <c r="F497" s="436"/>
      <c r="G497" s="436"/>
      <c r="H497" s="1206" t="s">
        <v>423</v>
      </c>
      <c r="I497" s="1206"/>
      <c r="J497" s="1009">
        <v>-8.3111211006520417E-3</v>
      </c>
      <c r="K497" s="436"/>
      <c r="L497" s="436"/>
      <c r="M497" s="1206" t="s">
        <v>455</v>
      </c>
      <c r="N497" s="1206"/>
      <c r="O497" s="1010">
        <v>1.0118873597983042E-2</v>
      </c>
      <c r="P497" s="436"/>
      <c r="Q497" s="436"/>
    </row>
    <row r="498" spans="3:17" s="157" customFormat="1" ht="15" customHeight="1" x14ac:dyDescent="0.2">
      <c r="C498" s="1190" t="s">
        <v>386</v>
      </c>
      <c r="D498" s="1187"/>
      <c r="E498" s="1008">
        <v>2.2527083179296196E-2</v>
      </c>
      <c r="F498" s="436"/>
      <c r="G498" s="436"/>
      <c r="H498" s="1206" t="s">
        <v>458</v>
      </c>
      <c r="I498" s="1206"/>
      <c r="J498" s="1009">
        <v>-7.5903036772781186E-3</v>
      </c>
      <c r="K498" s="436"/>
      <c r="L498" s="436"/>
      <c r="M498" s="1206" t="s">
        <v>458</v>
      </c>
      <c r="N498" s="1206"/>
      <c r="O498" s="1010">
        <v>9.4371171328057838E-3</v>
      </c>
      <c r="P498" s="436"/>
      <c r="Q498" s="436"/>
    </row>
    <row r="499" spans="3:17" s="157" customFormat="1" ht="15" customHeight="1" x14ac:dyDescent="0.2">
      <c r="C499" s="1190" t="s">
        <v>442</v>
      </c>
      <c r="D499" s="1187"/>
      <c r="E499" s="1008">
        <v>2.0553845613376955E-3</v>
      </c>
      <c r="F499" s="436"/>
      <c r="G499" s="436"/>
      <c r="H499" s="1206" t="s">
        <v>456</v>
      </c>
      <c r="I499" s="1206"/>
      <c r="J499" s="1009">
        <v>-5.3358827346906132E-3</v>
      </c>
      <c r="K499" s="436"/>
      <c r="L499" s="436"/>
      <c r="M499" s="1206" t="s">
        <v>434</v>
      </c>
      <c r="N499" s="1206"/>
      <c r="O499" s="1010">
        <v>7.933069172145292E-3</v>
      </c>
      <c r="P499" s="436"/>
      <c r="Q499" s="436"/>
    </row>
    <row r="500" spans="3:17" s="157" customFormat="1" ht="15" customHeight="1" x14ac:dyDescent="0.2">
      <c r="C500" s="1190" t="s">
        <v>421</v>
      </c>
      <c r="D500" s="1187"/>
      <c r="E500" s="1008">
        <v>6.206573005874654E-3</v>
      </c>
      <c r="F500" s="436"/>
      <c r="G500" s="436"/>
      <c r="H500" s="1206" t="s">
        <v>459</v>
      </c>
      <c r="I500" s="1206"/>
      <c r="J500" s="1009">
        <v>-5.0777099347248753E-3</v>
      </c>
      <c r="K500" s="436"/>
      <c r="L500" s="436"/>
      <c r="M500" s="1206" t="s">
        <v>425</v>
      </c>
      <c r="N500" s="1206"/>
      <c r="O500" s="1010">
        <v>7.4299214874246023E-3</v>
      </c>
      <c r="P500" s="436"/>
      <c r="Q500" s="436"/>
    </row>
    <row r="501" spans="3:17" s="157" customFormat="1" ht="15" customHeight="1" x14ac:dyDescent="0.2">
      <c r="C501" s="1190" t="s">
        <v>453</v>
      </c>
      <c r="D501" s="1187"/>
      <c r="E501" s="1008">
        <v>1.3364098813168878E-4</v>
      </c>
      <c r="F501" s="436"/>
      <c r="G501" s="436"/>
      <c r="H501" s="1206" t="s">
        <v>451</v>
      </c>
      <c r="I501" s="1206"/>
      <c r="J501" s="1009">
        <v>-4.2287680524421244E-3</v>
      </c>
      <c r="K501" s="436"/>
      <c r="L501" s="436"/>
      <c r="M501" s="1206" t="s">
        <v>462</v>
      </c>
      <c r="N501" s="1206"/>
      <c r="O501" s="1010">
        <v>-7.2565651680943774E-3</v>
      </c>
      <c r="P501" s="436"/>
      <c r="Q501" s="436"/>
    </row>
    <row r="502" spans="3:17" s="157" customFormat="1" ht="15" customHeight="1" x14ac:dyDescent="0.2">
      <c r="C502" s="1190" t="s">
        <v>457</v>
      </c>
      <c r="D502" s="1187"/>
      <c r="E502" s="1008">
        <v>2.6833227629956272E-5</v>
      </c>
      <c r="F502" s="436"/>
      <c r="G502" s="436"/>
      <c r="H502" s="1206" t="s">
        <v>453</v>
      </c>
      <c r="I502" s="1206"/>
      <c r="J502" s="1009">
        <v>2.1451433532182953E-3</v>
      </c>
      <c r="K502" s="436"/>
      <c r="L502" s="436"/>
      <c r="M502" s="1206" t="s">
        <v>447</v>
      </c>
      <c r="N502" s="1206"/>
      <c r="O502" s="1010">
        <v>-6.5739937306813446E-3</v>
      </c>
      <c r="P502" s="436"/>
      <c r="Q502" s="436"/>
    </row>
    <row r="503" spans="3:17" s="157" customFormat="1" ht="15" customHeight="1" x14ac:dyDescent="0.2">
      <c r="C503" s="1190" t="s">
        <v>431</v>
      </c>
      <c r="D503" s="1187"/>
      <c r="E503" s="1008">
        <v>4.5517445183380573E-3</v>
      </c>
      <c r="F503" s="436"/>
      <c r="G503" s="436"/>
      <c r="H503" s="1206" t="s">
        <v>455</v>
      </c>
      <c r="I503" s="1206"/>
      <c r="J503" s="1009">
        <v>-1.6352151095333305E-3</v>
      </c>
      <c r="K503" s="436"/>
      <c r="L503" s="436"/>
      <c r="M503" s="1206" t="s">
        <v>453</v>
      </c>
      <c r="N503" s="1206"/>
      <c r="O503" s="1010">
        <v>-4.9509096457973963E-3</v>
      </c>
      <c r="P503" s="436"/>
      <c r="Q503" s="436"/>
    </row>
    <row r="504" spans="3:17" s="157" customFormat="1" ht="15" customHeight="1" x14ac:dyDescent="0.2">
      <c r="C504" s="1190" t="s">
        <v>388</v>
      </c>
      <c r="D504" s="1187"/>
      <c r="E504" s="1008">
        <v>0.18727431315395962</v>
      </c>
      <c r="F504" s="436"/>
      <c r="G504" s="436"/>
      <c r="H504" s="1206" t="s">
        <v>462</v>
      </c>
      <c r="I504" s="1206"/>
      <c r="J504" s="1009">
        <v>-1.5925539932393486E-3</v>
      </c>
      <c r="K504" s="436"/>
      <c r="L504" s="436"/>
      <c r="M504" s="1206" t="s">
        <v>444</v>
      </c>
      <c r="N504" s="1206"/>
      <c r="O504" s="1013">
        <v>-1.3779289370700067E-5</v>
      </c>
      <c r="P504" s="436"/>
      <c r="Q504" s="436"/>
    </row>
    <row r="505" spans="3:17" s="157" customFormat="1" ht="15" customHeight="1" x14ac:dyDescent="0.2">
      <c r="C505" s="1190" t="s">
        <v>400</v>
      </c>
      <c r="D505" s="1187"/>
      <c r="E505" s="1008">
        <v>7.7833001777389374E-2</v>
      </c>
      <c r="F505" s="436"/>
      <c r="G505" s="436"/>
      <c r="H505" s="1206" t="s">
        <v>440</v>
      </c>
      <c r="I505" s="1206"/>
      <c r="J505" s="1014">
        <v>5.6754128088610102E-4</v>
      </c>
      <c r="K505" s="436"/>
      <c r="L505" s="436"/>
      <c r="M505" s="1206"/>
      <c r="N505" s="1206"/>
      <c r="O505" s="436"/>
      <c r="P505" s="436"/>
      <c r="Q505" s="436"/>
    </row>
    <row r="506" spans="3:17" s="157" customFormat="1" ht="15" customHeight="1" x14ac:dyDescent="0.2">
      <c r="C506" s="1190" t="s">
        <v>420</v>
      </c>
      <c r="D506" s="1187"/>
      <c r="E506" s="1008">
        <v>1.1954383227364803E-2</v>
      </c>
      <c r="F506" s="436"/>
      <c r="G506" s="436"/>
      <c r="H506" s="1206"/>
      <c r="I506" s="1206"/>
      <c r="J506" s="436"/>
      <c r="K506" s="436"/>
      <c r="L506" s="436"/>
      <c r="M506" s="1206"/>
      <c r="N506" s="1206"/>
      <c r="O506" s="436"/>
      <c r="P506" s="436"/>
      <c r="Q506" s="436"/>
    </row>
    <row r="507" spans="3:17" s="157" customFormat="1" ht="15" customHeight="1" x14ac:dyDescent="0.2">
      <c r="C507" s="1190" t="s">
        <v>409</v>
      </c>
      <c r="D507" s="1187"/>
      <c r="E507" s="1008">
        <v>3.0496216224215424E-2</v>
      </c>
      <c r="F507" s="436"/>
      <c r="G507" s="436"/>
      <c r="H507" s="1206"/>
      <c r="I507" s="1206"/>
      <c r="J507" s="436"/>
      <c r="K507" s="436"/>
      <c r="L507" s="436"/>
      <c r="M507" s="1206"/>
      <c r="N507" s="1206"/>
      <c r="O507" s="436"/>
      <c r="P507" s="436"/>
      <c r="Q507" s="436"/>
    </row>
    <row r="508" spans="3:17" s="157" customFormat="1" ht="15" customHeight="1" x14ac:dyDescent="0.2">
      <c r="C508" s="1190" t="s">
        <v>449</v>
      </c>
      <c r="D508" s="1187"/>
      <c r="E508" s="1008">
        <v>8.8599707245030999E-4</v>
      </c>
      <c r="F508" s="436"/>
      <c r="G508" s="436"/>
      <c r="H508" s="1206"/>
      <c r="I508" s="1206"/>
      <c r="J508" s="436"/>
      <c r="K508" s="436"/>
      <c r="L508" s="436"/>
      <c r="M508" s="1206" t="s">
        <v>178</v>
      </c>
      <c r="N508" s="1206"/>
      <c r="O508" s="1206"/>
      <c r="P508" s="436"/>
      <c r="Q508" s="436"/>
    </row>
    <row r="509" spans="3:17" s="157" customFormat="1" ht="15" customHeight="1" x14ac:dyDescent="0.2">
      <c r="C509" s="1190" t="s">
        <v>435</v>
      </c>
      <c r="D509" s="1187"/>
      <c r="E509" s="1008">
        <v>3.2171393470148859E-3</v>
      </c>
      <c r="F509" s="436"/>
      <c r="G509" s="436"/>
      <c r="H509" s="1206" t="s">
        <v>178</v>
      </c>
      <c r="I509" s="1206"/>
      <c r="J509" s="1206"/>
      <c r="K509" s="436"/>
      <c r="L509" s="436"/>
      <c r="M509" s="1206"/>
      <c r="N509" s="1206"/>
      <c r="O509" s="1015" t="s">
        <v>179</v>
      </c>
      <c r="P509" s="436"/>
      <c r="Q509" s="436"/>
    </row>
    <row r="510" spans="3:17" s="157" customFormat="1" ht="15" customHeight="1" x14ac:dyDescent="0.2">
      <c r="C510" s="1190" t="s">
        <v>411</v>
      </c>
      <c r="D510" s="1187"/>
      <c r="E510" s="1008">
        <v>1.8572236929957884E-3</v>
      </c>
      <c r="F510" s="436"/>
      <c r="G510" s="436"/>
      <c r="H510" s="1206"/>
      <c r="I510" s="1206"/>
      <c r="J510" s="1016" t="s">
        <v>179</v>
      </c>
      <c r="K510" s="436"/>
      <c r="L510" s="436"/>
      <c r="M510" s="1206" t="s">
        <v>161</v>
      </c>
      <c r="N510" s="1206"/>
      <c r="O510" s="1007">
        <v>4.5355511310155375E-2</v>
      </c>
      <c r="P510" s="436"/>
      <c r="Q510" s="436"/>
    </row>
    <row r="511" spans="3:17" s="157" customFormat="1" ht="15" customHeight="1" x14ac:dyDescent="0.2">
      <c r="C511" s="1190" t="s">
        <v>450</v>
      </c>
      <c r="D511" s="1187"/>
      <c r="E511" s="1008">
        <v>5.226399389178214E-4</v>
      </c>
      <c r="F511" s="436"/>
      <c r="G511" s="436"/>
      <c r="H511" s="1206" t="s">
        <v>161</v>
      </c>
      <c r="I511" s="1206"/>
      <c r="J511" s="1006">
        <v>5.2400046842225677E-2</v>
      </c>
      <c r="K511" s="436"/>
      <c r="L511" s="436"/>
      <c r="M511" s="1206" t="s">
        <v>375</v>
      </c>
      <c r="N511" s="1206"/>
      <c r="O511" s="1010">
        <v>0.24611482390734102</v>
      </c>
      <c r="P511" s="436"/>
      <c r="Q511" s="436"/>
    </row>
    <row r="512" spans="3:17" s="157" customFormat="1" ht="15" customHeight="1" x14ac:dyDescent="0.2">
      <c r="C512" s="1190" t="s">
        <v>407</v>
      </c>
      <c r="D512" s="1187"/>
      <c r="E512" s="1008">
        <v>2.9533984292318616E-2</v>
      </c>
      <c r="F512" s="436"/>
      <c r="G512" s="436"/>
      <c r="H512" s="1206" t="s">
        <v>375</v>
      </c>
      <c r="I512" s="1206"/>
      <c r="J512" s="1009">
        <v>0.31261002170747454</v>
      </c>
      <c r="K512" s="436"/>
      <c r="L512" s="436"/>
      <c r="M512" s="1206" t="s">
        <v>392</v>
      </c>
      <c r="N512" s="1206"/>
      <c r="O512" s="1010">
        <v>7.8153829418291049E-2</v>
      </c>
      <c r="P512" s="436"/>
      <c r="Q512" s="436"/>
    </row>
    <row r="513" spans="3:17" s="157" customFormat="1" ht="15" customHeight="1" x14ac:dyDescent="0.2">
      <c r="C513" s="1190" t="s">
        <v>387</v>
      </c>
      <c r="D513" s="1187"/>
      <c r="E513" s="1008">
        <v>0.19197730836319918</v>
      </c>
      <c r="F513" s="436"/>
      <c r="G513" s="436"/>
      <c r="H513" s="1206" t="s">
        <v>392</v>
      </c>
      <c r="I513" s="1206"/>
      <c r="J513" s="1009">
        <v>4.2385235062891123E-2</v>
      </c>
      <c r="K513" s="436"/>
      <c r="L513" s="436"/>
      <c r="M513" s="1206" t="s">
        <v>444</v>
      </c>
      <c r="N513" s="1206"/>
      <c r="O513" s="1010">
        <v>1.8986881556148783E-10</v>
      </c>
      <c r="P513" s="436"/>
      <c r="Q513" s="436"/>
    </row>
    <row r="514" spans="3:17" s="157" customFormat="1" ht="15" customHeight="1" x14ac:dyDescent="0.2">
      <c r="C514" s="1190" t="s">
        <v>380</v>
      </c>
      <c r="D514" s="1187"/>
      <c r="E514" s="1008">
        <v>3.3969075465722226E-2</v>
      </c>
      <c r="F514" s="436"/>
      <c r="G514" s="436"/>
      <c r="H514" s="1206" t="s">
        <v>444</v>
      </c>
      <c r="I514" s="1206"/>
      <c r="J514" s="1009">
        <v>2.2633221882916274E-3</v>
      </c>
      <c r="K514" s="436"/>
      <c r="L514" s="436"/>
      <c r="M514" s="1206" t="s">
        <v>430</v>
      </c>
      <c r="N514" s="1206"/>
      <c r="O514" s="1010">
        <v>1.4460224060628144E-2</v>
      </c>
      <c r="P514" s="436"/>
      <c r="Q514" s="436"/>
    </row>
    <row r="515" spans="3:17" s="157" customFormat="1" ht="15" customHeight="1" x14ac:dyDescent="0.2">
      <c r="C515" s="1190" t="s">
        <v>437</v>
      </c>
      <c r="D515" s="1187"/>
      <c r="E515" s="1008">
        <v>3.1045409876321313E-3</v>
      </c>
      <c r="F515" s="436"/>
      <c r="G515" s="436"/>
      <c r="H515" s="1206" t="s">
        <v>430</v>
      </c>
      <c r="I515" s="1206"/>
      <c r="J515" s="1009">
        <v>3.408951167980942E-3</v>
      </c>
      <c r="K515" s="436"/>
      <c r="L515" s="436"/>
      <c r="M515" s="1206" t="s">
        <v>418</v>
      </c>
      <c r="N515" s="1206"/>
      <c r="O515" s="1010">
        <v>1.3546917347145712E-3</v>
      </c>
      <c r="P515" s="436"/>
      <c r="Q515" s="436"/>
    </row>
    <row r="516" spans="3:17" s="157" customFormat="1" ht="15" customHeight="1" x14ac:dyDescent="0.2">
      <c r="C516" s="1190" t="s">
        <v>424</v>
      </c>
      <c r="D516" s="1187"/>
      <c r="E516" s="1008">
        <v>5.7200197498130049E-3</v>
      </c>
      <c r="F516" s="436"/>
      <c r="G516" s="436"/>
      <c r="H516" s="1206" t="s">
        <v>418</v>
      </c>
      <c r="I516" s="1206"/>
      <c r="J516" s="1009">
        <v>9.3179160092579563E-3</v>
      </c>
      <c r="K516" s="436"/>
      <c r="L516" s="436"/>
      <c r="M516" s="1206" t="s">
        <v>391</v>
      </c>
      <c r="N516" s="1206"/>
      <c r="O516" s="1010">
        <v>3.2859181786117284E-2</v>
      </c>
      <c r="P516" s="436"/>
      <c r="Q516" s="436"/>
    </row>
    <row r="517" spans="3:17" s="157" customFormat="1" ht="15" customHeight="1" x14ac:dyDescent="0.2">
      <c r="C517" s="1190" t="s">
        <v>452</v>
      </c>
      <c r="D517" s="1187"/>
      <c r="E517" s="1008">
        <v>2.0287071223476196E-4</v>
      </c>
      <c r="F517" s="436"/>
      <c r="G517" s="436"/>
      <c r="H517" s="1206" t="s">
        <v>391</v>
      </c>
      <c r="I517" s="1206"/>
      <c r="J517" s="1009">
        <v>1.8498674574247632E-2</v>
      </c>
      <c r="K517" s="436"/>
      <c r="L517" s="436"/>
      <c r="M517" s="1206" t="s">
        <v>396</v>
      </c>
      <c r="N517" s="1206"/>
      <c r="O517" s="1010">
        <v>6.5976862257416885E-3</v>
      </c>
      <c r="P517" s="436"/>
      <c r="Q517" s="436"/>
    </row>
    <row r="518" spans="3:17" s="157" customFormat="1" ht="15" customHeight="1" x14ac:dyDescent="0.2">
      <c r="C518" s="1190" t="s">
        <v>373</v>
      </c>
      <c r="D518" s="1187"/>
      <c r="E518" s="1008">
        <v>0.35606486038639545</v>
      </c>
      <c r="F518" s="436"/>
      <c r="G518" s="436"/>
      <c r="H518" s="1206" t="s">
        <v>396</v>
      </c>
      <c r="I518" s="1206"/>
      <c r="J518" s="1009">
        <v>7.4550196963465695E-2</v>
      </c>
      <c r="K518" s="436"/>
      <c r="L518" s="436"/>
      <c r="M518" s="1206" t="s">
        <v>395</v>
      </c>
      <c r="N518" s="1206"/>
      <c r="O518" s="1010">
        <v>7.5347751129926185E-2</v>
      </c>
      <c r="P518" s="436"/>
      <c r="Q518" s="436"/>
    </row>
    <row r="519" spans="3:17" s="157" customFormat="1" ht="15" customHeight="1" x14ac:dyDescent="0.2">
      <c r="C519" s="1190" t="s">
        <v>456</v>
      </c>
      <c r="D519" s="1187"/>
      <c r="E519" s="1008">
        <v>3.3284284005302377E-5</v>
      </c>
      <c r="F519" s="436"/>
      <c r="G519" s="436"/>
      <c r="H519" s="1206" t="s">
        <v>395</v>
      </c>
      <c r="I519" s="1206"/>
      <c r="J519" s="1009">
        <v>2.0691717010847353E-2</v>
      </c>
      <c r="K519" s="436"/>
      <c r="L519" s="436"/>
      <c r="M519" s="1206" t="s">
        <v>393</v>
      </c>
      <c r="N519" s="1206"/>
      <c r="O519" s="1010">
        <v>4.4787584607746789E-2</v>
      </c>
      <c r="P519" s="436"/>
      <c r="Q519" s="436"/>
    </row>
    <row r="520" spans="3:17" s="157" customFormat="1" ht="15" customHeight="1" x14ac:dyDescent="0.2">
      <c r="C520" s="1190" t="s">
        <v>434</v>
      </c>
      <c r="D520" s="1187"/>
      <c r="E520" s="1008">
        <v>3.2475549434370665E-3</v>
      </c>
      <c r="F520" s="436"/>
      <c r="G520" s="436"/>
      <c r="H520" s="1206" t="s">
        <v>393</v>
      </c>
      <c r="I520" s="1206"/>
      <c r="J520" s="1009">
        <v>3.4759638562592586E-2</v>
      </c>
      <c r="K520" s="436"/>
      <c r="L520" s="436"/>
      <c r="M520" s="1206" t="s">
        <v>458</v>
      </c>
      <c r="N520" s="1206"/>
      <c r="O520" s="1010">
        <v>8.9059179778296459E-5</v>
      </c>
      <c r="P520" s="436"/>
      <c r="Q520" s="436"/>
    </row>
    <row r="521" spans="3:17" s="157" customFormat="1" ht="15" customHeight="1" x14ac:dyDescent="0.2">
      <c r="C521" s="1190" t="s">
        <v>428</v>
      </c>
      <c r="D521" s="1187"/>
      <c r="E521" s="1008">
        <v>4.6088076451022341E-3</v>
      </c>
      <c r="F521" s="436"/>
      <c r="G521" s="436"/>
      <c r="H521" s="1206" t="s">
        <v>458</v>
      </c>
      <c r="I521" s="1206"/>
      <c r="J521" s="1009">
        <v>5.7612709913301731E-5</v>
      </c>
      <c r="K521" s="436"/>
      <c r="L521" s="436"/>
      <c r="M521" s="1206" t="s">
        <v>405</v>
      </c>
      <c r="N521" s="1206"/>
      <c r="O521" s="1010">
        <v>3.9959927277616838E-2</v>
      </c>
      <c r="P521" s="436"/>
      <c r="Q521" s="436"/>
    </row>
    <row r="522" spans="3:17" s="157" customFormat="1" ht="15" customHeight="1" x14ac:dyDescent="0.2">
      <c r="C522" s="1190" t="s">
        <v>447</v>
      </c>
      <c r="D522" s="1187"/>
      <c r="E522" s="1008">
        <v>1.0327512522741327E-3</v>
      </c>
      <c r="F522" s="436"/>
      <c r="G522" s="436"/>
      <c r="H522" s="1206" t="s">
        <v>405</v>
      </c>
      <c r="I522" s="1206"/>
      <c r="J522" s="1009">
        <v>1.3378063608752463E-3</v>
      </c>
      <c r="K522" s="436"/>
      <c r="L522" s="436"/>
      <c r="M522" s="1206" t="s">
        <v>384</v>
      </c>
      <c r="N522" s="1206"/>
      <c r="O522" s="1010">
        <v>0.14347230849750567</v>
      </c>
      <c r="P522" s="436"/>
      <c r="Q522" s="436"/>
    </row>
    <row r="523" spans="3:17" s="157" customFormat="1" ht="15" customHeight="1" x14ac:dyDescent="0.2">
      <c r="C523" s="1190" t="s">
        <v>459</v>
      </c>
      <c r="D523" s="1187"/>
      <c r="E523" s="1008">
        <v>1.6467759155949231E-5</v>
      </c>
      <c r="F523" s="436"/>
      <c r="G523" s="436"/>
      <c r="H523" s="1206" t="s">
        <v>384</v>
      </c>
      <c r="I523" s="1206"/>
      <c r="J523" s="1009">
        <v>2.1578429780860345E-2</v>
      </c>
      <c r="K523" s="436"/>
      <c r="L523" s="436"/>
      <c r="M523" s="1206" t="s">
        <v>399</v>
      </c>
      <c r="N523" s="1206"/>
      <c r="O523" s="1010">
        <v>5.9930663878854581E-2</v>
      </c>
      <c r="P523" s="436"/>
      <c r="Q523" s="436"/>
    </row>
    <row r="524" spans="3:17" s="157" customFormat="1" ht="15" customHeight="1" x14ac:dyDescent="0.2">
      <c r="C524" s="1190" t="s">
        <v>423</v>
      </c>
      <c r="D524" s="1187"/>
      <c r="E524" s="1008">
        <v>2.6161731131938526E-3</v>
      </c>
      <c r="F524" s="436"/>
      <c r="G524" s="436"/>
      <c r="H524" s="1206" t="s">
        <v>399</v>
      </c>
      <c r="I524" s="1206"/>
      <c r="J524" s="1009">
        <v>1.4562339964478893E-2</v>
      </c>
      <c r="K524" s="436"/>
      <c r="L524" s="436"/>
      <c r="M524" s="1206" t="s">
        <v>386</v>
      </c>
      <c r="N524" s="1206"/>
      <c r="O524" s="1010">
        <v>0.11520739187401348</v>
      </c>
      <c r="P524" s="436"/>
      <c r="Q524" s="436"/>
    </row>
    <row r="525" spans="3:17" s="157" customFormat="1" ht="15" customHeight="1" x14ac:dyDescent="0.2">
      <c r="C525" s="1190" t="s">
        <v>378</v>
      </c>
      <c r="D525" s="1187"/>
      <c r="E525" s="1008">
        <v>0.36039434100134832</v>
      </c>
      <c r="F525" s="436"/>
      <c r="G525" s="436"/>
      <c r="H525" s="1206" t="s">
        <v>386</v>
      </c>
      <c r="I525" s="1206"/>
      <c r="J525" s="1009">
        <v>0.10868740569907902</v>
      </c>
      <c r="K525" s="436"/>
      <c r="L525" s="436"/>
      <c r="M525" s="1206" t="s">
        <v>442</v>
      </c>
      <c r="N525" s="1206"/>
      <c r="O525" s="1010">
        <v>5.8952044852520862E-3</v>
      </c>
      <c r="P525" s="436"/>
      <c r="Q525" s="436"/>
    </row>
    <row r="526" spans="3:17" s="157" customFormat="1" ht="15" customHeight="1" x14ac:dyDescent="0.2">
      <c r="C526" s="1190" t="s">
        <v>432</v>
      </c>
      <c r="D526" s="1187"/>
      <c r="E526" s="1008">
        <v>4.3592428591133396E-3</v>
      </c>
      <c r="F526" s="436"/>
      <c r="G526" s="436"/>
      <c r="H526" s="1206" t="s">
        <v>442</v>
      </c>
      <c r="I526" s="1206"/>
      <c r="J526" s="1009">
        <v>2.4617423404192261E-4</v>
      </c>
      <c r="K526" s="436"/>
      <c r="L526" s="436"/>
      <c r="M526" s="1206" t="s">
        <v>421</v>
      </c>
      <c r="N526" s="1206"/>
      <c r="O526" s="1010">
        <v>3.0895569342071118E-4</v>
      </c>
      <c r="P526" s="436"/>
      <c r="Q526" s="436"/>
    </row>
    <row r="527" spans="3:17" s="157" customFormat="1" ht="15" customHeight="1" x14ac:dyDescent="0.2">
      <c r="C527" s="1190" t="s">
        <v>440</v>
      </c>
      <c r="D527" s="1187"/>
      <c r="E527" s="1008">
        <v>2.1035167876645449E-3</v>
      </c>
      <c r="F527" s="436"/>
      <c r="G527" s="436"/>
      <c r="H527" s="1206" t="s">
        <v>421</v>
      </c>
      <c r="I527" s="1206"/>
      <c r="J527" s="1009">
        <v>4.7522905367633301E-3</v>
      </c>
      <c r="K527" s="436"/>
      <c r="L527" s="436"/>
      <c r="M527" s="1206" t="s">
        <v>453</v>
      </c>
      <c r="N527" s="1206"/>
      <c r="O527" s="1010">
        <v>2.4511506320849701E-5</v>
      </c>
      <c r="P527" s="436"/>
      <c r="Q527" s="436"/>
    </row>
    <row r="528" spans="3:17" s="157" customFormat="1" ht="15" customHeight="1" x14ac:dyDescent="0.2">
      <c r="C528" s="1190" t="s">
        <v>427</v>
      </c>
      <c r="D528" s="1187"/>
      <c r="E528" s="1008">
        <v>4.6506636133738606E-3</v>
      </c>
      <c r="F528" s="436"/>
      <c r="G528" s="436"/>
      <c r="H528" s="1206" t="s">
        <v>453</v>
      </c>
      <c r="I528" s="1206"/>
      <c r="J528" s="1009">
        <v>4.6016400058566318E-6</v>
      </c>
      <c r="K528" s="436"/>
      <c r="L528" s="436"/>
      <c r="M528" s="1206" t="s">
        <v>457</v>
      </c>
      <c r="N528" s="1206"/>
      <c r="O528" s="1010">
        <v>6.3290304085351402E-4</v>
      </c>
      <c r="P528" s="436"/>
      <c r="Q528" s="436"/>
    </row>
    <row r="529" spans="3:17" s="157" customFormat="1" ht="15" customHeight="1" x14ac:dyDescent="0.2">
      <c r="C529" s="1190" t="s">
        <v>413</v>
      </c>
      <c r="D529" s="1187"/>
      <c r="E529" s="1008">
        <v>1.8938094581031396E-2</v>
      </c>
      <c r="F529" s="436"/>
      <c r="G529" s="436"/>
      <c r="H529" s="1206" t="s">
        <v>457</v>
      </c>
      <c r="I529" s="1206"/>
      <c r="J529" s="1009">
        <v>1.4007121940852883E-3</v>
      </c>
      <c r="K529" s="436"/>
      <c r="L529" s="436"/>
      <c r="M529" s="1206" t="s">
        <v>431</v>
      </c>
      <c r="N529" s="1206"/>
      <c r="O529" s="1010">
        <v>1.1687869982985818E-2</v>
      </c>
      <c r="P529" s="436"/>
      <c r="Q529" s="436"/>
    </row>
    <row r="530" spans="3:17" s="157" customFormat="1" ht="15" customHeight="1" x14ac:dyDescent="0.2">
      <c r="C530" s="1190" t="s">
        <v>390</v>
      </c>
      <c r="D530" s="1187"/>
      <c r="E530" s="1008">
        <v>0.17317732412540177</v>
      </c>
      <c r="F530" s="436"/>
      <c r="G530" s="436"/>
      <c r="H530" s="1206" t="s">
        <v>431</v>
      </c>
      <c r="I530" s="1206"/>
      <c r="J530" s="1009">
        <v>5.1304164838140444E-4</v>
      </c>
      <c r="K530" s="436"/>
      <c r="L530" s="436"/>
      <c r="M530" s="1206" t="s">
        <v>388</v>
      </c>
      <c r="N530" s="1206"/>
      <c r="O530" s="1010">
        <v>2.0100801260800091E-2</v>
      </c>
      <c r="P530" s="436"/>
      <c r="Q530" s="436"/>
    </row>
    <row r="531" spans="3:17" s="157" customFormat="1" ht="15" customHeight="1" x14ac:dyDescent="0.2">
      <c r="C531" s="1190" t="s">
        <v>376</v>
      </c>
      <c r="D531" s="1187"/>
      <c r="E531" s="1008">
        <v>0.51698288743869558</v>
      </c>
      <c r="F531" s="436"/>
      <c r="G531" s="436"/>
      <c r="H531" s="1206" t="s">
        <v>388</v>
      </c>
      <c r="I531" s="1206"/>
      <c r="J531" s="1009">
        <v>8.6906281130825769E-2</v>
      </c>
      <c r="K531" s="436"/>
      <c r="L531" s="436"/>
      <c r="M531" s="1206" t="s">
        <v>400</v>
      </c>
      <c r="N531" s="1206"/>
      <c r="O531" s="1010">
        <v>2.6549874468568404E-2</v>
      </c>
      <c r="P531" s="436"/>
      <c r="Q531" s="436"/>
    </row>
    <row r="532" spans="3:17" s="157" customFormat="1" ht="15" customHeight="1" x14ac:dyDescent="0.2">
      <c r="C532" s="1190" t="s">
        <v>451</v>
      </c>
      <c r="D532" s="1187"/>
      <c r="E532" s="1008">
        <v>4.3070629225678056E-4</v>
      </c>
      <c r="F532" s="436"/>
      <c r="G532" s="436"/>
      <c r="H532" s="1206" t="s">
        <v>400</v>
      </c>
      <c r="I532" s="1206"/>
      <c r="J532" s="1009">
        <v>2.5896341265875082E-2</v>
      </c>
      <c r="K532" s="436"/>
      <c r="L532" s="436"/>
      <c r="M532" s="1206" t="s">
        <v>420</v>
      </c>
      <c r="N532" s="1206"/>
      <c r="O532" s="1010">
        <v>2.4399991385017617E-3</v>
      </c>
      <c r="P532" s="436"/>
      <c r="Q532" s="436"/>
    </row>
    <row r="533" spans="3:17" s="157" customFormat="1" ht="15" customHeight="1" x14ac:dyDescent="0.2">
      <c r="C533" s="1190" t="s">
        <v>446</v>
      </c>
      <c r="D533" s="1187"/>
      <c r="E533" s="1008">
        <v>1.2524342115626489E-3</v>
      </c>
      <c r="F533" s="436"/>
      <c r="G533" s="436"/>
      <c r="H533" s="1206" t="s">
        <v>420</v>
      </c>
      <c r="I533" s="1206"/>
      <c r="J533" s="1009">
        <v>1.1168667425034896E-2</v>
      </c>
      <c r="K533" s="436"/>
      <c r="L533" s="436"/>
      <c r="M533" s="1206" t="s">
        <v>409</v>
      </c>
      <c r="N533" s="1206"/>
      <c r="O533" s="1010">
        <v>4.6568822340116662E-3</v>
      </c>
      <c r="P533" s="436"/>
      <c r="Q533" s="436"/>
    </row>
    <row r="534" spans="3:17" s="157" customFormat="1" ht="15" customHeight="1" x14ac:dyDescent="0.2">
      <c r="C534" s="1190" t="s">
        <v>412</v>
      </c>
      <c r="D534" s="1187"/>
      <c r="E534" s="1008">
        <v>2.6384641355934393E-3</v>
      </c>
      <c r="F534" s="436"/>
      <c r="G534" s="436"/>
      <c r="H534" s="1206" t="s">
        <v>409</v>
      </c>
      <c r="I534" s="1206"/>
      <c r="J534" s="1009">
        <v>1.4074068408483843E-2</v>
      </c>
      <c r="K534" s="436"/>
      <c r="L534" s="436"/>
      <c r="M534" s="1206" t="s">
        <v>449</v>
      </c>
      <c r="N534" s="1206"/>
      <c r="O534" s="1010">
        <v>5.1359674085035703E-4</v>
      </c>
      <c r="P534" s="436"/>
      <c r="Q534" s="436"/>
    </row>
    <row r="535" spans="3:17" s="157" customFormat="1" ht="15" customHeight="1" x14ac:dyDescent="0.2">
      <c r="C535" s="1190" t="s">
        <v>426</v>
      </c>
      <c r="D535" s="1187"/>
      <c r="E535" s="1008">
        <v>5.4213617000219922E-3</v>
      </c>
      <c r="F535" s="436"/>
      <c r="G535" s="436"/>
      <c r="H535" s="1206" t="s">
        <v>449</v>
      </c>
      <c r="I535" s="1206"/>
      <c r="J535" s="1009">
        <v>1.11423503584228E-3</v>
      </c>
      <c r="K535" s="436"/>
      <c r="L535" s="436"/>
      <c r="M535" s="1206" t="s">
        <v>435</v>
      </c>
      <c r="N535" s="1206"/>
      <c r="O535" s="1010">
        <v>9.8870230843869644E-3</v>
      </c>
      <c r="P535" s="436"/>
      <c r="Q535" s="436"/>
    </row>
    <row r="536" spans="3:17" s="157" customFormat="1" ht="15" customHeight="1" x14ac:dyDescent="0.2">
      <c r="C536" s="1190" t="s">
        <v>455</v>
      </c>
      <c r="D536" s="1187"/>
      <c r="E536" s="1008">
        <v>1.1144078490467326E-4</v>
      </c>
      <c r="F536" s="436"/>
      <c r="G536" s="436"/>
      <c r="H536" s="1206" t="s">
        <v>435</v>
      </c>
      <c r="I536" s="1206"/>
      <c r="J536" s="1009">
        <v>1.5588137137131472E-3</v>
      </c>
      <c r="K536" s="436"/>
      <c r="L536" s="436"/>
      <c r="M536" s="1206" t="s">
        <v>411</v>
      </c>
      <c r="N536" s="1206"/>
      <c r="O536" s="1010">
        <v>3.015344768577612E-2</v>
      </c>
      <c r="P536" s="436"/>
      <c r="Q536" s="436"/>
    </row>
    <row r="537" spans="3:17" s="157" customFormat="1" ht="15" customHeight="1" x14ac:dyDescent="0.2">
      <c r="C537" s="1190" t="s">
        <v>303</v>
      </c>
      <c r="D537" s="1187"/>
      <c r="E537" s="1008">
        <v>1.4363472810933108E-2</v>
      </c>
      <c r="F537" s="436"/>
      <c r="G537" s="436"/>
      <c r="H537" s="1206" t="s">
        <v>411</v>
      </c>
      <c r="I537" s="1206"/>
      <c r="J537" s="1009">
        <v>1.9702803710786271E-3</v>
      </c>
      <c r="K537" s="436"/>
      <c r="L537" s="436"/>
      <c r="M537" s="1206" t="s">
        <v>450</v>
      </c>
      <c r="N537" s="1206"/>
      <c r="O537" s="1010">
        <v>1.1952520052920044E-3</v>
      </c>
      <c r="P537" s="436"/>
      <c r="Q537" s="436"/>
    </row>
    <row r="538" spans="3:17" s="157" customFormat="1" ht="15" customHeight="1" x14ac:dyDescent="0.2">
      <c r="C538" s="1190" t="s">
        <v>335</v>
      </c>
      <c r="D538" s="1187"/>
      <c r="E538" s="1008">
        <v>2.6550169068188714E-4</v>
      </c>
      <c r="F538" s="436"/>
      <c r="G538" s="436"/>
      <c r="H538" s="1206" t="s">
        <v>450</v>
      </c>
      <c r="I538" s="1206"/>
      <c r="J538" s="1009">
        <v>1.3453338416127541E-3</v>
      </c>
      <c r="K538" s="436"/>
      <c r="L538" s="436"/>
      <c r="M538" s="1206" t="s">
        <v>407</v>
      </c>
      <c r="N538" s="1206"/>
      <c r="O538" s="1010">
        <v>1.2628360941436073E-2</v>
      </c>
      <c r="P538" s="436"/>
      <c r="Q538" s="436"/>
    </row>
    <row r="539" spans="3:17" s="157" customFormat="1" ht="15" customHeight="1" x14ac:dyDescent="0.2">
      <c r="C539" s="1190" t="s">
        <v>460</v>
      </c>
      <c r="D539" s="1187"/>
      <c r="E539" s="1008">
        <v>9.3511217019187366E-7</v>
      </c>
      <c r="F539" s="436"/>
      <c r="G539" s="436"/>
      <c r="H539" s="1206" t="s">
        <v>407</v>
      </c>
      <c r="I539" s="1206"/>
      <c r="J539" s="1009">
        <v>3.5687733473464642E-2</v>
      </c>
      <c r="K539" s="436"/>
      <c r="L539" s="436"/>
      <c r="M539" s="1206" t="s">
        <v>387</v>
      </c>
      <c r="N539" s="1206"/>
      <c r="O539" s="1010">
        <v>6.0798586733847401E-2</v>
      </c>
      <c r="P539" s="436"/>
      <c r="Q539" s="436"/>
    </row>
    <row r="540" spans="3:17" s="157" customFormat="1" ht="15" customHeight="1" x14ac:dyDescent="0.2">
      <c r="C540" s="1190" t="s">
        <v>136</v>
      </c>
      <c r="D540" s="1187"/>
      <c r="E540" s="1008">
        <v>0.62435498384077615</v>
      </c>
      <c r="F540" s="436"/>
      <c r="G540" s="436"/>
      <c r="H540" s="1206" t="s">
        <v>387</v>
      </c>
      <c r="I540" s="1206"/>
      <c r="J540" s="1009">
        <v>0.11712685737771421</v>
      </c>
      <c r="K540" s="436"/>
      <c r="L540" s="436"/>
      <c r="M540" s="1206" t="s">
        <v>380</v>
      </c>
      <c r="N540" s="1206"/>
      <c r="O540" s="1010">
        <v>0.22081903568009348</v>
      </c>
      <c r="P540" s="436"/>
      <c r="Q540" s="436"/>
    </row>
    <row r="541" spans="3:17" s="157" customFormat="1" ht="15" customHeight="1" x14ac:dyDescent="0.2">
      <c r="C541" s="1190" t="s">
        <v>144</v>
      </c>
      <c r="D541" s="1187"/>
      <c r="E541" s="1008">
        <v>0.20599604210109507</v>
      </c>
      <c r="F541" s="436"/>
      <c r="G541" s="436"/>
      <c r="H541" s="1206" t="s">
        <v>380</v>
      </c>
      <c r="I541" s="1206"/>
      <c r="J541" s="1009">
        <v>1.4846644290583704E-2</v>
      </c>
      <c r="K541" s="436"/>
      <c r="L541" s="436"/>
      <c r="M541" s="1206" t="s">
        <v>437</v>
      </c>
      <c r="N541" s="1206"/>
      <c r="O541" s="1010">
        <v>4.9085872511998765E-4</v>
      </c>
      <c r="P541" s="436"/>
      <c r="Q541" s="436"/>
    </row>
    <row r="542" spans="3:17" s="157" customFormat="1" ht="15" customHeight="1" x14ac:dyDescent="0.2">
      <c r="C542" s="1190" t="s">
        <v>147</v>
      </c>
      <c r="D542" s="1187"/>
      <c r="E542" s="1008">
        <v>0.67022582479163006</v>
      </c>
      <c r="F542" s="436"/>
      <c r="G542" s="436"/>
      <c r="H542" s="1206" t="s">
        <v>437</v>
      </c>
      <c r="I542" s="1206"/>
      <c r="J542" s="1009">
        <v>2.5720210585362937E-3</v>
      </c>
      <c r="K542" s="436"/>
      <c r="L542" s="436"/>
      <c r="M542" s="1206" t="s">
        <v>424</v>
      </c>
      <c r="N542" s="1206"/>
      <c r="O542" s="1010">
        <v>6.8921424684038647E-3</v>
      </c>
      <c r="P542" s="436"/>
      <c r="Q542" s="436"/>
    </row>
    <row r="543" spans="3:17" s="157" customFormat="1" ht="15" customHeight="1" x14ac:dyDescent="0.2">
      <c r="C543" s="1190" t="s">
        <v>305</v>
      </c>
      <c r="D543" s="1187"/>
      <c r="E543" s="1008">
        <v>0.46971100672832833</v>
      </c>
      <c r="F543" s="436"/>
      <c r="G543" s="436"/>
      <c r="H543" s="1206" t="s">
        <v>424</v>
      </c>
      <c r="I543" s="1206"/>
      <c r="J543" s="1009">
        <v>2.1864287044251526E-3</v>
      </c>
      <c r="K543" s="436"/>
      <c r="L543" s="436"/>
      <c r="M543" s="1206" t="s">
        <v>452</v>
      </c>
      <c r="N543" s="1206"/>
      <c r="O543" s="1010">
        <v>2.2040379419770396E-3</v>
      </c>
      <c r="P543" s="436"/>
      <c r="Q543" s="436"/>
    </row>
    <row r="544" spans="3:17" s="157" customFormat="1" ht="15" customHeight="1" x14ac:dyDescent="0.2">
      <c r="C544" s="1190" t="s">
        <v>153</v>
      </c>
      <c r="D544" s="1187"/>
      <c r="E544" s="1008">
        <v>4.987663920180628E-2</v>
      </c>
      <c r="F544" s="436"/>
      <c r="G544" s="436"/>
      <c r="H544" s="1206" t="s">
        <v>452</v>
      </c>
      <c r="I544" s="1206"/>
      <c r="J544" s="1009">
        <v>9.8673494909140959E-4</v>
      </c>
      <c r="K544" s="436"/>
      <c r="L544" s="436"/>
      <c r="M544" s="1206" t="s">
        <v>373</v>
      </c>
      <c r="N544" s="1206"/>
      <c r="O544" s="1010">
        <v>0.39583690942640132</v>
      </c>
      <c r="P544" s="436"/>
      <c r="Q544" s="436"/>
    </row>
    <row r="545" spans="3:17" s="157" customFormat="1" ht="15" customHeight="1" x14ac:dyDescent="0.2">
      <c r="C545" s="1190" t="s">
        <v>175</v>
      </c>
      <c r="D545" s="1187"/>
      <c r="E545" s="1008">
        <v>1.2656805916890891E-2</v>
      </c>
      <c r="F545" s="436"/>
      <c r="G545" s="436"/>
      <c r="H545" s="1206" t="s">
        <v>373</v>
      </c>
      <c r="I545" s="1206"/>
      <c r="J545" s="1009">
        <v>0.10550060222034735</v>
      </c>
      <c r="K545" s="436"/>
      <c r="L545" s="436"/>
      <c r="M545" s="1206" t="s">
        <v>456</v>
      </c>
      <c r="N545" s="1206"/>
      <c r="O545" s="1010">
        <v>3.9534311660465902E-4</v>
      </c>
      <c r="P545" s="436"/>
      <c r="Q545" s="436"/>
    </row>
    <row r="546" spans="3:17" s="157" customFormat="1" ht="15" customHeight="1" x14ac:dyDescent="0.2">
      <c r="C546" s="1190" t="s">
        <v>156</v>
      </c>
      <c r="D546" s="1187"/>
      <c r="E546" s="1008">
        <v>9.5865037246073578E-2</v>
      </c>
      <c r="F546" s="436"/>
      <c r="G546" s="436"/>
      <c r="H546" s="1206" t="s">
        <v>456</v>
      </c>
      <c r="I546" s="1206"/>
      <c r="J546" s="1009">
        <v>2.8471644558369378E-5</v>
      </c>
      <c r="K546" s="436"/>
      <c r="L546" s="436"/>
      <c r="M546" s="1206" t="s">
        <v>434</v>
      </c>
      <c r="N546" s="1206"/>
      <c r="O546" s="1010">
        <v>6.2933586490041986E-5</v>
      </c>
      <c r="P546" s="436"/>
      <c r="Q546" s="436"/>
    </row>
    <row r="547" spans="3:17" s="157" customFormat="1" ht="15" customHeight="1" x14ac:dyDescent="0.2">
      <c r="C547" s="1190" t="s">
        <v>408</v>
      </c>
      <c r="D547" s="1187"/>
      <c r="E547" s="1008">
        <v>3.152056413769827E-2</v>
      </c>
      <c r="F547" s="436"/>
      <c r="G547" s="436"/>
      <c r="H547" s="1206" t="s">
        <v>434</v>
      </c>
      <c r="I547" s="1206"/>
      <c r="J547" s="1009">
        <v>2.7911078384467206E-3</v>
      </c>
      <c r="K547" s="436"/>
      <c r="L547" s="436"/>
      <c r="M547" s="1206" t="s">
        <v>447</v>
      </c>
      <c r="N547" s="1206"/>
      <c r="O547" s="1010">
        <v>4.321739357103762E-5</v>
      </c>
      <c r="P547" s="436"/>
      <c r="Q547" s="436"/>
    </row>
    <row r="548" spans="3:17" s="157" customFormat="1" ht="15" customHeight="1" x14ac:dyDescent="0.2">
      <c r="C548" s="1190" t="s">
        <v>301</v>
      </c>
      <c r="D548" s="1187"/>
      <c r="E548" s="1008">
        <v>0.28299856020818415</v>
      </c>
      <c r="F548" s="436"/>
      <c r="G548" s="436"/>
      <c r="H548" s="1206" t="s">
        <v>428</v>
      </c>
      <c r="I548" s="1206"/>
      <c r="J548" s="1009">
        <v>2.4929890979767731E-3</v>
      </c>
      <c r="K548" s="436"/>
      <c r="L548" s="436"/>
      <c r="M548" s="1206" t="s">
        <v>459</v>
      </c>
      <c r="N548" s="1206"/>
      <c r="O548" s="1010">
        <v>1.9001232783236939E-4</v>
      </c>
      <c r="P548" s="436"/>
      <c r="Q548" s="436"/>
    </row>
    <row r="549" spans="3:17" s="157" customFormat="1" ht="15" customHeight="1" x14ac:dyDescent="0.2">
      <c r="C549" s="1190" t="s">
        <v>385</v>
      </c>
      <c r="D549" s="1187"/>
      <c r="E549" s="1008">
        <v>0.10792548059378884</v>
      </c>
      <c r="F549" s="436"/>
      <c r="G549" s="436"/>
      <c r="H549" s="1206" t="s">
        <v>447</v>
      </c>
      <c r="I549" s="1206"/>
      <c r="J549" s="1009">
        <v>1.7410726402435723E-3</v>
      </c>
      <c r="K549" s="436"/>
      <c r="L549" s="436"/>
      <c r="M549" s="1206" t="s">
        <v>423</v>
      </c>
      <c r="N549" s="1206"/>
      <c r="O549" s="1010">
        <v>1.6650566160736648E-2</v>
      </c>
      <c r="P549" s="436"/>
      <c r="Q549" s="436"/>
    </row>
    <row r="550" spans="3:17" s="157" customFormat="1" ht="15" customHeight="1" x14ac:dyDescent="0.2">
      <c r="C550" s="1190" t="s">
        <v>348</v>
      </c>
      <c r="D550" s="1187"/>
      <c r="E550" s="1008">
        <v>1.7215948706979058E-4</v>
      </c>
      <c r="F550" s="436"/>
      <c r="G550" s="436"/>
      <c r="H550" s="1206" t="s">
        <v>459</v>
      </c>
      <c r="I550" s="1206"/>
      <c r="J550" s="1009">
        <v>2.5783138181203696E-5</v>
      </c>
      <c r="K550" s="436"/>
      <c r="L550" s="436"/>
      <c r="M550" s="1206" t="s">
        <v>378</v>
      </c>
      <c r="N550" s="1206"/>
      <c r="O550" s="1010">
        <v>3.2281324572943658E-2</v>
      </c>
      <c r="P550" s="436"/>
      <c r="Q550" s="436"/>
    </row>
    <row r="551" spans="3:17" s="157" customFormat="1" ht="15" customHeight="1" x14ac:dyDescent="0.2">
      <c r="C551" s="1190" t="s">
        <v>436</v>
      </c>
      <c r="D551" s="1187"/>
      <c r="E551" s="1008">
        <v>3.1486264738630251E-3</v>
      </c>
      <c r="F551" s="436"/>
      <c r="G551" s="436"/>
      <c r="H551" s="1206" t="s">
        <v>423</v>
      </c>
      <c r="I551" s="1206"/>
      <c r="J551" s="1009">
        <v>6.9074733949703608E-5</v>
      </c>
      <c r="K551" s="436"/>
      <c r="L551" s="436"/>
      <c r="M551" s="1206" t="s">
        <v>432</v>
      </c>
      <c r="N551" s="1206"/>
      <c r="O551" s="1010">
        <v>1.5409669674369532E-3</v>
      </c>
      <c r="P551" s="436"/>
      <c r="Q551" s="436"/>
    </row>
    <row r="552" spans="3:17" s="157" customFormat="1" ht="15" customHeight="1" x14ac:dyDescent="0.2">
      <c r="C552" s="1190" t="s">
        <v>382</v>
      </c>
      <c r="D552" s="1187"/>
      <c r="E552" s="1008">
        <v>0.22639586934555736</v>
      </c>
      <c r="F552" s="436"/>
      <c r="G552" s="436"/>
      <c r="H552" s="1206" t="s">
        <v>378</v>
      </c>
      <c r="I552" s="1206"/>
      <c r="J552" s="1009">
        <v>0.34010215957036671</v>
      </c>
      <c r="K552" s="436"/>
      <c r="L552" s="436"/>
      <c r="M552" s="1206" t="s">
        <v>440</v>
      </c>
      <c r="N552" s="1206"/>
      <c r="O552" s="1010">
        <v>2.5080729207394031E-4</v>
      </c>
      <c r="P552" s="436"/>
      <c r="Q552" s="436"/>
    </row>
    <row r="553" spans="3:17" s="157" customFormat="1" ht="15" customHeight="1" x14ac:dyDescent="0.2">
      <c r="C553" s="1190" t="s">
        <v>308</v>
      </c>
      <c r="D553" s="1187"/>
      <c r="E553" s="1008">
        <v>0.4392349872480425</v>
      </c>
      <c r="F553" s="436"/>
      <c r="G553" s="436"/>
      <c r="H553" s="1206" t="s">
        <v>432</v>
      </c>
      <c r="I553" s="1206"/>
      <c r="J553" s="1009">
        <v>5.737483378695318E-3</v>
      </c>
      <c r="K553" s="436"/>
      <c r="L553" s="436"/>
      <c r="M553" s="1206" t="s">
        <v>427</v>
      </c>
      <c r="N553" s="1206"/>
      <c r="O553" s="1010">
        <v>3.3580085111375329E-4</v>
      </c>
      <c r="P553" s="436"/>
      <c r="Q553" s="436"/>
    </row>
    <row r="554" spans="3:17" s="157" customFormat="1" ht="15" customHeight="1" x14ac:dyDescent="0.2">
      <c r="C554" s="1190" t="s">
        <v>381</v>
      </c>
      <c r="D554" s="1187"/>
      <c r="E554" s="1008">
        <v>0.2849570197289869</v>
      </c>
      <c r="F554" s="436"/>
      <c r="G554" s="436"/>
      <c r="H554" s="1206" t="s">
        <v>440</v>
      </c>
      <c r="I554" s="1206"/>
      <c r="J554" s="1009">
        <v>3.2210310550983622E-7</v>
      </c>
      <c r="K554" s="436"/>
      <c r="L554" s="436"/>
      <c r="M554" s="1206" t="s">
        <v>413</v>
      </c>
      <c r="N554" s="1206"/>
      <c r="O554" s="1010">
        <v>5.3097707322356576E-3</v>
      </c>
      <c r="P554" s="436"/>
      <c r="Q554" s="436"/>
    </row>
    <row r="555" spans="3:17" s="157" customFormat="1" ht="15" customHeight="1" x14ac:dyDescent="0.2">
      <c r="C555" s="1190" t="s">
        <v>383</v>
      </c>
      <c r="D555" s="1187"/>
      <c r="E555" s="1008">
        <v>0.20918684819777444</v>
      </c>
      <c r="F555" s="436"/>
      <c r="G555" s="436"/>
      <c r="H555" s="1206" t="s">
        <v>427</v>
      </c>
      <c r="I555" s="1206"/>
      <c r="J555" s="1009">
        <v>3.7763973007294045E-4</v>
      </c>
      <c r="K555" s="436"/>
      <c r="L555" s="436"/>
      <c r="M555" s="1206" t="s">
        <v>390</v>
      </c>
      <c r="N555" s="1206"/>
      <c r="O555" s="1010">
        <v>5.7665050654999953E-2</v>
      </c>
      <c r="P555" s="436"/>
      <c r="Q555" s="436"/>
    </row>
    <row r="556" spans="3:17" s="157" customFormat="1" ht="15" customHeight="1" x14ac:dyDescent="0.2">
      <c r="C556" s="1190" t="s">
        <v>377</v>
      </c>
      <c r="D556" s="1187"/>
      <c r="E556" s="1008">
        <v>0.45456438146063965</v>
      </c>
      <c r="F556" s="436"/>
      <c r="G556" s="436"/>
      <c r="H556" s="1206" t="s">
        <v>413</v>
      </c>
      <c r="I556" s="1206"/>
      <c r="J556" s="1009">
        <v>3.0358627464537209E-4</v>
      </c>
      <c r="K556" s="436"/>
      <c r="L556" s="436"/>
      <c r="M556" s="1206" t="s">
        <v>376</v>
      </c>
      <c r="N556" s="1206"/>
      <c r="O556" s="1010">
        <v>0.11510705084568119</v>
      </c>
      <c r="P556" s="436"/>
      <c r="Q556" s="436"/>
    </row>
    <row r="557" spans="3:17" s="157" customFormat="1" ht="15" customHeight="1" x14ac:dyDescent="0.2">
      <c r="C557" s="1190" t="s">
        <v>374</v>
      </c>
      <c r="D557" s="1187"/>
      <c r="E557" s="1008">
        <v>0.4646948965962488</v>
      </c>
      <c r="F557" s="436"/>
      <c r="G557" s="436"/>
      <c r="H557" s="1206" t="s">
        <v>390</v>
      </c>
      <c r="I557" s="1206"/>
      <c r="J557" s="1009">
        <v>1.5215824119356962E-4</v>
      </c>
      <c r="K557" s="436"/>
      <c r="L557" s="436"/>
      <c r="M557" s="1206" t="s">
        <v>451</v>
      </c>
      <c r="N557" s="1206"/>
      <c r="O557" s="1010">
        <v>1.0022079427221174E-3</v>
      </c>
      <c r="P557" s="436"/>
      <c r="Q557" s="436"/>
    </row>
    <row r="558" spans="3:17" s="157" customFormat="1" ht="15" customHeight="1" x14ac:dyDescent="0.2">
      <c r="C558" s="1190" t="s">
        <v>448</v>
      </c>
      <c r="D558" s="1187"/>
      <c r="E558" s="1008">
        <v>3.8788226276463008E-4</v>
      </c>
      <c r="F558" s="436"/>
      <c r="G558" s="436"/>
      <c r="H558" s="1206" t="s">
        <v>376</v>
      </c>
      <c r="I558" s="1206"/>
      <c r="J558" s="1009">
        <v>0.31195516824334785</v>
      </c>
      <c r="K558" s="436"/>
      <c r="L558" s="436"/>
      <c r="M558" s="1206" t="s">
        <v>446</v>
      </c>
      <c r="N558" s="1206"/>
      <c r="O558" s="1010">
        <v>3.8366097163920736E-3</v>
      </c>
      <c r="P558" s="436"/>
      <c r="Q558" s="436"/>
    </row>
    <row r="559" spans="3:17" s="157" customFormat="1" ht="15" customHeight="1" x14ac:dyDescent="0.2">
      <c r="C559" s="1190" t="s">
        <v>414</v>
      </c>
      <c r="D559" s="1187"/>
      <c r="E559" s="1011">
        <v>1.8832933151452864E-2</v>
      </c>
      <c r="F559" s="436"/>
      <c r="G559" s="436"/>
      <c r="H559" s="1206" t="s">
        <v>451</v>
      </c>
      <c r="I559" s="1206"/>
      <c r="J559" s="1009">
        <v>1.7882479241355157E-5</v>
      </c>
      <c r="K559" s="436"/>
      <c r="L559" s="436"/>
      <c r="M559" s="1206" t="s">
        <v>412</v>
      </c>
      <c r="N559" s="1206"/>
      <c r="O559" s="1010">
        <v>3.0134517112577891E-2</v>
      </c>
      <c r="P559" s="436"/>
      <c r="Q559" s="436"/>
    </row>
    <row r="560" spans="3:17" s="157" customFormat="1" ht="15" customHeight="1" x14ac:dyDescent="0.2">
      <c r="C560" s="1190"/>
      <c r="D560" s="1206"/>
      <c r="E560" s="436"/>
      <c r="F560" s="436"/>
      <c r="G560" s="436"/>
      <c r="H560" s="1206" t="s">
        <v>446</v>
      </c>
      <c r="I560" s="1206"/>
      <c r="J560" s="1009">
        <v>1.6658418806575859E-3</v>
      </c>
      <c r="K560" s="436"/>
      <c r="L560" s="436"/>
      <c r="M560" s="1206" t="s">
        <v>426</v>
      </c>
      <c r="N560" s="1206"/>
      <c r="O560" s="1010">
        <v>1.249700051338524E-3</v>
      </c>
      <c r="P560" s="436"/>
      <c r="Q560" s="436"/>
    </row>
    <row r="561" spans="3:17" s="157" customFormat="1" ht="15" customHeight="1" x14ac:dyDescent="0.2">
      <c r="C561" s="1190"/>
      <c r="D561" s="1206"/>
      <c r="E561" s="436"/>
      <c r="F561" s="436"/>
      <c r="G561" s="436"/>
      <c r="H561" s="1206" t="s">
        <v>412</v>
      </c>
      <c r="I561" s="1206"/>
      <c r="J561" s="1009">
        <v>2.2917462420037858E-3</v>
      </c>
      <c r="K561" s="436"/>
      <c r="L561" s="436"/>
      <c r="M561" s="1206" t="s">
        <v>455</v>
      </c>
      <c r="N561" s="1206"/>
      <c r="O561" s="1010">
        <v>1.0239160289195827E-4</v>
      </c>
      <c r="P561" s="436"/>
      <c r="Q561" s="436"/>
    </row>
    <row r="562" spans="3:17" s="157" customFormat="1" ht="15" customHeight="1" x14ac:dyDescent="0.2">
      <c r="C562" s="1190" t="s">
        <v>180</v>
      </c>
      <c r="D562" s="1187"/>
      <c r="E562" s="1187"/>
      <c r="F562" s="1187"/>
      <c r="G562" s="1187"/>
      <c r="H562" s="1206" t="s">
        <v>426</v>
      </c>
      <c r="I562" s="1206"/>
      <c r="J562" s="1009">
        <v>4.6873575430254211E-3</v>
      </c>
      <c r="K562" s="436"/>
      <c r="L562" s="436"/>
      <c r="M562" s="1206" t="s">
        <v>303</v>
      </c>
      <c r="N562" s="1206"/>
      <c r="O562" s="1010">
        <v>0.13711408788695573</v>
      </c>
      <c r="P562" s="436"/>
      <c r="Q562" s="436"/>
    </row>
    <row r="563" spans="3:17" s="157" customFormat="1" ht="15" customHeight="1" x14ac:dyDescent="0.2">
      <c r="C563" s="1190" t="s">
        <v>133</v>
      </c>
      <c r="D563" s="1187"/>
      <c r="E563" s="1523" t="s">
        <v>181</v>
      </c>
      <c r="F563" s="1524"/>
      <c r="G563" s="1525"/>
      <c r="H563" s="1206" t="s">
        <v>455</v>
      </c>
      <c r="I563" s="1206"/>
      <c r="J563" s="1009">
        <v>2.6739284544461022E-6</v>
      </c>
      <c r="K563" s="436"/>
      <c r="L563" s="436"/>
      <c r="M563" s="1206" t="s">
        <v>335</v>
      </c>
      <c r="N563" s="1206"/>
      <c r="O563" s="1010">
        <v>1.25234192370652E-2</v>
      </c>
      <c r="P563" s="436"/>
      <c r="Q563" s="436"/>
    </row>
    <row r="564" spans="3:17" s="157" customFormat="1" ht="15" customHeight="1" x14ac:dyDescent="0.2">
      <c r="C564" s="1187"/>
      <c r="D564" s="1187"/>
      <c r="E564" s="1017" t="s">
        <v>111</v>
      </c>
      <c r="F564" s="1018" t="s">
        <v>182</v>
      </c>
      <c r="G564" s="1019" t="s">
        <v>183</v>
      </c>
      <c r="H564" s="1206" t="s">
        <v>303</v>
      </c>
      <c r="I564" s="1206"/>
      <c r="J564" s="1009">
        <v>4.4483887984104829E-3</v>
      </c>
      <c r="K564" s="436"/>
      <c r="L564" s="436"/>
      <c r="M564" s="1206" t="s">
        <v>460</v>
      </c>
      <c r="N564" s="1206"/>
      <c r="O564" s="1010">
        <v>3.5623788811789295E-4</v>
      </c>
      <c r="P564" s="436"/>
      <c r="Q564" s="436"/>
    </row>
    <row r="565" spans="3:17" s="157" customFormat="1" ht="15" customHeight="1" x14ac:dyDescent="0.2">
      <c r="C565" s="1190" t="s">
        <v>135</v>
      </c>
      <c r="D565" s="1206"/>
      <c r="E565" s="1020">
        <v>7.8493299445956621</v>
      </c>
      <c r="F565" s="1021">
        <v>10.32806571657324</v>
      </c>
      <c r="G565" s="1022">
        <v>10.32806571657324</v>
      </c>
      <c r="H565" s="1206" t="s">
        <v>335</v>
      </c>
      <c r="I565" s="1206"/>
      <c r="J565" s="1009">
        <v>3.3266052471325462E-2</v>
      </c>
      <c r="K565" s="436"/>
      <c r="L565" s="436"/>
      <c r="M565" s="1206" t="s">
        <v>136</v>
      </c>
      <c r="N565" s="1206"/>
      <c r="O565" s="1010">
        <v>0.20609172652919383</v>
      </c>
      <c r="P565" s="436"/>
      <c r="Q565" s="436"/>
    </row>
    <row r="566" spans="3:17" s="157" customFormat="1" ht="15" customHeight="1" x14ac:dyDescent="0.2">
      <c r="C566" s="1190"/>
      <c r="D566" s="1206"/>
      <c r="E566" s="436"/>
      <c r="F566" s="436"/>
      <c r="G566" s="436"/>
      <c r="H566" s="1206" t="s">
        <v>460</v>
      </c>
      <c r="I566" s="1206"/>
      <c r="J566" s="1009">
        <v>4.6707317959559743E-4</v>
      </c>
      <c r="K566" s="436"/>
      <c r="L566" s="436"/>
      <c r="M566" s="1206" t="s">
        <v>144</v>
      </c>
      <c r="N566" s="1206"/>
      <c r="O566" s="1010">
        <v>0.11673385181870261</v>
      </c>
      <c r="P566" s="436"/>
      <c r="Q566" s="436"/>
    </row>
    <row r="567" spans="3:17" s="157" customFormat="1" ht="15" customHeight="1" x14ac:dyDescent="0.2">
      <c r="C567" s="1190"/>
      <c r="D567" s="1206"/>
      <c r="E567" s="436"/>
      <c r="F567" s="436"/>
      <c r="G567" s="436"/>
      <c r="H567" s="1206" t="s">
        <v>136</v>
      </c>
      <c r="I567" s="1206"/>
      <c r="J567" s="1009">
        <v>0.24169339178798255</v>
      </c>
      <c r="K567" s="436"/>
      <c r="L567" s="436"/>
      <c r="M567" s="1206" t="s">
        <v>147</v>
      </c>
      <c r="N567" s="1206"/>
      <c r="O567" s="1010">
        <v>0.17829819587168624</v>
      </c>
      <c r="P567" s="436"/>
      <c r="Q567" s="436"/>
    </row>
    <row r="568" spans="3:17" s="157" customFormat="1" ht="15" customHeight="1" x14ac:dyDescent="0.2">
      <c r="C568" s="1190" t="s">
        <v>184</v>
      </c>
      <c r="D568" s="1187"/>
      <c r="E568" s="1187"/>
      <c r="F568" s="436"/>
      <c r="G568" s="436"/>
      <c r="H568" s="1206" t="s">
        <v>144</v>
      </c>
      <c r="I568" s="1206"/>
      <c r="J568" s="1009">
        <v>0.17611485158603324</v>
      </c>
      <c r="K568" s="436"/>
      <c r="L568" s="436"/>
      <c r="M568" s="1206" t="s">
        <v>305</v>
      </c>
      <c r="N568" s="1206"/>
      <c r="O568" s="1010">
        <v>8.5534561149991042E-2</v>
      </c>
      <c r="P568" s="436"/>
      <c r="Q568" s="436"/>
    </row>
    <row r="569" spans="3:17" s="157" customFormat="1" ht="15" customHeight="1" x14ac:dyDescent="0.2">
      <c r="C569" s="1190"/>
      <c r="D569" s="1187"/>
      <c r="E569" s="999" t="s">
        <v>133</v>
      </c>
      <c r="F569" s="436"/>
      <c r="G569" s="436"/>
      <c r="H569" s="1206" t="s">
        <v>147</v>
      </c>
      <c r="I569" s="1206"/>
      <c r="J569" s="1009">
        <v>0.44305381895881163</v>
      </c>
      <c r="K569" s="436"/>
      <c r="L569" s="436"/>
      <c r="M569" s="1206" t="s">
        <v>153</v>
      </c>
      <c r="N569" s="1206"/>
      <c r="O569" s="1010">
        <v>2.8579896289462961E-2</v>
      </c>
      <c r="P569" s="436"/>
      <c r="Q569" s="436"/>
    </row>
    <row r="570" spans="3:17" s="157" customFormat="1" ht="15" customHeight="1" x14ac:dyDescent="0.2">
      <c r="C570" s="1187"/>
      <c r="D570" s="1187"/>
      <c r="E570" s="1002" t="s">
        <v>135</v>
      </c>
      <c r="F570" s="436"/>
      <c r="G570" s="436"/>
      <c r="H570" s="1206" t="s">
        <v>305</v>
      </c>
      <c r="I570" s="1206"/>
      <c r="J570" s="1009">
        <v>0.40104260100540451</v>
      </c>
      <c r="K570" s="436"/>
      <c r="L570" s="436"/>
      <c r="M570" s="1206" t="s">
        <v>175</v>
      </c>
      <c r="N570" s="1206"/>
      <c r="O570" s="1010">
        <v>1.4556893736316242E-2</v>
      </c>
      <c r="P570" s="436"/>
      <c r="Q570" s="436"/>
    </row>
    <row r="571" spans="3:17" s="157" customFormat="1" ht="15" customHeight="1" x14ac:dyDescent="0.2">
      <c r="C571" s="1190" t="s">
        <v>161</v>
      </c>
      <c r="D571" s="1187"/>
      <c r="E571" s="1005">
        <v>-4.4711014658361282E-2</v>
      </c>
      <c r="F571" s="436"/>
      <c r="G571" s="436"/>
      <c r="H571" s="1206" t="s">
        <v>153</v>
      </c>
      <c r="I571" s="1206"/>
      <c r="J571" s="1009">
        <v>2.919119185532508E-2</v>
      </c>
      <c r="K571" s="436"/>
      <c r="L571" s="436"/>
      <c r="M571" s="1206" t="s">
        <v>156</v>
      </c>
      <c r="N571" s="1206"/>
      <c r="O571" s="1010">
        <v>2.3565710853299948E-2</v>
      </c>
      <c r="P571" s="436"/>
      <c r="Q571" s="436"/>
    </row>
    <row r="572" spans="3:17" s="157" customFormat="1" ht="15" customHeight="1" x14ac:dyDescent="0.2">
      <c r="C572" s="1190" t="s">
        <v>375</v>
      </c>
      <c r="D572" s="1187"/>
      <c r="E572" s="1008">
        <v>-7.5055606049320614E-2</v>
      </c>
      <c r="F572" s="436"/>
      <c r="G572" s="436"/>
      <c r="H572" s="1206" t="s">
        <v>175</v>
      </c>
      <c r="I572" s="1206"/>
      <c r="J572" s="1009">
        <v>5.8720532695192441E-3</v>
      </c>
      <c r="K572" s="436"/>
      <c r="L572" s="436"/>
      <c r="M572" s="1206" t="s">
        <v>408</v>
      </c>
      <c r="N572" s="1206"/>
      <c r="O572" s="1010">
        <v>1.0622318857802111E-2</v>
      </c>
      <c r="P572" s="436"/>
      <c r="Q572" s="436"/>
    </row>
    <row r="573" spans="3:17" s="157" customFormat="1" ht="15" customHeight="1" x14ac:dyDescent="0.2">
      <c r="C573" s="1190" t="s">
        <v>392</v>
      </c>
      <c r="D573" s="1187"/>
      <c r="E573" s="1008">
        <v>-2.3677723084604686E-2</v>
      </c>
      <c r="F573" s="436"/>
      <c r="G573" s="436"/>
      <c r="H573" s="1206" t="s">
        <v>156</v>
      </c>
      <c r="I573" s="1206"/>
      <c r="J573" s="1009">
        <v>0.10462518135770861</v>
      </c>
      <c r="K573" s="436"/>
      <c r="L573" s="436"/>
      <c r="M573" s="1206" t="s">
        <v>301</v>
      </c>
      <c r="N573" s="1206"/>
      <c r="O573" s="1010">
        <v>0.11764930289748925</v>
      </c>
      <c r="P573" s="436"/>
      <c r="Q573" s="436"/>
    </row>
    <row r="574" spans="3:17" s="157" customFormat="1" ht="15" customHeight="1" x14ac:dyDescent="0.2">
      <c r="C574" s="1190" t="s">
        <v>444</v>
      </c>
      <c r="D574" s="1187"/>
      <c r="E574" s="1008">
        <v>5.2920511044085589E-3</v>
      </c>
      <c r="F574" s="436"/>
      <c r="G574" s="436"/>
      <c r="H574" s="1206" t="s">
        <v>408</v>
      </c>
      <c r="I574" s="1206"/>
      <c r="J574" s="1009">
        <v>3.5585038763722779E-2</v>
      </c>
      <c r="K574" s="436"/>
      <c r="L574" s="436"/>
      <c r="M574" s="1206" t="s">
        <v>385</v>
      </c>
      <c r="N574" s="1206"/>
      <c r="O574" s="1010">
        <v>7.4788187943287503E-3</v>
      </c>
      <c r="P574" s="436"/>
      <c r="Q574" s="436"/>
    </row>
    <row r="575" spans="3:17" s="157" customFormat="1" ht="15" customHeight="1" x14ac:dyDescent="0.2">
      <c r="C575" s="1190" t="s">
        <v>430</v>
      </c>
      <c r="D575" s="1187"/>
      <c r="E575" s="1008">
        <v>9.2560033961332027E-4</v>
      </c>
      <c r="F575" s="436"/>
      <c r="G575" s="436"/>
      <c r="H575" s="1206" t="s">
        <v>301</v>
      </c>
      <c r="I575" s="1206"/>
      <c r="J575" s="1009">
        <v>0.14201544951365874</v>
      </c>
      <c r="K575" s="436"/>
      <c r="L575" s="436"/>
      <c r="M575" s="1206" t="s">
        <v>348</v>
      </c>
      <c r="N575" s="1206"/>
      <c r="O575" s="1010">
        <v>3.4330137191656254E-3</v>
      </c>
      <c r="P575" s="436"/>
      <c r="Q575" s="436"/>
    </row>
    <row r="576" spans="3:17" s="157" customFormat="1" ht="15" customHeight="1" x14ac:dyDescent="0.2">
      <c r="C576" s="1190" t="s">
        <v>418</v>
      </c>
      <c r="D576" s="1187"/>
      <c r="E576" s="1008">
        <v>1.4073650171101647E-2</v>
      </c>
      <c r="F576" s="436"/>
      <c r="G576" s="436"/>
      <c r="H576" s="1206" t="s">
        <v>385</v>
      </c>
      <c r="I576" s="1206"/>
      <c r="J576" s="1009">
        <v>0.16277623762617571</v>
      </c>
      <c r="K576" s="436"/>
      <c r="L576" s="436"/>
      <c r="M576" s="1206" t="s">
        <v>436</v>
      </c>
      <c r="N576" s="1206"/>
      <c r="O576" s="1010">
        <v>7.7610830926528943E-3</v>
      </c>
      <c r="P576" s="436"/>
      <c r="Q576" s="436"/>
    </row>
    <row r="577" spans="3:17" s="157" customFormat="1" ht="15" customHeight="1" x14ac:dyDescent="0.2">
      <c r="C577" s="1190" t="s">
        <v>391</v>
      </c>
      <c r="D577" s="1187"/>
      <c r="E577" s="1008">
        <v>5.2778708591845649E-2</v>
      </c>
      <c r="F577" s="436"/>
      <c r="G577" s="436"/>
      <c r="H577" s="1206" t="s">
        <v>348</v>
      </c>
      <c r="I577" s="1206"/>
      <c r="J577" s="1009">
        <v>7.9008103935688332E-3</v>
      </c>
      <c r="K577" s="436"/>
      <c r="L577" s="436"/>
      <c r="M577" s="1206" t="s">
        <v>382</v>
      </c>
      <c r="N577" s="1206"/>
      <c r="O577" s="1010">
        <v>2.3866318361512148E-2</v>
      </c>
      <c r="P577" s="436"/>
      <c r="Q577" s="436"/>
    </row>
    <row r="578" spans="3:17" s="157" customFormat="1" ht="15" customHeight="1" x14ac:dyDescent="0.2">
      <c r="C578" s="1190" t="s">
        <v>396</v>
      </c>
      <c r="D578" s="1187"/>
      <c r="E578" s="1008">
        <v>3.4288608303232992E-2</v>
      </c>
      <c r="F578" s="436"/>
      <c r="G578" s="436"/>
      <c r="H578" s="1206" t="s">
        <v>436</v>
      </c>
      <c r="I578" s="1206"/>
      <c r="J578" s="1009">
        <v>1.6696872899767911E-3</v>
      </c>
      <c r="K578" s="436"/>
      <c r="L578" s="436"/>
      <c r="M578" s="1206" t="s">
        <v>308</v>
      </c>
      <c r="N578" s="1206"/>
      <c r="O578" s="1010">
        <v>0.1840421621575119</v>
      </c>
      <c r="P578" s="436"/>
      <c r="Q578" s="436"/>
    </row>
    <row r="579" spans="3:17" s="157" customFormat="1" ht="15" customHeight="1" x14ac:dyDescent="0.2">
      <c r="C579" s="1190" t="s">
        <v>395</v>
      </c>
      <c r="D579" s="1187"/>
      <c r="E579" s="1008">
        <v>4.4823763733858685E-2</v>
      </c>
      <c r="F579" s="436"/>
      <c r="G579" s="436"/>
      <c r="H579" s="1206" t="s">
        <v>382</v>
      </c>
      <c r="I579" s="1206"/>
      <c r="J579" s="1009">
        <v>0.21458092940661708</v>
      </c>
      <c r="K579" s="436"/>
      <c r="L579" s="436"/>
      <c r="M579" s="1206" t="s">
        <v>381</v>
      </c>
      <c r="N579" s="1206"/>
      <c r="O579" s="1010">
        <v>0.21154326291437264</v>
      </c>
      <c r="P579" s="436"/>
      <c r="Q579" s="436"/>
    </row>
    <row r="580" spans="3:17" s="157" customFormat="1" ht="15" customHeight="1" x14ac:dyDescent="0.2">
      <c r="C580" s="1190" t="s">
        <v>393</v>
      </c>
      <c r="D580" s="1187"/>
      <c r="E580" s="1008">
        <v>4.7685423008582355E-2</v>
      </c>
      <c r="F580" s="436"/>
      <c r="G580" s="436"/>
      <c r="H580" s="1206" t="s">
        <v>308</v>
      </c>
      <c r="I580" s="1206"/>
      <c r="J580" s="1009">
        <v>0.27314743447256523</v>
      </c>
      <c r="K580" s="436"/>
      <c r="L580" s="436"/>
      <c r="M580" s="1206" t="s">
        <v>383</v>
      </c>
      <c r="N580" s="1206"/>
      <c r="O580" s="1010">
        <v>0.15388630086096952</v>
      </c>
      <c r="P580" s="436"/>
      <c r="Q580" s="436"/>
    </row>
    <row r="581" spans="3:17" s="157" customFormat="1" ht="15" customHeight="1" x14ac:dyDescent="0.2">
      <c r="C581" s="1190" t="s">
        <v>458</v>
      </c>
      <c r="D581" s="1187"/>
      <c r="E581" s="1008">
        <v>5.6127382412097756E-4</v>
      </c>
      <c r="F581" s="436"/>
      <c r="G581" s="436"/>
      <c r="H581" s="1206" t="s">
        <v>381</v>
      </c>
      <c r="I581" s="1206"/>
      <c r="J581" s="1009">
        <v>0.20535225399703705</v>
      </c>
      <c r="K581" s="436"/>
      <c r="L581" s="436"/>
      <c r="M581" s="1206" t="s">
        <v>377</v>
      </c>
      <c r="N581" s="1206"/>
      <c r="O581" s="1010">
        <v>0.23242984777709105</v>
      </c>
      <c r="P581" s="436"/>
      <c r="Q581" s="436"/>
    </row>
    <row r="582" spans="3:17" s="157" customFormat="1" ht="15" customHeight="1" x14ac:dyDescent="0.2">
      <c r="C582" s="1190" t="s">
        <v>405</v>
      </c>
      <c r="D582" s="1187"/>
      <c r="E582" s="1008">
        <v>-9.8228494653320782E-3</v>
      </c>
      <c r="F582" s="436"/>
      <c r="G582" s="436"/>
      <c r="H582" s="1206" t="s">
        <v>383</v>
      </c>
      <c r="I582" s="1206"/>
      <c r="J582" s="1009">
        <v>0.16359558085716117</v>
      </c>
      <c r="K582" s="436"/>
      <c r="L582" s="436"/>
      <c r="M582" s="1206" t="s">
        <v>374</v>
      </c>
      <c r="N582" s="1206"/>
      <c r="O582" s="1010">
        <v>7.3598804124414413E-2</v>
      </c>
      <c r="P582" s="436"/>
      <c r="Q582" s="436"/>
    </row>
    <row r="583" spans="3:17" s="157" customFormat="1" ht="15" customHeight="1" x14ac:dyDescent="0.2">
      <c r="C583" s="1190" t="s">
        <v>384</v>
      </c>
      <c r="D583" s="1187"/>
      <c r="E583" s="1008">
        <v>-3.2332238079466794E-2</v>
      </c>
      <c r="F583" s="436"/>
      <c r="G583" s="436"/>
      <c r="H583" s="1206" t="s">
        <v>377</v>
      </c>
      <c r="I583" s="1206"/>
      <c r="J583" s="1009">
        <v>0.31631688850251671</v>
      </c>
      <c r="K583" s="436"/>
      <c r="L583" s="436"/>
      <c r="M583" s="1206" t="s">
        <v>448</v>
      </c>
      <c r="N583" s="1206"/>
      <c r="O583" s="1010">
        <v>6.5288196496420372E-3</v>
      </c>
      <c r="P583" s="436"/>
      <c r="Q583" s="436"/>
    </row>
    <row r="584" spans="3:17" s="157" customFormat="1" ht="15" customHeight="1" x14ac:dyDescent="0.2">
      <c r="C584" s="1190" t="s">
        <v>399</v>
      </c>
      <c r="D584" s="1187"/>
      <c r="E584" s="1008">
        <v>-1.4395294773744823E-2</v>
      </c>
      <c r="F584" s="436"/>
      <c r="G584" s="436"/>
      <c r="H584" s="1206" t="s">
        <v>374</v>
      </c>
      <c r="I584" s="1206"/>
      <c r="J584" s="1009">
        <v>0.43670288870467633</v>
      </c>
      <c r="K584" s="436"/>
      <c r="L584" s="436"/>
      <c r="M584" s="1206" t="s">
        <v>414</v>
      </c>
      <c r="N584" s="1206"/>
      <c r="O584" s="1010">
        <v>1.4469878450661354E-2</v>
      </c>
      <c r="P584" s="436"/>
      <c r="Q584" s="436"/>
    </row>
    <row r="585" spans="3:17" s="157" customFormat="1" ht="15" customHeight="1" x14ac:dyDescent="0.2">
      <c r="C585" s="1190" t="s">
        <v>386</v>
      </c>
      <c r="D585" s="1187"/>
      <c r="E585" s="1008">
        <v>-1.9121409237916193E-2</v>
      </c>
      <c r="F585" s="436"/>
      <c r="G585" s="436"/>
      <c r="H585" s="1206" t="s">
        <v>448</v>
      </c>
      <c r="I585" s="1206"/>
      <c r="J585" s="1009">
        <v>1.8146053729074486E-3</v>
      </c>
      <c r="K585" s="436"/>
      <c r="L585" s="436"/>
      <c r="M585" s="1206" t="s">
        <v>401</v>
      </c>
      <c r="N585" s="1206"/>
      <c r="O585" s="1010">
        <v>1.8601479461876146E-2</v>
      </c>
      <c r="P585" s="436"/>
      <c r="Q585" s="436"/>
    </row>
    <row r="586" spans="3:17" s="157" customFormat="1" ht="15" customHeight="1" x14ac:dyDescent="0.2">
      <c r="C586" s="1190" t="s">
        <v>442</v>
      </c>
      <c r="D586" s="1187"/>
      <c r="E586" s="1008">
        <v>-5.7758241210607575E-3</v>
      </c>
      <c r="F586" s="436"/>
      <c r="G586" s="436"/>
      <c r="H586" s="1206" t="s">
        <v>414</v>
      </c>
      <c r="I586" s="1206"/>
      <c r="J586" s="1009">
        <v>6.0360705945023893E-3</v>
      </c>
      <c r="K586" s="436"/>
      <c r="L586" s="436"/>
      <c r="M586" s="1206" t="s">
        <v>403</v>
      </c>
      <c r="N586" s="1206"/>
      <c r="O586" s="1010">
        <v>3.4993437084298635E-4</v>
      </c>
      <c r="P586" s="436"/>
      <c r="Q586" s="436"/>
    </row>
    <row r="587" spans="3:17" s="157" customFormat="1" ht="15" customHeight="1" x14ac:dyDescent="0.2">
      <c r="C587" s="1190" t="s">
        <v>421</v>
      </c>
      <c r="D587" s="1187"/>
      <c r="E587" s="1008">
        <v>1.0036755604449185E-2</v>
      </c>
      <c r="F587" s="436"/>
      <c r="G587" s="436"/>
      <c r="H587" s="1206" t="s">
        <v>401</v>
      </c>
      <c r="I587" s="1206"/>
      <c r="J587" s="1009">
        <v>5.1400452851375185E-2</v>
      </c>
      <c r="K587" s="436"/>
      <c r="L587" s="436"/>
      <c r="M587" s="1206" t="s">
        <v>439</v>
      </c>
      <c r="N587" s="1206"/>
      <c r="O587" s="1010">
        <v>1.2136128953825812E-3</v>
      </c>
      <c r="P587" s="436"/>
      <c r="Q587" s="436"/>
    </row>
    <row r="588" spans="3:17" s="157" customFormat="1" ht="15" customHeight="1" x14ac:dyDescent="0.2">
      <c r="C588" s="1190" t="s">
        <v>453</v>
      </c>
      <c r="D588" s="1187"/>
      <c r="E588" s="1008">
        <v>-1.4727778846156956E-3</v>
      </c>
      <c r="F588" s="436"/>
      <c r="G588" s="436"/>
      <c r="H588" s="1206" t="s">
        <v>403</v>
      </c>
      <c r="I588" s="1206"/>
      <c r="J588" s="1009">
        <v>4.7438964242241498E-2</v>
      </c>
      <c r="K588" s="436"/>
      <c r="L588" s="436"/>
      <c r="M588" s="1206" t="s">
        <v>397</v>
      </c>
      <c r="N588" s="1206"/>
      <c r="O588" s="1010">
        <v>1.8965210185292014E-2</v>
      </c>
      <c r="P588" s="436"/>
      <c r="Q588" s="436"/>
    </row>
    <row r="589" spans="3:17" s="157" customFormat="1" ht="15" customHeight="1" x14ac:dyDescent="0.2">
      <c r="C589" s="1190" t="s">
        <v>457</v>
      </c>
      <c r="D589" s="1187"/>
      <c r="E589" s="1008">
        <v>-6.599391187539443E-4</v>
      </c>
      <c r="F589" s="436"/>
      <c r="G589" s="436"/>
      <c r="H589" s="1206" t="s">
        <v>439</v>
      </c>
      <c r="I589" s="1206"/>
      <c r="J589" s="1009">
        <v>1.0233702287832535E-2</v>
      </c>
      <c r="K589" s="436"/>
      <c r="L589" s="436"/>
      <c r="M589" s="1206" t="s">
        <v>425</v>
      </c>
      <c r="N589" s="1206"/>
      <c r="O589" s="1010">
        <v>5.5203733309293815E-5</v>
      </c>
      <c r="P589" s="436"/>
      <c r="Q589" s="436"/>
    </row>
    <row r="590" spans="3:17" s="157" customFormat="1" ht="15" customHeight="1" x14ac:dyDescent="0.2">
      <c r="C590" s="1190" t="s">
        <v>431</v>
      </c>
      <c r="D590" s="1187"/>
      <c r="E590" s="1008">
        <v>-8.5952072703500363E-3</v>
      </c>
      <c r="F590" s="436"/>
      <c r="G590" s="436"/>
      <c r="H590" s="1206" t="s">
        <v>397</v>
      </c>
      <c r="I590" s="1206"/>
      <c r="J590" s="1009">
        <v>6.7092269814339495E-2</v>
      </c>
      <c r="K590" s="436"/>
      <c r="L590" s="436"/>
      <c r="M590" s="1206" t="s">
        <v>454</v>
      </c>
      <c r="N590" s="1206"/>
      <c r="O590" s="1010">
        <v>3.7744370478107968E-3</v>
      </c>
      <c r="P590" s="436"/>
      <c r="Q590" s="436"/>
    </row>
    <row r="591" spans="3:17" s="157" customFormat="1" ht="15" customHeight="1" x14ac:dyDescent="0.2">
      <c r="C591" s="1190" t="s">
        <v>388</v>
      </c>
      <c r="D591" s="1187"/>
      <c r="E591" s="1008">
        <v>5.5132352157197972E-2</v>
      </c>
      <c r="F591" s="436"/>
      <c r="G591" s="436"/>
      <c r="H591" s="1206" t="s">
        <v>425</v>
      </c>
      <c r="I591" s="1206"/>
      <c r="J591" s="1009">
        <v>1.9259774425845883E-2</v>
      </c>
      <c r="K591" s="436"/>
      <c r="L591" s="436"/>
      <c r="M591" s="1206" t="s">
        <v>398</v>
      </c>
      <c r="N591" s="1206"/>
      <c r="O591" s="1010">
        <v>8.841665563363901E-3</v>
      </c>
      <c r="P591" s="436"/>
      <c r="Q591" s="436"/>
    </row>
    <row r="592" spans="3:17" s="157" customFormat="1" ht="15" customHeight="1" x14ac:dyDescent="0.2">
      <c r="C592" s="1190" t="s">
        <v>400</v>
      </c>
      <c r="D592" s="1187"/>
      <c r="E592" s="1008">
        <v>3.5542609097683267E-2</v>
      </c>
      <c r="F592" s="436"/>
      <c r="G592" s="436"/>
      <c r="H592" s="1206" t="s">
        <v>454</v>
      </c>
      <c r="I592" s="1206"/>
      <c r="J592" s="1009">
        <v>2.8079919999924445E-3</v>
      </c>
      <c r="K592" s="436"/>
      <c r="L592" s="436"/>
      <c r="M592" s="1206" t="s">
        <v>410</v>
      </c>
      <c r="N592" s="1206"/>
      <c r="O592" s="1010">
        <v>7.4333835464771673E-3</v>
      </c>
      <c r="P592" s="436"/>
      <c r="Q592" s="436"/>
    </row>
    <row r="593" spans="3:17" s="157" customFormat="1" ht="15" customHeight="1" x14ac:dyDescent="0.2">
      <c r="C593" s="1190" t="s">
        <v>420</v>
      </c>
      <c r="D593" s="1187"/>
      <c r="E593" s="1008">
        <v>1.3929354848675251E-2</v>
      </c>
      <c r="F593" s="436"/>
      <c r="G593" s="436"/>
      <c r="H593" s="1206" t="s">
        <v>398</v>
      </c>
      <c r="I593" s="1206"/>
      <c r="J593" s="1009">
        <v>6.2498976212616332E-2</v>
      </c>
      <c r="K593" s="436"/>
      <c r="L593" s="436"/>
      <c r="M593" s="1206" t="s">
        <v>422</v>
      </c>
      <c r="N593" s="1206"/>
      <c r="O593" s="1010">
        <v>6.5842063678215072E-3</v>
      </c>
      <c r="P593" s="436"/>
      <c r="Q593" s="436"/>
    </row>
    <row r="594" spans="3:17" s="157" customFormat="1" ht="15" customHeight="1" x14ac:dyDescent="0.2">
      <c r="C594" s="1190" t="s">
        <v>409</v>
      </c>
      <c r="D594" s="1187"/>
      <c r="E594" s="1008">
        <v>2.2247970201763275E-2</v>
      </c>
      <c r="F594" s="436"/>
      <c r="G594" s="436"/>
      <c r="H594" s="1206" t="s">
        <v>410</v>
      </c>
      <c r="I594" s="1206"/>
      <c r="J594" s="1009">
        <v>3.5219152705092488E-2</v>
      </c>
      <c r="K594" s="436"/>
      <c r="L594" s="436"/>
      <c r="M594" s="1206" t="s">
        <v>402</v>
      </c>
      <c r="N594" s="1206"/>
      <c r="O594" s="1010">
        <v>1.3866654705477538E-3</v>
      </c>
      <c r="P594" s="436"/>
      <c r="Q594" s="436"/>
    </row>
    <row r="595" spans="3:17" s="157" customFormat="1" ht="15" customHeight="1" x14ac:dyDescent="0.2">
      <c r="C595" s="1190" t="s">
        <v>449</v>
      </c>
      <c r="D595" s="1187"/>
      <c r="E595" s="1008">
        <v>3.7921329802488566E-3</v>
      </c>
      <c r="F595" s="436"/>
      <c r="G595" s="436"/>
      <c r="H595" s="1206" t="s">
        <v>422</v>
      </c>
      <c r="I595" s="1206"/>
      <c r="J595" s="1009">
        <v>2.1214912958133658E-2</v>
      </c>
      <c r="K595" s="436"/>
      <c r="L595" s="436"/>
      <c r="M595" s="1206" t="s">
        <v>429</v>
      </c>
      <c r="N595" s="1206"/>
      <c r="O595" s="1010">
        <v>1.2892972258864508E-3</v>
      </c>
      <c r="P595" s="436"/>
      <c r="Q595" s="436"/>
    </row>
    <row r="596" spans="3:17" s="157" customFormat="1" ht="15" customHeight="1" x14ac:dyDescent="0.2">
      <c r="C596" s="1190" t="s">
        <v>435</v>
      </c>
      <c r="D596" s="1187"/>
      <c r="E596" s="1008">
        <v>-7.2260731098844474E-3</v>
      </c>
      <c r="F596" s="436"/>
      <c r="G596" s="436"/>
      <c r="H596" s="1206" t="s">
        <v>402</v>
      </c>
      <c r="I596" s="1206"/>
      <c r="J596" s="1009">
        <v>4.8658192360642477E-2</v>
      </c>
      <c r="K596" s="436"/>
      <c r="L596" s="436"/>
      <c r="M596" s="1206" t="s">
        <v>462</v>
      </c>
      <c r="N596" s="1206"/>
      <c r="O596" s="1010">
        <v>5.265773803880058E-5</v>
      </c>
      <c r="P596" s="436"/>
      <c r="Q596" s="436"/>
    </row>
    <row r="597" spans="3:17" s="157" customFormat="1" ht="15" customHeight="1" x14ac:dyDescent="0.2">
      <c r="C597" s="1190" t="s">
        <v>411</v>
      </c>
      <c r="D597" s="1187"/>
      <c r="E597" s="1008">
        <v>-5.4903435772735909E-3</v>
      </c>
      <c r="F597" s="436"/>
      <c r="G597" s="436"/>
      <c r="H597" s="1206" t="s">
        <v>429</v>
      </c>
      <c r="I597" s="1206"/>
      <c r="J597" s="1009">
        <v>1.7194918852078262E-2</v>
      </c>
      <c r="K597" s="436"/>
      <c r="L597" s="436"/>
      <c r="M597" s="1206" t="s">
        <v>404</v>
      </c>
      <c r="N597" s="1206"/>
      <c r="O597" s="1010">
        <v>3.6903644160090239E-3</v>
      </c>
      <c r="P597" s="436"/>
      <c r="Q597" s="436"/>
    </row>
    <row r="598" spans="3:17" s="157" customFormat="1" ht="15" customHeight="1" x14ac:dyDescent="0.2">
      <c r="C598" s="1190" t="s">
        <v>450</v>
      </c>
      <c r="D598" s="1187"/>
      <c r="E598" s="1008">
        <v>-2.9125186317980468E-3</v>
      </c>
      <c r="F598" s="436"/>
      <c r="G598" s="436"/>
      <c r="H598" s="1206" t="s">
        <v>462</v>
      </c>
      <c r="I598" s="1206"/>
      <c r="J598" s="1009">
        <v>2.5362282213825952E-6</v>
      </c>
      <c r="K598" s="436"/>
      <c r="L598" s="436"/>
      <c r="M598" s="1206" t="s">
        <v>438</v>
      </c>
      <c r="N598" s="1206"/>
      <c r="O598" s="1010">
        <v>9.2839984882448184E-4</v>
      </c>
      <c r="P598" s="436"/>
      <c r="Q598" s="436"/>
    </row>
    <row r="599" spans="3:17" s="157" customFormat="1" ht="15" customHeight="1" x14ac:dyDescent="0.2">
      <c r="C599" s="1190" t="s">
        <v>407</v>
      </c>
      <c r="D599" s="1187"/>
      <c r="E599" s="1008">
        <v>-2.1894167426996465E-2</v>
      </c>
      <c r="F599" s="436"/>
      <c r="G599" s="436"/>
      <c r="H599" s="1206" t="s">
        <v>404</v>
      </c>
      <c r="I599" s="1206"/>
      <c r="J599" s="1009">
        <v>4.4952176009190326E-2</v>
      </c>
      <c r="K599" s="436"/>
      <c r="L599" s="436"/>
      <c r="M599" s="1206" t="s">
        <v>379</v>
      </c>
      <c r="N599" s="1206"/>
      <c r="O599" s="1010">
        <v>0.22381852558025711</v>
      </c>
      <c r="P599" s="436"/>
      <c r="Q599" s="436"/>
    </row>
    <row r="600" spans="3:17" s="157" customFormat="1" ht="15" customHeight="1" x14ac:dyDescent="0.2">
      <c r="C600" s="1190" t="s">
        <v>387</v>
      </c>
      <c r="D600" s="1187"/>
      <c r="E600" s="1008">
        <v>-5.5820325449721472E-2</v>
      </c>
      <c r="F600" s="436"/>
      <c r="G600" s="436"/>
      <c r="H600" s="1206" t="s">
        <v>438</v>
      </c>
      <c r="I600" s="1206"/>
      <c r="J600" s="1009">
        <v>1.0511211653308117E-2</v>
      </c>
      <c r="K600" s="436"/>
      <c r="L600" s="436"/>
      <c r="M600" s="1206" t="s">
        <v>415</v>
      </c>
      <c r="N600" s="1206"/>
      <c r="O600" s="1010">
        <v>6.0060732535110826E-3</v>
      </c>
      <c r="P600" s="436"/>
      <c r="Q600" s="436"/>
    </row>
    <row r="601" spans="3:17" s="157" customFormat="1" ht="15" customHeight="1" x14ac:dyDescent="0.2">
      <c r="C601" s="1190" t="s">
        <v>380</v>
      </c>
      <c r="D601" s="1187"/>
      <c r="E601" s="1008">
        <v>-2.3480604771769015E-2</v>
      </c>
      <c r="F601" s="436"/>
      <c r="G601" s="436"/>
      <c r="H601" s="1206" t="s">
        <v>379</v>
      </c>
      <c r="I601" s="1206"/>
      <c r="J601" s="1009">
        <v>2.7700221485203021E-2</v>
      </c>
      <c r="K601" s="436"/>
      <c r="L601" s="436"/>
      <c r="M601" s="1206" t="s">
        <v>433</v>
      </c>
      <c r="N601" s="1206"/>
      <c r="O601" s="1010">
        <v>4.863683434963242E-4</v>
      </c>
      <c r="P601" s="436"/>
      <c r="Q601" s="436"/>
    </row>
    <row r="602" spans="3:17" s="157" customFormat="1" ht="15" customHeight="1" x14ac:dyDescent="0.2">
      <c r="C602" s="1190" t="s">
        <v>437</v>
      </c>
      <c r="D602" s="1187"/>
      <c r="E602" s="1008">
        <v>-7.0984922753343262E-3</v>
      </c>
      <c r="F602" s="436"/>
      <c r="G602" s="436"/>
      <c r="H602" s="1206" t="s">
        <v>415</v>
      </c>
      <c r="I602" s="1206"/>
      <c r="J602" s="1009">
        <v>2.8447382645500938E-2</v>
      </c>
      <c r="K602" s="436"/>
      <c r="L602" s="436"/>
      <c r="M602" s="1206" t="s">
        <v>389</v>
      </c>
      <c r="N602" s="1206"/>
      <c r="O602" s="1010">
        <v>9.1563613453923942E-2</v>
      </c>
      <c r="P602" s="436"/>
      <c r="Q602" s="436"/>
    </row>
    <row r="603" spans="3:17" s="157" customFormat="1" ht="15" customHeight="1" x14ac:dyDescent="0.2">
      <c r="C603" s="1190" t="s">
        <v>424</v>
      </c>
      <c r="D603" s="1187"/>
      <c r="E603" s="1008">
        <v>-9.6353208115786595E-3</v>
      </c>
      <c r="F603" s="436"/>
      <c r="G603" s="436"/>
      <c r="H603" s="1206" t="s">
        <v>433</v>
      </c>
      <c r="I603" s="1206"/>
      <c r="J603" s="1009">
        <v>1.4743258454687016E-2</v>
      </c>
      <c r="K603" s="436"/>
      <c r="L603" s="436"/>
      <c r="M603" s="1206" t="s">
        <v>417</v>
      </c>
      <c r="N603" s="1206"/>
      <c r="O603" s="1010">
        <v>1.4859608471827287E-2</v>
      </c>
      <c r="P603" s="436"/>
      <c r="Q603" s="436"/>
    </row>
    <row r="604" spans="3:17" s="157" customFormat="1" ht="15" customHeight="1" x14ac:dyDescent="0.2">
      <c r="C604" s="1190" t="s">
        <v>452</v>
      </c>
      <c r="D604" s="1187"/>
      <c r="E604" s="1008">
        <v>-1.814584062024981E-3</v>
      </c>
      <c r="F604" s="436"/>
      <c r="G604" s="436"/>
      <c r="H604" s="1206" t="s">
        <v>389</v>
      </c>
      <c r="I604" s="1206"/>
      <c r="J604" s="1009">
        <v>1.8800495712449315E-2</v>
      </c>
      <c r="K604" s="436"/>
      <c r="L604" s="436"/>
      <c r="M604" s="1206" t="s">
        <v>419</v>
      </c>
      <c r="N604" s="1206"/>
      <c r="O604" s="1010">
        <v>1.8306525126637822E-2</v>
      </c>
      <c r="P604" s="436"/>
      <c r="Q604" s="436"/>
    </row>
    <row r="605" spans="3:17" s="157" customFormat="1" ht="15" customHeight="1" x14ac:dyDescent="0.2">
      <c r="C605" s="1190" t="s">
        <v>373</v>
      </c>
      <c r="D605" s="1187"/>
      <c r="E605" s="1008">
        <v>7.6020719025798031E-2</v>
      </c>
      <c r="F605" s="436"/>
      <c r="G605" s="436"/>
      <c r="H605" s="1206" t="s">
        <v>417</v>
      </c>
      <c r="I605" s="1206"/>
      <c r="J605" s="1009">
        <v>2.5866415795794035E-2</v>
      </c>
      <c r="K605" s="436"/>
      <c r="L605" s="436"/>
      <c r="M605" s="1206" t="s">
        <v>445</v>
      </c>
      <c r="N605" s="1206"/>
      <c r="O605" s="1010">
        <v>4.6445324984425995E-3</v>
      </c>
      <c r="P605" s="436"/>
      <c r="Q605" s="436"/>
    </row>
    <row r="606" spans="3:17" s="157" customFormat="1" ht="15" customHeight="1" x14ac:dyDescent="0.2">
      <c r="C606" s="1190" t="s">
        <v>456</v>
      </c>
      <c r="D606" s="1187"/>
      <c r="E606" s="1008">
        <v>7.3499946777873151E-4</v>
      </c>
      <c r="F606" s="436"/>
      <c r="G606" s="436"/>
      <c r="H606" s="1206" t="s">
        <v>419</v>
      </c>
      <c r="I606" s="1206"/>
      <c r="J606" s="1009">
        <v>2.2284464958159316E-2</v>
      </c>
      <c r="K606" s="436"/>
      <c r="L606" s="436"/>
      <c r="M606" s="1206" t="s">
        <v>416</v>
      </c>
      <c r="N606" s="1206"/>
      <c r="O606" s="1010">
        <v>2.5998260180299292E-2</v>
      </c>
      <c r="P606" s="436"/>
      <c r="Q606" s="436"/>
    </row>
    <row r="607" spans="3:17" s="157" customFormat="1" ht="15" customHeight="1" x14ac:dyDescent="0.2">
      <c r="C607" s="1190" t="s">
        <v>434</v>
      </c>
      <c r="D607" s="1187"/>
      <c r="E607" s="1008">
        <v>7.260151255928853E-3</v>
      </c>
      <c r="F607" s="436"/>
      <c r="G607" s="436"/>
      <c r="H607" s="1206" t="s">
        <v>445</v>
      </c>
      <c r="I607" s="1206"/>
      <c r="J607" s="1009">
        <v>7.6150134046665133E-3</v>
      </c>
      <c r="K607" s="436"/>
      <c r="L607" s="436"/>
      <c r="M607" s="1206" t="s">
        <v>406</v>
      </c>
      <c r="N607" s="1206"/>
      <c r="O607" s="1010">
        <v>3.3140174583126333E-2</v>
      </c>
      <c r="P607" s="436"/>
      <c r="Q607" s="436"/>
    </row>
    <row r="608" spans="3:17" s="157" customFormat="1" ht="15" customHeight="1" x14ac:dyDescent="0.2">
      <c r="C608" s="1190" t="s">
        <v>428</v>
      </c>
      <c r="D608" s="1187"/>
      <c r="E608" s="1008">
        <v>8.6489165419800333E-3</v>
      </c>
      <c r="F608" s="436"/>
      <c r="G608" s="436"/>
      <c r="H608" s="1206" t="s">
        <v>416</v>
      </c>
      <c r="I608" s="1206"/>
      <c r="J608" s="1009">
        <v>4.4877515064207507E-3</v>
      </c>
      <c r="K608" s="436"/>
      <c r="L608" s="436"/>
      <c r="M608" s="1206" t="s">
        <v>394</v>
      </c>
      <c r="N608" s="1206"/>
      <c r="O608" s="1010">
        <v>7.7966043227912021E-2</v>
      </c>
      <c r="P608" s="436"/>
      <c r="Q608" s="436"/>
    </row>
    <row r="609" spans="3:17" s="157" customFormat="1" ht="15" customHeight="1" x14ac:dyDescent="0.2">
      <c r="C609" s="1190" t="s">
        <v>447</v>
      </c>
      <c r="D609" s="1187"/>
      <c r="E609" s="1008">
        <v>-4.0941644240958608E-3</v>
      </c>
      <c r="F609" s="436"/>
      <c r="G609" s="436"/>
      <c r="H609" s="1206" t="s">
        <v>406</v>
      </c>
      <c r="I609" s="1206"/>
      <c r="J609" s="1009">
        <v>7.7429798603037715E-3</v>
      </c>
      <c r="K609" s="436"/>
      <c r="L609" s="436"/>
      <c r="M609" s="1206" t="s">
        <v>443</v>
      </c>
      <c r="N609" s="1206"/>
      <c r="O609" s="1010">
        <v>6.8174731542032544E-3</v>
      </c>
      <c r="P609" s="436"/>
      <c r="Q609" s="436"/>
    </row>
    <row r="610" spans="3:17" s="157" customFormat="1" ht="15" customHeight="1" x14ac:dyDescent="0.2">
      <c r="C610" s="1190" t="s">
        <v>459</v>
      </c>
      <c r="D610" s="1187"/>
      <c r="E610" s="1008">
        <v>-5.1699300664665999E-4</v>
      </c>
      <c r="F610" s="436"/>
      <c r="G610" s="436"/>
      <c r="H610" s="1206" t="s">
        <v>394</v>
      </c>
      <c r="I610" s="1206"/>
      <c r="J610" s="1009">
        <v>3.0653154751084889E-3</v>
      </c>
      <c r="K610" s="436"/>
      <c r="L610" s="436"/>
      <c r="M610" s="1206" t="s">
        <v>441</v>
      </c>
      <c r="N610" s="1206"/>
      <c r="O610" s="1010">
        <v>4.3374649147198815E-3</v>
      </c>
      <c r="P610" s="436"/>
      <c r="Q610" s="436"/>
    </row>
    <row r="611" spans="3:17" s="157" customFormat="1" ht="15" customHeight="1" x14ac:dyDescent="0.2">
      <c r="C611" s="1190" t="s">
        <v>423</v>
      </c>
      <c r="D611" s="1187"/>
      <c r="E611" s="1008">
        <v>-6.516293754830098E-3</v>
      </c>
      <c r="F611" s="436"/>
      <c r="G611" s="436"/>
      <c r="H611" s="1206" t="s">
        <v>443</v>
      </c>
      <c r="I611" s="1206"/>
      <c r="J611" s="1009">
        <v>1.4123681233972E-3</v>
      </c>
      <c r="K611" s="436"/>
      <c r="L611" s="436"/>
      <c r="M611" s="1206" t="s">
        <v>461</v>
      </c>
      <c r="N611" s="1206"/>
      <c r="O611" s="1013">
        <v>1.0072421409739964E-3</v>
      </c>
      <c r="P611" s="436"/>
      <c r="Q611" s="436"/>
    </row>
    <row r="612" spans="3:17" s="157" customFormat="1" ht="15" customHeight="1" x14ac:dyDescent="0.2">
      <c r="C612" s="1190" t="s">
        <v>378</v>
      </c>
      <c r="D612" s="1187"/>
      <c r="E612" s="1008">
        <v>7.6481499923759882E-2</v>
      </c>
      <c r="F612" s="436"/>
      <c r="G612" s="436"/>
      <c r="H612" s="1206" t="s">
        <v>441</v>
      </c>
      <c r="I612" s="1206"/>
      <c r="J612" s="1009">
        <v>8.5354617702206523E-3</v>
      </c>
      <c r="K612" s="436"/>
      <c r="L612" s="436"/>
      <c r="M612" s="1206"/>
      <c r="N612" s="1206"/>
      <c r="O612" s="436"/>
      <c r="P612" s="436"/>
      <c r="Q612" s="436"/>
    </row>
    <row r="613" spans="3:17" s="157" customFormat="1" ht="15" customHeight="1" x14ac:dyDescent="0.2">
      <c r="C613" s="1190" t="s">
        <v>432</v>
      </c>
      <c r="D613" s="1187"/>
      <c r="E613" s="1008">
        <v>8.4114902813275608E-3</v>
      </c>
      <c r="F613" s="436"/>
      <c r="G613" s="436"/>
      <c r="H613" s="1206" t="s">
        <v>461</v>
      </c>
      <c r="I613" s="1206"/>
      <c r="J613" s="1014">
        <v>9.7949207872961527E-4</v>
      </c>
      <c r="K613" s="436"/>
      <c r="L613" s="436"/>
      <c r="M613" s="1206"/>
      <c r="N613" s="1206"/>
      <c r="O613" s="436"/>
      <c r="P613" s="436"/>
      <c r="Q613" s="436"/>
    </row>
    <row r="614" spans="3:17" s="157" customFormat="1" ht="15" customHeight="1" x14ac:dyDescent="0.2">
      <c r="C614" s="1190" t="s">
        <v>440</v>
      </c>
      <c r="D614" s="1187"/>
      <c r="E614" s="1008">
        <v>5.8430608117160813E-3</v>
      </c>
      <c r="F614" s="436"/>
      <c r="G614" s="436"/>
      <c r="H614" s="1206"/>
      <c r="I614" s="1206"/>
      <c r="J614" s="436"/>
      <c r="K614" s="436"/>
      <c r="L614" s="436"/>
      <c r="M614" s="1206" t="s">
        <v>180</v>
      </c>
      <c r="N614" s="1206"/>
      <c r="O614" s="1206"/>
      <c r="P614" s="1206"/>
      <c r="Q614" s="1206"/>
    </row>
    <row r="615" spans="3:17" s="157" customFormat="1" ht="15" customHeight="1" x14ac:dyDescent="0.2">
      <c r="C615" s="1190" t="s">
        <v>427</v>
      </c>
      <c r="D615" s="1187"/>
      <c r="E615" s="1008">
        <v>8.6881013592286262E-3</v>
      </c>
      <c r="F615" s="436"/>
      <c r="G615" s="436"/>
      <c r="H615" s="1206"/>
      <c r="I615" s="1206"/>
      <c r="J615" s="436"/>
      <c r="K615" s="436"/>
      <c r="L615" s="436"/>
      <c r="M615" s="1206" t="s">
        <v>133</v>
      </c>
      <c r="N615" s="1206"/>
      <c r="O615" s="1526" t="s">
        <v>181</v>
      </c>
      <c r="P615" s="1527"/>
      <c r="Q615" s="1528"/>
    </row>
    <row r="616" spans="3:17" s="157" customFormat="1" ht="15" customHeight="1" x14ac:dyDescent="0.2">
      <c r="C616" s="1190" t="s">
        <v>413</v>
      </c>
      <c r="D616" s="1187"/>
      <c r="E616" s="1008">
        <v>1.7532165258412315E-2</v>
      </c>
      <c r="F616" s="436"/>
      <c r="G616" s="436"/>
      <c r="H616" s="1206" t="s">
        <v>180</v>
      </c>
      <c r="I616" s="1206"/>
      <c r="J616" s="1206"/>
      <c r="K616" s="1206"/>
      <c r="L616" s="1206"/>
      <c r="M616" s="1206"/>
      <c r="N616" s="1206"/>
      <c r="O616" s="1023" t="s">
        <v>111</v>
      </c>
      <c r="P616" s="1024" t="s">
        <v>182</v>
      </c>
      <c r="Q616" s="1025" t="s">
        <v>183</v>
      </c>
    </row>
    <row r="617" spans="3:17" s="157" customFormat="1" ht="15" customHeight="1" x14ac:dyDescent="0.2">
      <c r="C617" s="1190" t="s">
        <v>390</v>
      </c>
      <c r="D617" s="1187"/>
      <c r="E617" s="1008">
        <v>5.3016728772336888E-2</v>
      </c>
      <c r="F617" s="436"/>
      <c r="G617" s="436"/>
      <c r="H617" s="1206" t="s">
        <v>133</v>
      </c>
      <c r="I617" s="1206"/>
      <c r="J617" s="1529" t="s">
        <v>181</v>
      </c>
      <c r="K617" s="1530"/>
      <c r="L617" s="1531"/>
      <c r="M617" s="1206" t="s">
        <v>135</v>
      </c>
      <c r="N617" s="1206"/>
      <c r="O617" s="1026">
        <v>4.4163480949694609</v>
      </c>
      <c r="P617" s="1027">
        <v>4.3297530342837849</v>
      </c>
      <c r="Q617" s="1028">
        <v>4.3297530342837849</v>
      </c>
    </row>
    <row r="618" spans="3:17" s="157" customFormat="1" ht="15" customHeight="1" x14ac:dyDescent="0.2">
      <c r="C618" s="1190" t="s">
        <v>376</v>
      </c>
      <c r="D618" s="1187"/>
      <c r="E618" s="1008">
        <v>-9.1602114532601808E-2</v>
      </c>
      <c r="F618" s="436"/>
      <c r="G618" s="436"/>
      <c r="H618" s="1206"/>
      <c r="I618" s="1206"/>
      <c r="J618" s="1029" t="s">
        <v>111</v>
      </c>
      <c r="K618" s="1030" t="s">
        <v>182</v>
      </c>
      <c r="L618" s="1031" t="s">
        <v>183</v>
      </c>
      <c r="M618" s="1206"/>
      <c r="N618" s="1206"/>
      <c r="O618" s="436"/>
      <c r="P618" s="436"/>
      <c r="Q618" s="436"/>
    </row>
    <row r="619" spans="3:17" s="157" customFormat="1" ht="15" customHeight="1" x14ac:dyDescent="0.2">
      <c r="C619" s="1190" t="s">
        <v>451</v>
      </c>
      <c r="D619" s="1187"/>
      <c r="E619" s="1008">
        <v>-2.6439791333665473E-3</v>
      </c>
      <c r="F619" s="436"/>
      <c r="G619" s="436"/>
      <c r="H619" s="1206" t="s">
        <v>135</v>
      </c>
      <c r="I619" s="1206"/>
      <c r="J619" s="1032">
        <v>5.838844030469307</v>
      </c>
      <c r="K619" s="1033">
        <v>5.6687806121061231</v>
      </c>
      <c r="L619" s="1034">
        <v>5.6687806121061231</v>
      </c>
      <c r="M619" s="1206"/>
      <c r="N619" s="1206"/>
      <c r="O619" s="436"/>
      <c r="P619" s="436"/>
      <c r="Q619" s="436"/>
    </row>
    <row r="620" spans="3:17" s="157" customFormat="1" ht="15" customHeight="1" x14ac:dyDescent="0.2">
      <c r="C620" s="1190" t="s">
        <v>446</v>
      </c>
      <c r="D620" s="1187"/>
      <c r="E620" s="1008">
        <v>-4.5086329044590296E-3</v>
      </c>
      <c r="F620" s="436"/>
      <c r="G620" s="436"/>
      <c r="H620" s="1206"/>
      <c r="I620" s="1206"/>
      <c r="J620" s="436"/>
      <c r="K620" s="436"/>
      <c r="L620" s="436"/>
      <c r="M620" s="1206" t="s">
        <v>184</v>
      </c>
      <c r="N620" s="1206"/>
      <c r="O620" s="1206"/>
      <c r="P620" s="436"/>
      <c r="Q620" s="436"/>
    </row>
    <row r="621" spans="3:17" s="157" customFormat="1" ht="15" customHeight="1" x14ac:dyDescent="0.2">
      <c r="C621" s="1190" t="s">
        <v>412</v>
      </c>
      <c r="D621" s="1187"/>
      <c r="E621" s="1008">
        <v>-6.5439958114394854E-3</v>
      </c>
      <c r="F621" s="436"/>
      <c r="G621" s="436"/>
      <c r="H621" s="1206"/>
      <c r="I621" s="1206"/>
      <c r="J621" s="436"/>
      <c r="K621" s="436"/>
      <c r="L621" s="436"/>
      <c r="M621" s="1206"/>
      <c r="N621" s="1206"/>
      <c r="O621" s="1001" t="s">
        <v>133</v>
      </c>
      <c r="P621" s="436"/>
      <c r="Q621" s="436"/>
    </row>
    <row r="622" spans="3:17" s="157" customFormat="1" ht="15" customHeight="1" x14ac:dyDescent="0.2">
      <c r="C622" s="1190" t="s">
        <v>426</v>
      </c>
      <c r="D622" s="1187"/>
      <c r="E622" s="1008">
        <v>9.3804053723050822E-3</v>
      </c>
      <c r="F622" s="436"/>
      <c r="G622" s="436"/>
      <c r="H622" s="1206" t="s">
        <v>184</v>
      </c>
      <c r="I622" s="1206"/>
      <c r="J622" s="1206"/>
      <c r="K622" s="436"/>
      <c r="L622" s="436"/>
      <c r="M622" s="1206"/>
      <c r="N622" s="1206"/>
      <c r="O622" s="1004" t="s">
        <v>135</v>
      </c>
      <c r="P622" s="436"/>
      <c r="Q622" s="436"/>
    </row>
    <row r="623" spans="3:17" s="157" customFormat="1" ht="15" customHeight="1" x14ac:dyDescent="0.2">
      <c r="C623" s="1190" t="s">
        <v>455</v>
      </c>
      <c r="D623" s="1187"/>
      <c r="E623" s="1008">
        <v>1.3448984597516571E-3</v>
      </c>
      <c r="F623" s="436"/>
      <c r="G623" s="436"/>
      <c r="H623" s="1206"/>
      <c r="I623" s="1206"/>
      <c r="J623" s="1000" t="s">
        <v>133</v>
      </c>
      <c r="K623" s="436"/>
      <c r="L623" s="436"/>
      <c r="M623" s="1206" t="s">
        <v>161</v>
      </c>
      <c r="N623" s="1206"/>
      <c r="O623" s="1007">
        <v>-4.8222723724511342E-2</v>
      </c>
      <c r="P623" s="436"/>
      <c r="Q623" s="436"/>
    </row>
    <row r="624" spans="3:17" s="157" customFormat="1" ht="15" customHeight="1" x14ac:dyDescent="0.2">
      <c r="C624" s="1190" t="s">
        <v>303</v>
      </c>
      <c r="D624" s="1187"/>
      <c r="E624" s="1008">
        <v>1.5268527069997491E-2</v>
      </c>
      <c r="F624" s="436"/>
      <c r="G624" s="436"/>
      <c r="H624" s="1206"/>
      <c r="I624" s="1206"/>
      <c r="J624" s="1003" t="s">
        <v>135</v>
      </c>
      <c r="K624" s="436"/>
      <c r="L624" s="436"/>
      <c r="M624" s="1206" t="s">
        <v>375</v>
      </c>
      <c r="N624" s="1206"/>
      <c r="O624" s="1010">
        <v>-0.11233254268092779</v>
      </c>
      <c r="P624" s="436"/>
      <c r="Q624" s="436"/>
    </row>
    <row r="625" spans="3:17" s="157" customFormat="1" ht="15" customHeight="1" x14ac:dyDescent="0.2">
      <c r="C625" s="1190" t="s">
        <v>335</v>
      </c>
      <c r="D625" s="1187"/>
      <c r="E625" s="1008">
        <v>-2.0758743398087798E-3</v>
      </c>
      <c r="F625" s="436"/>
      <c r="G625" s="436"/>
      <c r="H625" s="1206" t="s">
        <v>161</v>
      </c>
      <c r="I625" s="1206"/>
      <c r="J625" s="1006">
        <v>-3.9204774774978267E-2</v>
      </c>
      <c r="K625" s="436"/>
      <c r="L625" s="436"/>
      <c r="M625" s="1206" t="s">
        <v>392</v>
      </c>
      <c r="N625" s="1206"/>
      <c r="O625" s="1010">
        <v>6.3301184157185095E-2</v>
      </c>
      <c r="P625" s="436"/>
      <c r="Q625" s="436"/>
    </row>
    <row r="626" spans="3:17" s="157" customFormat="1" ht="15" customHeight="1" x14ac:dyDescent="0.2">
      <c r="C626" s="1190" t="s">
        <v>460</v>
      </c>
      <c r="D626" s="1187"/>
      <c r="E626" s="1008">
        <v>1.2319675529022663E-4</v>
      </c>
      <c r="F626" s="436"/>
      <c r="G626" s="436"/>
      <c r="H626" s="1206" t="s">
        <v>375</v>
      </c>
      <c r="I626" s="1206"/>
      <c r="J626" s="1009">
        <v>-9.5757891323023508E-2</v>
      </c>
      <c r="K626" s="436"/>
      <c r="L626" s="436"/>
      <c r="M626" s="1206" t="s">
        <v>444</v>
      </c>
      <c r="N626" s="1206"/>
      <c r="O626" s="1010">
        <v>-3.1200641512827469E-6</v>
      </c>
      <c r="P626" s="436"/>
      <c r="Q626" s="436"/>
    </row>
    <row r="627" spans="3:17" s="157" customFormat="1" ht="15" customHeight="1" x14ac:dyDescent="0.2">
      <c r="C627" s="1190" t="s">
        <v>136</v>
      </c>
      <c r="D627" s="1187"/>
      <c r="E627" s="1008">
        <v>0.10066609140840498</v>
      </c>
      <c r="F627" s="436"/>
      <c r="G627" s="436"/>
      <c r="H627" s="1206" t="s">
        <v>392</v>
      </c>
      <c r="I627" s="1206"/>
      <c r="J627" s="1009">
        <v>-3.5259847015428364E-2</v>
      </c>
      <c r="K627" s="436"/>
      <c r="L627" s="436"/>
      <c r="M627" s="1206" t="s">
        <v>430</v>
      </c>
      <c r="N627" s="1206"/>
      <c r="O627" s="1010">
        <v>2.7228531171458473E-2</v>
      </c>
      <c r="P627" s="436"/>
      <c r="Q627" s="436"/>
    </row>
    <row r="628" spans="3:17" s="157" customFormat="1" ht="15" customHeight="1" x14ac:dyDescent="0.2">
      <c r="C628" s="1190" t="s">
        <v>144</v>
      </c>
      <c r="D628" s="1187"/>
      <c r="E628" s="1008">
        <v>5.7822498449229168E-2</v>
      </c>
      <c r="F628" s="436"/>
      <c r="G628" s="436"/>
      <c r="H628" s="1206" t="s">
        <v>444</v>
      </c>
      <c r="I628" s="1206"/>
      <c r="J628" s="1009">
        <v>8.1479117431883241E-3</v>
      </c>
      <c r="K628" s="436"/>
      <c r="L628" s="436"/>
      <c r="M628" s="1206" t="s">
        <v>418</v>
      </c>
      <c r="N628" s="1206"/>
      <c r="O628" s="1010">
        <v>8.3340661552691684E-3</v>
      </c>
      <c r="P628" s="436"/>
      <c r="Q628" s="436"/>
    </row>
    <row r="629" spans="3:17" s="157" customFormat="1" ht="15" customHeight="1" x14ac:dyDescent="0.2">
      <c r="C629" s="1190" t="s">
        <v>147</v>
      </c>
      <c r="D629" s="1187"/>
      <c r="E629" s="1008">
        <v>0.10429848353818198</v>
      </c>
      <c r="F629" s="436"/>
      <c r="G629" s="436"/>
      <c r="H629" s="1206" t="s">
        <v>430</v>
      </c>
      <c r="I629" s="1206"/>
      <c r="J629" s="1009">
        <v>-9.9996204426419221E-3</v>
      </c>
      <c r="K629" s="436"/>
      <c r="L629" s="436"/>
      <c r="M629" s="1206" t="s">
        <v>391</v>
      </c>
      <c r="N629" s="1206"/>
      <c r="O629" s="1010">
        <v>4.1045455114424506E-2</v>
      </c>
      <c r="P629" s="436"/>
      <c r="Q629" s="436"/>
    </row>
    <row r="630" spans="3:17" s="157" customFormat="1" ht="15" customHeight="1" x14ac:dyDescent="0.2">
      <c r="C630" s="1190" t="s">
        <v>305</v>
      </c>
      <c r="D630" s="1187"/>
      <c r="E630" s="1008">
        <v>8.7313778687174146E-2</v>
      </c>
      <c r="F630" s="436"/>
      <c r="G630" s="436"/>
      <c r="H630" s="1206" t="s">
        <v>418</v>
      </c>
      <c r="I630" s="1206"/>
      <c r="J630" s="1009">
        <v>1.653227121548791E-2</v>
      </c>
      <c r="K630" s="436"/>
      <c r="L630" s="436"/>
      <c r="M630" s="1206" t="s">
        <v>396</v>
      </c>
      <c r="N630" s="1206"/>
      <c r="O630" s="1010">
        <v>1.8392151333007287E-2</v>
      </c>
      <c r="P630" s="436"/>
      <c r="Q630" s="436"/>
    </row>
    <row r="631" spans="3:17" s="157" customFormat="1" ht="15" customHeight="1" x14ac:dyDescent="0.2">
      <c r="C631" s="1190" t="s">
        <v>153</v>
      </c>
      <c r="D631" s="1187"/>
      <c r="E631" s="1008">
        <v>2.8452210041427683E-2</v>
      </c>
      <c r="F631" s="436"/>
      <c r="G631" s="436"/>
      <c r="H631" s="1206" t="s">
        <v>391</v>
      </c>
      <c r="I631" s="1206"/>
      <c r="J631" s="1009">
        <v>2.3293965711082953E-2</v>
      </c>
      <c r="K631" s="436"/>
      <c r="L631" s="436"/>
      <c r="M631" s="1206" t="s">
        <v>395</v>
      </c>
      <c r="N631" s="1206"/>
      <c r="O631" s="1010">
        <v>6.2154395981381914E-2</v>
      </c>
      <c r="P631" s="436"/>
      <c r="Q631" s="436"/>
    </row>
    <row r="632" spans="3:17" s="157" customFormat="1" ht="15" customHeight="1" x14ac:dyDescent="0.2">
      <c r="C632" s="1190" t="s">
        <v>175</v>
      </c>
      <c r="D632" s="1187"/>
      <c r="E632" s="1008">
        <v>1.4332748337590968E-2</v>
      </c>
      <c r="F632" s="436"/>
      <c r="G632" s="436"/>
      <c r="H632" s="1206" t="s">
        <v>396</v>
      </c>
      <c r="I632" s="1206"/>
      <c r="J632" s="1009">
        <v>4.6762478684581853E-2</v>
      </c>
      <c r="K632" s="436"/>
      <c r="L632" s="436"/>
      <c r="M632" s="1206" t="s">
        <v>393</v>
      </c>
      <c r="N632" s="1206"/>
      <c r="O632" s="1010">
        <v>4.7919858148535811E-2</v>
      </c>
      <c r="P632" s="436"/>
      <c r="Q632" s="436"/>
    </row>
    <row r="633" spans="3:17" s="157" customFormat="1" ht="15" customHeight="1" x14ac:dyDescent="0.2">
      <c r="C633" s="1190" t="s">
        <v>156</v>
      </c>
      <c r="D633" s="1187"/>
      <c r="E633" s="1008">
        <v>3.9445506568465911E-2</v>
      </c>
      <c r="F633" s="436"/>
      <c r="G633" s="436"/>
      <c r="H633" s="1206" t="s">
        <v>395</v>
      </c>
      <c r="I633" s="1206"/>
      <c r="J633" s="1009">
        <v>2.4636067805788451E-2</v>
      </c>
      <c r="K633" s="436"/>
      <c r="L633" s="436"/>
      <c r="M633" s="1206" t="s">
        <v>458</v>
      </c>
      <c r="N633" s="1206"/>
      <c r="O633" s="1010">
        <v>2.1368598964278522E-3</v>
      </c>
      <c r="P633" s="436"/>
      <c r="Q633" s="436"/>
    </row>
    <row r="634" spans="3:17" s="157" customFormat="1" ht="15" customHeight="1" x14ac:dyDescent="0.2">
      <c r="C634" s="1190" t="s">
        <v>408</v>
      </c>
      <c r="D634" s="1187"/>
      <c r="E634" s="1008">
        <v>2.2618531542062878E-2</v>
      </c>
      <c r="F634" s="436"/>
      <c r="G634" s="436"/>
      <c r="H634" s="1206" t="s">
        <v>393</v>
      </c>
      <c r="I634" s="1206"/>
      <c r="J634" s="1009">
        <v>3.1930869996892923E-2</v>
      </c>
      <c r="K634" s="436"/>
      <c r="L634" s="436"/>
      <c r="M634" s="1206" t="s">
        <v>405</v>
      </c>
      <c r="N634" s="1206"/>
      <c r="O634" s="1010">
        <v>-4.5263595348876737E-2</v>
      </c>
      <c r="P634" s="436"/>
      <c r="Q634" s="436"/>
    </row>
    <row r="635" spans="3:17" s="157" customFormat="1" ht="15" customHeight="1" x14ac:dyDescent="0.2">
      <c r="C635" s="1190" t="s">
        <v>301</v>
      </c>
      <c r="D635" s="1187"/>
      <c r="E635" s="1008">
        <v>6.7773439725283838E-2</v>
      </c>
      <c r="F635" s="436"/>
      <c r="G635" s="436"/>
      <c r="H635" s="1206" t="s">
        <v>458</v>
      </c>
      <c r="I635" s="1206"/>
      <c r="J635" s="1009">
        <v>-1.2999668492032033E-3</v>
      </c>
      <c r="K635" s="436"/>
      <c r="L635" s="436"/>
      <c r="M635" s="1206" t="s">
        <v>384</v>
      </c>
      <c r="N635" s="1206"/>
      <c r="O635" s="1010">
        <v>-8.5767104023522153E-2</v>
      </c>
      <c r="P635" s="436"/>
      <c r="Q635" s="436"/>
    </row>
    <row r="636" spans="3:17" s="157" customFormat="1" ht="15" customHeight="1" x14ac:dyDescent="0.2">
      <c r="C636" s="1190" t="s">
        <v>385</v>
      </c>
      <c r="D636" s="1187"/>
      <c r="E636" s="1008">
        <v>4.1853271501099854E-2</v>
      </c>
      <c r="F636" s="436"/>
      <c r="G636" s="436"/>
      <c r="H636" s="1206" t="s">
        <v>405</v>
      </c>
      <c r="I636" s="1206"/>
      <c r="J636" s="1009">
        <v>-6.2642596967464065E-3</v>
      </c>
      <c r="K636" s="436"/>
      <c r="L636" s="436"/>
      <c r="M636" s="1206" t="s">
        <v>399</v>
      </c>
      <c r="N636" s="1206"/>
      <c r="O636" s="1010">
        <v>-5.5432089214232289E-2</v>
      </c>
      <c r="P636" s="436"/>
      <c r="Q636" s="436"/>
    </row>
    <row r="637" spans="3:17" s="157" customFormat="1" ht="15" customHeight="1" x14ac:dyDescent="0.2">
      <c r="C637" s="1190" t="s">
        <v>348</v>
      </c>
      <c r="D637" s="1187"/>
      <c r="E637" s="1008">
        <v>1.6716020500976592E-3</v>
      </c>
      <c r="F637" s="436"/>
      <c r="G637" s="436"/>
      <c r="H637" s="1206" t="s">
        <v>384</v>
      </c>
      <c r="I637" s="1206"/>
      <c r="J637" s="1009">
        <v>-2.5158401576577383E-2</v>
      </c>
      <c r="K637" s="436"/>
      <c r="L637" s="436"/>
      <c r="M637" s="1206" t="s">
        <v>386</v>
      </c>
      <c r="N637" s="1206"/>
      <c r="O637" s="1010">
        <v>7.6855840335667933E-2</v>
      </c>
      <c r="P637" s="436"/>
      <c r="Q637" s="436"/>
    </row>
    <row r="638" spans="3:17" s="157" customFormat="1" ht="15" customHeight="1" x14ac:dyDescent="0.2">
      <c r="C638" s="1190" t="s">
        <v>436</v>
      </c>
      <c r="D638" s="1187"/>
      <c r="E638" s="1008">
        <v>7.1487150521295307E-3</v>
      </c>
      <c r="F638" s="436"/>
      <c r="G638" s="436"/>
      <c r="H638" s="1206" t="s">
        <v>399</v>
      </c>
      <c r="I638" s="1206"/>
      <c r="J638" s="1009">
        <v>-2.0667536270212995E-2</v>
      </c>
      <c r="K638" s="436"/>
      <c r="L638" s="436"/>
      <c r="M638" s="1206" t="s">
        <v>442</v>
      </c>
      <c r="N638" s="1206"/>
      <c r="O638" s="1010">
        <v>1.7385458152250469E-2</v>
      </c>
      <c r="P638" s="436"/>
      <c r="Q638" s="436"/>
    </row>
    <row r="639" spans="3:17" s="157" customFormat="1" ht="15" customHeight="1" x14ac:dyDescent="0.2">
      <c r="C639" s="1190" t="s">
        <v>382</v>
      </c>
      <c r="D639" s="1187"/>
      <c r="E639" s="1008">
        <v>6.0618008526154635E-2</v>
      </c>
      <c r="F639" s="436"/>
      <c r="G639" s="436"/>
      <c r="H639" s="1206" t="s">
        <v>386</v>
      </c>
      <c r="I639" s="1206"/>
      <c r="J639" s="1009">
        <v>-5.6462842360917587E-2</v>
      </c>
      <c r="K639" s="436"/>
      <c r="L639" s="436"/>
      <c r="M639" s="1206" t="s">
        <v>421</v>
      </c>
      <c r="N639" s="1206"/>
      <c r="O639" s="1010">
        <v>3.980015875440902E-3</v>
      </c>
      <c r="P639" s="436"/>
      <c r="Q639" s="436"/>
    </row>
    <row r="640" spans="3:17" s="157" customFormat="1" ht="15" customHeight="1" x14ac:dyDescent="0.2">
      <c r="C640" s="1190" t="s">
        <v>308</v>
      </c>
      <c r="D640" s="1187"/>
      <c r="E640" s="1008">
        <v>8.443371113482491E-2</v>
      </c>
      <c r="F640" s="436"/>
      <c r="G640" s="436"/>
      <c r="H640" s="1206" t="s">
        <v>442</v>
      </c>
      <c r="I640" s="1206"/>
      <c r="J640" s="1009">
        <v>-2.6871655510440186E-3</v>
      </c>
      <c r="K640" s="436"/>
      <c r="L640" s="436"/>
      <c r="M640" s="1206" t="s">
        <v>453</v>
      </c>
      <c r="N640" s="1206"/>
      <c r="O640" s="1010">
        <v>-1.121041534619257E-3</v>
      </c>
      <c r="P640" s="436"/>
      <c r="Q640" s="436"/>
    </row>
    <row r="641" spans="3:17" s="157" customFormat="1" ht="15" customHeight="1" x14ac:dyDescent="0.2">
      <c r="C641" s="1190" t="s">
        <v>381</v>
      </c>
      <c r="D641" s="1187"/>
      <c r="E641" s="1008">
        <v>6.8007544610772186E-2</v>
      </c>
      <c r="F641" s="436"/>
      <c r="G641" s="436"/>
      <c r="H641" s="1206" t="s">
        <v>421</v>
      </c>
      <c r="I641" s="1206"/>
      <c r="J641" s="1009">
        <v>1.1806593685003712E-2</v>
      </c>
      <c r="K641" s="436"/>
      <c r="L641" s="436"/>
      <c r="M641" s="1206" t="s">
        <v>457</v>
      </c>
      <c r="N641" s="1206"/>
      <c r="O641" s="1010">
        <v>-5.696463174095342E-3</v>
      </c>
      <c r="P641" s="436"/>
      <c r="Q641" s="436"/>
    </row>
    <row r="642" spans="3:17" s="157" customFormat="1" ht="15" customHeight="1" x14ac:dyDescent="0.2">
      <c r="C642" s="1190" t="s">
        <v>383</v>
      </c>
      <c r="D642" s="1187"/>
      <c r="E642" s="1008">
        <v>5.8268602650109004E-2</v>
      </c>
      <c r="F642" s="436"/>
      <c r="G642" s="436"/>
      <c r="H642" s="1206" t="s">
        <v>453</v>
      </c>
      <c r="I642" s="1206"/>
      <c r="J642" s="1009">
        <v>3.6739178885822636E-4</v>
      </c>
      <c r="K642" s="436"/>
      <c r="L642" s="436"/>
      <c r="M642" s="1206" t="s">
        <v>431</v>
      </c>
      <c r="N642" s="1206"/>
      <c r="O642" s="1010">
        <v>-2.4479604047308891E-2</v>
      </c>
      <c r="P642" s="436"/>
      <c r="Q642" s="436"/>
    </row>
    <row r="643" spans="3:17" s="157" customFormat="1" ht="15" customHeight="1" x14ac:dyDescent="0.2">
      <c r="C643" s="1190" t="s">
        <v>377</v>
      </c>
      <c r="D643" s="1187"/>
      <c r="E643" s="1008">
        <v>8.5894452603219443E-2</v>
      </c>
      <c r="F643" s="436"/>
      <c r="G643" s="436"/>
      <c r="H643" s="1206" t="s">
        <v>457</v>
      </c>
      <c r="I643" s="1206"/>
      <c r="J643" s="1009">
        <v>-6.4098457770355079E-3</v>
      </c>
      <c r="K643" s="436"/>
      <c r="L643" s="436"/>
      <c r="M643" s="1206" t="s">
        <v>388</v>
      </c>
      <c r="N643" s="1206"/>
      <c r="O643" s="1010">
        <v>3.2102835088989902E-2</v>
      </c>
      <c r="P643" s="436"/>
      <c r="Q643" s="436"/>
    </row>
    <row r="644" spans="3:17" s="157" customFormat="1" ht="15" customHeight="1" x14ac:dyDescent="0.2">
      <c r="C644" s="1190" t="s">
        <v>374</v>
      </c>
      <c r="D644" s="1187"/>
      <c r="E644" s="1008">
        <v>8.6846309211447453E-2</v>
      </c>
      <c r="F644" s="436"/>
      <c r="G644" s="436"/>
      <c r="H644" s="1206" t="s">
        <v>431</v>
      </c>
      <c r="I644" s="1206"/>
      <c r="J644" s="1009">
        <v>-3.8792648989138122E-3</v>
      </c>
      <c r="K644" s="436"/>
      <c r="L644" s="436"/>
      <c r="M644" s="1206" t="s">
        <v>400</v>
      </c>
      <c r="N644" s="1206"/>
      <c r="O644" s="1010">
        <v>3.6895036047917266E-2</v>
      </c>
      <c r="P644" s="436"/>
      <c r="Q644" s="436"/>
    </row>
    <row r="645" spans="3:17" s="157" customFormat="1" ht="15" customHeight="1" x14ac:dyDescent="0.2">
      <c r="C645" s="1190" t="s">
        <v>448</v>
      </c>
      <c r="D645" s="1187"/>
      <c r="E645" s="1008">
        <v>2.5090965616927615E-3</v>
      </c>
      <c r="F645" s="436"/>
      <c r="G645" s="436"/>
      <c r="H645" s="1206" t="s">
        <v>388</v>
      </c>
      <c r="I645" s="1206"/>
      <c r="J645" s="1009">
        <v>5.0489225498621768E-2</v>
      </c>
      <c r="K645" s="436"/>
      <c r="L645" s="436"/>
      <c r="M645" s="1206" t="s">
        <v>420</v>
      </c>
      <c r="N645" s="1206"/>
      <c r="O645" s="1010">
        <v>1.1184885420811391E-2</v>
      </c>
      <c r="P645" s="436"/>
      <c r="Q645" s="436"/>
    </row>
    <row r="646" spans="3:17" s="157" customFormat="1" ht="15" customHeight="1" x14ac:dyDescent="0.2">
      <c r="C646" s="1190" t="s">
        <v>414</v>
      </c>
      <c r="D646" s="1187"/>
      <c r="E646" s="1011">
        <v>1.7483420275956386E-2</v>
      </c>
      <c r="F646" s="436"/>
      <c r="G646" s="436"/>
      <c r="H646" s="1206" t="s">
        <v>400</v>
      </c>
      <c r="I646" s="1206"/>
      <c r="J646" s="1009">
        <v>2.7560832421494107E-2</v>
      </c>
      <c r="K646" s="436"/>
      <c r="L646" s="436"/>
      <c r="M646" s="1206" t="s">
        <v>409</v>
      </c>
      <c r="N646" s="1206"/>
      <c r="O646" s="1010">
        <v>1.5451986878629694E-2</v>
      </c>
      <c r="P646" s="436"/>
      <c r="Q646" s="436"/>
    </row>
    <row r="647" spans="3:17" s="157" customFormat="1" ht="15" customHeight="1" x14ac:dyDescent="0.2">
      <c r="C647" s="1190"/>
      <c r="D647" s="1206"/>
      <c r="E647" s="436"/>
      <c r="F647" s="436"/>
      <c r="G647" s="436"/>
      <c r="H647" s="1206" t="s">
        <v>420</v>
      </c>
      <c r="I647" s="1206"/>
      <c r="J647" s="1009">
        <v>1.8099801212634433E-2</v>
      </c>
      <c r="K647" s="436"/>
      <c r="L647" s="436"/>
      <c r="M647" s="1206" t="s">
        <v>449</v>
      </c>
      <c r="N647" s="1206"/>
      <c r="O647" s="1010">
        <v>-5.1315413472494444E-3</v>
      </c>
      <c r="P647" s="436"/>
      <c r="Q647" s="436"/>
    </row>
    <row r="648" spans="3:17" s="157" customFormat="1" ht="15" customHeight="1" x14ac:dyDescent="0.2">
      <c r="C648" s="1190"/>
      <c r="D648" s="1206"/>
      <c r="E648" s="436"/>
      <c r="F648" s="436"/>
      <c r="G648" s="436"/>
      <c r="H648" s="1206" t="s">
        <v>409</v>
      </c>
      <c r="I648" s="1206"/>
      <c r="J648" s="1009">
        <v>2.031809349639515E-2</v>
      </c>
      <c r="K648" s="436"/>
      <c r="L648" s="436"/>
      <c r="M648" s="1206" t="s">
        <v>435</v>
      </c>
      <c r="N648" s="1206"/>
      <c r="O648" s="1010">
        <v>-2.2514871729775471E-2</v>
      </c>
      <c r="P648" s="436"/>
      <c r="Q648" s="436"/>
    </row>
    <row r="649" spans="3:17" s="157" customFormat="1" ht="15" customHeight="1" x14ac:dyDescent="0.2">
      <c r="C649" s="1190" t="s">
        <v>185</v>
      </c>
      <c r="D649" s="1187"/>
      <c r="E649" s="1187"/>
      <c r="F649" s="436"/>
      <c r="G649" s="436"/>
      <c r="H649" s="1206" t="s">
        <v>449</v>
      </c>
      <c r="I649" s="1206"/>
      <c r="J649" s="1009">
        <v>-5.7169123100434304E-3</v>
      </c>
      <c r="K649" s="436"/>
      <c r="L649" s="436"/>
      <c r="M649" s="1206" t="s">
        <v>411</v>
      </c>
      <c r="N649" s="1206"/>
      <c r="O649" s="1010">
        <v>-3.9319246886085957E-2</v>
      </c>
      <c r="P649" s="436"/>
      <c r="Q649" s="436"/>
    </row>
    <row r="650" spans="3:17" s="157" customFormat="1" ht="15" customHeight="1" x14ac:dyDescent="0.2">
      <c r="C650" s="1190" t="s">
        <v>133</v>
      </c>
      <c r="D650" s="1187"/>
      <c r="E650" s="1035" t="s">
        <v>135</v>
      </c>
      <c r="F650" s="436"/>
      <c r="G650" s="436"/>
      <c r="H650" s="1206" t="s">
        <v>435</v>
      </c>
      <c r="I650" s="1206"/>
      <c r="J650" s="1009">
        <v>-6.7619232109781312E-3</v>
      </c>
      <c r="K650" s="436"/>
      <c r="L650" s="436"/>
      <c r="M650" s="1206" t="s">
        <v>450</v>
      </c>
      <c r="N650" s="1206"/>
      <c r="O650" s="1010">
        <v>-7.8282816671189845E-3</v>
      </c>
      <c r="P650" s="436"/>
      <c r="Q650" s="436"/>
    </row>
    <row r="651" spans="3:17" s="157" customFormat="1" ht="15" customHeight="1" x14ac:dyDescent="0.2">
      <c r="C651" s="1190" t="s">
        <v>135</v>
      </c>
      <c r="D651" s="1206"/>
      <c r="E651" s="1036">
        <v>0.99999999999999989</v>
      </c>
      <c r="F651" s="436"/>
      <c r="G651" s="436"/>
      <c r="H651" s="1206" t="s">
        <v>411</v>
      </c>
      <c r="I651" s="1206"/>
      <c r="J651" s="1009">
        <v>-7.6021623663796662E-3</v>
      </c>
      <c r="K651" s="436"/>
      <c r="L651" s="436"/>
      <c r="M651" s="1206" t="s">
        <v>407</v>
      </c>
      <c r="N651" s="1206"/>
      <c r="O651" s="1010">
        <v>-2.5445453540467462E-2</v>
      </c>
      <c r="P651" s="436"/>
      <c r="Q651" s="436"/>
    </row>
    <row r="652" spans="3:17" s="157" customFormat="1" ht="15" customHeight="1" x14ac:dyDescent="0.2">
      <c r="C652" s="1190"/>
      <c r="D652" s="1206"/>
      <c r="E652" s="436"/>
      <c r="F652" s="436"/>
      <c r="G652" s="436"/>
      <c r="H652" s="1206" t="s">
        <v>450</v>
      </c>
      <c r="I652" s="1206"/>
      <c r="J652" s="1009">
        <v>-6.2818586373145305E-3</v>
      </c>
      <c r="K652" s="436"/>
      <c r="L652" s="436"/>
      <c r="M652" s="1206" t="s">
        <v>387</v>
      </c>
      <c r="N652" s="1206"/>
      <c r="O652" s="1010">
        <v>-5.5832033395969025E-2</v>
      </c>
      <c r="P652" s="436"/>
      <c r="Q652" s="436"/>
    </row>
    <row r="653" spans="3:17" s="157" customFormat="1" ht="15" customHeight="1" x14ac:dyDescent="0.2">
      <c r="C653" s="1190"/>
      <c r="D653" s="1206"/>
      <c r="E653" s="436"/>
      <c r="F653" s="436"/>
      <c r="G653" s="436"/>
      <c r="H653" s="1206" t="s">
        <v>407</v>
      </c>
      <c r="I653" s="1206"/>
      <c r="J653" s="1009">
        <v>-3.2354344769409536E-2</v>
      </c>
      <c r="K653" s="436"/>
      <c r="L653" s="436"/>
      <c r="M653" s="1206" t="s">
        <v>380</v>
      </c>
      <c r="N653" s="1206"/>
      <c r="O653" s="1010">
        <v>-0.10640326571773086</v>
      </c>
      <c r="P653" s="436"/>
      <c r="Q653" s="436"/>
    </row>
    <row r="654" spans="3:17" s="157" customFormat="1" ht="15" customHeight="1" x14ac:dyDescent="0.2">
      <c r="C654" s="1190"/>
      <c r="D654" s="1206"/>
      <c r="E654" s="436"/>
      <c r="F654" s="436"/>
      <c r="G654" s="436"/>
      <c r="H654" s="1206" t="s">
        <v>387</v>
      </c>
      <c r="I654" s="1206"/>
      <c r="J654" s="1009">
        <v>-5.8614001499916794E-2</v>
      </c>
      <c r="K654" s="436"/>
      <c r="L654" s="436"/>
      <c r="M654" s="1206" t="s">
        <v>437</v>
      </c>
      <c r="N654" s="1206"/>
      <c r="O654" s="1010">
        <v>-5.0166633782819476E-3</v>
      </c>
      <c r="P654" s="436"/>
      <c r="Q654" s="436"/>
    </row>
    <row r="655" spans="3:17" s="157" customFormat="1" ht="15" customHeight="1" x14ac:dyDescent="0.2">
      <c r="C655" s="1190"/>
      <c r="D655" s="1206"/>
      <c r="E655" s="436"/>
      <c r="F655" s="436"/>
      <c r="G655" s="436"/>
      <c r="H655" s="1206" t="s">
        <v>380</v>
      </c>
      <c r="I655" s="1206"/>
      <c r="J655" s="1009">
        <v>-2.0868309893749392E-2</v>
      </c>
      <c r="K655" s="436"/>
      <c r="L655" s="436"/>
      <c r="M655" s="1206" t="s">
        <v>424</v>
      </c>
      <c r="N655" s="1206"/>
      <c r="O655" s="1010">
        <v>-1.8798094395861713E-2</v>
      </c>
      <c r="P655" s="436"/>
      <c r="Q655" s="436"/>
    </row>
    <row r="656" spans="3:17" s="157" customFormat="1" ht="15" customHeight="1" x14ac:dyDescent="0.2">
      <c r="C656" s="1190"/>
      <c r="D656" s="1206"/>
      <c r="E656" s="436"/>
      <c r="F656" s="436"/>
      <c r="G656" s="436"/>
      <c r="H656" s="1206" t="s">
        <v>437</v>
      </c>
      <c r="I656" s="1206"/>
      <c r="J656" s="1009">
        <v>-8.685811212673096E-3</v>
      </c>
      <c r="K656" s="436"/>
      <c r="L656" s="436"/>
      <c r="M656" s="1206" t="s">
        <v>452</v>
      </c>
      <c r="N656" s="1206"/>
      <c r="O656" s="1010">
        <v>-1.0630317507037211E-2</v>
      </c>
      <c r="P656" s="436"/>
      <c r="Q656" s="436"/>
    </row>
    <row r="657" spans="3:17" s="157" customFormat="1" ht="15" customHeight="1" x14ac:dyDescent="0.2">
      <c r="C657" s="1190"/>
      <c r="D657" s="1206"/>
      <c r="E657" s="436"/>
      <c r="F657" s="436"/>
      <c r="G657" s="436"/>
      <c r="H657" s="1206" t="s">
        <v>424</v>
      </c>
      <c r="I657" s="1206"/>
      <c r="J657" s="1009">
        <v>-8.0083083323861156E-3</v>
      </c>
      <c r="K657" s="436"/>
      <c r="L657" s="436"/>
      <c r="M657" s="1206" t="s">
        <v>373</v>
      </c>
      <c r="N657" s="1206"/>
      <c r="O657" s="1010">
        <v>0.14246062539923404</v>
      </c>
      <c r="P657" s="436"/>
      <c r="Q657" s="436"/>
    </row>
    <row r="658" spans="3:17" s="157" customFormat="1" ht="15" customHeight="1" x14ac:dyDescent="0.2">
      <c r="C658" s="1190"/>
      <c r="D658" s="1206"/>
      <c r="E658" s="436"/>
      <c r="F658" s="436"/>
      <c r="G658" s="436"/>
      <c r="H658" s="1206" t="s">
        <v>452</v>
      </c>
      <c r="I658" s="1206"/>
      <c r="J658" s="1009">
        <v>-5.3798898148269226E-3</v>
      </c>
      <c r="K658" s="436"/>
      <c r="L658" s="436"/>
      <c r="M658" s="1206" t="s">
        <v>456</v>
      </c>
      <c r="N658" s="1206"/>
      <c r="O658" s="1010">
        <v>-4.5021897386784519E-3</v>
      </c>
      <c r="P658" s="436"/>
      <c r="Q658" s="436"/>
    </row>
    <row r="659" spans="3:17" s="157" customFormat="1" ht="15" customHeight="1" x14ac:dyDescent="0.2">
      <c r="C659" s="1190"/>
      <c r="D659" s="1206"/>
      <c r="E659" s="436"/>
      <c r="F659" s="436"/>
      <c r="G659" s="436"/>
      <c r="H659" s="1206" t="s">
        <v>373</v>
      </c>
      <c r="I659" s="1206"/>
      <c r="J659" s="1009">
        <v>5.5628915710624664E-2</v>
      </c>
      <c r="K659" s="436"/>
      <c r="L659" s="436"/>
      <c r="M659" s="1206" t="s">
        <v>434</v>
      </c>
      <c r="N659" s="1206"/>
      <c r="O659" s="1010">
        <v>1.7962961708524812E-3</v>
      </c>
      <c r="P659" s="436"/>
      <c r="Q659" s="436"/>
    </row>
    <row r="660" spans="3:17" s="157" customFormat="1" ht="15" customHeight="1" x14ac:dyDescent="0.2">
      <c r="C660" s="1190"/>
      <c r="D660" s="1206"/>
      <c r="E660" s="436"/>
      <c r="F660" s="436"/>
      <c r="G660" s="436"/>
      <c r="H660" s="1206" t="s">
        <v>456</v>
      </c>
      <c r="I660" s="1206"/>
      <c r="J660" s="1009">
        <v>-9.1385943978738744E-4</v>
      </c>
      <c r="K660" s="436"/>
      <c r="L660" s="436"/>
      <c r="M660" s="1206" t="s">
        <v>447</v>
      </c>
      <c r="N660" s="1206"/>
      <c r="O660" s="1010">
        <v>-1.4885587796327916E-3</v>
      </c>
      <c r="P660" s="436"/>
      <c r="Q660" s="436"/>
    </row>
    <row r="661" spans="3:17" s="157" customFormat="1" ht="15" customHeight="1" x14ac:dyDescent="0.2">
      <c r="C661" s="1190"/>
      <c r="D661" s="1206"/>
      <c r="E661" s="436"/>
      <c r="F661" s="436"/>
      <c r="G661" s="436"/>
      <c r="H661" s="1206" t="s">
        <v>434</v>
      </c>
      <c r="I661" s="1206"/>
      <c r="J661" s="1009">
        <v>9.048184212676667E-3</v>
      </c>
      <c r="K661" s="436"/>
      <c r="L661" s="436"/>
      <c r="M661" s="1206" t="s">
        <v>459</v>
      </c>
      <c r="N661" s="1206"/>
      <c r="O661" s="1010">
        <v>-3.1212430781935802E-3</v>
      </c>
      <c r="P661" s="436"/>
      <c r="Q661" s="436"/>
    </row>
    <row r="662" spans="3:17" s="157" customFormat="1" ht="15" customHeight="1" x14ac:dyDescent="0.2">
      <c r="C662" s="1190"/>
      <c r="D662" s="1206"/>
      <c r="E662" s="436"/>
      <c r="F662" s="436"/>
      <c r="G662" s="436"/>
      <c r="H662" s="1206" t="s">
        <v>428</v>
      </c>
      <c r="I662" s="1206"/>
      <c r="J662" s="1009">
        <v>8.5513230868003321E-3</v>
      </c>
      <c r="K662" s="436"/>
      <c r="L662" s="436"/>
      <c r="M662" s="1206" t="s">
        <v>423</v>
      </c>
      <c r="N662" s="1206"/>
      <c r="O662" s="1010">
        <v>-2.9218048496282609E-2</v>
      </c>
      <c r="P662" s="436"/>
      <c r="Q662" s="436"/>
    </row>
    <row r="663" spans="3:17" s="157" customFormat="1" ht="15" customHeight="1" x14ac:dyDescent="0.2">
      <c r="C663" s="1190"/>
      <c r="D663" s="1206"/>
      <c r="E663" s="436"/>
      <c r="F663" s="436"/>
      <c r="G663" s="436"/>
      <c r="H663" s="1206" t="s">
        <v>447</v>
      </c>
      <c r="I663" s="1206"/>
      <c r="J663" s="1009">
        <v>7.1463053853480438E-3</v>
      </c>
      <c r="K663" s="436"/>
      <c r="L663" s="436"/>
      <c r="M663" s="1206" t="s">
        <v>378</v>
      </c>
      <c r="N663" s="1206"/>
      <c r="O663" s="1010">
        <v>4.0682944313327335E-2</v>
      </c>
      <c r="P663" s="436"/>
      <c r="Q663" s="436"/>
    </row>
    <row r="664" spans="3:17" s="157" customFormat="1" ht="15" customHeight="1" x14ac:dyDescent="0.2">
      <c r="C664" s="1190"/>
      <c r="D664" s="1206"/>
      <c r="E664" s="436"/>
      <c r="F664" s="436"/>
      <c r="G664" s="436"/>
      <c r="H664" s="1206" t="s">
        <v>459</v>
      </c>
      <c r="I664" s="1206"/>
      <c r="J664" s="1009">
        <v>-8.6964301636204954E-4</v>
      </c>
      <c r="K664" s="436"/>
      <c r="L664" s="436"/>
      <c r="M664" s="1206" t="s">
        <v>432</v>
      </c>
      <c r="N664" s="1206"/>
      <c r="O664" s="1010">
        <v>8.8886000988004157E-3</v>
      </c>
      <c r="P664" s="436"/>
      <c r="Q664" s="436"/>
    </row>
    <row r="665" spans="3:17" s="157" customFormat="1" ht="15" customHeight="1" x14ac:dyDescent="0.2">
      <c r="C665" s="1190"/>
      <c r="D665" s="1206"/>
      <c r="E665" s="436"/>
      <c r="F665" s="436"/>
      <c r="G665" s="436"/>
      <c r="H665" s="1206" t="s">
        <v>423</v>
      </c>
      <c r="I665" s="1206"/>
      <c r="J665" s="1009">
        <v>-1.4234189262945633E-3</v>
      </c>
      <c r="K665" s="436"/>
      <c r="L665" s="436"/>
      <c r="M665" s="1206" t="s">
        <v>440</v>
      </c>
      <c r="N665" s="1206"/>
      <c r="O665" s="1010">
        <v>3.5859710786349799E-3</v>
      </c>
      <c r="P665" s="436"/>
      <c r="Q665" s="436"/>
    </row>
    <row r="666" spans="3:17" s="157" customFormat="1" ht="15" customHeight="1" x14ac:dyDescent="0.2">
      <c r="C666" s="1190"/>
      <c r="D666" s="1206"/>
      <c r="E666" s="436"/>
      <c r="F666" s="436"/>
      <c r="G666" s="436"/>
      <c r="H666" s="1206" t="s">
        <v>378</v>
      </c>
      <c r="I666" s="1206"/>
      <c r="J666" s="1009">
        <v>9.9879835969375233E-2</v>
      </c>
      <c r="K666" s="436"/>
      <c r="L666" s="436"/>
      <c r="M666" s="1206" t="s">
        <v>427</v>
      </c>
      <c r="N666" s="1206"/>
      <c r="O666" s="1010">
        <v>4.1493264003137457E-3</v>
      </c>
      <c r="P666" s="436"/>
      <c r="Q666" s="436"/>
    </row>
    <row r="667" spans="3:17" s="157" customFormat="1" ht="15" customHeight="1" x14ac:dyDescent="0.2">
      <c r="C667" s="1190"/>
      <c r="D667" s="1206"/>
      <c r="E667" s="436"/>
      <c r="F667" s="436"/>
      <c r="G667" s="436"/>
      <c r="H667" s="1206" t="s">
        <v>432</v>
      </c>
      <c r="I667" s="1206"/>
      <c r="J667" s="1009">
        <v>1.2972803679187838E-2</v>
      </c>
      <c r="K667" s="436"/>
      <c r="L667" s="436"/>
      <c r="M667" s="1206" t="s">
        <v>413</v>
      </c>
      <c r="N667" s="1206"/>
      <c r="O667" s="1010">
        <v>1.6499644523240122E-2</v>
      </c>
      <c r="P667" s="436"/>
      <c r="Q667" s="436"/>
    </row>
    <row r="668" spans="3:17" s="157" customFormat="1" ht="15" customHeight="1" x14ac:dyDescent="0.2">
      <c r="C668" s="1190"/>
      <c r="D668" s="1206"/>
      <c r="E668" s="436"/>
      <c r="F668" s="436"/>
      <c r="G668" s="436"/>
      <c r="H668" s="1206" t="s">
        <v>440</v>
      </c>
      <c r="I668" s="1206"/>
      <c r="J668" s="1009">
        <v>9.7200966137210522E-5</v>
      </c>
      <c r="K668" s="436"/>
      <c r="L668" s="436"/>
      <c r="M668" s="1206" t="s">
        <v>390</v>
      </c>
      <c r="N668" s="1206"/>
      <c r="O668" s="1010">
        <v>5.4374220236395036E-2</v>
      </c>
      <c r="P668" s="436"/>
      <c r="Q668" s="436"/>
    </row>
    <row r="669" spans="3:17" s="157" customFormat="1" ht="15" customHeight="1" x14ac:dyDescent="0.2">
      <c r="C669" s="1190"/>
      <c r="D669" s="1206"/>
      <c r="E669" s="436"/>
      <c r="F669" s="436"/>
      <c r="G669" s="436"/>
      <c r="H669" s="1206" t="s">
        <v>427</v>
      </c>
      <c r="I669" s="1206"/>
      <c r="J669" s="1009">
        <v>3.3282195315287233E-3</v>
      </c>
      <c r="K669" s="436"/>
      <c r="L669" s="436"/>
      <c r="M669" s="1206" t="s">
        <v>376</v>
      </c>
      <c r="N669" s="1206"/>
      <c r="O669" s="1010">
        <v>-7.6822363864129078E-2</v>
      </c>
      <c r="P669" s="436"/>
      <c r="Q669" s="436"/>
    </row>
    <row r="670" spans="3:17" s="157" customFormat="1" ht="15" customHeight="1" x14ac:dyDescent="0.2">
      <c r="C670" s="1190"/>
      <c r="D670" s="1206"/>
      <c r="E670" s="436"/>
      <c r="F670" s="436"/>
      <c r="G670" s="436"/>
      <c r="H670" s="1206" t="s">
        <v>413</v>
      </c>
      <c r="I670" s="1206"/>
      <c r="J670" s="1009">
        <v>2.9841056304265212E-3</v>
      </c>
      <c r="K670" s="436"/>
      <c r="L670" s="436"/>
      <c r="M670" s="1206" t="s">
        <v>451</v>
      </c>
      <c r="N670" s="1206"/>
      <c r="O670" s="1010">
        <v>7.1682909299067166E-3</v>
      </c>
      <c r="P670" s="436"/>
      <c r="Q670" s="436"/>
    </row>
    <row r="671" spans="3:17" s="157" customFormat="1" ht="15" customHeight="1" x14ac:dyDescent="0.2">
      <c r="C671" s="1190"/>
      <c r="D671" s="1206"/>
      <c r="E671" s="436"/>
      <c r="F671" s="436"/>
      <c r="G671" s="436"/>
      <c r="H671" s="1206" t="s">
        <v>390</v>
      </c>
      <c r="I671" s="1206"/>
      <c r="J671" s="1009">
        <v>-2.1126174633204335E-3</v>
      </c>
      <c r="K671" s="436"/>
      <c r="L671" s="436"/>
      <c r="M671" s="1206" t="s">
        <v>446</v>
      </c>
      <c r="N671" s="1206"/>
      <c r="O671" s="1010">
        <v>1.4025246863145054E-2</v>
      </c>
      <c r="P671" s="436"/>
      <c r="Q671" s="436"/>
    </row>
    <row r="672" spans="3:17" s="157" customFormat="1" ht="15" customHeight="1" x14ac:dyDescent="0.2">
      <c r="C672" s="1190"/>
      <c r="D672" s="1206"/>
      <c r="E672" s="436"/>
      <c r="F672" s="436"/>
      <c r="G672" s="436"/>
      <c r="H672" s="1206" t="s">
        <v>376</v>
      </c>
      <c r="I672" s="1206"/>
      <c r="J672" s="1009">
        <v>-9.5657542235193974E-2</v>
      </c>
      <c r="K672" s="436"/>
      <c r="L672" s="436"/>
      <c r="M672" s="1206" t="s">
        <v>412</v>
      </c>
      <c r="N672" s="1206"/>
      <c r="O672" s="1010">
        <v>3.9306902481049587E-2</v>
      </c>
      <c r="P672" s="436"/>
      <c r="Q672" s="436"/>
    </row>
    <row r="673" spans="3:17" s="157" customFormat="1" ht="15" customHeight="1" x14ac:dyDescent="0.2">
      <c r="C673" s="1190"/>
      <c r="D673" s="1206"/>
      <c r="E673" s="436"/>
      <c r="F673" s="436"/>
      <c r="G673" s="436"/>
      <c r="H673" s="1206" t="s">
        <v>451</v>
      </c>
      <c r="I673" s="1206"/>
      <c r="J673" s="1009">
        <v>-7.2424747610568203E-4</v>
      </c>
      <c r="K673" s="436"/>
      <c r="L673" s="436"/>
      <c r="M673" s="1206" t="s">
        <v>426</v>
      </c>
      <c r="N673" s="1206"/>
      <c r="O673" s="1010">
        <v>8.0045993046703491E-3</v>
      </c>
      <c r="P673" s="436"/>
      <c r="Q673" s="436"/>
    </row>
    <row r="674" spans="3:17" s="157" customFormat="1" ht="15" customHeight="1" x14ac:dyDescent="0.2">
      <c r="C674" s="1190"/>
      <c r="D674" s="1206"/>
      <c r="E674" s="436"/>
      <c r="F674" s="436"/>
      <c r="G674" s="436"/>
      <c r="H674" s="1206" t="s">
        <v>446</v>
      </c>
      <c r="I674" s="1206"/>
      <c r="J674" s="1009">
        <v>-6.9902066331973683E-3</v>
      </c>
      <c r="K674" s="436"/>
      <c r="L674" s="436"/>
      <c r="M674" s="1206" t="s">
        <v>455</v>
      </c>
      <c r="N674" s="1206"/>
      <c r="O674" s="1010">
        <v>2.2912309855079517E-3</v>
      </c>
      <c r="P674" s="436"/>
      <c r="Q674" s="436"/>
    </row>
    <row r="675" spans="3:17" s="157" customFormat="1" ht="15" customHeight="1" x14ac:dyDescent="0.2">
      <c r="C675" s="1190"/>
      <c r="D675" s="1206"/>
      <c r="E675" s="436"/>
      <c r="F675" s="436"/>
      <c r="G675" s="436"/>
      <c r="H675" s="1206" t="s">
        <v>412</v>
      </c>
      <c r="I675" s="1206"/>
      <c r="J675" s="1009">
        <v>-8.1989151051263167E-3</v>
      </c>
      <c r="K675" s="436"/>
      <c r="L675" s="436"/>
      <c r="M675" s="1206" t="s">
        <v>303</v>
      </c>
      <c r="N675" s="1206"/>
      <c r="O675" s="1010">
        <v>8.3845110705517686E-2</v>
      </c>
      <c r="P675" s="436"/>
      <c r="Q675" s="436"/>
    </row>
    <row r="676" spans="3:17" s="157" customFormat="1" ht="15" customHeight="1" x14ac:dyDescent="0.2">
      <c r="C676" s="1190"/>
      <c r="D676" s="1206"/>
      <c r="E676" s="436"/>
      <c r="F676" s="436"/>
      <c r="G676" s="436"/>
      <c r="H676" s="1206" t="s">
        <v>426</v>
      </c>
      <c r="I676" s="1206"/>
      <c r="J676" s="1009">
        <v>-1.1725656476576984E-2</v>
      </c>
      <c r="K676" s="436"/>
      <c r="L676" s="436"/>
      <c r="M676" s="1206" t="s">
        <v>335</v>
      </c>
      <c r="N676" s="1206"/>
      <c r="O676" s="1010">
        <v>-2.5339507092900102E-2</v>
      </c>
      <c r="P676" s="436"/>
      <c r="Q676" s="436"/>
    </row>
    <row r="677" spans="3:17" s="157" customFormat="1" ht="15" customHeight="1" x14ac:dyDescent="0.2">
      <c r="C677" s="1190"/>
      <c r="D677" s="1206"/>
      <c r="E677" s="436"/>
      <c r="F677" s="436"/>
      <c r="G677" s="436"/>
      <c r="H677" s="1206" t="s">
        <v>455</v>
      </c>
      <c r="I677" s="1206"/>
      <c r="J677" s="1009">
        <v>-2.8005802193039518E-4</v>
      </c>
      <c r="K677" s="436"/>
      <c r="L677" s="436"/>
      <c r="M677" s="1206" t="s">
        <v>460</v>
      </c>
      <c r="N677" s="1206"/>
      <c r="O677" s="1010">
        <v>4.2737268050391597E-3</v>
      </c>
      <c r="P677" s="436"/>
      <c r="Q677" s="436"/>
    </row>
    <row r="678" spans="3:17" s="157" customFormat="1" ht="15" customHeight="1" x14ac:dyDescent="0.2">
      <c r="C678" s="1190"/>
      <c r="D678" s="1206"/>
      <c r="E678" s="436"/>
      <c r="F678" s="436"/>
      <c r="G678" s="436"/>
      <c r="H678" s="1206" t="s">
        <v>303</v>
      </c>
      <c r="I678" s="1206"/>
      <c r="J678" s="1009">
        <v>1.1422850552742206E-2</v>
      </c>
      <c r="K678" s="436"/>
      <c r="L678" s="436"/>
      <c r="M678" s="1206" t="s">
        <v>136</v>
      </c>
      <c r="N678" s="1206"/>
      <c r="O678" s="1010">
        <v>0.10279381438085491</v>
      </c>
      <c r="P678" s="436"/>
      <c r="Q678" s="436"/>
    </row>
    <row r="679" spans="3:17" s="157" customFormat="1" ht="15" customHeight="1" x14ac:dyDescent="0.2">
      <c r="C679" s="1190"/>
      <c r="D679" s="1206"/>
      <c r="E679" s="436"/>
      <c r="F679" s="436"/>
      <c r="G679" s="436"/>
      <c r="H679" s="1206" t="s">
        <v>335</v>
      </c>
      <c r="I679" s="1206"/>
      <c r="J679" s="1009">
        <v>-3.1237319507660923E-2</v>
      </c>
      <c r="K679" s="436"/>
      <c r="L679" s="436"/>
      <c r="M679" s="1206" t="s">
        <v>144</v>
      </c>
      <c r="N679" s="1206"/>
      <c r="O679" s="1010">
        <v>7.7363322143531893E-2</v>
      </c>
      <c r="P679" s="436"/>
      <c r="Q679" s="436"/>
    </row>
    <row r="680" spans="3:17" s="157" customFormat="1" ht="15" customHeight="1" x14ac:dyDescent="0.2">
      <c r="C680" s="1190"/>
      <c r="D680" s="1206"/>
      <c r="E680" s="436"/>
      <c r="F680" s="436"/>
      <c r="G680" s="436"/>
      <c r="H680" s="1206" t="s">
        <v>460</v>
      </c>
      <c r="I680" s="1206"/>
      <c r="J680" s="1009">
        <v>-3.7013963345801345E-3</v>
      </c>
      <c r="K680" s="436"/>
      <c r="L680" s="436"/>
      <c r="M680" s="1206" t="s">
        <v>147</v>
      </c>
      <c r="N680" s="1206"/>
      <c r="O680" s="1010">
        <v>9.5611510060157945E-2</v>
      </c>
      <c r="P680" s="436"/>
      <c r="Q680" s="436"/>
    </row>
    <row r="681" spans="3:17" s="157" customFormat="1" ht="15" customHeight="1" x14ac:dyDescent="0.2">
      <c r="C681" s="1190"/>
      <c r="D681" s="1206"/>
      <c r="E681" s="436"/>
      <c r="F681" s="436"/>
      <c r="G681" s="436"/>
      <c r="H681" s="1206" t="s">
        <v>136</v>
      </c>
      <c r="I681" s="1206"/>
      <c r="J681" s="1009">
        <v>8.419872474795552E-2</v>
      </c>
      <c r="K681" s="436"/>
      <c r="L681" s="436"/>
      <c r="M681" s="1206" t="s">
        <v>305</v>
      </c>
      <c r="N681" s="1206"/>
      <c r="O681" s="1010">
        <v>6.6222796845632689E-2</v>
      </c>
      <c r="P681" s="436"/>
      <c r="Q681" s="436"/>
    </row>
    <row r="682" spans="3:17" s="157" customFormat="1" ht="15" customHeight="1" x14ac:dyDescent="0.2">
      <c r="C682" s="1190"/>
      <c r="D682" s="1206"/>
      <c r="E682" s="436"/>
      <c r="F682" s="436"/>
      <c r="G682" s="436"/>
      <c r="H682" s="1206" t="s">
        <v>144</v>
      </c>
      <c r="I682" s="1206"/>
      <c r="J682" s="1009">
        <v>7.1873884302662117E-2</v>
      </c>
      <c r="K682" s="436"/>
      <c r="L682" s="436"/>
      <c r="M682" s="1206" t="s">
        <v>153</v>
      </c>
      <c r="N682" s="1206"/>
      <c r="O682" s="1010">
        <v>3.8279567937686519E-2</v>
      </c>
      <c r="P682" s="436"/>
      <c r="Q682" s="436"/>
    </row>
    <row r="683" spans="3:17" s="157" customFormat="1" ht="15" customHeight="1" x14ac:dyDescent="0.2">
      <c r="C683" s="1190"/>
      <c r="D683" s="1206"/>
      <c r="E683" s="436"/>
      <c r="F683" s="436"/>
      <c r="G683" s="436"/>
      <c r="H683" s="1206" t="s">
        <v>147</v>
      </c>
      <c r="I683" s="1206"/>
      <c r="J683" s="1009">
        <v>0.11399908560011127</v>
      </c>
      <c r="K683" s="436"/>
      <c r="L683" s="436"/>
      <c r="M683" s="1206" t="s">
        <v>175</v>
      </c>
      <c r="N683" s="1206"/>
      <c r="O683" s="1010">
        <v>2.7319393828587495E-2</v>
      </c>
      <c r="P683" s="436"/>
      <c r="Q683" s="436"/>
    </row>
    <row r="684" spans="3:17" s="157" customFormat="1" ht="15" customHeight="1" x14ac:dyDescent="0.2">
      <c r="C684" s="1190"/>
      <c r="D684" s="1206"/>
      <c r="E684" s="436"/>
      <c r="F684" s="436"/>
      <c r="G684" s="436"/>
      <c r="H684" s="1206" t="s">
        <v>305</v>
      </c>
      <c r="I684" s="1206"/>
      <c r="J684" s="1009">
        <v>0.1084596952399077</v>
      </c>
      <c r="K684" s="436"/>
      <c r="L684" s="436"/>
      <c r="M684" s="1206" t="s">
        <v>156</v>
      </c>
      <c r="N684" s="1206"/>
      <c r="O684" s="1010">
        <v>3.4759776499212656E-2</v>
      </c>
      <c r="P684" s="436"/>
      <c r="Q684" s="436"/>
    </row>
    <row r="685" spans="3:17" s="157" customFormat="1" ht="15" customHeight="1" x14ac:dyDescent="0.2">
      <c r="C685" s="1190"/>
      <c r="D685" s="1206"/>
      <c r="E685" s="436"/>
      <c r="F685" s="436"/>
      <c r="G685" s="436"/>
      <c r="H685" s="1206" t="s">
        <v>153</v>
      </c>
      <c r="I685" s="1206"/>
      <c r="J685" s="1009">
        <v>2.9261665354811565E-2</v>
      </c>
      <c r="K685" s="436"/>
      <c r="L685" s="436"/>
      <c r="M685" s="1206" t="s">
        <v>408</v>
      </c>
      <c r="N685" s="1206"/>
      <c r="O685" s="1010">
        <v>2.3337072203910424E-2</v>
      </c>
      <c r="P685" s="436"/>
      <c r="Q685" s="436"/>
    </row>
    <row r="686" spans="3:17" s="157" customFormat="1" ht="15" customHeight="1" x14ac:dyDescent="0.2">
      <c r="C686" s="1190"/>
      <c r="D686" s="1206"/>
      <c r="E686" s="436"/>
      <c r="F686" s="436"/>
      <c r="G686" s="436"/>
      <c r="H686" s="1206" t="s">
        <v>175</v>
      </c>
      <c r="I686" s="1206"/>
      <c r="J686" s="1009">
        <v>1.3124057334428974E-2</v>
      </c>
      <c r="K686" s="436"/>
      <c r="L686" s="436"/>
      <c r="M686" s="1206" t="s">
        <v>301</v>
      </c>
      <c r="N686" s="1206"/>
      <c r="O686" s="1010">
        <v>7.7666079340971236E-2</v>
      </c>
      <c r="P686" s="436"/>
      <c r="Q686" s="436"/>
    </row>
    <row r="687" spans="3:17" s="157" customFormat="1" ht="15" customHeight="1" x14ac:dyDescent="0.2">
      <c r="C687" s="1190"/>
      <c r="D687" s="1206"/>
      <c r="E687" s="436"/>
      <c r="F687" s="436"/>
      <c r="G687" s="436"/>
      <c r="H687" s="1206" t="s">
        <v>156</v>
      </c>
      <c r="I687" s="1206"/>
      <c r="J687" s="1009">
        <v>5.539763666348111E-2</v>
      </c>
      <c r="K687" s="436"/>
      <c r="L687" s="436"/>
      <c r="M687" s="1206" t="s">
        <v>385</v>
      </c>
      <c r="N687" s="1206"/>
      <c r="O687" s="1010">
        <v>1.9581826954577459E-2</v>
      </c>
      <c r="P687" s="436"/>
      <c r="Q687" s="436"/>
    </row>
    <row r="688" spans="3:17" s="157" customFormat="1" ht="15" customHeight="1" x14ac:dyDescent="0.2">
      <c r="C688" s="1190"/>
      <c r="D688" s="1206"/>
      <c r="E688" s="436"/>
      <c r="F688" s="436"/>
      <c r="G688" s="436"/>
      <c r="H688" s="1206" t="s">
        <v>408</v>
      </c>
      <c r="I688" s="1206"/>
      <c r="J688" s="1009">
        <v>3.2307759942463592E-2</v>
      </c>
      <c r="K688" s="436"/>
      <c r="L688" s="436"/>
      <c r="M688" s="1206" t="s">
        <v>348</v>
      </c>
      <c r="N688" s="1206"/>
      <c r="O688" s="1010">
        <v>1.3267053256485252E-2</v>
      </c>
      <c r="P688" s="436"/>
      <c r="Q688" s="436"/>
    </row>
    <row r="689" spans="3:17" s="157" customFormat="1" ht="15" customHeight="1" x14ac:dyDescent="0.2">
      <c r="C689" s="1190"/>
      <c r="D689" s="1206"/>
      <c r="E689" s="436"/>
      <c r="F689" s="436"/>
      <c r="G689" s="436"/>
      <c r="H689" s="1206" t="s">
        <v>301</v>
      </c>
      <c r="I689" s="1206"/>
      <c r="J689" s="1009">
        <v>6.4541777530005076E-2</v>
      </c>
      <c r="K689" s="436"/>
      <c r="L689" s="436"/>
      <c r="M689" s="1206" t="s">
        <v>436</v>
      </c>
      <c r="N689" s="1206"/>
      <c r="O689" s="1010">
        <v>1.9947931562737321E-2</v>
      </c>
      <c r="P689" s="436"/>
      <c r="Q689" s="436"/>
    </row>
    <row r="690" spans="3:17" s="157" customFormat="1" ht="15" customHeight="1" x14ac:dyDescent="0.2">
      <c r="C690" s="1190"/>
      <c r="D690" s="1206"/>
      <c r="E690" s="436"/>
      <c r="F690" s="436"/>
      <c r="G690" s="436"/>
      <c r="H690" s="1206" t="s">
        <v>385</v>
      </c>
      <c r="I690" s="1206"/>
      <c r="J690" s="1009">
        <v>6.9098501420513075E-2</v>
      </c>
      <c r="K690" s="436"/>
      <c r="L690" s="436"/>
      <c r="M690" s="1206" t="s">
        <v>382</v>
      </c>
      <c r="N690" s="1206"/>
      <c r="O690" s="1010">
        <v>3.4980774251660386E-2</v>
      </c>
      <c r="P690" s="436"/>
      <c r="Q690" s="436"/>
    </row>
    <row r="691" spans="3:17" s="157" customFormat="1" ht="15" customHeight="1" x14ac:dyDescent="0.2">
      <c r="C691" s="1190"/>
      <c r="D691" s="1206"/>
      <c r="E691" s="436"/>
      <c r="F691" s="436"/>
      <c r="G691" s="436"/>
      <c r="H691" s="1206" t="s">
        <v>348</v>
      </c>
      <c r="I691" s="1206"/>
      <c r="J691" s="1009">
        <v>-1.5223304889187335E-2</v>
      </c>
      <c r="K691" s="436"/>
      <c r="L691" s="436"/>
      <c r="M691" s="1206" t="s">
        <v>308</v>
      </c>
      <c r="N691" s="1206"/>
      <c r="O691" s="1010">
        <v>9.7139388759337128E-2</v>
      </c>
      <c r="P691" s="436"/>
      <c r="Q691" s="436"/>
    </row>
    <row r="692" spans="3:17" s="157" customFormat="1" ht="15" customHeight="1" x14ac:dyDescent="0.2">
      <c r="C692" s="1190"/>
      <c r="D692" s="1206"/>
      <c r="E692" s="436"/>
      <c r="F692" s="436"/>
      <c r="G692" s="436"/>
      <c r="H692" s="1206" t="s">
        <v>436</v>
      </c>
      <c r="I692" s="1206"/>
      <c r="J692" s="1009">
        <v>6.9982700368839048E-3</v>
      </c>
      <c r="K692" s="436"/>
      <c r="L692" s="436"/>
      <c r="M692" s="1206" t="s">
        <v>381</v>
      </c>
      <c r="N692" s="1206"/>
      <c r="O692" s="1010">
        <v>0.10414449115641509</v>
      </c>
      <c r="P692" s="436"/>
      <c r="Q692" s="436"/>
    </row>
    <row r="693" spans="3:17" s="157" customFormat="1" ht="15" customHeight="1" x14ac:dyDescent="0.2">
      <c r="C693" s="1190"/>
      <c r="D693" s="1206"/>
      <c r="E693" s="436"/>
      <c r="F693" s="436"/>
      <c r="G693" s="436"/>
      <c r="H693" s="1206" t="s">
        <v>382</v>
      </c>
      <c r="I693" s="1206"/>
      <c r="J693" s="1009">
        <v>7.9335705234688483E-2</v>
      </c>
      <c r="K693" s="436"/>
      <c r="L693" s="436"/>
      <c r="M693" s="1206" t="s">
        <v>383</v>
      </c>
      <c r="N693" s="1206"/>
      <c r="O693" s="1010">
        <v>8.8825300022854117E-2</v>
      </c>
      <c r="P693" s="436"/>
      <c r="Q693" s="436"/>
    </row>
    <row r="694" spans="3:17" s="157" customFormat="1" ht="15" customHeight="1" x14ac:dyDescent="0.2">
      <c r="C694" s="1190"/>
      <c r="D694" s="1206"/>
      <c r="E694" s="436"/>
      <c r="F694" s="436"/>
      <c r="G694" s="436"/>
      <c r="H694" s="1206" t="s">
        <v>308</v>
      </c>
      <c r="I694" s="1206"/>
      <c r="J694" s="1009">
        <v>8.9510027082137067E-2</v>
      </c>
      <c r="K694" s="436"/>
      <c r="L694" s="436"/>
      <c r="M694" s="1206" t="s">
        <v>377</v>
      </c>
      <c r="N694" s="1206"/>
      <c r="O694" s="1010">
        <v>0.1091648071501081</v>
      </c>
      <c r="P694" s="436"/>
      <c r="Q694" s="436"/>
    </row>
    <row r="695" spans="3:17" s="157" customFormat="1" ht="15" customHeight="1" x14ac:dyDescent="0.2">
      <c r="C695" s="1190"/>
      <c r="D695" s="1206"/>
      <c r="E695" s="436"/>
      <c r="F695" s="436"/>
      <c r="G695" s="436"/>
      <c r="H695" s="1206" t="s">
        <v>381</v>
      </c>
      <c r="I695" s="1206"/>
      <c r="J695" s="1009">
        <v>7.7610925560692073E-2</v>
      </c>
      <c r="K695" s="436"/>
      <c r="L695" s="436"/>
      <c r="M695" s="1206" t="s">
        <v>374</v>
      </c>
      <c r="N695" s="1206"/>
      <c r="O695" s="1010">
        <v>6.1428807117159097E-2</v>
      </c>
      <c r="P695" s="436"/>
      <c r="Q695" s="436"/>
    </row>
    <row r="696" spans="3:17" s="157" customFormat="1" ht="15" customHeight="1" x14ac:dyDescent="0.2">
      <c r="C696" s="1190"/>
      <c r="D696" s="1206"/>
      <c r="E696" s="436"/>
      <c r="F696" s="436"/>
      <c r="G696" s="436"/>
      <c r="H696" s="1206" t="s">
        <v>383</v>
      </c>
      <c r="I696" s="1206"/>
      <c r="J696" s="1009">
        <v>6.927218870067689E-2</v>
      </c>
      <c r="K696" s="436"/>
      <c r="L696" s="436"/>
      <c r="M696" s="1206" t="s">
        <v>448</v>
      </c>
      <c r="N696" s="1206"/>
      <c r="O696" s="1010">
        <v>1.8295910998890733E-2</v>
      </c>
      <c r="P696" s="436"/>
      <c r="Q696" s="436"/>
    </row>
    <row r="697" spans="3:17" s="157" customFormat="1" ht="15" customHeight="1" x14ac:dyDescent="0.2">
      <c r="C697" s="1190"/>
      <c r="D697" s="1206"/>
      <c r="E697" s="436"/>
      <c r="F697" s="436"/>
      <c r="G697" s="436"/>
      <c r="H697" s="1206" t="s">
        <v>377</v>
      </c>
      <c r="I697" s="1206"/>
      <c r="J697" s="1009">
        <v>9.632395710754052E-2</v>
      </c>
      <c r="K697" s="436"/>
      <c r="L697" s="436"/>
      <c r="M697" s="1206" t="s">
        <v>414</v>
      </c>
      <c r="N697" s="1206"/>
      <c r="O697" s="1010">
        <v>2.7237619239399276E-2</v>
      </c>
      <c r="P697" s="436"/>
      <c r="Q697" s="436"/>
    </row>
    <row r="698" spans="3:17" s="157" customFormat="1" ht="15" customHeight="1" x14ac:dyDescent="0.2">
      <c r="C698" s="1190"/>
      <c r="D698" s="1206"/>
      <c r="E698" s="436"/>
      <c r="F698" s="436"/>
      <c r="G698" s="436"/>
      <c r="H698" s="1206" t="s">
        <v>374</v>
      </c>
      <c r="I698" s="1206"/>
      <c r="J698" s="1009">
        <v>0.11317907964399752</v>
      </c>
      <c r="K698" s="436"/>
      <c r="L698" s="436"/>
      <c r="M698" s="1206" t="s">
        <v>401</v>
      </c>
      <c r="N698" s="1206"/>
      <c r="O698" s="1010">
        <v>3.0882357526970945E-2</v>
      </c>
      <c r="P698" s="436"/>
      <c r="Q698" s="436"/>
    </row>
    <row r="699" spans="3:17" s="157" customFormat="1" ht="15" customHeight="1" x14ac:dyDescent="0.2">
      <c r="C699" s="1190"/>
      <c r="D699" s="1206"/>
      <c r="E699" s="436"/>
      <c r="F699" s="436"/>
      <c r="G699" s="436"/>
      <c r="H699" s="1206" t="s">
        <v>448</v>
      </c>
      <c r="I699" s="1206"/>
      <c r="J699" s="1009">
        <v>7.2956538772173682E-3</v>
      </c>
      <c r="K699" s="436"/>
      <c r="L699" s="436"/>
      <c r="M699" s="1206" t="s">
        <v>403</v>
      </c>
      <c r="N699" s="1206"/>
      <c r="O699" s="1010">
        <v>-4.2357469194841341E-3</v>
      </c>
      <c r="P699" s="436"/>
      <c r="Q699" s="436"/>
    </row>
    <row r="700" spans="3:17" s="157" customFormat="1" ht="15" customHeight="1" x14ac:dyDescent="0.2">
      <c r="C700" s="1190"/>
      <c r="D700" s="1206"/>
      <c r="E700" s="436"/>
      <c r="F700" s="436"/>
      <c r="G700" s="436"/>
      <c r="H700" s="1206" t="s">
        <v>414</v>
      </c>
      <c r="I700" s="1206"/>
      <c r="J700" s="1009">
        <v>1.3306084614708412E-2</v>
      </c>
      <c r="K700" s="436"/>
      <c r="L700" s="436"/>
      <c r="M700" s="1206" t="s">
        <v>439</v>
      </c>
      <c r="N700" s="1206"/>
      <c r="O700" s="1010">
        <v>7.8881796735727136E-3</v>
      </c>
      <c r="P700" s="436"/>
      <c r="Q700" s="436"/>
    </row>
    <row r="701" spans="3:17" ht="15" customHeight="1" x14ac:dyDescent="0.2">
      <c r="C701" s="1187"/>
      <c r="D701" s="1206"/>
      <c r="E701" s="436"/>
      <c r="F701" s="436"/>
      <c r="G701" s="436"/>
      <c r="H701" s="1206" t="s">
        <v>401</v>
      </c>
      <c r="I701" s="1206"/>
      <c r="J701" s="1009">
        <v>-3.8829035081377944E-2</v>
      </c>
      <c r="K701" s="436"/>
      <c r="L701" s="436"/>
      <c r="M701" s="1206" t="s">
        <v>397</v>
      </c>
      <c r="N701" s="1206"/>
      <c r="O701" s="1010">
        <v>3.1182830433068191E-2</v>
      </c>
      <c r="P701" s="436"/>
      <c r="Q701" s="436"/>
    </row>
    <row r="702" spans="3:17" ht="15" customHeight="1" x14ac:dyDescent="0.2">
      <c r="C702" s="1187"/>
      <c r="D702" s="1206"/>
      <c r="E702" s="436"/>
      <c r="F702" s="436"/>
      <c r="G702" s="436"/>
      <c r="H702" s="1206" t="s">
        <v>403</v>
      </c>
      <c r="I702" s="1206"/>
      <c r="J702" s="1009">
        <v>-3.7302739274758231E-2</v>
      </c>
      <c r="K702" s="436"/>
      <c r="L702" s="436"/>
      <c r="M702" s="1206" t="s">
        <v>425</v>
      </c>
      <c r="N702" s="1206"/>
      <c r="O702" s="1010">
        <v>1.6823677227544222E-3</v>
      </c>
      <c r="P702" s="436"/>
      <c r="Q702" s="436"/>
    </row>
    <row r="703" spans="3:17" ht="15" customHeight="1" x14ac:dyDescent="0.2">
      <c r="C703" s="1187"/>
      <c r="D703" s="1206"/>
      <c r="E703" s="436"/>
      <c r="F703" s="436"/>
      <c r="G703" s="436"/>
      <c r="H703" s="1206" t="s">
        <v>439</v>
      </c>
      <c r="I703" s="1206"/>
      <c r="J703" s="1009">
        <v>-1.7325649125962846E-2</v>
      </c>
      <c r="K703" s="436"/>
      <c r="L703" s="436"/>
      <c r="M703" s="1206" t="s">
        <v>454</v>
      </c>
      <c r="N703" s="1206"/>
      <c r="O703" s="1010">
        <v>-1.3911142397595482E-2</v>
      </c>
      <c r="P703" s="436"/>
      <c r="Q703" s="436"/>
    </row>
    <row r="704" spans="3:17" ht="15" customHeight="1" x14ac:dyDescent="0.2">
      <c r="C704" s="1187"/>
      <c r="D704" s="1206"/>
      <c r="E704" s="436"/>
      <c r="F704" s="436"/>
      <c r="G704" s="436"/>
      <c r="H704" s="1206" t="s">
        <v>397</v>
      </c>
      <c r="I704" s="1206"/>
      <c r="J704" s="1009">
        <v>-4.4361821301092494E-2</v>
      </c>
      <c r="K704" s="436"/>
      <c r="L704" s="436"/>
      <c r="M704" s="1206" t="s">
        <v>398</v>
      </c>
      <c r="N704" s="1206"/>
      <c r="O704" s="1010">
        <v>2.1291376749325155E-2</v>
      </c>
      <c r="P704" s="436"/>
      <c r="Q704" s="436"/>
    </row>
    <row r="705" spans="3:17" ht="15" customHeight="1" x14ac:dyDescent="0.2">
      <c r="C705" s="1187"/>
      <c r="D705" s="1206"/>
      <c r="E705" s="436"/>
      <c r="F705" s="436"/>
      <c r="G705" s="436"/>
      <c r="H705" s="1206" t="s">
        <v>425</v>
      </c>
      <c r="I705" s="1206"/>
      <c r="J705" s="1009">
        <v>-2.3768333020423218E-2</v>
      </c>
      <c r="K705" s="436"/>
      <c r="L705" s="436"/>
      <c r="M705" s="1206" t="s">
        <v>410</v>
      </c>
      <c r="N705" s="1206"/>
      <c r="O705" s="1010">
        <v>1.9522254675322735E-2</v>
      </c>
      <c r="P705" s="436"/>
      <c r="Q705" s="436"/>
    </row>
    <row r="706" spans="3:17" ht="15" customHeight="1" x14ac:dyDescent="0.2">
      <c r="C706" s="1187"/>
      <c r="D706" s="1206"/>
      <c r="E706" s="436"/>
      <c r="F706" s="436"/>
      <c r="G706" s="436"/>
      <c r="H706" s="1206" t="s">
        <v>454</v>
      </c>
      <c r="I706" s="1206"/>
      <c r="J706" s="1009">
        <v>-9.0755103983223215E-3</v>
      </c>
      <c r="K706" s="436"/>
      <c r="L706" s="436"/>
      <c r="M706" s="1206" t="s">
        <v>422</v>
      </c>
      <c r="N706" s="1206"/>
      <c r="O706" s="1010">
        <v>-1.8373353049623963E-2</v>
      </c>
      <c r="P706" s="436"/>
      <c r="Q706" s="436"/>
    </row>
    <row r="707" spans="3:17" ht="15" customHeight="1" x14ac:dyDescent="0.2">
      <c r="C707" s="1187"/>
      <c r="D707" s="1206"/>
      <c r="E707" s="436"/>
      <c r="F707" s="436"/>
      <c r="G707" s="436"/>
      <c r="H707" s="1206" t="s">
        <v>398</v>
      </c>
      <c r="I707" s="1206"/>
      <c r="J707" s="1009">
        <v>-4.2816343631078876E-2</v>
      </c>
      <c r="K707" s="436"/>
      <c r="L707" s="436"/>
      <c r="M707" s="1206" t="s">
        <v>402</v>
      </c>
      <c r="N707" s="1206"/>
      <c r="O707" s="1010">
        <v>-8.4318438195555862E-3</v>
      </c>
      <c r="P707" s="436"/>
      <c r="Q707" s="436"/>
    </row>
    <row r="708" spans="3:17" ht="15" customHeight="1" x14ac:dyDescent="0.2">
      <c r="C708" s="1187"/>
      <c r="D708" s="1206"/>
      <c r="E708" s="436"/>
      <c r="F708" s="436"/>
      <c r="G708" s="436"/>
      <c r="H708" s="1206" t="s">
        <v>410</v>
      </c>
      <c r="I708" s="1206"/>
      <c r="J708" s="1009">
        <v>-3.2141236279464247E-2</v>
      </c>
      <c r="K708" s="436"/>
      <c r="L708" s="436"/>
      <c r="M708" s="1206" t="s">
        <v>429</v>
      </c>
      <c r="N708" s="1206"/>
      <c r="O708" s="1010">
        <v>8.1304246093143982E-3</v>
      </c>
      <c r="P708" s="436"/>
      <c r="Q708" s="436"/>
    </row>
    <row r="709" spans="3:17" ht="15" customHeight="1" x14ac:dyDescent="0.2">
      <c r="C709" s="1187"/>
      <c r="D709" s="1206"/>
      <c r="E709" s="436"/>
      <c r="F709" s="436"/>
      <c r="G709" s="436"/>
      <c r="H709" s="1206" t="s">
        <v>422</v>
      </c>
      <c r="I709" s="1206"/>
      <c r="J709" s="1009">
        <v>-2.4945588430029544E-2</v>
      </c>
      <c r="K709" s="436"/>
      <c r="L709" s="436"/>
      <c r="M709" s="1206" t="s">
        <v>462</v>
      </c>
      <c r="N709" s="1206"/>
      <c r="O709" s="1010">
        <v>-1.6431144040389681E-3</v>
      </c>
      <c r="P709" s="436"/>
      <c r="Q709" s="436"/>
    </row>
    <row r="710" spans="3:17" ht="15" customHeight="1" x14ac:dyDescent="0.2">
      <c r="C710" s="1187"/>
      <c r="D710" s="1206"/>
      <c r="E710" s="436"/>
      <c r="F710" s="436"/>
      <c r="G710" s="436"/>
      <c r="H710" s="1206" t="s">
        <v>402</v>
      </c>
      <c r="I710" s="1206"/>
      <c r="J710" s="1009">
        <v>-3.7779056807984518E-2</v>
      </c>
      <c r="K710" s="436"/>
      <c r="L710" s="436"/>
      <c r="M710" s="1206" t="s">
        <v>404</v>
      </c>
      <c r="N710" s="1206"/>
      <c r="O710" s="1010">
        <v>1.3755340011899585E-2</v>
      </c>
      <c r="P710" s="436"/>
      <c r="Q710" s="436"/>
    </row>
    <row r="711" spans="3:17" ht="15" customHeight="1" x14ac:dyDescent="0.2">
      <c r="C711" s="1187"/>
      <c r="D711" s="1206"/>
      <c r="E711" s="436"/>
      <c r="F711" s="436"/>
      <c r="G711" s="436"/>
      <c r="H711" s="1206" t="s">
        <v>429</v>
      </c>
      <c r="I711" s="1206"/>
      <c r="J711" s="1009">
        <v>-2.2458109289446276E-2</v>
      </c>
      <c r="K711" s="436"/>
      <c r="L711" s="436"/>
      <c r="M711" s="1206" t="s">
        <v>438</v>
      </c>
      <c r="N711" s="1206"/>
      <c r="O711" s="1010">
        <v>-6.899287352763908E-3</v>
      </c>
      <c r="P711" s="436"/>
      <c r="Q711" s="436"/>
    </row>
    <row r="712" spans="3:17" ht="15" customHeight="1" x14ac:dyDescent="0.2">
      <c r="C712" s="1187"/>
      <c r="D712" s="1206"/>
      <c r="E712" s="436"/>
      <c r="F712" s="436"/>
      <c r="G712" s="436"/>
      <c r="H712" s="1206" t="s">
        <v>462</v>
      </c>
      <c r="I712" s="1206"/>
      <c r="J712" s="1009">
        <v>-2.7275159002857353E-4</v>
      </c>
      <c r="K712" s="436"/>
      <c r="L712" s="436"/>
      <c r="M712" s="1206" t="s">
        <v>379</v>
      </c>
      <c r="N712" s="1206"/>
      <c r="O712" s="1010">
        <v>-0.10712349123782403</v>
      </c>
      <c r="P712" s="436"/>
      <c r="Q712" s="436"/>
    </row>
    <row r="713" spans="3:17" ht="15" customHeight="1" x14ac:dyDescent="0.2">
      <c r="C713" s="1187"/>
      <c r="D713" s="1206"/>
      <c r="E713" s="436"/>
      <c r="F713" s="436"/>
      <c r="G713" s="436"/>
      <c r="H713" s="1206" t="s">
        <v>404</v>
      </c>
      <c r="I713" s="1206"/>
      <c r="J713" s="1009">
        <v>-3.6311859172338715E-2</v>
      </c>
      <c r="K713" s="436"/>
      <c r="L713" s="436"/>
      <c r="M713" s="1206" t="s">
        <v>415</v>
      </c>
      <c r="N713" s="1206"/>
      <c r="O713" s="1010">
        <v>1.754817736852746E-2</v>
      </c>
      <c r="P713" s="436"/>
      <c r="Q713" s="436"/>
    </row>
    <row r="714" spans="3:17" ht="15" customHeight="1" x14ac:dyDescent="0.2">
      <c r="C714" s="1187"/>
      <c r="D714" s="1206"/>
      <c r="E714" s="436"/>
      <c r="F714" s="436"/>
      <c r="G714" s="436"/>
      <c r="H714" s="1206" t="s">
        <v>438</v>
      </c>
      <c r="I714" s="1206"/>
      <c r="J714" s="1009">
        <v>-1.7558989381288522E-2</v>
      </c>
      <c r="K714" s="436"/>
      <c r="L714" s="436"/>
      <c r="M714" s="1206" t="s">
        <v>433</v>
      </c>
      <c r="N714" s="1206"/>
      <c r="O714" s="1010">
        <v>-4.9936644097389182E-3</v>
      </c>
      <c r="P714" s="436"/>
      <c r="Q714" s="436"/>
    </row>
    <row r="715" spans="3:17" ht="15" customHeight="1" x14ac:dyDescent="0.2">
      <c r="C715" s="1187"/>
      <c r="D715" s="1206"/>
      <c r="E715" s="436"/>
      <c r="F715" s="436"/>
      <c r="G715" s="436"/>
      <c r="H715" s="1206" t="s">
        <v>379</v>
      </c>
      <c r="I715" s="1206"/>
      <c r="J715" s="1009">
        <v>-2.8504586573796502E-2</v>
      </c>
      <c r="K715" s="436"/>
      <c r="L715" s="436"/>
      <c r="M715" s="1206" t="s">
        <v>389</v>
      </c>
      <c r="N715" s="1206"/>
      <c r="O715" s="1010">
        <v>-6.8516972454264774E-2</v>
      </c>
      <c r="P715" s="436"/>
      <c r="Q715" s="436"/>
    </row>
    <row r="716" spans="3:17" ht="15" customHeight="1" x14ac:dyDescent="0.2">
      <c r="C716" s="1187"/>
      <c r="D716" s="1206"/>
      <c r="E716" s="436"/>
      <c r="F716" s="436"/>
      <c r="G716" s="436"/>
      <c r="H716" s="1206" t="s">
        <v>415</v>
      </c>
      <c r="I716" s="1206"/>
      <c r="J716" s="1009">
        <v>-2.8886457341867493E-2</v>
      </c>
      <c r="K716" s="436"/>
      <c r="L716" s="436"/>
      <c r="M716" s="1206" t="s">
        <v>417</v>
      </c>
      <c r="N716" s="1206"/>
      <c r="O716" s="1010">
        <v>2.7601989496867783E-2</v>
      </c>
      <c r="P716" s="436"/>
      <c r="Q716" s="436"/>
    </row>
    <row r="717" spans="3:17" ht="15" customHeight="1" x14ac:dyDescent="0.2">
      <c r="C717" s="1187"/>
      <c r="D717" s="1206"/>
      <c r="E717" s="436"/>
      <c r="F717" s="436"/>
      <c r="G717" s="436"/>
      <c r="H717" s="1206" t="s">
        <v>433</v>
      </c>
      <c r="I717" s="1206"/>
      <c r="J717" s="1009">
        <v>-2.0795523858216938E-2</v>
      </c>
      <c r="K717" s="436"/>
      <c r="L717" s="436"/>
      <c r="M717" s="1206" t="s">
        <v>419</v>
      </c>
      <c r="N717" s="1206"/>
      <c r="O717" s="1010">
        <v>3.0636536135218755E-2</v>
      </c>
      <c r="P717" s="436"/>
      <c r="Q717" s="436"/>
    </row>
    <row r="718" spans="3:17" ht="15" customHeight="1" x14ac:dyDescent="0.2">
      <c r="C718" s="1187"/>
      <c r="D718" s="1206"/>
      <c r="E718" s="436"/>
      <c r="F718" s="436"/>
      <c r="G718" s="436"/>
      <c r="H718" s="1206" t="s">
        <v>389</v>
      </c>
      <c r="I718" s="1206"/>
      <c r="J718" s="1009">
        <v>-2.3483226980870259E-2</v>
      </c>
      <c r="K718" s="436"/>
      <c r="L718" s="436"/>
      <c r="M718" s="1206" t="s">
        <v>445</v>
      </c>
      <c r="N718" s="1206"/>
      <c r="O718" s="1010">
        <v>1.5431484466704721E-2</v>
      </c>
      <c r="P718" s="436"/>
      <c r="Q718" s="436"/>
    </row>
    <row r="719" spans="3:17" ht="15" customHeight="1" x14ac:dyDescent="0.2">
      <c r="C719" s="1187"/>
      <c r="D719" s="1206"/>
      <c r="E719" s="436"/>
      <c r="F719" s="436"/>
      <c r="G719" s="436"/>
      <c r="H719" s="1206" t="s">
        <v>417</v>
      </c>
      <c r="I719" s="1206"/>
      <c r="J719" s="1009">
        <v>-2.7544903351265203E-2</v>
      </c>
      <c r="K719" s="436"/>
      <c r="L719" s="436"/>
      <c r="M719" s="1206" t="s">
        <v>416</v>
      </c>
      <c r="N719" s="1206"/>
      <c r="O719" s="1010">
        <v>-3.6509748882228986E-2</v>
      </c>
      <c r="P719" s="436"/>
      <c r="Q719" s="436"/>
    </row>
    <row r="720" spans="3:17" ht="15" customHeight="1" x14ac:dyDescent="0.2">
      <c r="C720" s="1187"/>
      <c r="D720" s="1206"/>
      <c r="E720" s="436"/>
      <c r="F720" s="436"/>
      <c r="G720" s="436"/>
      <c r="H720" s="1206" t="s">
        <v>419</v>
      </c>
      <c r="I720" s="1206"/>
      <c r="J720" s="1009">
        <v>-2.5566673852261048E-2</v>
      </c>
      <c r="K720" s="436"/>
      <c r="L720" s="436"/>
      <c r="M720" s="1206" t="s">
        <v>406</v>
      </c>
      <c r="N720" s="1206"/>
      <c r="O720" s="1010">
        <v>-4.1220580065254857E-2</v>
      </c>
      <c r="P720" s="436"/>
      <c r="Q720" s="436"/>
    </row>
    <row r="721" spans="3:17" ht="15" customHeight="1" x14ac:dyDescent="0.2">
      <c r="C721" s="1187"/>
      <c r="D721" s="1206"/>
      <c r="E721" s="436"/>
      <c r="F721" s="436"/>
      <c r="G721" s="436"/>
      <c r="H721" s="1206" t="s">
        <v>445</v>
      </c>
      <c r="I721" s="1206"/>
      <c r="J721" s="1009">
        <v>-1.4945431615104627E-2</v>
      </c>
      <c r="K721" s="436"/>
      <c r="L721" s="436"/>
      <c r="M721" s="1206" t="s">
        <v>394</v>
      </c>
      <c r="N721" s="1206"/>
      <c r="O721" s="1010">
        <v>-6.3225089118697633E-2</v>
      </c>
      <c r="P721" s="436"/>
      <c r="Q721" s="436"/>
    </row>
    <row r="722" spans="3:17" ht="15" customHeight="1" x14ac:dyDescent="0.2">
      <c r="C722" s="1187"/>
      <c r="D722" s="1206"/>
      <c r="E722" s="436"/>
      <c r="F722" s="436"/>
      <c r="G722" s="436"/>
      <c r="H722" s="1206" t="s">
        <v>416</v>
      </c>
      <c r="I722" s="1206"/>
      <c r="J722" s="1009">
        <v>-1.147327825272232E-2</v>
      </c>
      <c r="K722" s="436"/>
      <c r="L722" s="436"/>
      <c r="M722" s="1206" t="s">
        <v>443</v>
      </c>
      <c r="N722" s="1206"/>
      <c r="O722" s="1010">
        <v>1.8695988025384039E-2</v>
      </c>
      <c r="P722" s="436"/>
      <c r="Q722" s="436"/>
    </row>
    <row r="723" spans="3:17" ht="15" customHeight="1" x14ac:dyDescent="0.2">
      <c r="C723" s="1187"/>
      <c r="D723" s="1206"/>
      <c r="E723" s="436"/>
      <c r="F723" s="436"/>
      <c r="G723" s="436"/>
      <c r="H723" s="1206" t="s">
        <v>406</v>
      </c>
      <c r="I723" s="1206"/>
      <c r="J723" s="1009">
        <v>-1.5070483661087198E-2</v>
      </c>
      <c r="K723" s="436"/>
      <c r="L723" s="436"/>
      <c r="M723" s="1206" t="s">
        <v>441</v>
      </c>
      <c r="N723" s="1206"/>
      <c r="O723" s="1010">
        <v>1.4912645376000446E-2</v>
      </c>
      <c r="P723" s="436"/>
      <c r="Q723" s="436"/>
    </row>
    <row r="724" spans="3:17" ht="15" customHeight="1" x14ac:dyDescent="0.2">
      <c r="C724" s="1187"/>
      <c r="D724" s="1206"/>
      <c r="E724" s="436"/>
      <c r="F724" s="436"/>
      <c r="G724" s="436"/>
      <c r="H724" s="1206" t="s">
        <v>394</v>
      </c>
      <c r="I724" s="1206"/>
      <c r="J724" s="1009">
        <v>-9.4822350041002257E-3</v>
      </c>
      <c r="K724" s="436"/>
      <c r="L724" s="436"/>
      <c r="M724" s="1206" t="s">
        <v>461</v>
      </c>
      <c r="N724" s="1206"/>
      <c r="O724" s="1013">
        <v>7.1862719261033201E-3</v>
      </c>
      <c r="P724" s="436"/>
      <c r="Q724" s="436"/>
    </row>
    <row r="725" spans="3:17" ht="15" customHeight="1" x14ac:dyDescent="0.2">
      <c r="C725" s="1187"/>
      <c r="D725" s="1206"/>
      <c r="E725" s="436"/>
      <c r="F725" s="436"/>
      <c r="G725" s="436"/>
      <c r="H725" s="1206" t="s">
        <v>443</v>
      </c>
      <c r="I725" s="1206"/>
      <c r="J725" s="1009">
        <v>-6.4364600678900033E-3</v>
      </c>
      <c r="K725" s="436"/>
      <c r="L725" s="436"/>
      <c r="M725" s="1206"/>
      <c r="N725" s="1206"/>
      <c r="O725" s="436"/>
      <c r="P725" s="436"/>
      <c r="Q725" s="436"/>
    </row>
    <row r="726" spans="3:17" ht="15" customHeight="1" x14ac:dyDescent="0.2">
      <c r="C726" s="1187"/>
      <c r="D726" s="1206"/>
      <c r="E726" s="436"/>
      <c r="F726" s="436"/>
      <c r="G726" s="436"/>
      <c r="H726" s="1206" t="s">
        <v>441</v>
      </c>
      <c r="I726" s="1206"/>
      <c r="J726" s="1009">
        <v>-1.5822920148668092E-2</v>
      </c>
      <c r="K726" s="436"/>
      <c r="L726" s="436"/>
      <c r="M726" s="1206"/>
      <c r="N726" s="1206"/>
      <c r="O726" s="436"/>
      <c r="P726" s="436"/>
      <c r="Q726" s="436"/>
    </row>
    <row r="727" spans="3:17" ht="15" customHeight="1" x14ac:dyDescent="0.2">
      <c r="C727" s="1187"/>
      <c r="D727" s="1206"/>
      <c r="E727" s="436"/>
      <c r="F727" s="436"/>
      <c r="G727" s="436"/>
      <c r="H727" s="1206" t="s">
        <v>461</v>
      </c>
      <c r="I727" s="1206"/>
      <c r="J727" s="1014">
        <v>-5.3601086097428419E-3</v>
      </c>
      <c r="K727" s="436"/>
      <c r="L727" s="436"/>
      <c r="M727" s="1206" t="s">
        <v>185</v>
      </c>
      <c r="N727" s="1206"/>
      <c r="O727" s="1206"/>
      <c r="P727" s="436"/>
      <c r="Q727" s="436"/>
    </row>
    <row r="728" spans="3:17" ht="15" customHeight="1" x14ac:dyDescent="0.2">
      <c r="C728" s="1187"/>
      <c r="D728" s="1206"/>
      <c r="E728" s="436"/>
      <c r="F728" s="436"/>
      <c r="G728" s="436"/>
      <c r="H728" s="1206"/>
      <c r="I728" s="1206"/>
      <c r="J728" s="436"/>
      <c r="K728" s="436"/>
      <c r="L728" s="436"/>
      <c r="M728" s="1206" t="s">
        <v>133</v>
      </c>
      <c r="N728" s="1206"/>
      <c r="O728" s="1037" t="s">
        <v>135</v>
      </c>
      <c r="P728" s="436"/>
      <c r="Q728" s="436"/>
    </row>
    <row r="729" spans="3:17" ht="15" customHeight="1" x14ac:dyDescent="0.2">
      <c r="C729" s="1187"/>
      <c r="D729" s="1206"/>
      <c r="E729" s="436"/>
      <c r="F729" s="436"/>
      <c r="G729" s="436"/>
      <c r="H729" s="1206"/>
      <c r="I729" s="1206"/>
      <c r="J729" s="436"/>
      <c r="K729" s="436"/>
      <c r="L729" s="436"/>
      <c r="M729" s="1206" t="s">
        <v>135</v>
      </c>
      <c r="N729" s="1206"/>
      <c r="O729" s="1038">
        <v>1.0000000000000002</v>
      </c>
      <c r="P729" s="436"/>
      <c r="Q729" s="436"/>
    </row>
    <row r="730" spans="3:17" ht="15" customHeight="1" x14ac:dyDescent="0.2">
      <c r="C730" s="1187"/>
      <c r="D730" s="1206"/>
      <c r="E730" s="436"/>
      <c r="F730" s="436"/>
      <c r="G730" s="436"/>
      <c r="H730" s="1206" t="s">
        <v>185</v>
      </c>
      <c r="I730" s="1206"/>
      <c r="J730" s="1206"/>
      <c r="K730" s="436"/>
      <c r="L730" s="436"/>
      <c r="M730" s="1206"/>
      <c r="N730" s="1206"/>
      <c r="O730" s="436"/>
      <c r="P730" s="436"/>
      <c r="Q730" s="436"/>
    </row>
    <row r="731" spans="3:17" ht="15" customHeight="1" x14ac:dyDescent="0.2">
      <c r="C731" s="1187"/>
      <c r="D731" s="1206"/>
      <c r="E731" s="436"/>
      <c r="F731" s="436"/>
      <c r="G731" s="436"/>
      <c r="H731" s="1206" t="s">
        <v>133</v>
      </c>
      <c r="I731" s="1206"/>
      <c r="J731" s="1039" t="s">
        <v>135</v>
      </c>
      <c r="K731" s="436"/>
      <c r="L731" s="436"/>
      <c r="M731" s="1206"/>
      <c r="N731" s="1206"/>
      <c r="O731" s="436"/>
      <c r="P731" s="436"/>
      <c r="Q731" s="436"/>
    </row>
    <row r="732" spans="3:17" ht="15" customHeight="1" x14ac:dyDescent="0.2">
      <c r="C732" s="1187"/>
      <c r="D732" s="1206"/>
      <c r="E732" s="436"/>
      <c r="F732" s="436"/>
      <c r="G732" s="436"/>
      <c r="H732" s="1206" t="s">
        <v>135</v>
      </c>
      <c r="I732" s="1206"/>
      <c r="J732" s="1040">
        <v>0.99999999999999989</v>
      </c>
      <c r="K732" s="436"/>
      <c r="L732" s="436"/>
      <c r="M732" s="1206"/>
      <c r="N732" s="1206"/>
      <c r="O732" s="436"/>
      <c r="P732" s="436"/>
      <c r="Q732" s="436"/>
    </row>
    <row r="733" spans="3:17" ht="15" customHeight="1" x14ac:dyDescent="0.2">
      <c r="C733" s="1187"/>
      <c r="D733" s="1206"/>
      <c r="E733" s="436"/>
      <c r="F733" s="436"/>
      <c r="G733" s="436"/>
      <c r="H733" s="1206"/>
      <c r="I733" s="1206"/>
      <c r="J733" s="436"/>
      <c r="K733" s="436"/>
      <c r="L733" s="436"/>
      <c r="M733" s="1206"/>
      <c r="N733" s="1206"/>
      <c r="O733" s="436"/>
      <c r="P733" s="436"/>
      <c r="Q733" s="436"/>
    </row>
    <row r="734" spans="3:17" ht="15" customHeight="1" x14ac:dyDescent="0.2">
      <c r="C734" s="1187"/>
      <c r="D734" s="1187"/>
      <c r="H734" s="1187"/>
      <c r="I734" s="1187"/>
      <c r="M734" s="1187"/>
      <c r="N734" s="1187"/>
    </row>
    <row r="735" spans="3:17" ht="15" customHeight="1" x14ac:dyDescent="0.2">
      <c r="C735" s="1187"/>
      <c r="D735" s="1187"/>
      <c r="H735" s="1187"/>
      <c r="I735" s="1187"/>
      <c r="M735" s="1187"/>
      <c r="N735" s="1187"/>
    </row>
    <row r="736" spans="3:17" ht="15" customHeight="1" x14ac:dyDescent="0.2">
      <c r="C736" s="1187"/>
      <c r="D736" s="1187"/>
      <c r="H736" s="1187"/>
      <c r="I736" s="1187"/>
      <c r="M736" s="1187"/>
      <c r="N736" s="1187"/>
    </row>
    <row r="737" spans="3:14" ht="15" customHeight="1" x14ac:dyDescent="0.2">
      <c r="C737" s="1187"/>
      <c r="D737" s="1187"/>
      <c r="H737" s="1187"/>
      <c r="I737" s="1187"/>
      <c r="M737" s="1187"/>
      <c r="N737" s="1187"/>
    </row>
    <row r="738" spans="3:14" ht="15" customHeight="1" x14ac:dyDescent="0.2">
      <c r="C738" s="1187"/>
      <c r="D738" s="1187"/>
      <c r="H738" s="1187"/>
      <c r="I738" s="1187"/>
      <c r="M738" s="1187"/>
      <c r="N738" s="1187"/>
    </row>
    <row r="739" spans="3:14" ht="15" customHeight="1" x14ac:dyDescent="0.2">
      <c r="C739" s="1187"/>
      <c r="D739" s="1187"/>
      <c r="H739" s="1187"/>
      <c r="I739" s="1187"/>
      <c r="M739" s="1187"/>
      <c r="N739" s="1187"/>
    </row>
    <row r="740" spans="3:14" ht="15" customHeight="1" x14ac:dyDescent="0.2">
      <c r="C740" s="1187"/>
      <c r="D740" s="1187"/>
      <c r="H740" s="1187"/>
      <c r="I740" s="1187"/>
      <c r="M740" s="1187"/>
      <c r="N740" s="1187"/>
    </row>
    <row r="741" spans="3:14" ht="15" customHeight="1" x14ac:dyDescent="0.2">
      <c r="C741" s="1187"/>
      <c r="D741" s="1187"/>
      <c r="H741" s="1187"/>
      <c r="I741" s="1187"/>
      <c r="M741" s="1187"/>
      <c r="N741" s="1187"/>
    </row>
    <row r="742" spans="3:14" ht="15" customHeight="1" x14ac:dyDescent="0.2">
      <c r="C742" s="1187"/>
      <c r="D742" s="1187"/>
      <c r="H742" s="1187"/>
      <c r="I742" s="1187"/>
      <c r="M742" s="1187"/>
      <c r="N742" s="1187"/>
    </row>
    <row r="743" spans="3:14" ht="15" customHeight="1" x14ac:dyDescent="0.2">
      <c r="C743" s="1187"/>
      <c r="D743" s="1187"/>
      <c r="H743" s="1187"/>
      <c r="I743" s="1187"/>
      <c r="M743" s="1187"/>
      <c r="N743" s="1187"/>
    </row>
    <row r="744" spans="3:14" ht="15" customHeight="1" x14ac:dyDescent="0.2">
      <c r="C744" s="1187"/>
      <c r="D744" s="1187"/>
      <c r="H744" s="1187"/>
      <c r="I744" s="1187"/>
      <c r="M744" s="1187"/>
      <c r="N744" s="1187"/>
    </row>
    <row r="745" spans="3:14" ht="15" customHeight="1" x14ac:dyDescent="0.2">
      <c r="C745" s="1187"/>
      <c r="D745" s="1187"/>
      <c r="H745" s="1187"/>
      <c r="I745" s="1187"/>
      <c r="M745" s="1187"/>
      <c r="N745" s="1187"/>
    </row>
    <row r="746" spans="3:14" ht="15" customHeight="1" x14ac:dyDescent="0.2">
      <c r="C746" s="1187"/>
      <c r="D746" s="1187"/>
      <c r="H746" s="1187"/>
      <c r="I746" s="1187"/>
      <c r="M746" s="1187"/>
      <c r="N746" s="1187"/>
    </row>
    <row r="747" spans="3:14" ht="15" customHeight="1" x14ac:dyDescent="0.2">
      <c r="C747" s="1187"/>
      <c r="D747" s="1187"/>
      <c r="H747" s="1187"/>
      <c r="I747" s="1187"/>
      <c r="M747" s="1187"/>
      <c r="N747" s="1187"/>
    </row>
    <row r="748" spans="3:14" ht="15" customHeight="1" x14ac:dyDescent="0.2">
      <c r="C748" s="1187"/>
      <c r="D748" s="1187"/>
      <c r="H748" s="1187"/>
      <c r="I748" s="1187"/>
      <c r="M748" s="1187"/>
      <c r="N748" s="1187"/>
    </row>
    <row r="749" spans="3:14" ht="15" customHeight="1" x14ac:dyDescent="0.2">
      <c r="C749" s="1187"/>
      <c r="D749" s="1187"/>
      <c r="H749" s="1187"/>
      <c r="I749" s="1187"/>
      <c r="M749" s="1187"/>
      <c r="N749" s="1187"/>
    </row>
    <row r="750" spans="3:14" ht="15" customHeight="1" x14ac:dyDescent="0.2">
      <c r="C750" s="1187"/>
      <c r="D750" s="1187"/>
      <c r="H750" s="1187"/>
      <c r="I750" s="1187"/>
      <c r="M750" s="1187"/>
      <c r="N750" s="1187"/>
    </row>
    <row r="751" spans="3:14" ht="15" customHeight="1" x14ac:dyDescent="0.2">
      <c r="C751" s="1187"/>
      <c r="D751" s="1187"/>
      <c r="H751" s="1187"/>
      <c r="I751" s="1187"/>
      <c r="M751" s="1187"/>
      <c r="N751" s="1187"/>
    </row>
    <row r="752" spans="3:14" ht="15" customHeight="1" x14ac:dyDescent="0.2">
      <c r="C752" s="1187"/>
      <c r="D752" s="1187"/>
      <c r="H752" s="1187"/>
      <c r="I752" s="1187"/>
      <c r="M752" s="1187"/>
      <c r="N752" s="1187"/>
    </row>
    <row r="753" spans="3:14" ht="15" customHeight="1" x14ac:dyDescent="0.2">
      <c r="C753" s="1187"/>
      <c r="D753" s="1187"/>
      <c r="H753" s="1187"/>
      <c r="I753" s="1187"/>
      <c r="M753" s="1187"/>
      <c r="N753" s="1187"/>
    </row>
    <row r="754" spans="3:14" ht="15" customHeight="1" x14ac:dyDescent="0.2">
      <c r="C754" s="1187"/>
      <c r="D754" s="1187"/>
      <c r="H754" s="1187"/>
      <c r="I754" s="1187"/>
      <c r="M754" s="1187"/>
      <c r="N754" s="1187"/>
    </row>
    <row r="755" spans="3:14" ht="15" customHeight="1" x14ac:dyDescent="0.2">
      <c r="C755" s="1187"/>
      <c r="D755" s="1187"/>
      <c r="H755" s="1187"/>
      <c r="I755" s="1187"/>
      <c r="M755" s="1187"/>
      <c r="N755" s="1187"/>
    </row>
    <row r="756" spans="3:14" ht="15" customHeight="1" x14ac:dyDescent="0.2">
      <c r="C756" s="1187"/>
      <c r="D756" s="1187"/>
      <c r="H756" s="1187"/>
      <c r="I756" s="1187"/>
      <c r="M756" s="1187"/>
      <c r="N756" s="1187"/>
    </row>
    <row r="757" spans="3:14" ht="15" customHeight="1" x14ac:dyDescent="0.2">
      <c r="C757" s="1187"/>
      <c r="D757" s="1187"/>
      <c r="H757" s="1187"/>
      <c r="I757" s="1187"/>
      <c r="M757" s="1187"/>
      <c r="N757" s="1187"/>
    </row>
    <row r="758" spans="3:14" ht="15" customHeight="1" x14ac:dyDescent="0.2">
      <c r="C758" s="1187"/>
      <c r="D758" s="1187"/>
      <c r="H758" s="1187"/>
      <c r="I758" s="1187"/>
      <c r="M758" s="1187"/>
      <c r="N758" s="1187"/>
    </row>
    <row r="759" spans="3:14" ht="15" customHeight="1" x14ac:dyDescent="0.2">
      <c r="C759" s="1187"/>
      <c r="D759" s="1187"/>
      <c r="H759" s="1187"/>
      <c r="I759" s="1187"/>
      <c r="M759" s="1187"/>
      <c r="N759" s="1187"/>
    </row>
    <row r="760" spans="3:14" ht="15" customHeight="1" x14ac:dyDescent="0.2">
      <c r="C760" s="1187"/>
      <c r="D760" s="1187"/>
      <c r="H760" s="1187"/>
      <c r="I760" s="1187"/>
      <c r="M760" s="1187"/>
      <c r="N760" s="1187"/>
    </row>
    <row r="761" spans="3:14" ht="15" customHeight="1" x14ac:dyDescent="0.2">
      <c r="C761" s="1187"/>
      <c r="D761" s="1187"/>
      <c r="H761" s="1187"/>
      <c r="I761" s="1187"/>
      <c r="M761" s="1187"/>
      <c r="N761" s="1187"/>
    </row>
    <row r="762" spans="3:14" ht="15" customHeight="1" x14ac:dyDescent="0.2">
      <c r="C762" s="1187"/>
      <c r="D762" s="1187"/>
      <c r="H762" s="1187"/>
      <c r="I762" s="1187"/>
      <c r="M762" s="1187"/>
      <c r="N762" s="1187"/>
    </row>
    <row r="763" spans="3:14" ht="15" customHeight="1" x14ac:dyDescent="0.2">
      <c r="C763" s="1187"/>
      <c r="D763" s="1187"/>
      <c r="H763" s="1187"/>
      <c r="I763" s="1187"/>
      <c r="M763" s="1187"/>
      <c r="N763" s="1187"/>
    </row>
    <row r="764" spans="3:14" ht="15" customHeight="1" x14ac:dyDescent="0.2">
      <c r="C764" s="1187"/>
      <c r="D764" s="1187"/>
      <c r="H764" s="1187"/>
      <c r="I764" s="1187"/>
      <c r="M764" s="1187"/>
      <c r="N764" s="1187"/>
    </row>
    <row r="765" spans="3:14" ht="15" customHeight="1" x14ac:dyDescent="0.2">
      <c r="C765" s="1187"/>
      <c r="D765" s="1187"/>
      <c r="H765" s="1187"/>
      <c r="I765" s="1187"/>
      <c r="M765" s="1187"/>
      <c r="N765" s="1187"/>
    </row>
    <row r="766" spans="3:14" ht="15" customHeight="1" x14ac:dyDescent="0.2">
      <c r="C766" s="1187"/>
      <c r="D766" s="1187"/>
      <c r="H766" s="1187"/>
      <c r="I766" s="1187"/>
      <c r="M766" s="1187"/>
      <c r="N766" s="1187"/>
    </row>
    <row r="767" spans="3:14" ht="15" customHeight="1" x14ac:dyDescent="0.2">
      <c r="C767" s="1187"/>
      <c r="D767" s="1187"/>
      <c r="H767" s="1187"/>
      <c r="I767" s="1187"/>
      <c r="M767" s="1187"/>
      <c r="N767" s="1187"/>
    </row>
    <row r="768" spans="3:14" ht="15" customHeight="1" x14ac:dyDescent="0.2">
      <c r="C768" s="1187"/>
      <c r="D768" s="1187"/>
      <c r="H768" s="1187"/>
      <c r="I768" s="1187"/>
      <c r="M768" s="1187"/>
      <c r="N768" s="1187"/>
    </row>
    <row r="769" spans="3:14" ht="15" customHeight="1" x14ac:dyDescent="0.2">
      <c r="C769" s="1187"/>
      <c r="D769" s="1187"/>
      <c r="H769" s="1187"/>
      <c r="I769" s="1187"/>
      <c r="M769" s="1187"/>
      <c r="N769" s="1187"/>
    </row>
    <row r="770" spans="3:14" ht="15" customHeight="1" x14ac:dyDescent="0.2">
      <c r="C770" s="1187"/>
      <c r="D770" s="1187"/>
      <c r="H770" s="1187"/>
      <c r="I770" s="1187"/>
      <c r="M770" s="1187"/>
      <c r="N770" s="1187"/>
    </row>
    <row r="771" spans="3:14" ht="15" customHeight="1" x14ac:dyDescent="0.2">
      <c r="C771" s="1187"/>
      <c r="D771" s="1187"/>
      <c r="H771" s="1187"/>
      <c r="I771" s="1187"/>
      <c r="M771" s="1187"/>
      <c r="N771" s="1187"/>
    </row>
    <row r="772" spans="3:14" ht="15" customHeight="1" x14ac:dyDescent="0.2">
      <c r="C772" s="1187"/>
      <c r="D772" s="1187"/>
      <c r="H772" s="1187"/>
      <c r="I772" s="1187"/>
      <c r="M772" s="1187"/>
      <c r="N772" s="1187"/>
    </row>
    <row r="773" spans="3:14" ht="15" customHeight="1" x14ac:dyDescent="0.2">
      <c r="C773" s="1187"/>
      <c r="D773" s="1187"/>
      <c r="H773" s="1187"/>
      <c r="I773" s="1187"/>
      <c r="M773" s="1187"/>
      <c r="N773" s="1187"/>
    </row>
    <row r="774" spans="3:14" ht="15" customHeight="1" x14ac:dyDescent="0.2">
      <c r="C774" s="1187"/>
      <c r="D774" s="1187"/>
      <c r="H774" s="1187"/>
      <c r="I774" s="1187"/>
      <c r="M774" s="1187"/>
      <c r="N774" s="1187"/>
    </row>
    <row r="775" spans="3:14" ht="15" customHeight="1" x14ac:dyDescent="0.2">
      <c r="C775" s="1187"/>
      <c r="D775" s="1187"/>
      <c r="H775" s="1187"/>
      <c r="I775" s="1187"/>
      <c r="M775" s="1187"/>
      <c r="N775" s="1187"/>
    </row>
    <row r="776" spans="3:14" ht="15" customHeight="1" x14ac:dyDescent="0.2">
      <c r="C776" s="1187"/>
      <c r="D776" s="1187"/>
      <c r="H776" s="1187"/>
      <c r="I776" s="1187"/>
      <c r="M776" s="1187"/>
      <c r="N776" s="1187"/>
    </row>
    <row r="777" spans="3:14" ht="15" customHeight="1" x14ac:dyDescent="0.2">
      <c r="C777" s="1187"/>
      <c r="D777" s="1187"/>
      <c r="H777" s="1187"/>
      <c r="I777" s="1187"/>
      <c r="M777" s="1187"/>
      <c r="N777" s="1187"/>
    </row>
    <row r="778" spans="3:14" ht="15" customHeight="1" x14ac:dyDescent="0.2">
      <c r="C778" s="1187"/>
      <c r="D778" s="1187"/>
      <c r="H778" s="1187"/>
      <c r="I778" s="1187"/>
      <c r="M778" s="1187"/>
      <c r="N778" s="1187"/>
    </row>
    <row r="779" spans="3:14" ht="15" customHeight="1" x14ac:dyDescent="0.2">
      <c r="C779" s="1187"/>
      <c r="D779" s="1187"/>
      <c r="H779" s="1187"/>
      <c r="I779" s="1187"/>
      <c r="M779" s="1187"/>
      <c r="N779" s="1187"/>
    </row>
    <row r="780" spans="3:14" ht="15" customHeight="1" x14ac:dyDescent="0.2">
      <c r="C780" s="1187"/>
      <c r="D780" s="1187"/>
      <c r="H780" s="1187"/>
      <c r="I780" s="1187"/>
      <c r="M780" s="1187"/>
      <c r="N780" s="1187"/>
    </row>
    <row r="781" spans="3:14" ht="15" customHeight="1" x14ac:dyDescent="0.2">
      <c r="C781" s="1187"/>
      <c r="D781" s="1187"/>
      <c r="H781" s="1187"/>
      <c r="I781" s="1187"/>
      <c r="M781" s="1187"/>
      <c r="N781" s="1187"/>
    </row>
    <row r="782" spans="3:14" ht="15" customHeight="1" x14ac:dyDescent="0.2">
      <c r="C782" s="1187"/>
      <c r="D782" s="1187"/>
      <c r="H782" s="1187"/>
      <c r="I782" s="1187"/>
      <c r="M782" s="1187"/>
      <c r="N782" s="1187"/>
    </row>
    <row r="783" spans="3:14" ht="15" customHeight="1" x14ac:dyDescent="0.2">
      <c r="C783" s="1187"/>
      <c r="D783" s="1187"/>
      <c r="H783" s="1187"/>
      <c r="I783" s="1187"/>
      <c r="M783" s="1187"/>
      <c r="N783" s="1187"/>
    </row>
    <row r="784" spans="3:14" ht="15" customHeight="1" x14ac:dyDescent="0.2">
      <c r="C784" s="1187"/>
      <c r="D784" s="1187"/>
      <c r="H784" s="1187"/>
      <c r="I784" s="1187"/>
      <c r="M784" s="1187"/>
      <c r="N784" s="1187"/>
    </row>
    <row r="785" spans="3:14" ht="15" customHeight="1" x14ac:dyDescent="0.2">
      <c r="C785" s="1187"/>
      <c r="D785" s="1187"/>
      <c r="H785" s="1187"/>
      <c r="I785" s="1187"/>
      <c r="M785" s="1187"/>
      <c r="N785" s="1187"/>
    </row>
    <row r="786" spans="3:14" ht="15" customHeight="1" x14ac:dyDescent="0.2">
      <c r="C786" s="1187"/>
      <c r="D786" s="1187"/>
      <c r="H786" s="1187"/>
      <c r="I786" s="1187"/>
      <c r="M786" s="1187"/>
      <c r="N786" s="1187"/>
    </row>
    <row r="787" spans="3:14" ht="15" customHeight="1" x14ac:dyDescent="0.2">
      <c r="C787" s="1187"/>
      <c r="D787" s="1187"/>
      <c r="H787" s="1187"/>
      <c r="I787" s="1187"/>
      <c r="M787" s="1187"/>
      <c r="N787" s="1187"/>
    </row>
    <row r="788" spans="3:14" ht="15" customHeight="1" x14ac:dyDescent="0.2">
      <c r="C788" s="1187"/>
      <c r="D788" s="1187"/>
      <c r="H788" s="1187"/>
      <c r="I788" s="1187"/>
      <c r="M788" s="1187"/>
      <c r="N788" s="1187"/>
    </row>
    <row r="789" spans="3:14" ht="15" customHeight="1" x14ac:dyDescent="0.2">
      <c r="C789" s="1187"/>
      <c r="D789" s="1187"/>
      <c r="H789" s="1187"/>
      <c r="I789" s="1187"/>
      <c r="M789" s="1187"/>
      <c r="N789" s="1187"/>
    </row>
    <row r="790" spans="3:14" ht="15" customHeight="1" x14ac:dyDescent="0.2">
      <c r="C790" s="1187"/>
      <c r="D790" s="1187"/>
      <c r="H790" s="1187"/>
      <c r="I790" s="1187"/>
      <c r="M790" s="1187"/>
      <c r="N790" s="1187"/>
    </row>
    <row r="791" spans="3:14" ht="15" customHeight="1" x14ac:dyDescent="0.2">
      <c r="C791" s="1187"/>
      <c r="D791" s="1187"/>
      <c r="H791" s="1187"/>
      <c r="I791" s="1187"/>
      <c r="M791" s="1187"/>
      <c r="N791" s="1187"/>
    </row>
    <row r="792" spans="3:14" ht="15" customHeight="1" x14ac:dyDescent="0.2">
      <c r="C792" s="1187"/>
      <c r="D792" s="1187"/>
      <c r="H792" s="1187"/>
      <c r="I792" s="1187"/>
      <c r="M792" s="1187"/>
      <c r="N792" s="1187"/>
    </row>
    <row r="793" spans="3:14" ht="15" customHeight="1" x14ac:dyDescent="0.2">
      <c r="C793" s="1187"/>
      <c r="D793" s="1187"/>
      <c r="H793" s="1187"/>
      <c r="I793" s="1187"/>
      <c r="M793" s="1187"/>
      <c r="N793" s="1187"/>
    </row>
    <row r="794" spans="3:14" ht="15" customHeight="1" x14ac:dyDescent="0.2">
      <c r="C794" s="1187"/>
      <c r="D794" s="1187"/>
      <c r="H794" s="1187"/>
      <c r="I794" s="1187"/>
      <c r="M794" s="1187"/>
      <c r="N794" s="1187"/>
    </row>
    <row r="795" spans="3:14" ht="15" customHeight="1" x14ac:dyDescent="0.2">
      <c r="C795" s="1187"/>
      <c r="D795" s="1187"/>
      <c r="H795" s="1187"/>
      <c r="I795" s="1187"/>
      <c r="M795" s="1187"/>
      <c r="N795" s="1187"/>
    </row>
    <row r="796" spans="3:14" ht="15" customHeight="1" x14ac:dyDescent="0.2">
      <c r="C796" s="1187"/>
      <c r="D796" s="1187"/>
      <c r="H796" s="1187"/>
      <c r="I796" s="1187"/>
      <c r="M796" s="1187"/>
      <c r="N796" s="1187"/>
    </row>
    <row r="797" spans="3:14" ht="15" customHeight="1" x14ac:dyDescent="0.2">
      <c r="C797" s="1187"/>
      <c r="D797" s="1187"/>
      <c r="H797" s="1187"/>
      <c r="I797" s="1187"/>
      <c r="M797" s="1187"/>
      <c r="N797" s="1187"/>
    </row>
    <row r="798" spans="3:14" ht="15" customHeight="1" x14ac:dyDescent="0.2">
      <c r="C798" s="1187"/>
      <c r="D798" s="1187"/>
      <c r="H798" s="1187"/>
      <c r="I798" s="1187"/>
      <c r="M798" s="1187"/>
      <c r="N798" s="1187"/>
    </row>
    <row r="799" spans="3:14" ht="15" customHeight="1" x14ac:dyDescent="0.2">
      <c r="C799" s="1187"/>
      <c r="D799" s="1187"/>
      <c r="H799" s="1187"/>
      <c r="I799" s="1187"/>
      <c r="M799" s="1187"/>
      <c r="N799" s="1187"/>
    </row>
  </sheetData>
  <mergeCells count="1284">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J730"/>
    <mergeCell ref="M730:N730"/>
    <mergeCell ref="C727:D727"/>
    <mergeCell ref="H727:I727"/>
    <mergeCell ref="M727:O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E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1:D621"/>
    <mergeCell ref="H621:I621"/>
    <mergeCell ref="M621:N622"/>
    <mergeCell ref="C622:D622"/>
    <mergeCell ref="H622:J622"/>
    <mergeCell ref="C623:D623"/>
    <mergeCell ref="H623:I624"/>
    <mergeCell ref="M623:N623"/>
    <mergeCell ref="C624:D624"/>
    <mergeCell ref="M624:N624"/>
    <mergeCell ref="C619:D619"/>
    <mergeCell ref="H619:I619"/>
    <mergeCell ref="M619:N619"/>
    <mergeCell ref="C620:D620"/>
    <mergeCell ref="H620:I620"/>
    <mergeCell ref="M620:O620"/>
    <mergeCell ref="C617:D617"/>
    <mergeCell ref="H617:I618"/>
    <mergeCell ref="J617:L617"/>
    <mergeCell ref="M617:N617"/>
    <mergeCell ref="C618:D618"/>
    <mergeCell ref="M618:N618"/>
    <mergeCell ref="C614:D614"/>
    <mergeCell ref="H614:I614"/>
    <mergeCell ref="M614:Q614"/>
    <mergeCell ref="C615:D615"/>
    <mergeCell ref="H615:I615"/>
    <mergeCell ref="M615:N616"/>
    <mergeCell ref="O615:Q615"/>
    <mergeCell ref="C616:D616"/>
    <mergeCell ref="H616:L616"/>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69:D570"/>
    <mergeCell ref="H569:I569"/>
    <mergeCell ref="M569:N569"/>
    <mergeCell ref="H570:I570"/>
    <mergeCell ref="M570:N570"/>
    <mergeCell ref="C571:D571"/>
    <mergeCell ref="H571:I571"/>
    <mergeCell ref="M571:N571"/>
    <mergeCell ref="C567:D567"/>
    <mergeCell ref="H567:I567"/>
    <mergeCell ref="M567:N567"/>
    <mergeCell ref="C568:E568"/>
    <mergeCell ref="H568:I568"/>
    <mergeCell ref="M568:N568"/>
    <mergeCell ref="C565:D565"/>
    <mergeCell ref="H565:I565"/>
    <mergeCell ref="M565:N565"/>
    <mergeCell ref="C566:D566"/>
    <mergeCell ref="H566:I566"/>
    <mergeCell ref="M566:N566"/>
    <mergeCell ref="C563:D564"/>
    <mergeCell ref="E563:G563"/>
    <mergeCell ref="H563:I563"/>
    <mergeCell ref="M563:N563"/>
    <mergeCell ref="H564:I564"/>
    <mergeCell ref="M564:N564"/>
    <mergeCell ref="C561:D561"/>
    <mergeCell ref="H561:I561"/>
    <mergeCell ref="M561:N561"/>
    <mergeCell ref="C562:G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J509"/>
    <mergeCell ref="M509:N509"/>
    <mergeCell ref="C510:D510"/>
    <mergeCell ref="H510:I510"/>
    <mergeCell ref="M510:N510"/>
    <mergeCell ref="C507:D507"/>
    <mergeCell ref="H507:I507"/>
    <mergeCell ref="M507:N507"/>
    <mergeCell ref="C508:D508"/>
    <mergeCell ref="H508:I508"/>
    <mergeCell ref="M508:O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E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7:D417"/>
    <mergeCell ref="H417:I417"/>
    <mergeCell ref="M417:N417"/>
    <mergeCell ref="C418:D418"/>
    <mergeCell ref="H418:I418"/>
    <mergeCell ref="M418:N418"/>
    <mergeCell ref="H408:I408"/>
    <mergeCell ref="M408:N408"/>
    <mergeCell ref="C405:D405"/>
    <mergeCell ref="H405:I405"/>
    <mergeCell ref="M405:N405"/>
    <mergeCell ref="C406:D406"/>
    <mergeCell ref="H406:I406"/>
    <mergeCell ref="M406:N406"/>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01:D402"/>
    <mergeCell ref="H401:I402"/>
    <mergeCell ref="M401:N402"/>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A233:A235"/>
    <mergeCell ref="A236:A241"/>
    <mergeCell ref="A280:C280"/>
    <mergeCell ref="A281:B281"/>
    <mergeCell ref="A286:A288"/>
    <mergeCell ref="A289:C289"/>
    <mergeCell ref="C409:D409"/>
    <mergeCell ref="H409:I409"/>
    <mergeCell ref="M409:N409"/>
    <mergeCell ref="C410:D410"/>
    <mergeCell ref="H410:I410"/>
    <mergeCell ref="M410:N410"/>
    <mergeCell ref="C407:D407"/>
    <mergeCell ref="H407:I407"/>
    <mergeCell ref="M407:N407"/>
    <mergeCell ref="C408:D408"/>
    <mergeCell ref="R220:AB220"/>
    <mergeCell ref="A222:A224"/>
    <mergeCell ref="A225:A229"/>
    <mergeCell ref="A231:B232"/>
    <mergeCell ref="C231:G231"/>
    <mergeCell ref="H231:L231"/>
    <mergeCell ref="M231:Q231"/>
    <mergeCell ref="R231:AB231"/>
    <mergeCell ref="A213:B213"/>
    <mergeCell ref="A214:B214"/>
    <mergeCell ref="A220:B221"/>
    <mergeCell ref="C220:G220"/>
    <mergeCell ref="H220:L220"/>
    <mergeCell ref="M220:Q220"/>
    <mergeCell ref="M159:Q159"/>
    <mergeCell ref="R159:AB159"/>
    <mergeCell ref="A161:A162"/>
    <mergeCell ref="A163:A166"/>
    <mergeCell ref="A167:A180"/>
    <mergeCell ref="A208:B208"/>
    <mergeCell ref="A140:A152"/>
    <mergeCell ref="A153:A155"/>
    <mergeCell ref="A156:A157"/>
    <mergeCell ref="A159:B160"/>
    <mergeCell ref="C159:G159"/>
    <mergeCell ref="H159:L159"/>
    <mergeCell ref="A133:B134"/>
    <mergeCell ref="C133:G133"/>
    <mergeCell ref="H133:L133"/>
    <mergeCell ref="M133:Q133"/>
    <mergeCell ref="R133:AB133"/>
    <mergeCell ref="A135:A139"/>
    <mergeCell ref="M120:Q120"/>
    <mergeCell ref="R120:AB120"/>
    <mergeCell ref="A122:A123"/>
    <mergeCell ref="A124:A127"/>
    <mergeCell ref="A128:A129"/>
    <mergeCell ref="A130:A132"/>
    <mergeCell ref="A108:B108"/>
    <mergeCell ref="A113:B113"/>
    <mergeCell ref="A114:B114"/>
    <mergeCell ref="A120:B121"/>
    <mergeCell ref="C120:G120"/>
    <mergeCell ref="H120:L120"/>
    <mergeCell ref="R47:AB47"/>
    <mergeCell ref="A49:A63"/>
    <mergeCell ref="A64:A66"/>
    <mergeCell ref="A67:A68"/>
    <mergeCell ref="A69:A71"/>
    <mergeCell ref="A72:A74"/>
    <mergeCell ref="A43:A44"/>
    <mergeCell ref="A45:A46"/>
    <mergeCell ref="A47:B48"/>
    <mergeCell ref="C47:G47"/>
    <mergeCell ref="H47:L47"/>
    <mergeCell ref="M47:Q47"/>
    <mergeCell ref="A2:B2"/>
    <mergeCell ref="A7:B7"/>
    <mergeCell ref="A8:B8"/>
    <mergeCell ref="A14:B15"/>
    <mergeCell ref="C14:G14"/>
    <mergeCell ref="H14:L14"/>
    <mergeCell ref="A31:A32"/>
    <mergeCell ref="A33:A34"/>
    <mergeCell ref="A35:A36"/>
    <mergeCell ref="A37:A38"/>
    <mergeCell ref="A39:A40"/>
    <mergeCell ref="A41:A42"/>
    <mergeCell ref="A27:B28"/>
    <mergeCell ref="C27:G27"/>
    <mergeCell ref="H27:L27"/>
    <mergeCell ref="M27:Q27"/>
    <mergeCell ref="R27:AB27"/>
    <mergeCell ref="A29:A30"/>
    <mergeCell ref="M14:Q14"/>
    <mergeCell ref="R14:AB14"/>
    <mergeCell ref="A16:A17"/>
    <mergeCell ref="A18:A21"/>
    <mergeCell ref="A22:A23"/>
    <mergeCell ref="A24:A26"/>
  </mergeCells>
  <pageMargins left="0.78740157499999996" right="0.78740157499999996" top="0.984251969" bottom="0.984251969"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26305" r:id="rId4" name="Button 1">
              <controlPr defaultSize="0" autoFill="0" autoPict="0" macro="[0]!GoTo_MATRIX">
                <anchor moveWithCells="1">
                  <from>
                    <xdr:col>8</xdr:col>
                    <xdr:colOff>361950</xdr:colOff>
                    <xdr:row>106</xdr:row>
                    <xdr:rowOff>0</xdr:rowOff>
                  </from>
                  <to>
                    <xdr:col>10</xdr:col>
                    <xdr:colOff>542925</xdr:colOff>
                    <xdr:row>106</xdr:row>
                    <xdr:rowOff>209550</xdr:rowOff>
                  </to>
                </anchor>
              </controlPr>
            </control>
          </mc:Choice>
        </mc:AlternateContent>
        <mc:AlternateContent xmlns:mc="http://schemas.openxmlformats.org/markup-compatibility/2006">
          <mc:Choice Requires="x14">
            <control shapeId="226306" r:id="rId5" name="Button 2">
              <controlPr defaultSize="0" autoFill="0" autoPict="0" macro="[0]!GoTo_MATRIX">
                <anchor moveWithCells="1">
                  <from>
                    <xdr:col>8</xdr:col>
                    <xdr:colOff>371475</xdr:colOff>
                    <xdr:row>0</xdr:row>
                    <xdr:rowOff>0</xdr:rowOff>
                  </from>
                  <to>
                    <xdr:col>10</xdr:col>
                    <xdr:colOff>552450</xdr:colOff>
                    <xdr:row>0</xdr:row>
                    <xdr:rowOff>209550</xdr:rowOff>
                  </to>
                </anchor>
              </controlPr>
            </control>
          </mc:Choice>
        </mc:AlternateContent>
        <mc:AlternateContent xmlns:mc="http://schemas.openxmlformats.org/markup-compatibility/2006">
          <mc:Choice Requires="x14">
            <control shapeId="226307" r:id="rId6" name="Button 3">
              <controlPr defaultSize="0" print="0" autoFill="0" autoPict="0" macro="[0]!GoTo_SANITATION">
                <anchor moveWithCells="1">
                  <from>
                    <xdr:col>0</xdr:col>
                    <xdr:colOff>752475</xdr:colOff>
                    <xdr:row>0</xdr:row>
                    <xdr:rowOff>0</xdr:rowOff>
                  </from>
                  <to>
                    <xdr:col>0</xdr:col>
                    <xdr:colOff>1895475</xdr:colOff>
                    <xdr:row>0</xdr:row>
                    <xdr:rowOff>209550</xdr:rowOff>
                  </to>
                </anchor>
              </controlPr>
            </control>
          </mc:Choice>
        </mc:AlternateContent>
        <mc:AlternateContent xmlns:mc="http://schemas.openxmlformats.org/markup-compatibility/2006">
          <mc:Choice Requires="x14">
            <control shapeId="226308" r:id="rId7" name="Button 4">
              <controlPr defaultSize="0" print="0" autoFill="0" autoPict="0" macro="[0]!GoTo_HYGIENE">
                <anchor moveWithCells="1">
                  <from>
                    <xdr:col>1</xdr:col>
                    <xdr:colOff>19050</xdr:colOff>
                    <xdr:row>0</xdr:row>
                    <xdr:rowOff>0</xdr:rowOff>
                  </from>
                  <to>
                    <xdr:col>1</xdr:col>
                    <xdr:colOff>1076325</xdr:colOff>
                    <xdr:row>0</xdr:row>
                    <xdr:rowOff>209550</xdr:rowOff>
                  </to>
                </anchor>
              </controlPr>
            </control>
          </mc:Choice>
        </mc:AlternateContent>
        <mc:AlternateContent xmlns:mc="http://schemas.openxmlformats.org/markup-compatibility/2006">
          <mc:Choice Requires="x14">
            <control shapeId="226309" r:id="rId8" name="Button 5">
              <controlPr defaultSize="0" print="0" autoFill="0" autoPict="0" macro="[0]!GoTo_HYGIENE">
                <anchor moveWithCells="1">
                  <from>
                    <xdr:col>0</xdr:col>
                    <xdr:colOff>876300</xdr:colOff>
                    <xdr:row>106</xdr:row>
                    <xdr:rowOff>0</xdr:rowOff>
                  </from>
                  <to>
                    <xdr:col>0</xdr:col>
                    <xdr:colOff>1895475</xdr:colOff>
                    <xdr:row>106</xdr:row>
                    <xdr:rowOff>209550</xdr:rowOff>
                  </to>
                </anchor>
              </controlPr>
            </control>
          </mc:Choice>
        </mc:AlternateContent>
        <mc:AlternateContent xmlns:mc="http://schemas.openxmlformats.org/markup-compatibility/2006">
          <mc:Choice Requires="x14">
            <control shapeId="226310" r:id="rId9" name="Button 6">
              <controlPr defaultSize="0" print="0" autoFill="0" autoPict="0" macro="[0]!GoTo_WATER">
                <anchor moveWithCells="1">
                  <from>
                    <xdr:col>1</xdr:col>
                    <xdr:colOff>9525</xdr:colOff>
                    <xdr:row>106</xdr:row>
                    <xdr:rowOff>0</xdr:rowOff>
                  </from>
                  <to>
                    <xdr:col>1</xdr:col>
                    <xdr:colOff>962025</xdr:colOff>
                    <xdr:row>106</xdr:row>
                    <xdr:rowOff>209550</xdr:rowOff>
                  </to>
                </anchor>
              </controlPr>
            </control>
          </mc:Choice>
        </mc:AlternateContent>
        <mc:AlternateContent xmlns:mc="http://schemas.openxmlformats.org/markup-compatibility/2006">
          <mc:Choice Requires="x14">
            <control shapeId="226311" r:id="rId10" name="Button 7">
              <controlPr defaultSize="0" print="0" autoFill="0" autoPict="0" macro="[0]!GoTo_WATER">
                <anchor moveWithCells="1">
                  <from>
                    <xdr:col>0</xdr:col>
                    <xdr:colOff>942975</xdr:colOff>
                    <xdr:row>206</xdr:row>
                    <xdr:rowOff>0</xdr:rowOff>
                  </from>
                  <to>
                    <xdr:col>0</xdr:col>
                    <xdr:colOff>1895475</xdr:colOff>
                    <xdr:row>206</xdr:row>
                    <xdr:rowOff>209550</xdr:rowOff>
                  </to>
                </anchor>
              </controlPr>
            </control>
          </mc:Choice>
        </mc:AlternateContent>
        <mc:AlternateContent xmlns:mc="http://schemas.openxmlformats.org/markup-compatibility/2006">
          <mc:Choice Requires="x14">
            <control shapeId="226312" r:id="rId11" name="Button 8">
              <controlPr defaultSize="0" print="0" autoFill="0" autoPict="0" macro="[0]!GoTo_SANITATION">
                <anchor moveWithCells="1">
                  <from>
                    <xdr:col>1</xdr:col>
                    <xdr:colOff>9525</xdr:colOff>
                    <xdr:row>206</xdr:row>
                    <xdr:rowOff>0</xdr:rowOff>
                  </from>
                  <to>
                    <xdr:col>1</xdr:col>
                    <xdr:colOff>1228725</xdr:colOff>
                    <xdr:row>206</xdr:row>
                    <xdr:rowOff>209550</xdr:rowOff>
                  </to>
                </anchor>
              </controlPr>
            </control>
          </mc:Choice>
        </mc:AlternateContent>
        <mc:AlternateContent xmlns:mc="http://schemas.openxmlformats.org/markup-compatibility/2006">
          <mc:Choice Requires="x14">
            <control shapeId="226313" r:id="rId12" name="Button 9">
              <controlPr defaultSize="0" print="0" autoFill="0" autoPict="0" macro="[0]!GoTo_REGION">
                <anchor moveWithCells="1">
                  <from>
                    <xdr:col>2</xdr:col>
                    <xdr:colOff>0</xdr:colOff>
                    <xdr:row>0</xdr:row>
                    <xdr:rowOff>0</xdr:rowOff>
                  </from>
                  <to>
                    <xdr:col>3</xdr:col>
                    <xdr:colOff>647700</xdr:colOff>
                    <xdr:row>0</xdr:row>
                    <xdr:rowOff>209550</xdr:rowOff>
                  </to>
                </anchor>
              </controlPr>
            </control>
          </mc:Choice>
        </mc:AlternateContent>
        <mc:AlternateContent xmlns:mc="http://schemas.openxmlformats.org/markup-compatibility/2006">
          <mc:Choice Requires="x14">
            <control shapeId="226314" r:id="rId13" name="Button 10">
              <controlPr defaultSize="0" print="0" autoFill="0" autoPict="0" macro="[0]!GoTo_NATIONAL">
                <anchor moveWithCells="1">
                  <from>
                    <xdr:col>17</xdr:col>
                    <xdr:colOff>0</xdr:colOff>
                    <xdr:row>0</xdr:row>
                    <xdr:rowOff>0</xdr:rowOff>
                  </from>
                  <to>
                    <xdr:col>19</xdr:col>
                    <xdr:colOff>257175</xdr:colOff>
                    <xdr:row>0</xdr:row>
                    <xdr:rowOff>209550</xdr:rowOff>
                  </to>
                </anchor>
              </controlPr>
            </control>
          </mc:Choice>
        </mc:AlternateContent>
        <mc:AlternateContent xmlns:mc="http://schemas.openxmlformats.org/markup-compatibility/2006">
          <mc:Choice Requires="x14">
            <control shapeId="226315" r:id="rId14" name="Button 11">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26316" r:id="rId15" name="Button 12">
              <controlPr defaultSize="0" autoFill="0" autoPict="0" macro="[0]!GoTo_MATRIX">
                <anchor moveWithCells="1">
                  <from>
                    <xdr:col>8</xdr:col>
                    <xdr:colOff>295275</xdr:colOff>
                    <xdr:row>206</xdr:row>
                    <xdr:rowOff>0</xdr:rowOff>
                  </from>
                  <to>
                    <xdr:col>10</xdr:col>
                    <xdr:colOff>514350</xdr:colOff>
                    <xdr:row>206</xdr:row>
                    <xdr:rowOff>209550</xdr:rowOff>
                  </to>
                </anchor>
              </controlPr>
            </control>
          </mc:Choice>
        </mc:AlternateContent>
        <mc:AlternateContent xmlns:mc="http://schemas.openxmlformats.org/markup-compatibility/2006">
          <mc:Choice Requires="x14">
            <control shapeId="226317" r:id="rId16" name="Button 13">
              <controlPr defaultSize="0" print="0" autoFill="0" autoPict="0" macro="[0]!GoTo_REGION">
                <anchor moveWithCells="1">
                  <from>
                    <xdr:col>2</xdr:col>
                    <xdr:colOff>0</xdr:colOff>
                    <xdr:row>106</xdr:row>
                    <xdr:rowOff>0</xdr:rowOff>
                  </from>
                  <to>
                    <xdr:col>3</xdr:col>
                    <xdr:colOff>609600</xdr:colOff>
                    <xdr:row>106</xdr:row>
                    <xdr:rowOff>209550</xdr:rowOff>
                  </to>
                </anchor>
              </controlPr>
            </control>
          </mc:Choice>
        </mc:AlternateContent>
        <mc:AlternateContent xmlns:mc="http://schemas.openxmlformats.org/markup-compatibility/2006">
          <mc:Choice Requires="x14">
            <control shapeId="226318" r:id="rId17" name="Button 14">
              <controlPr defaultSize="0" print="0" autoFill="0" autoPict="0" macro="[0]!GoTo_REGION">
                <anchor moveWithCells="1">
                  <from>
                    <xdr:col>2</xdr:col>
                    <xdr:colOff>0</xdr:colOff>
                    <xdr:row>206</xdr:row>
                    <xdr:rowOff>0</xdr:rowOff>
                  </from>
                  <to>
                    <xdr:col>3</xdr:col>
                    <xdr:colOff>647700</xdr:colOff>
                    <xdr:row>206</xdr:row>
                    <xdr:rowOff>209550</xdr:rowOff>
                  </to>
                </anchor>
              </controlPr>
            </control>
          </mc:Choice>
        </mc:AlternateContent>
        <mc:AlternateContent xmlns:mc="http://schemas.openxmlformats.org/markup-compatibility/2006">
          <mc:Choice Requires="x14">
            <control shapeId="226319" r:id="rId18" name="Button 15">
              <controlPr defaultSize="0" print="0" autoFill="0" autoPict="0" macro="[0]!GoTo_NATIONAL">
                <anchor moveWithCells="1">
                  <from>
                    <xdr:col>17</xdr:col>
                    <xdr:colOff>38100</xdr:colOff>
                    <xdr:row>106</xdr:row>
                    <xdr:rowOff>0</xdr:rowOff>
                  </from>
                  <to>
                    <xdr:col>19</xdr:col>
                    <xdr:colOff>257175</xdr:colOff>
                    <xdr:row>106</xdr:row>
                    <xdr:rowOff>209550</xdr:rowOff>
                  </to>
                </anchor>
              </controlPr>
            </control>
          </mc:Choice>
        </mc:AlternateContent>
        <mc:AlternateContent xmlns:mc="http://schemas.openxmlformats.org/markup-compatibility/2006">
          <mc:Choice Requires="x14">
            <control shapeId="226320" r:id="rId19" name="Button 16">
              <controlPr defaultSize="0" print="0" autoFill="0" autoPict="0" macro="[0]!GoTo_NATIONAL">
                <anchor moveWithCells="1">
                  <from>
                    <xdr:col>17</xdr:col>
                    <xdr:colOff>19050</xdr:colOff>
                    <xdr:row>206</xdr:row>
                    <xdr:rowOff>0</xdr:rowOff>
                  </from>
                  <to>
                    <xdr:col>19</xdr:col>
                    <xdr:colOff>238125</xdr:colOff>
                    <xdr:row>206</xdr:row>
                    <xdr:rowOff>209550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Introduction</vt:lpstr>
      <vt:lpstr>Water</vt:lpstr>
      <vt:lpstr>Sanitation</vt:lpstr>
      <vt:lpstr>Hygiene</vt:lpstr>
      <vt:lpstr>DHS00</vt:lpstr>
      <vt:lpstr>DHS05</vt:lpstr>
      <vt:lpstr>DHS11</vt:lpstr>
      <vt:lpstr>DHS16</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dcterms:created xsi:type="dcterms:W3CDTF">2017-02-21T11:08:40Z</dcterms:created>
  <dcterms:modified xsi:type="dcterms:W3CDTF">2019-12-09T14:57:33Z</dcterms:modified>
</cp:coreProperties>
</file>