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hesh\Desktop\Course-Practice\Excel\"/>
    </mc:Choice>
  </mc:AlternateContent>
  <xr:revisionPtr revIDLastSave="0" documentId="13_ncr:1_{80649ADB-63AD-4131-BF5C-5C58A9475B89}" xr6:coauthVersionLast="47" xr6:coauthVersionMax="47" xr10:uidLastSave="{00000000-0000-0000-0000-000000000000}"/>
  <bookViews>
    <workbookView xWindow="-120" yWindow="-120" windowWidth="20730" windowHeight="11160" firstSheet="6" activeTab="11" xr2:uid="{AA2009D6-CD0D-4F5B-B524-C2A53D24DD94}"/>
  </bookViews>
  <sheets>
    <sheet name="Sheet6" sheetId="9" r:id="rId1"/>
    <sheet name="KPI" sheetId="4" r:id="rId2"/>
    <sheet name="Rating" sheetId="10" r:id="rId3"/>
    <sheet name="Gender-PIE" sheetId="12" r:id="rId4"/>
    <sheet name="Education wise Attrition" sheetId="13" r:id="rId5"/>
    <sheet name="Job Role Attrition" sheetId="14" r:id="rId6"/>
    <sheet name="PIE" sheetId="15" r:id="rId7"/>
    <sheet name="Age Group" sheetId="17" r:id="rId8"/>
    <sheet name="Funnel" sheetId="18" r:id="rId9"/>
    <sheet name="Data" sheetId="1" r:id="rId10"/>
    <sheet name="Image" sheetId="2" r:id="rId11"/>
    <sheet name="Background" sheetId="3" r:id="rId12"/>
  </sheets>
  <definedNames>
    <definedName name="_xlchart.v1.10" hidden="1">'Job Role Attrition'!$A$15:$A$23</definedName>
    <definedName name="_xlchart.v1.11" hidden="1">'Job Role Attrition'!$B$15:$B$23</definedName>
    <definedName name="_xlchart.v2.0" hidden="1">Funnel!$A$9:$A$11</definedName>
    <definedName name="_xlchart.v2.1" hidden="1">Funnel!$B$9:$B$11</definedName>
    <definedName name="_xlchart.v2.2" hidden="1">Funnel!$A$9:$A$11</definedName>
    <definedName name="_xlchart.v2.3" hidden="1">Funnel!$B$9:$B$11</definedName>
    <definedName name="_xlchart.v2.4" hidden="1">Funnel!$A$9:$A$11</definedName>
    <definedName name="_xlchart.v2.5" hidden="1">Funnel!$B$9:$B$11</definedName>
    <definedName name="_xlchart.v2.6" hidden="1">Funnel!$A$9:$A$11</definedName>
    <definedName name="_xlchart.v2.7" hidden="1">Funnel!$B$9:$B$11</definedName>
    <definedName name="_xlchart.v2.8" hidden="1">Funnel!$A$9:$A$11</definedName>
    <definedName name="_xlchart.v2.9" hidden="1">Funnel!$B$9:$B$11</definedName>
    <definedName name="Slicer_Department">#N/A</definedName>
    <definedName name="Slicer_Education_Field1">#N/A</definedName>
    <definedName name="Slicer_Gender1">#N/A</definedName>
  </definedNames>
  <calcPr calcId="191029"/>
  <pivotCaches>
    <pivotCache cacheId="29" r:id="rId13"/>
    <pivotCache cacheId="1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8" l="1"/>
  <c r="B10" i="18"/>
  <c r="B9" i="18"/>
  <c r="B23" i="14"/>
  <c r="B22" i="14"/>
  <c r="B21" i="14"/>
  <c r="B20" i="14"/>
  <c r="B19" i="14"/>
  <c r="B18" i="14"/>
  <c r="B17" i="14"/>
  <c r="B16" i="14"/>
  <c r="B15" i="14"/>
  <c r="B16" i="13"/>
  <c r="B15" i="13"/>
  <c r="B14" i="13"/>
  <c r="B13" i="13"/>
  <c r="B12" i="13"/>
  <c r="B10" i="12"/>
  <c r="B9" i="12"/>
  <c r="B6" i="10"/>
  <c r="A8" i="4"/>
  <c r="B8" i="4"/>
  <c r="C8" i="4"/>
  <c r="B7" i="10" l="1"/>
  <c r="C4" i="12"/>
  <c r="D8" i="4"/>
  <c r="E8" i="4"/>
</calcChain>
</file>

<file path=xl/sharedStrings.xml><?xml version="1.0" encoding="utf-8"?>
<sst xmlns="http://schemas.openxmlformats.org/spreadsheetml/2006/main" count="19229" uniqueCount="1566">
  <si>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</si>
  <si>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</si>
  <si>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</si>
  <si>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</si>
  <si>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</si>
  <si>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</si>
  <si>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</si>
  <si>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</si>
  <si>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</si>
  <si>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</si>
  <si>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</si>
  <si>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</si>
  <si>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</si>
  <si>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</si>
  <si>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</si>
  <si>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</si>
  <si>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</si>
  <si>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</si>
  <si>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</si>
  <si>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</si>
  <si>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</si>
  <si>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</si>
  <si>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</si>
  <si>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</si>
  <si>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</si>
  <si>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</si>
  <si>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</si>
  <si>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</si>
  <si>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</si>
  <si>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</si>
  <si>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</si>
  <si>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</si>
  <si>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</si>
  <si>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</si>
  <si>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</si>
  <si>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</si>
  <si>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</si>
  <si>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</si>
  <si>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</si>
  <si>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</si>
  <si>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</si>
  <si>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</si>
  <si>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</si>
  <si>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</si>
  <si>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</si>
  <si>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</si>
  <si>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</si>
  <si>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</si>
  <si>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</si>
  <si>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</si>
  <si>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</si>
  <si>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</si>
  <si>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</si>
  <si>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</si>
  <si>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</si>
  <si>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</si>
  <si>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</si>
  <si>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</si>
  <si>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</si>
  <si>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</si>
  <si>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</si>
  <si>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</si>
  <si>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</si>
  <si>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</si>
  <si>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</si>
  <si>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</si>
  <si>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</si>
  <si>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</si>
  <si>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</si>
  <si>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</si>
  <si>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</si>
  <si>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</si>
  <si>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</si>
  <si>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</si>
  <si>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</si>
  <si>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</si>
  <si>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</si>
  <si>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</si>
  <si>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</si>
  <si>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</si>
  <si>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</si>
  <si>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</si>
  <si>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</si>
  <si>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</si>
  <si>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</si>
  <si>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</si>
  <si>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</si>
  <si>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</si>
  <si>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</si>
  <si>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</si>
  <si>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</si>
  <si>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</si>
  <si>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</si>
  <si>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</si>
  <si>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</si>
  <si>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</si>
  <si>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</si>
  <si>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</si>
  <si>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</si>
  <si>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</si>
  <si>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</si>
  <si>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</si>
  <si>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</si>
  <si>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</si>
  <si>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</si>
  <si>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</si>
  <si>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</si>
  <si>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</si>
  <si>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</si>
  <si>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</si>
  <si>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</si>
  <si>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</si>
  <si>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</si>
  <si>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</si>
  <si>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</si>
  <si>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</si>
  <si>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</si>
  <si>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</si>
  <si>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</si>
  <si>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</si>
  <si>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</si>
  <si>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</si>
  <si>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</si>
  <si>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</si>
  <si>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</si>
  <si>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</si>
  <si>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</si>
  <si>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</si>
  <si>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</si>
  <si>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</si>
  <si>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</si>
  <si>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</si>
  <si>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</si>
  <si>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</si>
  <si>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</si>
  <si>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</si>
  <si>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</si>
  <si>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</si>
  <si>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</si>
  <si>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</si>
  <si>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</si>
  <si>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</si>
  <si>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</si>
  <si>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</si>
  <si>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</si>
  <si>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</si>
  <si>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</si>
  <si>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</si>
  <si>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</si>
  <si>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</si>
  <si>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</si>
  <si>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</si>
  <si>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</si>
  <si>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</si>
  <si>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</si>
  <si>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</si>
  <si>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</si>
  <si>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</si>
  <si>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</si>
  <si>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</si>
  <si>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</si>
  <si>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</si>
  <si>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</si>
  <si>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</si>
  <si>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</si>
  <si>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</si>
  <si>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</si>
  <si>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</si>
  <si>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</si>
  <si>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</si>
  <si>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</si>
  <si>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</si>
  <si>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</si>
  <si>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</si>
  <si>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</si>
  <si>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</si>
  <si>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</si>
  <si>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</si>
  <si>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</si>
  <si>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</si>
  <si>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</si>
  <si>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</si>
  <si>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</si>
  <si>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</si>
  <si>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</si>
  <si>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</si>
  <si>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</si>
  <si>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</si>
  <si>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</si>
  <si>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</si>
  <si>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</si>
  <si>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</si>
  <si>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</si>
  <si>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</si>
  <si>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</si>
  <si>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</si>
  <si>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</si>
  <si>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</si>
  <si>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</si>
  <si>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</si>
  <si>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</si>
  <si>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</si>
  <si>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</si>
  <si>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</si>
  <si>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</si>
  <si>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</si>
  <si>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</si>
  <si>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</si>
  <si>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</si>
  <si>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</si>
  <si>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</si>
  <si>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</si>
  <si>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</si>
  <si>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</si>
  <si>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</si>
  <si>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</si>
  <si>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</si>
  <si>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</si>
  <si>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</si>
  <si>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</si>
  <si>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</si>
  <si>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</si>
  <si>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</si>
  <si>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</si>
  <si>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</si>
  <si>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</si>
  <si>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</si>
  <si>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</si>
  <si>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</si>
  <si>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</si>
  <si>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</si>
  <si>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</si>
  <si>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</si>
  <si>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</si>
  <si>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</si>
  <si>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</si>
  <si>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</si>
  <si>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</si>
  <si>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</si>
  <si>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</si>
  <si>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</si>
  <si>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</si>
  <si>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</si>
  <si>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</si>
  <si>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</si>
  <si>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</si>
  <si>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</si>
  <si>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</si>
  <si>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</si>
  <si>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</si>
  <si>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</si>
  <si>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</si>
  <si>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</si>
  <si>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</si>
  <si>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</si>
  <si>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</si>
  <si>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</si>
  <si>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</si>
  <si>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</si>
  <si>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</si>
  <si>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</si>
  <si>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</si>
  <si>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</si>
  <si>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</si>
  <si>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</si>
  <si>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</si>
  <si>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</si>
  <si>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</si>
  <si>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</si>
  <si>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</si>
  <si>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</si>
  <si>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</si>
  <si>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</si>
  <si>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</si>
  <si>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</si>
  <si>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</si>
  <si>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</si>
  <si>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</si>
  <si>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</si>
  <si>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</si>
  <si>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</si>
  <si>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</si>
  <si>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</si>
  <si>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</si>
  <si>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</si>
  <si>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</si>
  <si>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</si>
  <si>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</si>
  <si>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</si>
  <si>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</si>
  <si>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</si>
  <si>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</si>
  <si>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</si>
  <si>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</si>
  <si>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</si>
  <si>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</si>
  <si>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</si>
  <si>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</si>
  <si>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</si>
  <si>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</si>
  <si>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</si>
  <si>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</si>
  <si>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</si>
  <si>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</si>
  <si>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</si>
  <si>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</si>
  <si>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</si>
  <si>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</si>
  <si>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</si>
  <si>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</si>
  <si>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</si>
  <si>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</si>
  <si>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</si>
  <si>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</si>
  <si>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</si>
  <si>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</si>
  <si>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</si>
  <si>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</si>
  <si>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</si>
  <si>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</si>
  <si>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</si>
  <si>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</si>
  <si>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</si>
  <si>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</si>
  <si>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</si>
  <si>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</si>
  <si>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</si>
  <si>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</si>
  <si>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</si>
  <si>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</si>
  <si>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</si>
  <si>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</si>
  <si>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</si>
  <si>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</si>
  <si>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</si>
  <si>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</si>
  <si>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</si>
  <si>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</si>
  <si>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</si>
  <si>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</si>
  <si>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</si>
  <si>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</si>
  <si>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</si>
  <si>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</si>
  <si>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</si>
  <si>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</si>
  <si>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</si>
  <si>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</si>
  <si>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</si>
  <si>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</si>
  <si>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</si>
  <si>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</si>
  <si>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</si>
  <si>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</si>
  <si>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</si>
  <si>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</si>
  <si>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</si>
  <si>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</si>
  <si>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</si>
  <si>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</si>
  <si>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</si>
  <si>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</si>
  <si>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</si>
  <si>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</si>
  <si>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</si>
  <si>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</si>
  <si>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</si>
  <si>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</si>
  <si>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</si>
  <si>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</si>
  <si>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</si>
  <si>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</si>
  <si>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</si>
  <si>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</si>
  <si>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</si>
  <si>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</si>
  <si>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</si>
  <si>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</si>
  <si>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</si>
  <si>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</si>
  <si>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</si>
  <si>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</si>
  <si>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</si>
  <si>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</si>
  <si>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</si>
  <si>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</si>
  <si>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</si>
  <si>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</si>
  <si>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</si>
  <si>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</si>
  <si>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</si>
  <si>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</si>
  <si>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</si>
  <si>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</si>
  <si>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</si>
  <si>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</si>
  <si>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</si>
  <si>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</si>
  <si>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</si>
  <si>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</si>
  <si>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</si>
  <si>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</si>
  <si>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</si>
  <si>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</si>
  <si>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</si>
  <si>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</si>
  <si>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</si>
  <si>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</si>
  <si>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</si>
  <si>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</si>
  <si>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</si>
  <si>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</si>
  <si>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</si>
  <si>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</si>
  <si>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</si>
  <si>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</si>
  <si>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</si>
  <si>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</si>
  <si>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</si>
  <si>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</si>
  <si>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</si>
  <si>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</si>
  <si>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</si>
  <si>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</si>
  <si>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</si>
  <si>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</si>
  <si>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</si>
  <si>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</si>
  <si>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</si>
  <si>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</si>
  <si>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</si>
  <si>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</si>
  <si>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</si>
  <si>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</si>
  <si>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</si>
  <si>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</si>
  <si>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</si>
  <si>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</si>
  <si>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</si>
  <si>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</si>
  <si>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</si>
  <si>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</si>
  <si>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</si>
  <si>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</si>
  <si>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</si>
  <si>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</si>
  <si>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</si>
  <si>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</si>
  <si>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</si>
  <si>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</si>
  <si>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</si>
  <si>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</si>
  <si>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</si>
  <si>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</si>
  <si>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</si>
  <si>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</si>
  <si>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</si>
  <si>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</si>
  <si>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</si>
  <si>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</si>
  <si>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</si>
  <si>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</si>
  <si>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</si>
  <si>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</si>
  <si>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</si>
  <si>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</si>
  <si>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</si>
  <si>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</si>
  <si>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</si>
  <si>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</si>
  <si>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</si>
  <si>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</si>
  <si>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</si>
  <si>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</si>
  <si>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</si>
  <si>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</si>
  <si>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</si>
  <si>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</si>
  <si>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</si>
  <si>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</si>
  <si>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</si>
  <si>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</si>
  <si>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</si>
  <si>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</si>
  <si>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</si>
  <si>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</si>
  <si>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</si>
  <si>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</si>
  <si>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</si>
  <si>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</si>
  <si>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</si>
  <si>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</si>
  <si>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</si>
  <si>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</si>
  <si>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</si>
  <si>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</si>
  <si>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</si>
  <si>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</si>
  <si>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</si>
  <si>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</si>
  <si>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</si>
  <si>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</si>
  <si>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</si>
  <si>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</si>
  <si>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</si>
  <si>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</si>
  <si>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</si>
  <si>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</si>
  <si>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</si>
  <si>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</si>
  <si>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</si>
  <si>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</si>
  <si>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</si>
  <si>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</si>
  <si>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</si>
  <si>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</si>
  <si>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</si>
  <si>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</si>
  <si>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</si>
  <si>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</si>
  <si>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</si>
  <si>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</si>
  <si>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</si>
  <si>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</si>
  <si>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</si>
  <si>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</si>
  <si>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</si>
  <si>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</si>
  <si>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</si>
  <si>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</si>
  <si>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</si>
  <si>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</si>
  <si>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</si>
  <si>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</si>
  <si>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</si>
  <si>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</si>
  <si>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</si>
  <si>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</si>
  <si>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</si>
  <si>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</si>
  <si>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</si>
  <si>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</si>
  <si>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</si>
  <si>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</si>
  <si>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</si>
  <si>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</si>
  <si>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</si>
  <si>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</si>
  <si>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</si>
  <si>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</si>
  <si>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</si>
  <si>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</si>
  <si>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</si>
  <si>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</si>
  <si>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</si>
  <si>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</si>
  <si>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</si>
  <si>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</si>
  <si>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</si>
  <si>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</si>
  <si>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</si>
  <si>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</si>
  <si>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</si>
  <si>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</si>
  <si>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</si>
  <si>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</si>
  <si>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</si>
  <si>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</si>
  <si>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</si>
  <si>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</si>
  <si>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</si>
  <si>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</si>
  <si>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</si>
  <si>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</si>
  <si>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</si>
  <si>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</si>
  <si>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</si>
  <si>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</si>
  <si>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</si>
  <si>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</si>
  <si>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</si>
  <si>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</si>
  <si>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</si>
  <si>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</si>
  <si>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</si>
  <si>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</si>
  <si>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</si>
  <si>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</si>
  <si>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</si>
  <si>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</si>
  <si>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</si>
  <si>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</si>
  <si>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</si>
  <si>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</si>
  <si>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</si>
  <si>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</si>
  <si>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</si>
  <si>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</si>
  <si>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</si>
  <si>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</si>
  <si>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</si>
  <si>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</si>
  <si>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</si>
  <si>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</si>
  <si>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</si>
  <si>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</si>
  <si>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</si>
  <si>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</si>
  <si>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</si>
  <si>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</si>
  <si>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</si>
  <si>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</si>
  <si>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</si>
  <si>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</si>
  <si>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</si>
  <si>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</si>
  <si>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</si>
  <si>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</si>
  <si>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</si>
  <si>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</si>
  <si>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</si>
  <si>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</si>
  <si>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</si>
  <si>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</si>
  <si>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</si>
  <si>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</si>
  <si>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</si>
  <si>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</si>
  <si>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</si>
  <si>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</si>
  <si>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</si>
  <si>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</si>
  <si>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</si>
  <si>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</si>
  <si>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</si>
  <si>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</si>
  <si>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</si>
  <si>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</si>
  <si>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</si>
  <si>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</si>
  <si>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</si>
  <si>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</si>
  <si>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</si>
  <si>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</si>
  <si>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</si>
  <si>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</si>
  <si>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</si>
  <si>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</si>
  <si>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</si>
  <si>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</si>
  <si>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</si>
  <si>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</si>
  <si>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</si>
  <si>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</si>
  <si>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</si>
  <si>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</si>
  <si>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</si>
  <si>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</si>
  <si>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</si>
  <si>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</si>
  <si>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</si>
  <si>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</si>
  <si>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</si>
  <si>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</si>
  <si>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</si>
  <si>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</si>
  <si>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</si>
  <si>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</si>
  <si>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</si>
  <si>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</si>
  <si>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</si>
  <si>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</si>
  <si>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</si>
  <si>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</si>
  <si>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</si>
  <si>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</si>
  <si>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</si>
  <si>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</si>
  <si>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</si>
  <si>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</si>
  <si>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</si>
  <si>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</si>
  <si>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</si>
  <si>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</si>
  <si>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</si>
  <si>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</si>
  <si>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</si>
  <si>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</si>
  <si>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</si>
  <si>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</si>
  <si>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</si>
  <si>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</si>
  <si>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</si>
  <si>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</si>
  <si>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</si>
  <si>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</si>
  <si>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</si>
  <si>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</si>
  <si>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</si>
  <si>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</si>
  <si>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</si>
  <si>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</si>
  <si>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</si>
  <si>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</si>
  <si>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</si>
  <si>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</si>
  <si>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</si>
  <si>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</si>
  <si>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</si>
  <si>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</si>
  <si>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</si>
  <si>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</si>
  <si>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</si>
  <si>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</si>
  <si>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</si>
  <si>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</si>
  <si>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</si>
  <si>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</si>
  <si>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</si>
  <si>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</si>
  <si>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</si>
  <si>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</si>
  <si>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</si>
  <si>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</si>
  <si>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</si>
  <si>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</si>
  <si>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</si>
  <si>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</si>
  <si>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</si>
  <si>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</si>
  <si>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</si>
  <si>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</si>
  <si>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</si>
  <si>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</si>
  <si>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</si>
  <si>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</si>
  <si>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</si>
  <si>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</si>
  <si>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</si>
  <si>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</si>
  <si>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</si>
  <si>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</si>
  <si>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</si>
  <si>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</si>
  <si>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</si>
  <si>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</si>
  <si>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</si>
  <si>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</si>
  <si>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</si>
  <si>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</si>
  <si>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</si>
  <si>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</si>
  <si>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</si>
  <si>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</si>
  <si>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</si>
  <si>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</si>
  <si>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</si>
  <si>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</si>
  <si>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</si>
  <si>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</si>
  <si>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</si>
  <si>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</si>
  <si>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</si>
  <si>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</si>
  <si>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</si>
  <si>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</si>
  <si>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</si>
  <si>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</si>
  <si>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</si>
  <si>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</si>
  <si>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</si>
  <si>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</si>
  <si>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</si>
  <si>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</si>
  <si>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</si>
  <si>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</si>
  <si>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</si>
  <si>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</si>
  <si>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</si>
  <si>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</si>
  <si>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</si>
  <si>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</si>
  <si>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</si>
  <si>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</si>
  <si>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</si>
  <si>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</si>
  <si>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</si>
  <si>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</si>
  <si>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</si>
  <si>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</si>
  <si>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</si>
  <si>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</si>
  <si>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</si>
  <si>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</si>
  <si>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</si>
  <si>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</si>
  <si>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</si>
  <si>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</si>
  <si>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</si>
  <si>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</si>
  <si>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</si>
  <si>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</si>
  <si>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</si>
  <si>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</si>
  <si>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</si>
  <si>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</si>
  <si>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</si>
  <si>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</si>
  <si>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</si>
  <si>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</si>
  <si>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</si>
  <si>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</si>
  <si>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</si>
  <si>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</si>
  <si>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</si>
  <si>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</si>
  <si>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</si>
  <si>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</si>
  <si>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</si>
  <si>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</si>
  <si>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</si>
  <si>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</si>
  <si>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</si>
  <si>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</si>
  <si>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</si>
  <si>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</si>
  <si>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</si>
  <si>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</si>
  <si>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</si>
  <si>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</si>
  <si>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</si>
  <si>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</si>
  <si>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</si>
  <si>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</si>
  <si>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</si>
  <si>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</si>
  <si>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</si>
  <si>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</si>
  <si>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</si>
  <si>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</si>
  <si>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</si>
  <si>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</si>
  <si>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</si>
  <si>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</si>
  <si>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</si>
  <si>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</si>
  <si>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</si>
  <si>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</si>
  <si>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</si>
  <si>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</si>
  <si>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</si>
  <si>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</si>
  <si>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</si>
  <si>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</si>
  <si>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</si>
  <si>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</si>
  <si>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</si>
  <si>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</si>
  <si>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</si>
  <si>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</si>
  <si>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</si>
  <si>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</si>
  <si>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</si>
  <si>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</si>
  <si>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</si>
  <si>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</si>
  <si>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</si>
  <si>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</si>
  <si>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</si>
  <si>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</si>
  <si>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</si>
  <si>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</si>
  <si>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</si>
  <si>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</si>
  <si>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</si>
  <si>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</si>
  <si>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</si>
  <si>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</si>
  <si>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</si>
  <si>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</si>
  <si>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</si>
  <si>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</si>
  <si>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</si>
  <si>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</si>
  <si>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</si>
  <si>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</si>
  <si>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</si>
  <si>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</si>
  <si>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</si>
  <si>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</si>
  <si>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</si>
  <si>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</si>
  <si>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</si>
  <si>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</si>
  <si>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</si>
  <si>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</si>
  <si>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</si>
  <si>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</si>
  <si>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</si>
  <si>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</si>
  <si>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</si>
  <si>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</si>
  <si>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</si>
  <si>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</si>
  <si>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</si>
  <si>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</si>
  <si>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</si>
  <si>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</si>
  <si>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</si>
  <si>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</si>
  <si>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</si>
  <si>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</si>
  <si>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</si>
  <si>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</si>
  <si>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</si>
  <si>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</si>
  <si>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</si>
  <si>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</si>
  <si>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</si>
  <si>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</si>
  <si>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</si>
  <si>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</si>
  <si>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</si>
  <si>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</si>
  <si>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</si>
  <si>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</si>
  <si>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</si>
  <si>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</si>
  <si>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</si>
  <si>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</si>
  <si>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</si>
  <si>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</si>
  <si>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</si>
  <si>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</si>
  <si>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</si>
  <si>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</si>
  <si>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</si>
  <si>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</si>
  <si>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</si>
  <si>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</si>
  <si>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</si>
  <si>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</si>
  <si>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</si>
  <si>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</si>
  <si>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</si>
  <si>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</si>
  <si>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</si>
  <si>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</si>
  <si>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</si>
  <si>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</si>
  <si>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</si>
  <si>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</si>
  <si>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</si>
  <si>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</si>
  <si>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</si>
  <si>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</si>
  <si>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</si>
  <si>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</si>
  <si>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</si>
  <si>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</si>
  <si>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</si>
  <si>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</si>
  <si>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</si>
  <si>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</si>
  <si>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</si>
  <si>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</si>
  <si>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</si>
  <si>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</si>
  <si>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</si>
  <si>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</si>
  <si>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</si>
  <si>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</si>
  <si>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</si>
  <si>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</si>
  <si>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</si>
  <si>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</si>
  <si>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</si>
  <si>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</si>
  <si>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</si>
  <si>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</si>
  <si>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</si>
  <si>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</si>
  <si>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</si>
  <si>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</si>
  <si>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</si>
  <si>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</si>
  <si>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</si>
  <si>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</si>
  <si>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</si>
  <si>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</si>
  <si>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</si>
  <si>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</si>
  <si>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</si>
  <si>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</si>
  <si>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</si>
  <si>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</si>
  <si>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</si>
  <si>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</si>
  <si>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</si>
  <si>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</si>
  <si>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</si>
  <si>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</si>
  <si>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</si>
  <si>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</si>
  <si>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</si>
  <si>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</si>
  <si>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</si>
  <si>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</si>
  <si>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</si>
  <si>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</si>
  <si>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</si>
  <si>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</si>
  <si>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</si>
  <si>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</si>
  <si>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</si>
  <si>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</si>
  <si>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</si>
  <si>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</si>
  <si>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</si>
  <si>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</si>
  <si>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</si>
  <si>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</si>
  <si>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</si>
  <si>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</si>
  <si>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</si>
  <si>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</si>
  <si>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</si>
  <si>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</si>
  <si>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</si>
  <si>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</si>
  <si>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</si>
  <si>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</si>
  <si>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</si>
  <si>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</si>
  <si>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</si>
  <si>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</si>
  <si>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</si>
  <si>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</si>
  <si>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</si>
  <si>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</si>
  <si>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</si>
  <si>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</si>
  <si>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</si>
  <si>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</si>
  <si>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</si>
  <si>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</si>
  <si>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</si>
  <si>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</si>
  <si>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</si>
  <si>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</si>
  <si>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</si>
  <si>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</si>
  <si>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</si>
  <si>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</si>
  <si>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</si>
  <si>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</si>
  <si>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</si>
  <si>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</si>
  <si>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</si>
  <si>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</si>
  <si>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</si>
  <si>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</si>
  <si>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</si>
  <si>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</si>
  <si>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</si>
  <si>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</si>
  <si>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</si>
  <si>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</si>
  <si>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</si>
  <si>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</si>
  <si>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</si>
  <si>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</si>
  <si>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</si>
  <si>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</si>
  <si>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</si>
  <si>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</si>
  <si>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</si>
  <si>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</si>
  <si>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</si>
  <si>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</si>
  <si>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</si>
  <si>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</si>
  <si>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</si>
  <si>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</si>
  <si>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</si>
  <si>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</si>
  <si>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</si>
  <si>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</si>
  <si>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</si>
  <si>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</si>
  <si>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</si>
  <si>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</si>
  <si>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</si>
  <si>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</si>
  <si>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</si>
  <si>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</si>
  <si>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</si>
  <si>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</si>
  <si>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</si>
  <si>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</si>
  <si>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</si>
  <si>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</si>
  <si>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</si>
  <si>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</si>
  <si>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</si>
  <si>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</si>
  <si>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</si>
  <si>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</si>
  <si>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</si>
  <si>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</si>
  <si>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</si>
  <si>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</si>
  <si>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</si>
  <si>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</si>
  <si>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</si>
  <si>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</si>
  <si>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</si>
  <si>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</si>
  <si>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</si>
  <si>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</si>
  <si>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</si>
  <si>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</si>
  <si>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</si>
  <si>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</si>
  <si>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</si>
  <si>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</si>
  <si>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</si>
  <si>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</si>
  <si>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</si>
  <si>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</si>
  <si>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</si>
  <si>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</si>
  <si>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</si>
  <si>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</si>
  <si>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</si>
  <si>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</si>
  <si>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</si>
  <si>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</si>
  <si>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</si>
  <si>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</si>
  <si>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</si>
  <si>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</si>
  <si>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</si>
  <si>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</si>
  <si>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</si>
  <si>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</si>
  <si>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</si>
  <si>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</si>
  <si>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</si>
  <si>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</si>
  <si>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</si>
  <si>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</si>
  <si>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</si>
  <si>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</si>
  <si>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</si>
  <si>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</si>
  <si>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</si>
  <si>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</si>
  <si>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</si>
  <si>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</si>
  <si>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</si>
  <si>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</si>
  <si>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</si>
  <si>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</si>
  <si>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</si>
  <si>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</si>
  <si>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</si>
  <si>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</si>
  <si>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</si>
  <si>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</si>
  <si>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</si>
  <si>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</si>
  <si>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</si>
  <si>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</si>
  <si>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</si>
  <si>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</si>
  <si>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</si>
  <si>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</si>
  <si>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</si>
  <si>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</si>
  <si>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</si>
  <si>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</si>
  <si>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</si>
  <si>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</si>
  <si>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</si>
  <si>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</si>
  <si>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</si>
  <si>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</si>
  <si>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</si>
  <si>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</si>
  <si>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</si>
  <si>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</si>
  <si>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</si>
  <si>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</si>
  <si>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</si>
  <si>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</si>
  <si>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</si>
  <si>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</si>
  <si>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</si>
  <si>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</si>
  <si>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</si>
  <si>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</si>
  <si>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</si>
  <si>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</si>
  <si>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</si>
  <si>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</si>
  <si>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</si>
  <si>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</si>
  <si>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</si>
  <si>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</si>
  <si>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</si>
  <si>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</si>
  <si>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</si>
  <si>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</si>
  <si>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</si>
  <si>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</si>
  <si>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</si>
  <si>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</si>
  <si>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</si>
  <si>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</si>
  <si>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</si>
  <si>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</si>
  <si>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</si>
  <si>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</si>
  <si>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</si>
  <si>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</si>
  <si>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</si>
  <si>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</si>
  <si>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</si>
  <si>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</si>
  <si>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</si>
  <si>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</si>
  <si>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</si>
  <si>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</si>
  <si>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</si>
  <si>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</si>
  <si>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</si>
  <si>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</si>
  <si>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</si>
  <si>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</si>
  <si>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</si>
  <si>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</si>
  <si>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</si>
  <si>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</si>
  <si>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</si>
  <si>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</si>
  <si>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</si>
  <si>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</si>
  <si>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</si>
  <si>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</si>
  <si>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</si>
  <si>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</si>
  <si>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</si>
  <si>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</si>
  <si>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</si>
  <si>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</si>
  <si>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</si>
  <si>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</si>
  <si>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</si>
  <si>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</si>
  <si>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</si>
  <si>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</si>
  <si>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</si>
  <si>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</si>
  <si>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</si>
  <si>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</si>
  <si>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</si>
  <si>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</si>
  <si>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</si>
  <si>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</si>
  <si>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</si>
  <si>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</si>
  <si>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</si>
  <si>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</si>
  <si>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</si>
  <si>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</si>
  <si>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</si>
  <si>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</si>
  <si>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</si>
  <si>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</si>
  <si>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</si>
  <si>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</si>
  <si>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</si>
  <si>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</si>
  <si>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</si>
  <si>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</si>
  <si>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</si>
  <si>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</si>
  <si>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</si>
  <si>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</si>
  <si>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</si>
  <si>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</si>
  <si>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</si>
  <si>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</si>
  <si>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</si>
  <si>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</si>
  <si>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</si>
  <si>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</si>
  <si>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</si>
  <si>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</si>
  <si>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</si>
  <si>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</si>
  <si>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</si>
  <si>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</si>
  <si>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</si>
  <si>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</si>
  <si>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</si>
  <si>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</si>
  <si>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</si>
  <si>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</si>
  <si>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</si>
  <si>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</si>
  <si>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</si>
  <si>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</si>
  <si>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</si>
  <si>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</si>
  <si>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</si>
  <si>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</si>
  <si>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</si>
  <si>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</si>
  <si>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</si>
  <si>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</si>
  <si>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</si>
  <si>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</si>
  <si>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</si>
  <si>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</si>
  <si>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</si>
  <si>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</si>
  <si>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</si>
  <si>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</si>
  <si>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</si>
  <si>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</si>
  <si>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</si>
  <si>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</si>
  <si>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</si>
  <si>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</si>
  <si>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</si>
  <si>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</si>
  <si>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</si>
  <si>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</si>
  <si>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</si>
  <si>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</si>
  <si>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</si>
  <si>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</si>
  <si>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</si>
  <si>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</si>
  <si>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</si>
  <si>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</si>
  <si>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</si>
  <si>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</si>
  <si>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</si>
  <si>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</si>
  <si>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</si>
  <si>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</si>
  <si>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</si>
  <si>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</si>
  <si>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</si>
  <si>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</si>
  <si>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</si>
  <si>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</si>
  <si>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</si>
  <si>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</si>
  <si>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</si>
  <si>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</si>
  <si>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</si>
  <si>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</si>
  <si>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</si>
  <si>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</si>
  <si>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</si>
  <si>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</si>
  <si>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</si>
  <si>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</si>
  <si>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</si>
  <si>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</si>
  <si>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</si>
  <si>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</si>
  <si>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</si>
  <si>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</si>
  <si>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</si>
  <si>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</si>
  <si>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</si>
  <si>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</si>
  <si>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</si>
  <si>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</si>
  <si>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</si>
  <si>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</si>
  <si>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</si>
  <si>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</si>
  <si>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</si>
  <si>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</si>
  <si>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</si>
  <si>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</si>
  <si>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</si>
  <si>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</si>
  <si>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</si>
  <si>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</si>
  <si>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</si>
  <si>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</si>
  <si>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</si>
  <si>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</si>
  <si>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</si>
  <si>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</si>
  <si>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</si>
  <si>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</si>
  <si>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</si>
  <si>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</si>
  <si>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</si>
  <si>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</si>
  <si>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</si>
  <si>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</si>
  <si>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</si>
  <si>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</si>
  <si>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</si>
  <si>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</si>
  <si>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</si>
  <si>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</si>
  <si>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</si>
  <si>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</si>
  <si>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</si>
  <si>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</si>
  <si>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</si>
  <si>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</si>
  <si>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</si>
  <si>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</si>
  <si>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</si>
  <si>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</si>
  <si>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</si>
  <si>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</si>
  <si>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</si>
  <si>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</si>
  <si>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</si>
  <si>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</si>
  <si>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</si>
  <si>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</si>
  <si>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</si>
  <si>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</si>
  <si>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</si>
  <si>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</si>
  <si>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</si>
  <si>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</si>
  <si>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</si>
  <si>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</si>
  <si>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</si>
  <si>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</si>
  <si>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</si>
  <si>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</si>
  <si>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</si>
  <si>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</si>
  <si>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</si>
  <si>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</si>
  <si>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</si>
  <si>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</si>
  <si>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</si>
  <si>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</si>
  <si>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</si>
  <si>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</si>
  <si>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</si>
  <si>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</si>
  <si>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</si>
  <si>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</si>
  <si>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</si>
  <si>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</si>
  <si>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</si>
  <si>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</si>
  <si>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</si>
  <si>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</si>
  <si>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</si>
  <si>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</si>
  <si>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</si>
  <si>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</si>
  <si>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</si>
  <si>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</si>
  <si>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</si>
  <si>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</si>
  <si>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</si>
  <si>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</si>
  <si>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</si>
  <si>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</si>
  <si>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</si>
  <si>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</si>
  <si>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</si>
  <si>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</si>
  <si>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</si>
  <si>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</si>
  <si>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</si>
  <si>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</si>
  <si>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</si>
  <si>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</si>
  <si>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</si>
  <si>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</si>
  <si>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</si>
  <si>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</si>
  <si>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</si>
  <si>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</si>
  <si>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</si>
  <si>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</si>
  <si>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</si>
  <si>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</si>
  <si>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</si>
  <si>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</si>
  <si>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</si>
  <si>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</si>
  <si>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</si>
  <si>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</si>
  <si>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</si>
  <si>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</si>
  <si>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</si>
  <si>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</si>
  <si>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</si>
  <si>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</si>
  <si>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</si>
  <si>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</si>
  <si>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</si>
  <si>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</si>
  <si>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</si>
  <si>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</si>
  <si>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</si>
  <si>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</si>
  <si>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</si>
  <si>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</si>
  <si>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</si>
  <si>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</si>
  <si>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</si>
  <si>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</si>
  <si>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</si>
  <si>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</si>
  <si>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</si>
  <si>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</si>
  <si>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</si>
  <si>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</si>
  <si>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</si>
  <si>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</si>
  <si>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</si>
  <si>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</si>
  <si>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</si>
  <si>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</si>
  <si>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</si>
  <si>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</si>
  <si>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</si>
  <si>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</si>
  <si>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</si>
  <si>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</si>
  <si>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</si>
  <si>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</si>
  <si>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</si>
  <si>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</si>
  <si>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</si>
  <si>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</si>
  <si>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</si>
  <si>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</si>
  <si>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</si>
  <si>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</si>
  <si>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</si>
  <si>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</si>
  <si>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Average of Age</t>
  </si>
  <si>
    <t>Sum of Employee Count</t>
  </si>
  <si>
    <t>Sum of CF_attrition count</t>
  </si>
  <si>
    <t>Active Employee</t>
  </si>
  <si>
    <t>Attrition Rate</t>
  </si>
  <si>
    <t>Grand Total</t>
  </si>
  <si>
    <t>Row Labels</t>
  </si>
  <si>
    <t>Count of Attrition</t>
  </si>
  <si>
    <t>Average of Job Satisfaction</t>
  </si>
  <si>
    <t>Rating</t>
  </si>
  <si>
    <t xml:space="preserve">Balance Rating </t>
  </si>
  <si>
    <t>Count of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</si>
</sst>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5" x14ac:knownFonts="1">
    <font>
      <sz val="11"/>
      <color theme="1"/>
      <name val="Calibri"/>
      <family val="2"/>
      <scheme val="minor"/>
    </font>
    <font>
      <sz val="12"/>
      <color theme="1"/>
      <name val="Calibri"/>
      <scheme val="minor"/>
    </font>
    <font>
      <sz val="11"/>
      <color theme="1"/>
      <name val="Calibri"/>
      <family val="2"/>
      <scheme val="minor"/>
    </font>
    <font>
      <b/>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1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3" fillId="2" borderId="10" xfId="0" applyFont="1" applyFill="1" applyBorder="1"/>
    <xf numFmtId="0" fontId="4" fillId="0" borderId="0" xfId="0" applyFont="1"/>
    <xf numFmtId="0" fontId="3" fillId="2" borderId="0" xfId="0" applyFont="1" applyFill="1" applyBorder="1"/>
    <xf numFmtId="9" fontId="0" fillId="0" borderId="0" xfId="1" applyFont="1"/>
    <xf numFmtId="0" fontId="0" fillId="0" borderId="0" xfId="0" pivotButton="1"/>
    <xf numFmtId="0" fontId="0" fillId="0" borderId="0" xfId="0" applyAlignment="1">
      <alignment horizontal="left"/>
    </xf>
    <xf numFmtId="170" fontId="0" fillId="0" borderId="0" xfId="0" applyNumberFormat="1"/>
  </cellXfs>
  <cellStyles count="2">
    <cellStyle name="Normal" xfId="0" builtinId="0"/>
    <cellStyle name="Percent" xfId="1" builtinId="5"/>
  </cellStyles>
  <dxfs count="34">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fill>
        <gradientFill>
          <stop position="0">
            <color theme="4"/>
          </stop>
          <stop position="1">
            <color theme="4" tint="0.80001220740379042"/>
          </stop>
        </gradientFill>
      </fill>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6987FF5B-0FD9-4EFD-B5C6-E0E06DDA9B23}">
      <tableStyleElement type="headerRow" dxfId="33"/>
      <tableStyleElement type="firstRowStripe" dxfId="32"/>
      <tableStyleElement type="secondRowStripe" dxfId="31"/>
    </tableStyle>
    <tableStyle name="Slicer Style 1" pivot="0" table="0" count="1" xr9:uid="{FF2BCE41-2FD6-4A9F-AB55-959A107DEB39}">
      <tableStyleElement type="wholeTable" dxfId="12"/>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921568627450981E-2"/>
          <c:y val="0.20952365240071061"/>
          <c:w val="0.63294117647058823"/>
          <c:h val="0.5619050904348778"/>
        </c:manualLayout>
      </c:layout>
      <c:barChart>
        <c:barDir val="bar"/>
        <c:grouping val="stacked"/>
        <c:varyColors val="0"/>
        <c:ser>
          <c:idx val="0"/>
          <c:order val="0"/>
          <c:spPr>
            <a:solidFill>
              <a:srgbClr val="FF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C1B-4CE9-BCC5-4960133C0C43}"/>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C1B-4CE9-BCC5-4960133C0C43}"/>
            </c:ext>
          </c:extLst>
        </c:ser>
        <c:dLbls>
          <c:showLegendKey val="0"/>
          <c:showVal val="0"/>
          <c:showCatName val="0"/>
          <c:showSerName val="0"/>
          <c:showPercent val="0"/>
          <c:showBubbleSize val="0"/>
        </c:dLbls>
        <c:gapWidth val="150"/>
        <c:overlap val="100"/>
        <c:axId val="483565808"/>
        <c:axId val="483563648"/>
      </c:barChart>
      <c:catAx>
        <c:axId val="483565808"/>
        <c:scaling>
          <c:orientation val="minMax"/>
        </c:scaling>
        <c:delete val="1"/>
        <c:axPos val="l"/>
        <c:majorTickMark val="none"/>
        <c:minorTickMark val="none"/>
        <c:tickLblPos val="nextTo"/>
        <c:crossAx val="483563648"/>
        <c:crosses val="autoZero"/>
        <c:auto val="1"/>
        <c:lblAlgn val="ctr"/>
        <c:lblOffset val="100"/>
        <c:noMultiLvlLbl val="0"/>
      </c:catAx>
      <c:valAx>
        <c:axId val="483563648"/>
        <c:scaling>
          <c:orientation val="minMax"/>
        </c:scaling>
        <c:delete val="1"/>
        <c:axPos val="b"/>
        <c:numFmt formatCode="0.0" sourceLinked="1"/>
        <c:majorTickMark val="none"/>
        <c:minorTickMark val="none"/>
        <c:tickLblPos val="nextTo"/>
        <c:crossAx val="48356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Attrition'!$A$12:$A$16</c:f>
              <c:strCache>
                <c:ptCount val="5"/>
                <c:pt idx="0">
                  <c:v>Doctoral Degree</c:v>
                </c:pt>
                <c:pt idx="1">
                  <c:v>High School</c:v>
                </c:pt>
                <c:pt idx="2">
                  <c:v>Associates Degree</c:v>
                </c:pt>
                <c:pt idx="3">
                  <c:v>Master's Degree</c:v>
                </c:pt>
                <c:pt idx="4">
                  <c:v>Bachelor's Degree</c:v>
                </c:pt>
              </c:strCache>
            </c:strRef>
          </c:cat>
          <c:val>
            <c:numRef>
              <c:f>'Education wise Attrition'!$B$12:$B$16</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4DF9-42D7-9E67-7FF24763133E}"/>
            </c:ext>
          </c:extLst>
        </c:ser>
        <c:dLbls>
          <c:dLblPos val="ctr"/>
          <c:showLegendKey val="0"/>
          <c:showVal val="1"/>
          <c:showCatName val="0"/>
          <c:showSerName val="0"/>
          <c:showPercent val="0"/>
          <c:showBubbleSize val="0"/>
        </c:dLbls>
        <c:gapWidth val="150"/>
        <c:overlap val="100"/>
        <c:axId val="605895728"/>
        <c:axId val="605905448"/>
      </c:barChart>
      <c:catAx>
        <c:axId val="605895728"/>
        <c:scaling>
          <c:orientation val="minMax"/>
        </c:scaling>
        <c:delete val="1"/>
        <c:axPos val="l"/>
        <c:numFmt formatCode="General" sourceLinked="1"/>
        <c:majorTickMark val="none"/>
        <c:minorTickMark val="none"/>
        <c:tickLblPos val="nextTo"/>
        <c:crossAx val="605905448"/>
        <c:crosses val="autoZero"/>
        <c:auto val="1"/>
        <c:lblAlgn val="ctr"/>
        <c:lblOffset val="100"/>
        <c:noMultiLvlLbl val="0"/>
      </c:catAx>
      <c:valAx>
        <c:axId val="605905448"/>
        <c:scaling>
          <c:orientation val="minMax"/>
        </c:scaling>
        <c:delete val="1"/>
        <c:axPos val="b"/>
        <c:numFmt formatCode="General" sourceLinked="1"/>
        <c:majorTickMark val="none"/>
        <c:minorTickMark val="none"/>
        <c:tickLblPos val="nextTo"/>
        <c:crossAx val="60589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8100854518355538"/>
          <c:y val="0.22553932522060335"/>
          <c:w val="0.41862678315688323"/>
          <c:h val="0.70812557912627805"/>
        </c:manualLayout>
      </c:layout>
      <c:doughnutChart>
        <c:varyColors val="1"/>
        <c:ser>
          <c:idx val="0"/>
          <c:order val="0"/>
          <c:spPr>
            <a:solidFill>
              <a:schemeClr val="bg1"/>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0E04-4E58-89E3-C730B1E329C6}"/>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0E04-4E58-89E3-C730B1E329C6}"/>
              </c:ext>
            </c:extLst>
          </c:dPt>
          <c:cat>
            <c:strRef>
              <c:f>Rating!$A$6:$A$7</c:f>
              <c:strCache>
                <c:ptCount val="2"/>
                <c:pt idx="0">
                  <c:v>Rating</c:v>
                </c:pt>
                <c:pt idx="1">
                  <c:v>Balance Rating </c:v>
                </c:pt>
              </c:strCache>
            </c:strRef>
          </c:ca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4-0E04-4E58-89E3-C730B1E329C6}"/>
            </c:ext>
          </c:extLst>
        </c:ser>
        <c:dLbls>
          <c:showLegendKey val="0"/>
          <c:showVal val="0"/>
          <c:showCatName val="0"/>
          <c:showSerName val="0"/>
          <c:showPercent val="0"/>
          <c:showBubbleSize val="0"/>
          <c:showLeaderLines val="1"/>
        </c:dLbls>
        <c:firstSliceAng val="0"/>
        <c:holeSize val="7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6470588235294"/>
          <c:y val="0.20634937299504227"/>
          <c:w val="0.8023529411764706"/>
          <c:h val="0.78095254521743895"/>
        </c:manualLayout>
      </c:layout>
      <c:barChart>
        <c:barDir val="bar"/>
        <c:grouping val="stacked"/>
        <c:varyColors val="0"/>
        <c:ser>
          <c:idx val="0"/>
          <c:order val="0"/>
          <c:spPr>
            <a:solidFill>
              <a:srgbClr val="FF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025-4EFD-B3CA-69AB735A1FAB}"/>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025-4EFD-B3CA-69AB735A1FAB}"/>
            </c:ext>
          </c:extLst>
        </c:ser>
        <c:dLbls>
          <c:showLegendKey val="0"/>
          <c:showVal val="0"/>
          <c:showCatName val="0"/>
          <c:showSerName val="0"/>
          <c:showPercent val="0"/>
          <c:showBubbleSize val="0"/>
        </c:dLbls>
        <c:gapWidth val="150"/>
        <c:overlap val="100"/>
        <c:axId val="483565808"/>
        <c:axId val="483563648"/>
      </c:barChart>
      <c:catAx>
        <c:axId val="483565808"/>
        <c:scaling>
          <c:orientation val="minMax"/>
        </c:scaling>
        <c:delete val="1"/>
        <c:axPos val="l"/>
        <c:majorTickMark val="none"/>
        <c:minorTickMark val="none"/>
        <c:tickLblPos val="nextTo"/>
        <c:crossAx val="483563648"/>
        <c:crosses val="autoZero"/>
        <c:auto val="1"/>
        <c:lblAlgn val="ctr"/>
        <c:lblOffset val="100"/>
        <c:noMultiLvlLbl val="0"/>
      </c:catAx>
      <c:valAx>
        <c:axId val="483563648"/>
        <c:scaling>
          <c:orientation val="minMax"/>
        </c:scaling>
        <c:delete val="1"/>
        <c:axPos val="b"/>
        <c:numFmt formatCode="0.0" sourceLinked="1"/>
        <c:majorTickMark val="none"/>
        <c:minorTickMark val="none"/>
        <c:tickLblPos val="nextTo"/>
        <c:crossAx val="48356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62-49E9-BB57-00C54A4ECF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62-49E9-BB57-00C54A4ECFFD}"/>
              </c:ext>
            </c:extLst>
          </c:dPt>
          <c:cat>
            <c:strRef>
              <c:f>'Gender-PIE'!$A$9:$A$10</c:f>
              <c:strCache>
                <c:ptCount val="2"/>
                <c:pt idx="0">
                  <c:v>Male</c:v>
                </c:pt>
                <c:pt idx="1">
                  <c:v>Female</c:v>
                </c:pt>
              </c:strCache>
            </c:strRef>
          </c:cat>
          <c:val>
            <c:numRef>
              <c:f>'Gender-PIE'!$B$9:$B$10</c:f>
              <c:numCache>
                <c:formatCode>General</c:formatCode>
                <c:ptCount val="2"/>
                <c:pt idx="0">
                  <c:v>882</c:v>
                </c:pt>
                <c:pt idx="1">
                  <c:v>588</c:v>
                </c:pt>
              </c:numCache>
            </c:numRef>
          </c:val>
          <c:extLst>
            <c:ext xmlns:c16="http://schemas.microsoft.com/office/drawing/2014/chart" uri="{C3380CC4-5D6E-409C-BE32-E72D297353CC}">
              <c16:uniqueId val="{00000004-9162-49E9-BB57-00C54A4ECFF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a:gsLst>
                <a:gs pos="37000">
                  <a:srgbClr val="FF0000"/>
                </a:gs>
                <a:gs pos="0">
                  <a:schemeClr val="accent1">
                    <a:lumMod val="5000"/>
                    <a:lumOff val="95000"/>
                  </a:schemeClr>
                </a:gs>
                <a:gs pos="74000">
                  <a:schemeClr val="accent1">
                    <a:lumMod val="45000"/>
                    <a:lumOff val="55000"/>
                  </a:schemeClr>
                </a:gs>
                <a:gs pos="56000">
                  <a:srgbClr val="00B050"/>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Attrition'!$A$12:$A$16</c:f>
              <c:strCache>
                <c:ptCount val="5"/>
                <c:pt idx="0">
                  <c:v>Doctoral Degree</c:v>
                </c:pt>
                <c:pt idx="1">
                  <c:v>High School</c:v>
                </c:pt>
                <c:pt idx="2">
                  <c:v>Associates Degree</c:v>
                </c:pt>
                <c:pt idx="3">
                  <c:v>Master's Degree</c:v>
                </c:pt>
                <c:pt idx="4">
                  <c:v>Bachelor's Degree</c:v>
                </c:pt>
              </c:strCache>
            </c:strRef>
          </c:cat>
          <c:val>
            <c:numRef>
              <c:f>'Education wise Attrition'!$B$12:$B$16</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C654-47A1-858A-44D64E032218}"/>
            </c:ext>
          </c:extLst>
        </c:ser>
        <c:dLbls>
          <c:dLblPos val="ctr"/>
          <c:showLegendKey val="0"/>
          <c:showVal val="1"/>
          <c:showCatName val="0"/>
          <c:showSerName val="0"/>
          <c:showPercent val="0"/>
          <c:showBubbleSize val="0"/>
        </c:dLbls>
        <c:gapWidth val="150"/>
        <c:overlap val="100"/>
        <c:axId val="605895728"/>
        <c:axId val="605905448"/>
      </c:barChart>
      <c:catAx>
        <c:axId val="605895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5905448"/>
        <c:crosses val="autoZero"/>
        <c:auto val="1"/>
        <c:lblAlgn val="ctr"/>
        <c:lblOffset val="100"/>
        <c:noMultiLvlLbl val="0"/>
      </c:catAx>
      <c:valAx>
        <c:axId val="60590544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89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81-4E26-A009-329C1B50D5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81-4E26-A009-329C1B50D5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581-4E26-A009-329C1B50D59B}"/>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HR</c:v>
              </c:pt>
              <c:pt idx="1">
                <c:v>R&amp;D</c:v>
              </c:pt>
              <c:pt idx="2">
                <c:v>Sales</c:v>
              </c:pt>
            </c:strLit>
          </c:cat>
          <c:val>
            <c:numLit>
              <c:formatCode>General</c:formatCode>
              <c:ptCount val="3"/>
              <c:pt idx="0">
                <c:v>12</c:v>
              </c:pt>
              <c:pt idx="1">
                <c:v>133</c:v>
              </c:pt>
              <c:pt idx="2">
                <c:v>92</c:v>
              </c:pt>
            </c:numLit>
          </c:val>
          <c:extLst>
            <c:ext xmlns:c16="http://schemas.microsoft.com/office/drawing/2014/chart" uri="{C3380CC4-5D6E-409C-BE32-E72D297353CC}">
              <c16:uniqueId val="{00000006-8581-4E26-A009-329C1B50D59B}"/>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 pivot Table.xlsx]Age Group!PivotTable12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6F2-48B5-B08E-56D792A53929}"/>
            </c:ext>
          </c:extLst>
        </c:ser>
        <c:dLbls>
          <c:showLegendKey val="0"/>
          <c:showVal val="0"/>
          <c:showCatName val="0"/>
          <c:showSerName val="0"/>
          <c:showPercent val="0"/>
          <c:showBubbleSize val="0"/>
        </c:dLbls>
        <c:gapWidth val="219"/>
        <c:overlap val="-27"/>
        <c:axId val="675482856"/>
        <c:axId val="675483216"/>
      </c:barChart>
      <c:catAx>
        <c:axId val="675482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75483216"/>
        <c:crosses val="autoZero"/>
        <c:auto val="1"/>
        <c:lblAlgn val="ctr"/>
        <c:lblOffset val="100"/>
        <c:noMultiLvlLbl val="0"/>
      </c:catAx>
      <c:valAx>
        <c:axId val="6754832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75482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plotArea>
      <cx:plotAreaRegion>
        <cx:series layoutId="treemap" uniqueId="{F1D36640-C87B-4BDA-AC10-A5EB0F451E68}">
          <cx:dataLabels pos="inEnd">
            <cx:txPr>
              <a:bodyPr spcFirstLastPara="1" vertOverflow="ellipsis" horzOverflow="overflow" wrap="square" lIns="0" tIns="0" rIns="0" bIns="0" anchor="ctr" anchorCtr="1"/>
              <a:lstStyle/>
              <a:p>
                <a:pPr algn="ctr" rtl="0">
                  <a:defRPr>
                    <a:ln>
                      <a:noFill/>
                    </a:ln>
                    <a:solidFill>
                      <a:schemeClr val="bg1"/>
                    </a:solidFill>
                  </a:defRPr>
                </a:pPr>
                <a:endParaRPr lang="en-US" sz="900" b="0" i="0" u="none" strike="noStrike" baseline="0">
                  <a:ln>
                    <a:noFill/>
                  </a:ln>
                  <a:solidFill>
                    <a:schemeClr val="bg1"/>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64C3C54B-B28E-4AAE-B8C8-CED8956FD6BD}">
          <cx:spPr>
            <a:gradFill>
              <a:gsLst>
                <a:gs pos="6000">
                  <a:srgbClr val="FF0000"/>
                </a:gs>
                <a:gs pos="0">
                  <a:schemeClr val="accent1">
                    <a:lumMod val="5000"/>
                    <a:lumOff val="95000"/>
                  </a:schemeClr>
                </a:gs>
                <a:gs pos="81000">
                  <a:srgbClr val="FF0000"/>
                </a:gs>
                <a:gs pos="100000">
                  <a:srgbClr val="00B050"/>
                </a:gs>
                <a:gs pos="100000">
                  <a:schemeClr val="accent1">
                    <a:lumMod val="30000"/>
                    <a:lumOff val="70000"/>
                  </a:schemeClr>
                </a:gs>
              </a:gsLst>
              <a:lin ang="5400000" scaled="1"/>
            </a:gradFill>
          </cx:spPr>
          <cx:dataLabels>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solidFill>
                  <a:schemeClr val="tx1"/>
                </a:solidFill>
              </a:defRPr>
            </a:pPr>
            <a:endParaRPr lang="en-US" sz="1000" b="0" i="0"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chart" Target="../charts/chart7.xml"/><Relationship Id="rId3" Type="http://schemas.openxmlformats.org/officeDocument/2006/relationships/image" Target="../media/image4.png"/><Relationship Id="rId7" Type="http://schemas.openxmlformats.org/officeDocument/2006/relationships/image" Target="../media/image3.png"/><Relationship Id="rId12" Type="http://schemas.microsoft.com/office/2014/relationships/chartEx" Target="../charts/chartEx1.xml"/><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2.png"/><Relationship Id="rId11" Type="http://schemas.openxmlformats.org/officeDocument/2006/relationships/chart" Target="../charts/chart6.xml"/><Relationship Id="rId5" Type="http://schemas.openxmlformats.org/officeDocument/2006/relationships/image" Target="../media/image5.png"/><Relationship Id="rId15" Type="http://schemas.microsoft.com/office/2014/relationships/chartEx" Target="../charts/chartEx2.xml"/><Relationship Id="rId10" Type="http://schemas.openxmlformats.org/officeDocument/2006/relationships/chart" Target="../charts/chart5.xml"/><Relationship Id="rId4" Type="http://schemas.openxmlformats.org/officeDocument/2006/relationships/image" Target="../media/image1.png"/><Relationship Id="rId9" Type="http://schemas.openxmlformats.org/officeDocument/2006/relationships/chart" Target="../charts/chart4.xml"/><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485775</xdr:colOff>
      <xdr:row>3</xdr:row>
      <xdr:rowOff>180975</xdr:rowOff>
    </xdr:from>
    <xdr:to>
      <xdr:col>11</xdr:col>
      <xdr:colOff>266700</xdr:colOff>
      <xdr:row>10</xdr:row>
      <xdr:rowOff>180976</xdr:rowOff>
    </xdr:to>
    <xdr:graphicFrame macro="">
      <xdr:nvGraphicFramePr>
        <xdr:cNvPr id="5" name="Chart 4">
          <a:extLst>
            <a:ext uri="{FF2B5EF4-FFF2-40B4-BE49-F238E27FC236}">
              <a16:creationId xmlns:a16="http://schemas.microsoft.com/office/drawing/2014/main" id="{301C1EBD-4007-8952-6A09-7A5FDCFAF5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4</xdr:row>
      <xdr:rowOff>14287</xdr:rowOff>
    </xdr:from>
    <xdr:to>
      <xdr:col>12</xdr:col>
      <xdr:colOff>190500</xdr:colOff>
      <xdr:row>18</xdr:row>
      <xdr:rowOff>90487</xdr:rowOff>
    </xdr:to>
    <xdr:graphicFrame macro="">
      <xdr:nvGraphicFramePr>
        <xdr:cNvPr id="3" name="Chart 2">
          <a:extLst>
            <a:ext uri="{FF2B5EF4-FFF2-40B4-BE49-F238E27FC236}">
              <a16:creationId xmlns:a16="http://schemas.microsoft.com/office/drawing/2014/main" id="{5B6B00AF-5924-0321-752E-FBED250F4B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5</xdr:col>
      <xdr:colOff>190500</xdr:colOff>
      <xdr:row>12</xdr:row>
      <xdr:rowOff>28575</xdr:rowOff>
    </xdr:from>
    <xdr:ext cx="333375" cy="314325"/>
    <xdr:pic>
      <xdr:nvPicPr>
        <xdr:cNvPr id="2" name="image4.png">
          <a:extLst>
            <a:ext uri="{FF2B5EF4-FFF2-40B4-BE49-F238E27FC236}">
              <a16:creationId xmlns:a16="http://schemas.microsoft.com/office/drawing/2014/main" id="{73C6BF5B-25DD-453E-A6A4-74E6DDDD75E2}"/>
            </a:ext>
          </a:extLst>
        </xdr:cNvPr>
        <xdr:cNvPicPr preferRelativeResize="0"/>
      </xdr:nvPicPr>
      <xdr:blipFill>
        <a:blip xmlns:r="http://schemas.openxmlformats.org/officeDocument/2006/relationships" r:embed="rId1" cstate="print"/>
        <a:stretch>
          <a:fillRect/>
        </a:stretch>
      </xdr:blipFill>
      <xdr:spPr>
        <a:xfrm>
          <a:off x="3238500" y="2223135"/>
          <a:ext cx="333375" cy="314325"/>
        </a:xfrm>
        <a:prstGeom prst="rect">
          <a:avLst/>
        </a:prstGeom>
        <a:noFill/>
      </xdr:spPr>
    </xdr:pic>
    <xdr:clientData fLocksWithSheet="0"/>
  </xdr:oneCellAnchor>
  <xdr:oneCellAnchor>
    <xdr:from>
      <xdr:col>10</xdr:col>
      <xdr:colOff>278130</xdr:colOff>
      <xdr:row>11</xdr:row>
      <xdr:rowOff>154305</xdr:rowOff>
    </xdr:from>
    <xdr:ext cx="419100" cy="304800"/>
    <xdr:pic>
      <xdr:nvPicPr>
        <xdr:cNvPr id="3" name="image5.png">
          <a:extLst>
            <a:ext uri="{FF2B5EF4-FFF2-40B4-BE49-F238E27FC236}">
              <a16:creationId xmlns:a16="http://schemas.microsoft.com/office/drawing/2014/main" id="{22559B0F-8B09-43D6-AC98-18DC10B48EBE}"/>
            </a:ext>
          </a:extLst>
        </xdr:cNvPr>
        <xdr:cNvPicPr preferRelativeResize="0"/>
      </xdr:nvPicPr>
      <xdr:blipFill>
        <a:blip xmlns:r="http://schemas.openxmlformats.org/officeDocument/2006/relationships" r:embed="rId2" cstate="print"/>
        <a:stretch>
          <a:fillRect/>
        </a:stretch>
      </xdr:blipFill>
      <xdr:spPr>
        <a:xfrm>
          <a:off x="6374130" y="2165985"/>
          <a:ext cx="419100" cy="304800"/>
        </a:xfrm>
        <a:prstGeom prst="rect">
          <a:avLst/>
        </a:prstGeom>
        <a:noFill/>
      </xdr:spPr>
    </xdr:pic>
    <xdr:clientData fLocksWithSheet="0"/>
  </xdr:oneCellAnchor>
  <xdr:oneCellAnchor>
    <xdr:from>
      <xdr:col>12</xdr:col>
      <xdr:colOff>293370</xdr:colOff>
      <xdr:row>11</xdr:row>
      <xdr:rowOff>59055</xdr:rowOff>
    </xdr:from>
    <xdr:ext cx="390525" cy="314325"/>
    <xdr:pic>
      <xdr:nvPicPr>
        <xdr:cNvPr id="4" name="image2.png">
          <a:extLst>
            <a:ext uri="{FF2B5EF4-FFF2-40B4-BE49-F238E27FC236}">
              <a16:creationId xmlns:a16="http://schemas.microsoft.com/office/drawing/2014/main" id="{22936C58-C061-4303-A60A-FCB537331192}"/>
            </a:ext>
          </a:extLst>
        </xdr:cNvPr>
        <xdr:cNvPicPr preferRelativeResize="0"/>
      </xdr:nvPicPr>
      <xdr:blipFill>
        <a:blip xmlns:r="http://schemas.openxmlformats.org/officeDocument/2006/relationships" r:embed="rId3" cstate="print"/>
        <a:stretch>
          <a:fillRect/>
        </a:stretch>
      </xdr:blipFill>
      <xdr:spPr>
        <a:xfrm>
          <a:off x="7608570" y="2070735"/>
          <a:ext cx="390525" cy="314325"/>
        </a:xfrm>
        <a:prstGeom prst="rect">
          <a:avLst/>
        </a:prstGeom>
        <a:noFill/>
      </xdr:spPr>
    </xdr:pic>
    <xdr:clientData fLocksWithSheet="0"/>
  </xdr:oneCellAnchor>
  <xdr:oneCellAnchor>
    <xdr:from>
      <xdr:col>14</xdr:col>
      <xdr:colOff>241935</xdr:colOff>
      <xdr:row>12</xdr:row>
      <xdr:rowOff>47625</xdr:rowOff>
    </xdr:from>
    <xdr:ext cx="295275" cy="266700"/>
    <xdr:pic>
      <xdr:nvPicPr>
        <xdr:cNvPr id="5" name="image6.png">
          <a:extLst>
            <a:ext uri="{FF2B5EF4-FFF2-40B4-BE49-F238E27FC236}">
              <a16:creationId xmlns:a16="http://schemas.microsoft.com/office/drawing/2014/main" id="{632DC715-E865-4E6D-A16E-9EC6274E9910}"/>
            </a:ext>
          </a:extLst>
        </xdr:cNvPr>
        <xdr:cNvPicPr preferRelativeResize="0"/>
      </xdr:nvPicPr>
      <xdr:blipFill>
        <a:blip xmlns:r="http://schemas.openxmlformats.org/officeDocument/2006/relationships" r:embed="rId4" cstate="print"/>
        <a:stretch>
          <a:fillRect/>
        </a:stretch>
      </xdr:blipFill>
      <xdr:spPr>
        <a:xfrm>
          <a:off x="8776335" y="2242185"/>
          <a:ext cx="295275" cy="266700"/>
        </a:xfrm>
        <a:prstGeom prst="rect">
          <a:avLst/>
        </a:prstGeom>
        <a:noFill/>
      </xdr:spPr>
    </xdr:pic>
    <xdr:clientData fLocksWithSheet="0"/>
  </xdr:oneCellAnchor>
  <xdr:oneCellAnchor>
    <xdr:from>
      <xdr:col>8</xdr:col>
      <xdr:colOff>100965</xdr:colOff>
      <xdr:row>11</xdr:row>
      <xdr:rowOff>173355</xdr:rowOff>
    </xdr:from>
    <xdr:ext cx="485775" cy="400050"/>
    <xdr:pic>
      <xdr:nvPicPr>
        <xdr:cNvPr id="6" name="image7.png">
          <a:extLst>
            <a:ext uri="{FF2B5EF4-FFF2-40B4-BE49-F238E27FC236}">
              <a16:creationId xmlns:a16="http://schemas.microsoft.com/office/drawing/2014/main" id="{97DFF2FE-747D-4FE9-9FCE-69E173A4DD10}"/>
            </a:ext>
          </a:extLst>
        </xdr:cNvPr>
        <xdr:cNvPicPr preferRelativeResize="0"/>
      </xdr:nvPicPr>
      <xdr:blipFill>
        <a:blip xmlns:r="http://schemas.openxmlformats.org/officeDocument/2006/relationships" r:embed="rId5" cstate="print"/>
        <a:stretch>
          <a:fillRect/>
        </a:stretch>
      </xdr:blipFill>
      <xdr:spPr>
        <a:xfrm>
          <a:off x="4977765" y="2185035"/>
          <a:ext cx="485775" cy="400050"/>
        </a:xfrm>
        <a:prstGeom prst="rect">
          <a:avLst/>
        </a:prstGeom>
        <a:noFill/>
      </xdr:spPr>
    </xdr:pic>
    <xdr:clientData fLocksWithSheet="0"/>
  </xdr:oneCellAnchor>
  <xdr:oneCellAnchor>
    <xdr:from>
      <xdr:col>2</xdr:col>
      <xdr:colOff>53340</xdr:colOff>
      <xdr:row>7</xdr:row>
      <xdr:rowOff>104775</xdr:rowOff>
    </xdr:from>
    <xdr:ext cx="542925" cy="523875"/>
    <xdr:pic>
      <xdr:nvPicPr>
        <xdr:cNvPr id="7" name="image1.png">
          <a:extLst>
            <a:ext uri="{FF2B5EF4-FFF2-40B4-BE49-F238E27FC236}">
              <a16:creationId xmlns:a16="http://schemas.microsoft.com/office/drawing/2014/main" id="{9D915998-F4E7-4B6C-BE08-6B129AF640AA}"/>
            </a:ext>
          </a:extLst>
        </xdr:cNvPr>
        <xdr:cNvPicPr preferRelativeResize="0"/>
      </xdr:nvPicPr>
      <xdr:blipFill>
        <a:blip xmlns:r="http://schemas.openxmlformats.org/officeDocument/2006/relationships" r:embed="rId6" cstate="print"/>
        <a:stretch>
          <a:fillRect/>
        </a:stretch>
      </xdr:blipFill>
      <xdr:spPr>
        <a:xfrm>
          <a:off x="1272540" y="1384935"/>
          <a:ext cx="542925" cy="523875"/>
        </a:xfrm>
        <a:prstGeom prst="rect">
          <a:avLst/>
        </a:prstGeom>
        <a:noFill/>
      </xdr:spPr>
    </xdr:pic>
    <xdr:clientData fLocksWithSheet="0"/>
  </xdr:oneCellAnchor>
  <xdr:oneCellAnchor>
    <xdr:from>
      <xdr:col>6</xdr:col>
      <xdr:colOff>363855</xdr:colOff>
      <xdr:row>6</xdr:row>
      <xdr:rowOff>121920</xdr:rowOff>
    </xdr:from>
    <xdr:ext cx="723900" cy="628650"/>
    <xdr:pic>
      <xdr:nvPicPr>
        <xdr:cNvPr id="8" name="image3.png">
          <a:extLst>
            <a:ext uri="{FF2B5EF4-FFF2-40B4-BE49-F238E27FC236}">
              <a16:creationId xmlns:a16="http://schemas.microsoft.com/office/drawing/2014/main" id="{FC1F3B06-FA25-4646-BCF1-7FB7EC727646}"/>
            </a:ext>
          </a:extLst>
        </xdr:cNvPr>
        <xdr:cNvPicPr preferRelativeResize="0"/>
      </xdr:nvPicPr>
      <xdr:blipFill>
        <a:blip xmlns:r="http://schemas.openxmlformats.org/officeDocument/2006/relationships" r:embed="rId7" cstate="print"/>
        <a:stretch>
          <a:fillRect/>
        </a:stretch>
      </xdr:blipFill>
      <xdr:spPr>
        <a:xfrm>
          <a:off x="4021455" y="1219200"/>
          <a:ext cx="723900" cy="6286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297180</xdr:colOff>
      <xdr:row>0</xdr:row>
      <xdr:rowOff>160020</xdr:rowOff>
    </xdr:from>
    <xdr:ext cx="14754225" cy="7439025"/>
    <xdr:grpSp>
      <xdr:nvGrpSpPr>
        <xdr:cNvPr id="2" name="Shape 2">
          <a:extLst>
            <a:ext uri="{FF2B5EF4-FFF2-40B4-BE49-F238E27FC236}">
              <a16:creationId xmlns:a16="http://schemas.microsoft.com/office/drawing/2014/main" id="{58ED8004-F4E1-4CBF-9698-5BF299412718}"/>
            </a:ext>
          </a:extLst>
        </xdr:cNvPr>
        <xdr:cNvGrpSpPr/>
      </xdr:nvGrpSpPr>
      <xdr:grpSpPr>
        <a:xfrm>
          <a:off x="297180" y="160020"/>
          <a:ext cx="14754225" cy="7439025"/>
          <a:chOff x="0" y="60488"/>
          <a:chExt cx="10692000" cy="7439025"/>
        </a:xfrm>
      </xdr:grpSpPr>
      <xdr:grpSp>
        <xdr:nvGrpSpPr>
          <xdr:cNvPr id="3" name="Shape 29">
            <a:extLst>
              <a:ext uri="{FF2B5EF4-FFF2-40B4-BE49-F238E27FC236}">
                <a16:creationId xmlns:a16="http://schemas.microsoft.com/office/drawing/2014/main" id="{867868D0-9590-1337-9E55-AC31B0779D0E}"/>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25C6605D-1D8F-DC0A-E92A-C4A800E1A0EB}"/>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D3B86AE-7B67-020B-3543-34FD7509EBAD}"/>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BBC1842B-77D7-3D69-FAFB-4066CD3D04D6}"/>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050D8FAD-240B-FACA-F511-B6D431FAEAF9}"/>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CCF1581B-96C1-3023-6AE1-9A0C8C4725BE}"/>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79361402-A522-F773-3915-09863ED55E71}"/>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D2764300-E81B-F923-DFD9-2BAB8A83A576}"/>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EED9A093-188F-DAC7-37B6-90D0684D6A04}"/>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E7EBFE04-A598-BF63-055B-353DE9326EF5}"/>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726BEA3B-0C08-22FA-6464-04C6E0767153}"/>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5620E019-5FFA-E2E3-9538-8FBBC54E77B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18637D3C-371F-B7B0-184D-69DBB67D8B77}"/>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F8DEFA61-0219-D178-449D-910BEABBBB5A}"/>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101A3A63-9B6F-8704-3BF8-12004ADA3B3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5E31FA65-C30C-F328-30EC-D3A122396332}"/>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67DE05F6-A376-3D60-27E5-A0B4CEAE78B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11E5C801-E8B9-1201-C199-3BD219910908}"/>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AC81C34-9D6F-3456-E533-AB62B84AC907}"/>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0295C84C-97EA-0303-F19A-1EB694D07BFA}"/>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3435AD8D-CF14-97A6-BB10-36595469554D}"/>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C6DCA0AD-4234-5809-38F9-9D94994856D1}"/>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8C721553-1EDC-1068-8C4F-49DAECB6BEAD}"/>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89E168CC-5DF2-2FA1-CD25-9FDD990B7351}"/>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D1F57377-D438-B146-7108-8EA6942632E4}"/>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80D8BF77-7D26-46DA-A173-0BA353DBF3BA}"/>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476250</xdr:colOff>
      <xdr:row>1</xdr:row>
      <xdr:rowOff>79375</xdr:rowOff>
    </xdr:from>
    <xdr:to>
      <xdr:col>14</xdr:col>
      <xdr:colOff>317500</xdr:colOff>
      <xdr:row>5</xdr:row>
      <xdr:rowOff>47625</xdr:rowOff>
    </xdr:to>
    <xdr:sp macro="" textlink="">
      <xdr:nvSpPr>
        <xdr:cNvPr id="29" name="TextBox 28">
          <a:extLst>
            <a:ext uri="{FF2B5EF4-FFF2-40B4-BE49-F238E27FC236}">
              <a16:creationId xmlns:a16="http://schemas.microsoft.com/office/drawing/2014/main" id="{A834A5A1-1B13-1A2C-59F7-F6749363D037}"/>
            </a:ext>
          </a:extLst>
        </xdr:cNvPr>
        <xdr:cNvSpPr txBox="1"/>
      </xdr:nvSpPr>
      <xdr:spPr>
        <a:xfrm>
          <a:off x="476250" y="269875"/>
          <a:ext cx="828675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a:t>		HR Analytics Dashboard</a:t>
          </a:r>
        </a:p>
      </xdr:txBody>
    </xdr:sp>
    <xdr:clientData/>
  </xdr:twoCellAnchor>
  <xdr:oneCellAnchor>
    <xdr:from>
      <xdr:col>1</xdr:col>
      <xdr:colOff>142875</xdr:colOff>
      <xdr:row>1</xdr:row>
      <xdr:rowOff>142875</xdr:rowOff>
    </xdr:from>
    <xdr:ext cx="1682750" cy="619125"/>
    <xdr:pic>
      <xdr:nvPicPr>
        <xdr:cNvPr id="30" name="image1.png">
          <a:extLst>
            <a:ext uri="{FF2B5EF4-FFF2-40B4-BE49-F238E27FC236}">
              <a16:creationId xmlns:a16="http://schemas.microsoft.com/office/drawing/2014/main" id="{121B45F9-AF2C-4C66-95AD-7163B6E78D28}"/>
            </a:ext>
          </a:extLst>
        </xdr:cNvPr>
        <xdr:cNvPicPr preferRelativeResize="0"/>
      </xdr:nvPicPr>
      <xdr:blipFill>
        <a:blip xmlns:r="http://schemas.openxmlformats.org/officeDocument/2006/relationships" r:embed="rId1" cstate="print"/>
        <a:stretch>
          <a:fillRect/>
        </a:stretch>
      </xdr:blipFill>
      <xdr:spPr>
        <a:xfrm>
          <a:off x="746125" y="333375"/>
          <a:ext cx="1682750" cy="619125"/>
        </a:xfrm>
        <a:prstGeom prst="rect">
          <a:avLst/>
        </a:prstGeom>
        <a:noFill/>
      </xdr:spPr>
    </xdr:pic>
    <xdr:clientData fLocksWithSheet="0"/>
  </xdr:oneCellAnchor>
  <xdr:oneCellAnchor>
    <xdr:from>
      <xdr:col>15</xdr:col>
      <xdr:colOff>11429</xdr:colOff>
      <xdr:row>1</xdr:row>
      <xdr:rowOff>128270</xdr:rowOff>
    </xdr:from>
    <xdr:ext cx="988695" cy="628650"/>
    <xdr:pic>
      <xdr:nvPicPr>
        <xdr:cNvPr id="31" name="image3.png">
          <a:extLst>
            <a:ext uri="{FF2B5EF4-FFF2-40B4-BE49-F238E27FC236}">
              <a16:creationId xmlns:a16="http://schemas.microsoft.com/office/drawing/2014/main" id="{186702BF-62CE-4A58-9105-8A0795D13A4C}"/>
            </a:ext>
          </a:extLst>
        </xdr:cNvPr>
        <xdr:cNvPicPr preferRelativeResize="0"/>
      </xdr:nvPicPr>
      <xdr:blipFill>
        <a:blip xmlns:r="http://schemas.openxmlformats.org/officeDocument/2006/relationships" r:embed="rId2" cstate="print"/>
        <a:stretch>
          <a:fillRect/>
        </a:stretch>
      </xdr:blipFill>
      <xdr:spPr>
        <a:xfrm>
          <a:off x="9060179" y="318770"/>
          <a:ext cx="988695" cy="628650"/>
        </a:xfrm>
        <a:prstGeom prst="rect">
          <a:avLst/>
        </a:prstGeom>
        <a:noFill/>
      </xdr:spPr>
    </xdr:pic>
    <xdr:clientData fLocksWithSheet="0"/>
  </xdr:oneCellAnchor>
  <xdr:twoCellAnchor>
    <xdr:from>
      <xdr:col>21</xdr:col>
      <xdr:colOff>233590</xdr:colOff>
      <xdr:row>8</xdr:row>
      <xdr:rowOff>29482</xdr:rowOff>
    </xdr:from>
    <xdr:to>
      <xdr:col>22</xdr:col>
      <xdr:colOff>258536</xdr:colOff>
      <xdr:row>10</xdr:row>
      <xdr:rowOff>61232</xdr:rowOff>
    </xdr:to>
    <xdr:sp macro="" textlink="KPI!A8">
      <xdr:nvSpPr>
        <xdr:cNvPr id="32" name="TextBox 31">
          <a:extLst>
            <a:ext uri="{FF2B5EF4-FFF2-40B4-BE49-F238E27FC236}">
              <a16:creationId xmlns:a16="http://schemas.microsoft.com/office/drawing/2014/main" id="{9C5DAC82-6F86-3B2E-EBB6-71D588447312}"/>
            </a:ext>
          </a:extLst>
        </xdr:cNvPr>
        <xdr:cNvSpPr txBox="1"/>
      </xdr:nvSpPr>
      <xdr:spPr>
        <a:xfrm>
          <a:off x="13092340" y="1553482"/>
          <a:ext cx="637267" cy="46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8528D3-CCC7-45F0-8FFA-A07CA6BFE030}" type="TxLink">
            <a:rPr lang="en-US" sz="2000" b="0" i="0" u="none" strike="noStrike">
              <a:solidFill>
                <a:srgbClr val="000000"/>
              </a:solidFill>
              <a:latin typeface="Berlin Sans FB" panose="020E0602020502020306" pitchFamily="34" charset="0"/>
              <a:cs typeface="Calibri"/>
            </a:rPr>
            <a:t>37</a:t>
          </a:fld>
          <a:endParaRPr lang="en-IN" sz="2000" b="0">
            <a:latin typeface="Berlin Sans FB" panose="020E0602020502020306" pitchFamily="34" charset="0"/>
          </a:endParaRPr>
        </a:p>
      </xdr:txBody>
    </xdr:sp>
    <xdr:clientData/>
  </xdr:twoCellAnchor>
  <xdr:oneCellAnchor>
    <xdr:from>
      <xdr:col>23</xdr:col>
      <xdr:colOff>174716</xdr:colOff>
      <xdr:row>6</xdr:row>
      <xdr:rowOff>60234</xdr:rowOff>
    </xdr:from>
    <xdr:ext cx="575945" cy="443230"/>
    <xdr:pic>
      <xdr:nvPicPr>
        <xdr:cNvPr id="33" name="image6.png">
          <a:extLst>
            <a:ext uri="{FF2B5EF4-FFF2-40B4-BE49-F238E27FC236}">
              <a16:creationId xmlns:a16="http://schemas.microsoft.com/office/drawing/2014/main" id="{949EB94D-465C-4A04-B53E-85E989FBC876}"/>
            </a:ext>
          </a:extLst>
        </xdr:cNvPr>
        <xdr:cNvPicPr preferRelativeResize="0"/>
      </xdr:nvPicPr>
      <xdr:blipFill>
        <a:blip xmlns:r="http://schemas.openxmlformats.org/officeDocument/2006/relationships" r:embed="rId3" cstate="print"/>
        <a:stretch>
          <a:fillRect/>
        </a:stretch>
      </xdr:blipFill>
      <xdr:spPr>
        <a:xfrm>
          <a:off x="14258109" y="1203234"/>
          <a:ext cx="575945" cy="443230"/>
        </a:xfrm>
        <a:prstGeom prst="rect">
          <a:avLst/>
        </a:prstGeom>
        <a:noFill/>
      </xdr:spPr>
    </xdr:pic>
    <xdr:clientData fLocksWithSheet="0"/>
  </xdr:oneCellAnchor>
  <xdr:twoCellAnchor>
    <xdr:from>
      <xdr:col>1</xdr:col>
      <xdr:colOff>424180</xdr:colOff>
      <xdr:row>8</xdr:row>
      <xdr:rowOff>31750</xdr:rowOff>
    </xdr:from>
    <xdr:to>
      <xdr:col>2</xdr:col>
      <xdr:colOff>523876</xdr:colOff>
      <xdr:row>10</xdr:row>
      <xdr:rowOff>31750</xdr:rowOff>
    </xdr:to>
    <xdr:sp macro="" textlink="KPI!B8">
      <xdr:nvSpPr>
        <xdr:cNvPr id="35" name="TextBox 34">
          <a:extLst>
            <a:ext uri="{FF2B5EF4-FFF2-40B4-BE49-F238E27FC236}">
              <a16:creationId xmlns:a16="http://schemas.microsoft.com/office/drawing/2014/main" id="{247F09E8-1762-4CB8-9558-35B1FC3DDC10}"/>
            </a:ext>
          </a:extLst>
        </xdr:cNvPr>
        <xdr:cNvSpPr txBox="1"/>
      </xdr:nvSpPr>
      <xdr:spPr>
        <a:xfrm>
          <a:off x="1027430" y="1555750"/>
          <a:ext cx="702946"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5BB779C-6788-42EB-A607-1D3E7C8B5AB6}" type="TxLink">
            <a:rPr lang="en-US" sz="2000" b="0" i="0" u="none" strike="noStrike">
              <a:solidFill>
                <a:srgbClr val="000000"/>
              </a:solidFill>
              <a:latin typeface="Berlin Sans FB" panose="020E0602020502020306" pitchFamily="34" charset="0"/>
              <a:cs typeface="Calibri"/>
            </a:rPr>
            <a:pPr algn="ctr"/>
            <a:t>1470</a:t>
          </a:fld>
          <a:endParaRPr lang="en-IN" sz="4800" b="0">
            <a:latin typeface="Berlin Sans FB" panose="020E0602020502020306" pitchFamily="34" charset="0"/>
          </a:endParaRPr>
        </a:p>
      </xdr:txBody>
    </xdr:sp>
    <xdr:clientData/>
  </xdr:twoCellAnchor>
  <xdr:twoCellAnchor>
    <xdr:from>
      <xdr:col>0</xdr:col>
      <xdr:colOff>571500</xdr:colOff>
      <xdr:row>6</xdr:row>
      <xdr:rowOff>111125</xdr:rowOff>
    </xdr:from>
    <xdr:to>
      <xdr:col>3</xdr:col>
      <xdr:colOff>492126</xdr:colOff>
      <xdr:row>7</xdr:row>
      <xdr:rowOff>174625</xdr:rowOff>
    </xdr:to>
    <xdr:sp macro="" textlink="KPI!A8">
      <xdr:nvSpPr>
        <xdr:cNvPr id="36" name="TextBox 35">
          <a:extLst>
            <a:ext uri="{FF2B5EF4-FFF2-40B4-BE49-F238E27FC236}">
              <a16:creationId xmlns:a16="http://schemas.microsoft.com/office/drawing/2014/main" id="{5EEB2336-C0D7-4B99-A013-5E149DF0232E}"/>
            </a:ext>
          </a:extLst>
        </xdr:cNvPr>
        <xdr:cNvSpPr txBox="1"/>
      </xdr:nvSpPr>
      <xdr:spPr>
        <a:xfrm>
          <a:off x="571500" y="1254125"/>
          <a:ext cx="1730376"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Total</a:t>
          </a:r>
          <a:r>
            <a:rPr lang="en-IN" sz="1600" b="0" baseline="0">
              <a:solidFill>
                <a:srgbClr val="FF0000"/>
              </a:solidFill>
              <a:latin typeface="Berlin Sans FB" panose="020E0602020502020306" pitchFamily="34" charset="0"/>
            </a:rPr>
            <a:t> Employees</a:t>
          </a:r>
          <a:endParaRPr lang="en-IN" sz="1600" b="0">
            <a:solidFill>
              <a:srgbClr val="FF0000"/>
            </a:solidFill>
            <a:latin typeface="Berlin Sans FB" panose="020E0602020502020306" pitchFamily="34" charset="0"/>
          </a:endParaRPr>
        </a:p>
      </xdr:txBody>
    </xdr:sp>
    <xdr:clientData/>
  </xdr:twoCellAnchor>
  <xdr:oneCellAnchor>
    <xdr:from>
      <xdr:col>4</xdr:col>
      <xdr:colOff>79375</xdr:colOff>
      <xdr:row>7</xdr:row>
      <xdr:rowOff>15875</xdr:rowOff>
    </xdr:from>
    <xdr:ext cx="571500" cy="571500"/>
    <xdr:pic>
      <xdr:nvPicPr>
        <xdr:cNvPr id="37" name="image4.png">
          <a:extLst>
            <a:ext uri="{FF2B5EF4-FFF2-40B4-BE49-F238E27FC236}">
              <a16:creationId xmlns:a16="http://schemas.microsoft.com/office/drawing/2014/main" id="{06BC5C41-D3F8-4E41-8A54-DF2836BE64A6}"/>
            </a:ext>
          </a:extLst>
        </xdr:cNvPr>
        <xdr:cNvPicPr preferRelativeResize="0"/>
      </xdr:nvPicPr>
      <xdr:blipFill>
        <a:blip xmlns:r="http://schemas.openxmlformats.org/officeDocument/2006/relationships" r:embed="rId4" cstate="print"/>
        <a:stretch>
          <a:fillRect/>
        </a:stretch>
      </xdr:blipFill>
      <xdr:spPr>
        <a:xfrm>
          <a:off x="2492375" y="1349375"/>
          <a:ext cx="571500" cy="571500"/>
        </a:xfrm>
        <a:prstGeom prst="rect">
          <a:avLst/>
        </a:prstGeom>
        <a:noFill/>
      </xdr:spPr>
    </xdr:pic>
    <xdr:clientData fLocksWithSheet="0"/>
  </xdr:oneCellAnchor>
  <xdr:twoCellAnchor>
    <xdr:from>
      <xdr:col>5</xdr:col>
      <xdr:colOff>381000</xdr:colOff>
      <xdr:row>6</xdr:row>
      <xdr:rowOff>79375</xdr:rowOff>
    </xdr:from>
    <xdr:to>
      <xdr:col>8</xdr:col>
      <xdr:colOff>301626</xdr:colOff>
      <xdr:row>7</xdr:row>
      <xdr:rowOff>142875</xdr:rowOff>
    </xdr:to>
    <xdr:sp macro="" textlink="KPI!A8">
      <xdr:nvSpPr>
        <xdr:cNvPr id="38" name="TextBox 37">
          <a:extLst>
            <a:ext uri="{FF2B5EF4-FFF2-40B4-BE49-F238E27FC236}">
              <a16:creationId xmlns:a16="http://schemas.microsoft.com/office/drawing/2014/main" id="{DA1B0F30-E460-48C5-A7FF-D100EFDE2D4E}"/>
            </a:ext>
          </a:extLst>
        </xdr:cNvPr>
        <xdr:cNvSpPr txBox="1"/>
      </xdr:nvSpPr>
      <xdr:spPr>
        <a:xfrm>
          <a:off x="3397250" y="1222375"/>
          <a:ext cx="1730376"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Attrition</a:t>
          </a:r>
        </a:p>
      </xdr:txBody>
    </xdr:sp>
    <xdr:clientData/>
  </xdr:twoCellAnchor>
  <xdr:twoCellAnchor>
    <xdr:from>
      <xdr:col>6</xdr:col>
      <xdr:colOff>281305</xdr:colOff>
      <xdr:row>8</xdr:row>
      <xdr:rowOff>17145</xdr:rowOff>
    </xdr:from>
    <xdr:to>
      <xdr:col>7</xdr:col>
      <xdr:colOff>381001</xdr:colOff>
      <xdr:row>10</xdr:row>
      <xdr:rowOff>17145</xdr:rowOff>
    </xdr:to>
    <xdr:sp macro="" textlink="KPI!C8">
      <xdr:nvSpPr>
        <xdr:cNvPr id="39" name="TextBox 38">
          <a:extLst>
            <a:ext uri="{FF2B5EF4-FFF2-40B4-BE49-F238E27FC236}">
              <a16:creationId xmlns:a16="http://schemas.microsoft.com/office/drawing/2014/main" id="{C9EA78C3-E75C-4EA7-BA91-AD7E02FE5B7C}"/>
            </a:ext>
          </a:extLst>
        </xdr:cNvPr>
        <xdr:cNvSpPr txBox="1"/>
      </xdr:nvSpPr>
      <xdr:spPr>
        <a:xfrm>
          <a:off x="3955234" y="1541145"/>
          <a:ext cx="712017"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FE1F3D0-2758-4094-8D90-4B9B5F41C455}" type="TxLink">
            <a:rPr lang="en-US" sz="2000" b="0" i="0" u="none" strike="noStrike">
              <a:solidFill>
                <a:srgbClr val="000000"/>
              </a:solidFill>
              <a:latin typeface="Berlin Sans FB" panose="020E0602020502020306" pitchFamily="34" charset="0"/>
              <a:cs typeface="Calibri"/>
            </a:rPr>
            <a:t>237</a:t>
          </a:fld>
          <a:endParaRPr lang="en-IN" sz="8000" b="0">
            <a:latin typeface="Berlin Sans FB" panose="020E0602020502020306" pitchFamily="34" charset="0"/>
          </a:endParaRPr>
        </a:p>
      </xdr:txBody>
    </xdr:sp>
    <xdr:clientData/>
  </xdr:twoCellAnchor>
  <xdr:oneCellAnchor>
    <xdr:from>
      <xdr:col>8</xdr:col>
      <xdr:colOff>90805</xdr:colOff>
      <xdr:row>6</xdr:row>
      <xdr:rowOff>96520</xdr:rowOff>
    </xdr:from>
    <xdr:ext cx="941070" cy="760730"/>
    <xdr:pic>
      <xdr:nvPicPr>
        <xdr:cNvPr id="40" name="image7.png">
          <a:extLst>
            <a:ext uri="{FF2B5EF4-FFF2-40B4-BE49-F238E27FC236}">
              <a16:creationId xmlns:a16="http://schemas.microsoft.com/office/drawing/2014/main" id="{987F3DB5-F725-4EB9-9074-DB2129A7AD03}"/>
            </a:ext>
          </a:extLst>
        </xdr:cNvPr>
        <xdr:cNvPicPr preferRelativeResize="0"/>
      </xdr:nvPicPr>
      <xdr:blipFill>
        <a:blip xmlns:r="http://schemas.openxmlformats.org/officeDocument/2006/relationships" r:embed="rId5" cstate="print"/>
        <a:stretch>
          <a:fillRect/>
        </a:stretch>
      </xdr:blipFill>
      <xdr:spPr>
        <a:xfrm>
          <a:off x="4916805" y="1239520"/>
          <a:ext cx="941070" cy="760730"/>
        </a:xfrm>
        <a:prstGeom prst="rect">
          <a:avLst/>
        </a:prstGeom>
        <a:noFill/>
      </xdr:spPr>
    </xdr:pic>
    <xdr:clientData fLocksWithSheet="0"/>
  </xdr:oneCellAnchor>
  <xdr:twoCellAnchor>
    <xdr:from>
      <xdr:col>10</xdr:col>
      <xdr:colOff>349250</xdr:colOff>
      <xdr:row>6</xdr:row>
      <xdr:rowOff>79375</xdr:rowOff>
    </xdr:from>
    <xdr:to>
      <xdr:col>13</xdr:col>
      <xdr:colOff>269876</xdr:colOff>
      <xdr:row>7</xdr:row>
      <xdr:rowOff>142875</xdr:rowOff>
    </xdr:to>
    <xdr:sp macro="" textlink="KPI!A8">
      <xdr:nvSpPr>
        <xdr:cNvPr id="41" name="TextBox 40">
          <a:extLst>
            <a:ext uri="{FF2B5EF4-FFF2-40B4-BE49-F238E27FC236}">
              <a16:creationId xmlns:a16="http://schemas.microsoft.com/office/drawing/2014/main" id="{D20F8728-5AE8-4F3B-BA57-B11AAC840400}"/>
            </a:ext>
          </a:extLst>
        </xdr:cNvPr>
        <xdr:cNvSpPr txBox="1"/>
      </xdr:nvSpPr>
      <xdr:spPr>
        <a:xfrm>
          <a:off x="6381750" y="1222375"/>
          <a:ext cx="1730376"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Active</a:t>
          </a:r>
          <a:r>
            <a:rPr lang="en-IN" sz="1600" b="0" baseline="0">
              <a:solidFill>
                <a:srgbClr val="FF0000"/>
              </a:solidFill>
              <a:latin typeface="Berlin Sans FB" panose="020E0602020502020306" pitchFamily="34" charset="0"/>
            </a:rPr>
            <a:t> Employees</a:t>
          </a:r>
          <a:endParaRPr lang="en-IN" sz="1600" b="0">
            <a:solidFill>
              <a:srgbClr val="FF0000"/>
            </a:solidFill>
            <a:latin typeface="Berlin Sans FB" panose="020E0602020502020306" pitchFamily="34" charset="0"/>
          </a:endParaRPr>
        </a:p>
      </xdr:txBody>
    </xdr:sp>
    <xdr:clientData/>
  </xdr:twoCellAnchor>
  <xdr:twoCellAnchor>
    <xdr:from>
      <xdr:col>11</xdr:col>
      <xdr:colOff>142875</xdr:colOff>
      <xdr:row>7</xdr:row>
      <xdr:rowOff>174625</xdr:rowOff>
    </xdr:from>
    <xdr:to>
      <xdr:col>12</xdr:col>
      <xdr:colOff>242571</xdr:colOff>
      <xdr:row>9</xdr:row>
      <xdr:rowOff>222250</xdr:rowOff>
    </xdr:to>
    <xdr:sp macro="" textlink="KPI!D8">
      <xdr:nvSpPr>
        <xdr:cNvPr id="42" name="TextBox 41">
          <a:extLst>
            <a:ext uri="{FF2B5EF4-FFF2-40B4-BE49-F238E27FC236}">
              <a16:creationId xmlns:a16="http://schemas.microsoft.com/office/drawing/2014/main" id="{5579BBA7-17BD-4CD5-93BE-AA2376BB72FE}"/>
            </a:ext>
          </a:extLst>
        </xdr:cNvPr>
        <xdr:cNvSpPr txBox="1"/>
      </xdr:nvSpPr>
      <xdr:spPr>
        <a:xfrm>
          <a:off x="6778625" y="1508125"/>
          <a:ext cx="702946"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E02541-AED8-48F2-AD8B-F63ED5ADD255}" type="TxLink">
            <a:rPr lang="en-US" sz="2000" b="0" i="0" u="none" strike="noStrike">
              <a:solidFill>
                <a:srgbClr val="000000"/>
              </a:solidFill>
              <a:latin typeface="Berlin Sans FB" panose="020E0602020502020306" pitchFamily="34" charset="0"/>
              <a:cs typeface="Calibri"/>
            </a:rPr>
            <a:t>1233</a:t>
          </a:fld>
          <a:endParaRPr lang="en-IN" sz="16600" b="0">
            <a:latin typeface="Berlin Sans FB" panose="020E0602020502020306" pitchFamily="34" charset="0"/>
          </a:endParaRPr>
        </a:p>
      </xdr:txBody>
    </xdr:sp>
    <xdr:clientData/>
  </xdr:twoCellAnchor>
  <xdr:oneCellAnchor>
    <xdr:from>
      <xdr:col>13</xdr:col>
      <xdr:colOff>251822</xdr:colOff>
      <xdr:row>6</xdr:row>
      <xdr:rowOff>162288</xdr:rowOff>
    </xdr:from>
    <xdr:ext cx="702945" cy="570230"/>
    <xdr:pic>
      <xdr:nvPicPr>
        <xdr:cNvPr id="43" name="image5.png">
          <a:extLst>
            <a:ext uri="{FF2B5EF4-FFF2-40B4-BE49-F238E27FC236}">
              <a16:creationId xmlns:a16="http://schemas.microsoft.com/office/drawing/2014/main" id="{FE07EC01-15EA-4199-B862-D7BA4734F883}"/>
            </a:ext>
          </a:extLst>
        </xdr:cNvPr>
        <xdr:cNvPicPr preferRelativeResize="0"/>
      </xdr:nvPicPr>
      <xdr:blipFill>
        <a:blip xmlns:r="http://schemas.openxmlformats.org/officeDocument/2006/relationships" r:embed="rId6" cstate="print"/>
        <a:stretch>
          <a:fillRect/>
        </a:stretch>
      </xdr:blipFill>
      <xdr:spPr>
        <a:xfrm>
          <a:off x="8212001" y="1305288"/>
          <a:ext cx="702945" cy="570230"/>
        </a:xfrm>
        <a:prstGeom prst="rect">
          <a:avLst/>
        </a:prstGeom>
        <a:noFill/>
      </xdr:spPr>
    </xdr:pic>
    <xdr:clientData fLocksWithSheet="0"/>
  </xdr:oneCellAnchor>
  <xdr:twoCellAnchor>
    <xdr:from>
      <xdr:col>15</xdr:col>
      <xdr:colOff>70395</xdr:colOff>
      <xdr:row>6</xdr:row>
      <xdr:rowOff>62502</xdr:rowOff>
    </xdr:from>
    <xdr:to>
      <xdr:col>18</xdr:col>
      <xdr:colOff>217715</xdr:colOff>
      <xdr:row>7</xdr:row>
      <xdr:rowOff>124732</xdr:rowOff>
    </xdr:to>
    <xdr:sp macro="" textlink="KPI!A8">
      <xdr:nvSpPr>
        <xdr:cNvPr id="44" name="TextBox 43">
          <a:extLst>
            <a:ext uri="{FF2B5EF4-FFF2-40B4-BE49-F238E27FC236}">
              <a16:creationId xmlns:a16="http://schemas.microsoft.com/office/drawing/2014/main" id="{82217044-F16A-457E-8B24-595EEDEE9B67}"/>
            </a:ext>
          </a:extLst>
        </xdr:cNvPr>
        <xdr:cNvSpPr txBox="1"/>
      </xdr:nvSpPr>
      <xdr:spPr>
        <a:xfrm>
          <a:off x="9255216" y="1205502"/>
          <a:ext cx="1984285" cy="25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Attrition</a:t>
          </a:r>
          <a:r>
            <a:rPr lang="en-IN" sz="1600" b="0" baseline="0">
              <a:solidFill>
                <a:srgbClr val="FF0000"/>
              </a:solidFill>
              <a:latin typeface="Berlin Sans FB" panose="020E0602020502020306" pitchFamily="34" charset="0"/>
            </a:rPr>
            <a:t> Percentage</a:t>
          </a:r>
          <a:endParaRPr lang="en-IN" sz="1600" b="0">
            <a:solidFill>
              <a:srgbClr val="FF0000"/>
            </a:solidFill>
            <a:latin typeface="Berlin Sans FB" panose="020E0602020502020306" pitchFamily="34" charset="0"/>
          </a:endParaRPr>
        </a:p>
      </xdr:txBody>
    </xdr:sp>
    <xdr:clientData/>
  </xdr:twoCellAnchor>
  <xdr:twoCellAnchor>
    <xdr:from>
      <xdr:col>16</xdr:col>
      <xdr:colOff>154305</xdr:colOff>
      <xdr:row>7</xdr:row>
      <xdr:rowOff>175895</xdr:rowOff>
    </xdr:from>
    <xdr:to>
      <xdr:col>17</xdr:col>
      <xdr:colOff>254001</xdr:colOff>
      <xdr:row>9</xdr:row>
      <xdr:rowOff>223520</xdr:rowOff>
    </xdr:to>
    <xdr:sp macro="" textlink="KPI!E8">
      <xdr:nvSpPr>
        <xdr:cNvPr id="46" name="TextBox 45">
          <a:extLst>
            <a:ext uri="{FF2B5EF4-FFF2-40B4-BE49-F238E27FC236}">
              <a16:creationId xmlns:a16="http://schemas.microsoft.com/office/drawing/2014/main" id="{6F36E002-2524-443B-8659-9001520567D6}"/>
            </a:ext>
          </a:extLst>
        </xdr:cNvPr>
        <xdr:cNvSpPr txBox="1"/>
      </xdr:nvSpPr>
      <xdr:spPr>
        <a:xfrm>
          <a:off x="9806305" y="1509395"/>
          <a:ext cx="702946"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A00C02-DB1B-4694-8BAC-DF3D4F6FA383}" type="TxLink">
            <a:rPr lang="en-US" sz="2000" b="0" i="0" u="none" strike="noStrike">
              <a:solidFill>
                <a:srgbClr val="000000"/>
              </a:solidFill>
              <a:latin typeface="Berlin Sans FB" panose="020E0602020502020306" pitchFamily="34" charset="0"/>
              <a:cs typeface="Calibri"/>
            </a:rPr>
            <a:t>16%</a:t>
          </a:fld>
          <a:endParaRPr lang="en-IN" sz="41300" b="0">
            <a:latin typeface="Berlin Sans FB" panose="020E0602020502020306" pitchFamily="34" charset="0"/>
          </a:endParaRPr>
        </a:p>
      </xdr:txBody>
    </xdr:sp>
    <xdr:clientData/>
  </xdr:twoCellAnchor>
  <xdr:oneCellAnchor>
    <xdr:from>
      <xdr:col>18</xdr:col>
      <xdr:colOff>272233</xdr:colOff>
      <xdr:row>7</xdr:row>
      <xdr:rowOff>63500</xdr:rowOff>
    </xdr:from>
    <xdr:ext cx="623570" cy="492125"/>
    <xdr:pic>
      <xdr:nvPicPr>
        <xdr:cNvPr id="47" name="image2.png">
          <a:extLst>
            <a:ext uri="{FF2B5EF4-FFF2-40B4-BE49-F238E27FC236}">
              <a16:creationId xmlns:a16="http://schemas.microsoft.com/office/drawing/2014/main" id="{21BF9A39-EC1C-4123-9089-C9CBE9A4D545}"/>
            </a:ext>
          </a:extLst>
        </xdr:cNvPr>
        <xdr:cNvPicPr preferRelativeResize="0"/>
      </xdr:nvPicPr>
      <xdr:blipFill>
        <a:blip xmlns:r="http://schemas.openxmlformats.org/officeDocument/2006/relationships" r:embed="rId7" cstate="print"/>
        <a:stretch>
          <a:fillRect/>
        </a:stretch>
      </xdr:blipFill>
      <xdr:spPr>
        <a:xfrm>
          <a:off x="11294019" y="1397000"/>
          <a:ext cx="623570" cy="492125"/>
        </a:xfrm>
        <a:prstGeom prst="rect">
          <a:avLst/>
        </a:prstGeom>
        <a:noFill/>
      </xdr:spPr>
    </xdr:pic>
    <xdr:clientData fLocksWithSheet="0"/>
  </xdr:oneCellAnchor>
  <xdr:twoCellAnchor>
    <xdr:from>
      <xdr:col>19</xdr:col>
      <xdr:colOff>592002</xdr:colOff>
      <xdr:row>6</xdr:row>
      <xdr:rowOff>78377</xdr:rowOff>
    </xdr:from>
    <xdr:to>
      <xdr:col>23</xdr:col>
      <xdr:colOff>127000</xdr:colOff>
      <xdr:row>7</xdr:row>
      <xdr:rowOff>140607</xdr:rowOff>
    </xdr:to>
    <xdr:sp macro="" textlink="KPI!A8">
      <xdr:nvSpPr>
        <xdr:cNvPr id="48" name="TextBox 47">
          <a:extLst>
            <a:ext uri="{FF2B5EF4-FFF2-40B4-BE49-F238E27FC236}">
              <a16:creationId xmlns:a16="http://schemas.microsoft.com/office/drawing/2014/main" id="{873738ED-2E82-4B5B-B5F7-24EE844DDD83}"/>
            </a:ext>
          </a:extLst>
        </xdr:cNvPr>
        <xdr:cNvSpPr txBox="1"/>
      </xdr:nvSpPr>
      <xdr:spPr>
        <a:xfrm>
          <a:off x="12226109" y="1221377"/>
          <a:ext cx="1984284" cy="25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Average</a:t>
          </a:r>
          <a:r>
            <a:rPr lang="en-IN" sz="1600" b="0" baseline="0">
              <a:solidFill>
                <a:srgbClr val="FF0000"/>
              </a:solidFill>
              <a:latin typeface="Berlin Sans FB" panose="020E0602020502020306" pitchFamily="34" charset="0"/>
            </a:rPr>
            <a:t> Age</a:t>
          </a:r>
          <a:endParaRPr lang="en-IN" sz="1600" b="0">
            <a:solidFill>
              <a:srgbClr val="FF0000"/>
            </a:solidFill>
            <a:latin typeface="Berlin Sans FB" panose="020E0602020502020306" pitchFamily="34" charset="0"/>
          </a:endParaRPr>
        </a:p>
      </xdr:txBody>
    </xdr:sp>
    <xdr:clientData/>
  </xdr:twoCellAnchor>
  <xdr:twoCellAnchor>
    <xdr:from>
      <xdr:col>1</xdr:col>
      <xdr:colOff>27215</xdr:colOff>
      <xdr:row>11</xdr:row>
      <xdr:rowOff>78376</xdr:rowOff>
    </xdr:from>
    <xdr:to>
      <xdr:col>7</xdr:col>
      <xdr:colOff>13607</xdr:colOff>
      <xdr:row>12</xdr:row>
      <xdr:rowOff>163285</xdr:rowOff>
    </xdr:to>
    <xdr:sp macro="" textlink="KPI!A8">
      <xdr:nvSpPr>
        <xdr:cNvPr id="49" name="TextBox 48">
          <a:extLst>
            <a:ext uri="{FF2B5EF4-FFF2-40B4-BE49-F238E27FC236}">
              <a16:creationId xmlns:a16="http://schemas.microsoft.com/office/drawing/2014/main" id="{218E2A9C-1F8A-4CF8-BF0A-41BB1AFE84AB}"/>
            </a:ext>
          </a:extLst>
        </xdr:cNvPr>
        <xdr:cNvSpPr txBox="1"/>
      </xdr:nvSpPr>
      <xdr:spPr>
        <a:xfrm>
          <a:off x="639536" y="2228305"/>
          <a:ext cx="3660321" cy="27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Total</a:t>
          </a:r>
          <a:r>
            <a:rPr lang="en-IN" sz="1600" b="0" baseline="0">
              <a:solidFill>
                <a:srgbClr val="FF0000"/>
              </a:solidFill>
              <a:latin typeface="Berlin Sans FB" panose="020E0602020502020306" pitchFamily="34" charset="0"/>
            </a:rPr>
            <a:t> Employees by Gender</a:t>
          </a:r>
          <a:endParaRPr lang="en-IN" sz="1600" b="0">
            <a:solidFill>
              <a:srgbClr val="FF0000"/>
            </a:solidFill>
            <a:latin typeface="Berlin Sans FB" panose="020E0602020502020306" pitchFamily="34" charset="0"/>
          </a:endParaRPr>
        </a:p>
      </xdr:txBody>
    </xdr:sp>
    <xdr:clientData/>
  </xdr:twoCellAnchor>
  <xdr:twoCellAnchor>
    <xdr:from>
      <xdr:col>9</xdr:col>
      <xdr:colOff>147501</xdr:colOff>
      <xdr:row>11</xdr:row>
      <xdr:rowOff>78377</xdr:rowOff>
    </xdr:from>
    <xdr:to>
      <xdr:col>15</xdr:col>
      <xdr:colOff>133894</xdr:colOff>
      <xdr:row>12</xdr:row>
      <xdr:rowOff>163286</xdr:rowOff>
    </xdr:to>
    <xdr:sp macro="" textlink="KPI!A8">
      <xdr:nvSpPr>
        <xdr:cNvPr id="51" name="TextBox 50">
          <a:extLst>
            <a:ext uri="{FF2B5EF4-FFF2-40B4-BE49-F238E27FC236}">
              <a16:creationId xmlns:a16="http://schemas.microsoft.com/office/drawing/2014/main" id="{9DBF639F-D9A4-433C-A8C6-C6C45633793E}"/>
            </a:ext>
          </a:extLst>
        </xdr:cNvPr>
        <xdr:cNvSpPr txBox="1"/>
      </xdr:nvSpPr>
      <xdr:spPr>
        <a:xfrm>
          <a:off x="5658394" y="2228306"/>
          <a:ext cx="3660321" cy="27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Education</a:t>
          </a:r>
          <a:r>
            <a:rPr lang="en-IN" sz="1600" b="0" baseline="0">
              <a:solidFill>
                <a:srgbClr val="FF0000"/>
              </a:solidFill>
              <a:latin typeface="Berlin Sans FB" panose="020E0602020502020306" pitchFamily="34" charset="0"/>
            </a:rPr>
            <a:t> Wise Attrition</a:t>
          </a:r>
          <a:endParaRPr lang="en-IN" sz="1600" b="0">
            <a:solidFill>
              <a:srgbClr val="FF0000"/>
            </a:solidFill>
            <a:latin typeface="Berlin Sans FB" panose="020E0602020502020306" pitchFamily="34" charset="0"/>
          </a:endParaRPr>
        </a:p>
      </xdr:txBody>
    </xdr:sp>
    <xdr:clientData/>
  </xdr:twoCellAnchor>
  <xdr:twoCellAnchor>
    <xdr:from>
      <xdr:col>17</xdr:col>
      <xdr:colOff>501287</xdr:colOff>
      <xdr:row>11</xdr:row>
      <xdr:rowOff>119198</xdr:rowOff>
    </xdr:from>
    <xdr:to>
      <xdr:col>23</xdr:col>
      <xdr:colOff>487679</xdr:colOff>
      <xdr:row>13</xdr:row>
      <xdr:rowOff>13607</xdr:rowOff>
    </xdr:to>
    <xdr:sp macro="" textlink="KPI!A8">
      <xdr:nvSpPr>
        <xdr:cNvPr id="52" name="TextBox 51">
          <a:extLst>
            <a:ext uri="{FF2B5EF4-FFF2-40B4-BE49-F238E27FC236}">
              <a16:creationId xmlns:a16="http://schemas.microsoft.com/office/drawing/2014/main" id="{FC6E5A4C-6C30-4AF9-86DF-9143C9223430}"/>
            </a:ext>
          </a:extLst>
        </xdr:cNvPr>
        <xdr:cNvSpPr txBox="1"/>
      </xdr:nvSpPr>
      <xdr:spPr>
        <a:xfrm>
          <a:off x="10910751" y="2269127"/>
          <a:ext cx="3660321" cy="27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Attrition by Job Role</a:t>
          </a:r>
        </a:p>
      </xdr:txBody>
    </xdr:sp>
    <xdr:clientData/>
  </xdr:twoCellAnchor>
  <xdr:twoCellAnchor>
    <xdr:from>
      <xdr:col>0</xdr:col>
      <xdr:colOff>582930</xdr:colOff>
      <xdr:row>25</xdr:row>
      <xdr:rowOff>160020</xdr:rowOff>
    </xdr:from>
    <xdr:to>
      <xdr:col>6</xdr:col>
      <xdr:colOff>569322</xdr:colOff>
      <xdr:row>27</xdr:row>
      <xdr:rowOff>54429</xdr:rowOff>
    </xdr:to>
    <xdr:sp macro="" textlink="KPI!A8">
      <xdr:nvSpPr>
        <xdr:cNvPr id="53" name="TextBox 52">
          <a:extLst>
            <a:ext uri="{FF2B5EF4-FFF2-40B4-BE49-F238E27FC236}">
              <a16:creationId xmlns:a16="http://schemas.microsoft.com/office/drawing/2014/main" id="{BB19BC32-CB31-489D-B33F-8E1D636079A1}"/>
            </a:ext>
          </a:extLst>
        </xdr:cNvPr>
        <xdr:cNvSpPr txBox="1"/>
      </xdr:nvSpPr>
      <xdr:spPr>
        <a:xfrm>
          <a:off x="582930" y="4976949"/>
          <a:ext cx="3660321" cy="27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baseline="0">
              <a:solidFill>
                <a:srgbClr val="FF0000"/>
              </a:solidFill>
              <a:latin typeface="Berlin Sans FB" panose="020E0602020502020306" pitchFamily="34" charset="0"/>
            </a:rPr>
            <a:t>Department Wise Attrition</a:t>
          </a:r>
          <a:endParaRPr lang="en-IN" sz="1600" b="0">
            <a:solidFill>
              <a:srgbClr val="FF0000"/>
            </a:solidFill>
            <a:latin typeface="Berlin Sans FB" panose="020E0602020502020306" pitchFamily="34" charset="0"/>
          </a:endParaRPr>
        </a:p>
      </xdr:txBody>
    </xdr:sp>
    <xdr:clientData/>
  </xdr:twoCellAnchor>
  <xdr:twoCellAnchor>
    <xdr:from>
      <xdr:col>8</xdr:col>
      <xdr:colOff>25037</xdr:colOff>
      <xdr:row>25</xdr:row>
      <xdr:rowOff>160020</xdr:rowOff>
    </xdr:from>
    <xdr:to>
      <xdr:col>14</xdr:col>
      <xdr:colOff>11429</xdr:colOff>
      <xdr:row>27</xdr:row>
      <xdr:rowOff>54429</xdr:rowOff>
    </xdr:to>
    <xdr:sp macro="" textlink="KPI!A8">
      <xdr:nvSpPr>
        <xdr:cNvPr id="54" name="TextBox 53">
          <a:extLst>
            <a:ext uri="{FF2B5EF4-FFF2-40B4-BE49-F238E27FC236}">
              <a16:creationId xmlns:a16="http://schemas.microsoft.com/office/drawing/2014/main" id="{5938934D-9657-4817-853C-8CFD389CB5C8}"/>
            </a:ext>
          </a:extLst>
        </xdr:cNvPr>
        <xdr:cNvSpPr txBox="1"/>
      </xdr:nvSpPr>
      <xdr:spPr>
        <a:xfrm>
          <a:off x="4923608" y="4976949"/>
          <a:ext cx="3660321" cy="27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baseline="0">
              <a:solidFill>
                <a:srgbClr val="FF0000"/>
              </a:solidFill>
              <a:latin typeface="Berlin Sans FB" panose="020E0602020502020306" pitchFamily="34" charset="0"/>
            </a:rPr>
            <a:t>Attrition by Age Group</a:t>
          </a:r>
          <a:endParaRPr lang="en-IN" sz="1600" b="0">
            <a:solidFill>
              <a:srgbClr val="FF0000"/>
            </a:solidFill>
            <a:latin typeface="Berlin Sans FB" panose="020E0602020502020306" pitchFamily="34" charset="0"/>
          </a:endParaRPr>
        </a:p>
      </xdr:txBody>
    </xdr:sp>
    <xdr:clientData/>
  </xdr:twoCellAnchor>
  <xdr:twoCellAnchor>
    <xdr:from>
      <xdr:col>13</xdr:col>
      <xdr:colOff>569322</xdr:colOff>
      <xdr:row>25</xdr:row>
      <xdr:rowOff>160020</xdr:rowOff>
    </xdr:from>
    <xdr:to>
      <xdr:col>19</xdr:col>
      <xdr:colOff>555715</xdr:colOff>
      <xdr:row>27</xdr:row>
      <xdr:rowOff>54429</xdr:rowOff>
    </xdr:to>
    <xdr:sp macro="" textlink="KPI!A8">
      <xdr:nvSpPr>
        <xdr:cNvPr id="55" name="TextBox 54">
          <a:extLst>
            <a:ext uri="{FF2B5EF4-FFF2-40B4-BE49-F238E27FC236}">
              <a16:creationId xmlns:a16="http://schemas.microsoft.com/office/drawing/2014/main" id="{43BA9742-F0B7-4509-B3E4-ACB7D60E9594}"/>
            </a:ext>
          </a:extLst>
        </xdr:cNvPr>
        <xdr:cNvSpPr txBox="1"/>
      </xdr:nvSpPr>
      <xdr:spPr>
        <a:xfrm>
          <a:off x="8529501" y="4976949"/>
          <a:ext cx="3660321" cy="27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baseline="0">
              <a:solidFill>
                <a:srgbClr val="FF0000"/>
              </a:solidFill>
              <a:latin typeface="Berlin Sans FB" panose="020E0602020502020306" pitchFamily="34" charset="0"/>
            </a:rPr>
            <a:t>Marital Status</a:t>
          </a:r>
          <a:endParaRPr lang="en-IN" sz="1600" b="0">
            <a:solidFill>
              <a:srgbClr val="FF0000"/>
            </a:solidFill>
            <a:latin typeface="Berlin Sans FB" panose="020E0602020502020306" pitchFamily="34" charset="0"/>
          </a:endParaRPr>
        </a:p>
      </xdr:txBody>
    </xdr:sp>
    <xdr:clientData/>
  </xdr:twoCellAnchor>
  <xdr:twoCellAnchor>
    <xdr:from>
      <xdr:col>19</xdr:col>
      <xdr:colOff>11430</xdr:colOff>
      <xdr:row>25</xdr:row>
      <xdr:rowOff>160020</xdr:rowOff>
    </xdr:from>
    <xdr:to>
      <xdr:col>24</xdr:col>
      <xdr:colOff>610144</xdr:colOff>
      <xdr:row>27</xdr:row>
      <xdr:rowOff>54429</xdr:rowOff>
    </xdr:to>
    <xdr:sp macro="" textlink="KPI!A8">
      <xdr:nvSpPr>
        <xdr:cNvPr id="56" name="TextBox 55">
          <a:extLst>
            <a:ext uri="{FF2B5EF4-FFF2-40B4-BE49-F238E27FC236}">
              <a16:creationId xmlns:a16="http://schemas.microsoft.com/office/drawing/2014/main" id="{F25867CA-E132-4085-9311-B511F893E83B}"/>
            </a:ext>
          </a:extLst>
        </xdr:cNvPr>
        <xdr:cNvSpPr txBox="1"/>
      </xdr:nvSpPr>
      <xdr:spPr>
        <a:xfrm>
          <a:off x="11645537" y="4976949"/>
          <a:ext cx="3660321" cy="275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baseline="0">
              <a:solidFill>
                <a:srgbClr val="FF0000"/>
              </a:solidFill>
              <a:latin typeface="Berlin Sans FB" panose="020E0602020502020306" pitchFamily="34" charset="0"/>
            </a:rPr>
            <a:t>Education Field</a:t>
          </a:r>
          <a:endParaRPr lang="en-IN" sz="1600" b="0">
            <a:solidFill>
              <a:srgbClr val="FF0000"/>
            </a:solidFill>
            <a:latin typeface="Berlin Sans FB" panose="020E0602020502020306" pitchFamily="34" charset="0"/>
          </a:endParaRPr>
        </a:p>
      </xdr:txBody>
    </xdr:sp>
    <xdr:clientData/>
  </xdr:twoCellAnchor>
  <xdr:twoCellAnchor editAs="oneCell">
    <xdr:from>
      <xdr:col>0</xdr:col>
      <xdr:colOff>542108</xdr:colOff>
      <xdr:row>13</xdr:row>
      <xdr:rowOff>91985</xdr:rowOff>
    </xdr:from>
    <xdr:to>
      <xdr:col>3</xdr:col>
      <xdr:colOff>533944</xdr:colOff>
      <xdr:row>18</xdr:row>
      <xdr:rowOff>68036</xdr:rowOff>
    </xdr:to>
    <mc:AlternateContent xmlns:mc="http://schemas.openxmlformats.org/markup-compatibility/2006">
      <mc:Choice xmlns:a14="http://schemas.microsoft.com/office/drawing/2010/main" Requires="a14">
        <xdr:graphicFrame macro="">
          <xdr:nvGraphicFramePr>
            <xdr:cNvPr id="60" name="Gender 2">
              <a:extLst>
                <a:ext uri="{FF2B5EF4-FFF2-40B4-BE49-F238E27FC236}">
                  <a16:creationId xmlns:a16="http://schemas.microsoft.com/office/drawing/2014/main" id="{75100E8A-34DD-46D6-8379-63A6F952199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42108" y="2616110"/>
              <a:ext cx="1801586" cy="9285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476341</xdr:colOff>
      <xdr:row>28</xdr:row>
      <xdr:rowOff>89716</xdr:rowOff>
    </xdr:from>
    <xdr:to>
      <xdr:col>24</xdr:col>
      <xdr:colOff>424090</xdr:colOff>
      <xdr:row>33</xdr:row>
      <xdr:rowOff>65767</xdr:rowOff>
    </xdr:to>
    <mc:AlternateContent xmlns:mc="http://schemas.openxmlformats.org/markup-compatibility/2006">
      <mc:Choice xmlns:a14="http://schemas.microsoft.com/office/drawing/2010/main" Requires="a14">
        <xdr:graphicFrame macro="">
          <xdr:nvGraphicFramePr>
            <xdr:cNvPr id="61" name="Gender 3">
              <a:extLst>
                <a:ext uri="{FF2B5EF4-FFF2-40B4-BE49-F238E27FC236}">
                  <a16:creationId xmlns:a16="http://schemas.microsoft.com/office/drawing/2014/main" id="{A6479F70-A541-4526-BBF4-BA10BCDBF44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3747841" y="5471341"/>
              <a:ext cx="1154249" cy="9285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476250</xdr:colOff>
      <xdr:row>0</xdr:row>
      <xdr:rowOff>78377</xdr:rowOff>
    </xdr:from>
    <xdr:to>
      <xdr:col>20</xdr:col>
      <xdr:colOff>297178</xdr:colOff>
      <xdr:row>5</xdr:row>
      <xdr:rowOff>83138</xdr:rowOff>
    </xdr:to>
    <xdr:graphicFrame macro="">
      <xdr:nvGraphicFramePr>
        <xdr:cNvPr id="62" name="Chart 61">
          <a:extLst>
            <a:ext uri="{FF2B5EF4-FFF2-40B4-BE49-F238E27FC236}">
              <a16:creationId xmlns:a16="http://schemas.microsoft.com/office/drawing/2014/main" id="{5CCCE398-6E50-4F09-909A-B517143FD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381000</xdr:colOff>
      <xdr:row>2</xdr:row>
      <xdr:rowOff>95250</xdr:rowOff>
    </xdr:from>
    <xdr:to>
      <xdr:col>20</xdr:col>
      <xdr:colOff>163286</xdr:colOff>
      <xdr:row>4</xdr:row>
      <xdr:rowOff>13607</xdr:rowOff>
    </xdr:to>
    <xdr:sp macro="" textlink="Rating!B6">
      <xdr:nvSpPr>
        <xdr:cNvPr id="63" name="TextBox 62">
          <a:extLst>
            <a:ext uri="{FF2B5EF4-FFF2-40B4-BE49-F238E27FC236}">
              <a16:creationId xmlns:a16="http://schemas.microsoft.com/office/drawing/2014/main" id="{4212DE1D-6E49-4F7A-AA80-8FA524DD2ECC}"/>
            </a:ext>
          </a:extLst>
        </xdr:cNvPr>
        <xdr:cNvSpPr txBox="1"/>
      </xdr:nvSpPr>
      <xdr:spPr>
        <a:xfrm>
          <a:off x="12015107" y="476250"/>
          <a:ext cx="394608"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FE4B10-4747-4E73-9D16-48E6D45D3C2B}" type="TxLink">
            <a:rPr lang="en-US" sz="1200" b="0" i="0" u="none" strike="noStrike">
              <a:solidFill>
                <a:srgbClr val="000000"/>
              </a:solidFill>
              <a:latin typeface="Berlin Sans FB" panose="020E0602020502020306" pitchFamily="34" charset="0"/>
              <a:cs typeface="Calibri"/>
            </a:rPr>
            <a:t>2.6</a:t>
          </a:fld>
          <a:endParaRPr lang="en-IN" sz="2400" b="0">
            <a:latin typeface="Berlin Sans FB" panose="020E0602020502020306" pitchFamily="34" charset="0"/>
          </a:endParaRPr>
        </a:p>
      </xdr:txBody>
    </xdr:sp>
    <xdr:clientData/>
  </xdr:twoCellAnchor>
  <xdr:twoCellAnchor>
    <xdr:from>
      <xdr:col>19</xdr:col>
      <xdr:colOff>326572</xdr:colOff>
      <xdr:row>0</xdr:row>
      <xdr:rowOff>13607</xdr:rowOff>
    </xdr:from>
    <xdr:to>
      <xdr:col>24</xdr:col>
      <xdr:colOff>603342</xdr:colOff>
      <xdr:row>5</xdr:row>
      <xdr:rowOff>122463</xdr:rowOff>
    </xdr:to>
    <xdr:graphicFrame macro="">
      <xdr:nvGraphicFramePr>
        <xdr:cNvPr id="64" name="Chart 63">
          <a:extLst>
            <a:ext uri="{FF2B5EF4-FFF2-40B4-BE49-F238E27FC236}">
              <a16:creationId xmlns:a16="http://schemas.microsoft.com/office/drawing/2014/main" id="{7B4D61C3-2E78-4CF5-A147-7A1332E36E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489858</xdr:colOff>
      <xdr:row>18</xdr:row>
      <xdr:rowOff>-1</xdr:rowOff>
    </xdr:from>
    <xdr:to>
      <xdr:col>5</xdr:col>
      <xdr:colOff>79466</xdr:colOff>
      <xdr:row>25</xdr:row>
      <xdr:rowOff>72931</xdr:rowOff>
    </xdr:to>
    <xdr:graphicFrame macro="">
      <xdr:nvGraphicFramePr>
        <xdr:cNvPr id="70" name="Chart 69">
          <a:extLst>
            <a:ext uri="{FF2B5EF4-FFF2-40B4-BE49-F238E27FC236}">
              <a16:creationId xmlns:a16="http://schemas.microsoft.com/office/drawing/2014/main" id="{75843722-90C8-42D8-81F1-DCE323253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571500</xdr:colOff>
      <xdr:row>20</xdr:row>
      <xdr:rowOff>68035</xdr:rowOff>
    </xdr:from>
    <xdr:to>
      <xdr:col>3</xdr:col>
      <xdr:colOff>598715</xdr:colOff>
      <xdr:row>22</xdr:row>
      <xdr:rowOff>108857</xdr:rowOff>
    </xdr:to>
    <xdr:sp macro="" textlink="'Gender-PIE'!C4">
      <xdr:nvSpPr>
        <xdr:cNvPr id="71" name="TextBox 70">
          <a:extLst>
            <a:ext uri="{FF2B5EF4-FFF2-40B4-BE49-F238E27FC236}">
              <a16:creationId xmlns:a16="http://schemas.microsoft.com/office/drawing/2014/main" id="{C44FD996-B99C-2090-3A12-A7FCE21063AF}"/>
            </a:ext>
          </a:extLst>
        </xdr:cNvPr>
        <xdr:cNvSpPr txBox="1"/>
      </xdr:nvSpPr>
      <xdr:spPr>
        <a:xfrm>
          <a:off x="1796143" y="3932464"/>
          <a:ext cx="639536" cy="42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3B3C8A-CEF9-4686-A379-9D5988D84482}" type="TxLink">
            <a:rPr lang="en-US" sz="2000" b="0" i="0" u="none" strike="noStrike">
              <a:solidFill>
                <a:srgbClr val="000000"/>
              </a:solidFill>
              <a:latin typeface="Berlin Sans FB" panose="020E0602020502020306" pitchFamily="34" charset="0"/>
              <a:cs typeface="Calibri"/>
            </a:rPr>
            <a:pPr algn="ctr"/>
            <a:t>588</a:t>
          </a:fld>
          <a:endParaRPr lang="en-IN" sz="2000">
            <a:latin typeface="Berlin Sans FB" panose="020E0602020502020306" pitchFamily="34" charset="0"/>
          </a:endParaRPr>
        </a:p>
      </xdr:txBody>
    </xdr:sp>
    <xdr:clientData/>
  </xdr:twoCellAnchor>
  <xdr:twoCellAnchor editAs="oneCell">
    <xdr:from>
      <xdr:col>4</xdr:col>
      <xdr:colOff>242752</xdr:colOff>
      <xdr:row>13</xdr:row>
      <xdr:rowOff>64770</xdr:rowOff>
    </xdr:from>
    <xdr:to>
      <xdr:col>7</xdr:col>
      <xdr:colOff>234588</xdr:colOff>
      <xdr:row>19</xdr:row>
      <xdr:rowOff>81641</xdr:rowOff>
    </xdr:to>
    <mc:AlternateContent xmlns:mc="http://schemas.openxmlformats.org/markup-compatibility/2006">
      <mc:Choice xmlns:a14="http://schemas.microsoft.com/office/drawing/2010/main" Requires="a14">
        <xdr:graphicFrame macro="">
          <xdr:nvGraphicFramePr>
            <xdr:cNvPr id="72" name="Department">
              <a:extLst>
                <a:ext uri="{FF2B5EF4-FFF2-40B4-BE49-F238E27FC236}">
                  <a16:creationId xmlns:a16="http://schemas.microsoft.com/office/drawing/2014/main" id="{FE020C1F-45CE-4A15-9F4B-3BB98DC8899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655752" y="2588895"/>
              <a:ext cx="1801586" cy="11598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367395</xdr:colOff>
      <xdr:row>2</xdr:row>
      <xdr:rowOff>81642</xdr:rowOff>
    </xdr:from>
    <xdr:to>
      <xdr:col>24</xdr:col>
      <xdr:colOff>122466</xdr:colOff>
      <xdr:row>4</xdr:row>
      <xdr:rowOff>54429</xdr:rowOff>
    </xdr:to>
    <xdr:sp macro="" textlink="">
      <xdr:nvSpPr>
        <xdr:cNvPr id="73" name="Freeform: Shape 72">
          <a:extLst>
            <a:ext uri="{FF2B5EF4-FFF2-40B4-BE49-F238E27FC236}">
              <a16:creationId xmlns:a16="http://schemas.microsoft.com/office/drawing/2014/main" id="{F859A0FE-71D9-76EF-2486-6B446610F4AC}"/>
            </a:ext>
          </a:extLst>
        </xdr:cNvPr>
        <xdr:cNvSpPr/>
      </xdr:nvSpPr>
      <xdr:spPr>
        <a:xfrm>
          <a:off x="12613824" y="462642"/>
          <a:ext cx="2204356" cy="353787"/>
        </a:xfrm>
        <a:custGeom>
          <a:avLst/>
          <a:gdLst>
            <a:gd name="connsiteX0" fmla="*/ 1630016 w 1808920"/>
            <a:gd name="connsiteY0" fmla="*/ 0 h 291548"/>
            <a:gd name="connsiteX1" fmla="*/ 1808920 w 1808920"/>
            <a:gd name="connsiteY1" fmla="*/ 0 h 291548"/>
            <a:gd name="connsiteX2" fmla="*/ 1808920 w 1808920"/>
            <a:gd name="connsiteY2" fmla="*/ 111361 h 291548"/>
            <a:gd name="connsiteX3" fmla="*/ 1672249 w 1808920"/>
            <a:gd name="connsiteY3" fmla="*/ 111362 h 291548"/>
            <a:gd name="connsiteX4" fmla="*/ 178904 w 1808920"/>
            <a:gd name="connsiteY4" fmla="*/ 0 h 291548"/>
            <a:gd name="connsiteX5" fmla="*/ 662608 w 1808920"/>
            <a:gd name="connsiteY5" fmla="*/ 0 h 291548"/>
            <a:gd name="connsiteX6" fmla="*/ 620375 w 1808920"/>
            <a:gd name="connsiteY6" fmla="*/ 111362 h 291548"/>
            <a:gd name="connsiteX7" fmla="*/ 483704 w 1808920"/>
            <a:gd name="connsiteY7" fmla="*/ 111361 h 291548"/>
            <a:gd name="connsiteX8" fmla="*/ 594274 w 1808920"/>
            <a:gd name="connsiteY8" fmla="*/ 180186 h 291548"/>
            <a:gd name="connsiteX9" fmla="*/ 552039 w 1808920"/>
            <a:gd name="connsiteY9" fmla="*/ 291547 h 291548"/>
            <a:gd name="connsiteX10" fmla="*/ 662608 w 1808920"/>
            <a:gd name="connsiteY10" fmla="*/ 222721 h 291548"/>
            <a:gd name="connsiteX11" fmla="*/ 773177 w 1808920"/>
            <a:gd name="connsiteY11" fmla="*/ 291547 h 291548"/>
            <a:gd name="connsiteX12" fmla="*/ 730942 w 1808920"/>
            <a:gd name="connsiteY12" fmla="*/ 180186 h 291548"/>
            <a:gd name="connsiteX13" fmla="*/ 841512 w 1808920"/>
            <a:gd name="connsiteY13" fmla="*/ 111361 h 291548"/>
            <a:gd name="connsiteX14" fmla="*/ 704841 w 1808920"/>
            <a:gd name="connsiteY14" fmla="*/ 111362 h 291548"/>
            <a:gd name="connsiteX15" fmla="*/ 662608 w 1808920"/>
            <a:gd name="connsiteY15" fmla="*/ 0 h 291548"/>
            <a:gd name="connsiteX16" fmla="*/ 1146312 w 1808920"/>
            <a:gd name="connsiteY16" fmla="*/ 0 h 291548"/>
            <a:gd name="connsiteX17" fmla="*/ 1104079 w 1808920"/>
            <a:gd name="connsiteY17" fmla="*/ 111362 h 291548"/>
            <a:gd name="connsiteX18" fmla="*/ 967408 w 1808920"/>
            <a:gd name="connsiteY18" fmla="*/ 111361 h 291548"/>
            <a:gd name="connsiteX19" fmla="*/ 1077978 w 1808920"/>
            <a:gd name="connsiteY19" fmla="*/ 180186 h 291548"/>
            <a:gd name="connsiteX20" fmla="*/ 1035743 w 1808920"/>
            <a:gd name="connsiteY20" fmla="*/ 291547 h 291548"/>
            <a:gd name="connsiteX21" fmla="*/ 1146312 w 1808920"/>
            <a:gd name="connsiteY21" fmla="*/ 222721 h 291548"/>
            <a:gd name="connsiteX22" fmla="*/ 1256881 w 1808920"/>
            <a:gd name="connsiteY22" fmla="*/ 291547 h 291548"/>
            <a:gd name="connsiteX23" fmla="*/ 1214646 w 1808920"/>
            <a:gd name="connsiteY23" fmla="*/ 180186 h 291548"/>
            <a:gd name="connsiteX24" fmla="*/ 1325216 w 1808920"/>
            <a:gd name="connsiteY24" fmla="*/ 111361 h 291548"/>
            <a:gd name="connsiteX25" fmla="*/ 1188545 w 1808920"/>
            <a:gd name="connsiteY25" fmla="*/ 111362 h 291548"/>
            <a:gd name="connsiteX26" fmla="*/ 1146312 w 1808920"/>
            <a:gd name="connsiteY26" fmla="*/ 0 h 291548"/>
            <a:gd name="connsiteX27" fmla="*/ 1630016 w 1808920"/>
            <a:gd name="connsiteY27" fmla="*/ 0 h 291548"/>
            <a:gd name="connsiteX28" fmla="*/ 1587783 w 1808920"/>
            <a:gd name="connsiteY28" fmla="*/ 111362 h 291548"/>
            <a:gd name="connsiteX29" fmla="*/ 1451112 w 1808920"/>
            <a:gd name="connsiteY29" fmla="*/ 111361 h 291548"/>
            <a:gd name="connsiteX30" fmla="*/ 1561682 w 1808920"/>
            <a:gd name="connsiteY30" fmla="*/ 180186 h 291548"/>
            <a:gd name="connsiteX31" fmla="*/ 1519447 w 1808920"/>
            <a:gd name="connsiteY31" fmla="*/ 291547 h 291548"/>
            <a:gd name="connsiteX32" fmla="*/ 1630016 w 1808920"/>
            <a:gd name="connsiteY32" fmla="*/ 222721 h 291548"/>
            <a:gd name="connsiteX33" fmla="*/ 1740585 w 1808920"/>
            <a:gd name="connsiteY33" fmla="*/ 291547 h 291548"/>
            <a:gd name="connsiteX34" fmla="*/ 1698350 w 1808920"/>
            <a:gd name="connsiteY34" fmla="*/ 180186 h 291548"/>
            <a:gd name="connsiteX35" fmla="*/ 1808920 w 1808920"/>
            <a:gd name="connsiteY35" fmla="*/ 111361 h 291548"/>
            <a:gd name="connsiteX36" fmla="*/ 1808920 w 1808920"/>
            <a:gd name="connsiteY36" fmla="*/ 291548 h 291548"/>
            <a:gd name="connsiteX37" fmla="*/ 0 w 1808920"/>
            <a:gd name="connsiteY37" fmla="*/ 291548 h 291548"/>
            <a:gd name="connsiteX38" fmla="*/ 0 w 1808920"/>
            <a:gd name="connsiteY38" fmla="*/ 111361 h 291548"/>
            <a:gd name="connsiteX39" fmla="*/ 110570 w 1808920"/>
            <a:gd name="connsiteY39" fmla="*/ 180186 h 291548"/>
            <a:gd name="connsiteX40" fmla="*/ 68335 w 1808920"/>
            <a:gd name="connsiteY40" fmla="*/ 291547 h 291548"/>
            <a:gd name="connsiteX41" fmla="*/ 178904 w 1808920"/>
            <a:gd name="connsiteY41" fmla="*/ 222721 h 291548"/>
            <a:gd name="connsiteX42" fmla="*/ 289473 w 1808920"/>
            <a:gd name="connsiteY42" fmla="*/ 291547 h 291548"/>
            <a:gd name="connsiteX43" fmla="*/ 247238 w 1808920"/>
            <a:gd name="connsiteY43" fmla="*/ 180186 h 291548"/>
            <a:gd name="connsiteX44" fmla="*/ 357808 w 1808920"/>
            <a:gd name="connsiteY44" fmla="*/ 111361 h 291548"/>
            <a:gd name="connsiteX45" fmla="*/ 221137 w 1808920"/>
            <a:gd name="connsiteY45" fmla="*/ 111362 h 291548"/>
            <a:gd name="connsiteX46" fmla="*/ 0 w 1808920"/>
            <a:gd name="connsiteY46" fmla="*/ 0 h 291548"/>
            <a:gd name="connsiteX47" fmla="*/ 178904 w 1808920"/>
            <a:gd name="connsiteY47" fmla="*/ 0 h 291548"/>
            <a:gd name="connsiteX48" fmla="*/ 136671 w 1808920"/>
            <a:gd name="connsiteY48" fmla="*/ 111362 h 291548"/>
            <a:gd name="connsiteX49" fmla="*/ 0 w 1808920"/>
            <a:gd name="connsiteY49" fmla="*/ 111361 h 2915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1808920" h="291548">
              <a:moveTo>
                <a:pt x="1630016" y="0"/>
              </a:moveTo>
              <a:lnTo>
                <a:pt x="1808920" y="0"/>
              </a:lnTo>
              <a:lnTo>
                <a:pt x="1808920" y="111361"/>
              </a:lnTo>
              <a:lnTo>
                <a:pt x="1672249" y="111362"/>
              </a:lnTo>
              <a:close/>
              <a:moveTo>
                <a:pt x="178904" y="0"/>
              </a:moveTo>
              <a:lnTo>
                <a:pt x="662608" y="0"/>
              </a:lnTo>
              <a:lnTo>
                <a:pt x="620375" y="111362"/>
              </a:lnTo>
              <a:lnTo>
                <a:pt x="483704" y="111361"/>
              </a:lnTo>
              <a:lnTo>
                <a:pt x="594274" y="180186"/>
              </a:lnTo>
              <a:lnTo>
                <a:pt x="552039" y="291547"/>
              </a:lnTo>
              <a:lnTo>
                <a:pt x="662608" y="222721"/>
              </a:lnTo>
              <a:lnTo>
                <a:pt x="773177" y="291547"/>
              </a:lnTo>
              <a:lnTo>
                <a:pt x="730942" y="180186"/>
              </a:lnTo>
              <a:lnTo>
                <a:pt x="841512" y="111361"/>
              </a:lnTo>
              <a:lnTo>
                <a:pt x="704841" y="111362"/>
              </a:lnTo>
              <a:lnTo>
                <a:pt x="662608" y="0"/>
              </a:lnTo>
              <a:lnTo>
                <a:pt x="1146312" y="0"/>
              </a:lnTo>
              <a:lnTo>
                <a:pt x="1104079" y="111362"/>
              </a:lnTo>
              <a:lnTo>
                <a:pt x="967408" y="111361"/>
              </a:lnTo>
              <a:lnTo>
                <a:pt x="1077978" y="180186"/>
              </a:lnTo>
              <a:lnTo>
                <a:pt x="1035743" y="291547"/>
              </a:lnTo>
              <a:lnTo>
                <a:pt x="1146312" y="222721"/>
              </a:lnTo>
              <a:lnTo>
                <a:pt x="1256881" y="291547"/>
              </a:lnTo>
              <a:lnTo>
                <a:pt x="1214646" y="180186"/>
              </a:lnTo>
              <a:lnTo>
                <a:pt x="1325216" y="111361"/>
              </a:lnTo>
              <a:lnTo>
                <a:pt x="1188545" y="111362"/>
              </a:lnTo>
              <a:lnTo>
                <a:pt x="1146312" y="0"/>
              </a:lnTo>
              <a:lnTo>
                <a:pt x="1630016" y="0"/>
              </a:lnTo>
              <a:lnTo>
                <a:pt x="1587783" y="111362"/>
              </a:lnTo>
              <a:lnTo>
                <a:pt x="1451112" y="111361"/>
              </a:lnTo>
              <a:lnTo>
                <a:pt x="1561682" y="180186"/>
              </a:lnTo>
              <a:lnTo>
                <a:pt x="1519447" y="291547"/>
              </a:lnTo>
              <a:lnTo>
                <a:pt x="1630016" y="222721"/>
              </a:lnTo>
              <a:lnTo>
                <a:pt x="1740585" y="291547"/>
              </a:lnTo>
              <a:lnTo>
                <a:pt x="1698350" y="180186"/>
              </a:lnTo>
              <a:lnTo>
                <a:pt x="1808920" y="111361"/>
              </a:lnTo>
              <a:lnTo>
                <a:pt x="1808920" y="291548"/>
              </a:lnTo>
              <a:lnTo>
                <a:pt x="0" y="291548"/>
              </a:lnTo>
              <a:lnTo>
                <a:pt x="0" y="111361"/>
              </a:lnTo>
              <a:lnTo>
                <a:pt x="110570" y="180186"/>
              </a:lnTo>
              <a:lnTo>
                <a:pt x="68335" y="291547"/>
              </a:lnTo>
              <a:lnTo>
                <a:pt x="178904" y="222721"/>
              </a:lnTo>
              <a:lnTo>
                <a:pt x="289473" y="291547"/>
              </a:lnTo>
              <a:lnTo>
                <a:pt x="247238" y="180186"/>
              </a:lnTo>
              <a:lnTo>
                <a:pt x="357808" y="111361"/>
              </a:lnTo>
              <a:lnTo>
                <a:pt x="221137" y="111362"/>
              </a:lnTo>
              <a:close/>
              <a:moveTo>
                <a:pt x="0" y="0"/>
              </a:moveTo>
              <a:lnTo>
                <a:pt x="178904" y="0"/>
              </a:lnTo>
              <a:lnTo>
                <a:pt x="136671" y="111362"/>
              </a:lnTo>
              <a:lnTo>
                <a:pt x="0" y="111361"/>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365216</xdr:colOff>
      <xdr:row>13</xdr:row>
      <xdr:rowOff>78376</xdr:rowOff>
    </xdr:from>
    <xdr:to>
      <xdr:col>16</xdr:col>
      <xdr:colOff>38644</xdr:colOff>
      <xdr:row>24</xdr:row>
      <xdr:rowOff>122464</xdr:rowOff>
    </xdr:to>
    <xdr:graphicFrame macro="">
      <xdr:nvGraphicFramePr>
        <xdr:cNvPr id="74" name="Chart 73">
          <a:extLst>
            <a:ext uri="{FF2B5EF4-FFF2-40B4-BE49-F238E27FC236}">
              <a16:creationId xmlns:a16="http://schemas.microsoft.com/office/drawing/2014/main" id="{46568840-32D2-4F6F-87FB-BE92935912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351609</xdr:colOff>
      <xdr:row>1</xdr:row>
      <xdr:rowOff>64769</xdr:rowOff>
    </xdr:from>
    <xdr:to>
      <xdr:col>19</xdr:col>
      <xdr:colOff>163287</xdr:colOff>
      <xdr:row>5</xdr:row>
      <xdr:rowOff>40820</xdr:rowOff>
    </xdr:to>
    <xdr:sp macro="" textlink="KPI!A8">
      <xdr:nvSpPr>
        <xdr:cNvPr id="75" name="TextBox 74">
          <a:extLst>
            <a:ext uri="{FF2B5EF4-FFF2-40B4-BE49-F238E27FC236}">
              <a16:creationId xmlns:a16="http://schemas.microsoft.com/office/drawing/2014/main" id="{C06A0D2D-CA1A-465D-8127-4E03FAF366AC}"/>
            </a:ext>
          </a:extLst>
        </xdr:cNvPr>
        <xdr:cNvSpPr txBox="1"/>
      </xdr:nvSpPr>
      <xdr:spPr>
        <a:xfrm>
          <a:off x="10148752" y="255269"/>
          <a:ext cx="1648642" cy="738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FF0000"/>
              </a:solidFill>
              <a:latin typeface="Berlin Sans FB" panose="020E0602020502020306" pitchFamily="34" charset="0"/>
            </a:rPr>
            <a:t>Job</a:t>
          </a:r>
          <a:r>
            <a:rPr lang="en-IN" sz="1600" b="0" baseline="0">
              <a:solidFill>
                <a:srgbClr val="FF0000"/>
              </a:solidFill>
              <a:latin typeface="Berlin Sans FB" panose="020E0602020502020306" pitchFamily="34" charset="0"/>
            </a:rPr>
            <a:t> Satisfaction</a:t>
          </a:r>
        </a:p>
        <a:p>
          <a:pPr algn="ctr"/>
          <a:r>
            <a:rPr lang="en-IN" sz="1600" b="0">
              <a:solidFill>
                <a:srgbClr val="FF0000"/>
              </a:solidFill>
              <a:latin typeface="Berlin Sans FB" panose="020E0602020502020306" pitchFamily="34" charset="0"/>
            </a:rPr>
            <a:t>Rating</a:t>
          </a:r>
        </a:p>
      </xdr:txBody>
    </xdr:sp>
    <xdr:clientData/>
  </xdr:twoCellAnchor>
  <xdr:twoCellAnchor>
    <xdr:from>
      <xdr:col>17</xdr:col>
      <xdr:colOff>47715</xdr:colOff>
      <xdr:row>13</xdr:row>
      <xdr:rowOff>54428</xdr:rowOff>
    </xdr:from>
    <xdr:to>
      <xdr:col>24</xdr:col>
      <xdr:colOff>324394</xdr:colOff>
      <xdr:row>24</xdr:row>
      <xdr:rowOff>127361</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B2561B8B-DD56-4582-8AAF-71B551A3F7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302965" y="2578553"/>
              <a:ext cx="4499429" cy="21684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188323</xdr:colOff>
      <xdr:row>26</xdr:row>
      <xdr:rowOff>163286</xdr:rowOff>
    </xdr:from>
    <xdr:to>
      <xdr:col>6</xdr:col>
      <xdr:colOff>272142</xdr:colOff>
      <xdr:row>40</xdr:row>
      <xdr:rowOff>72935</xdr:rowOff>
    </xdr:to>
    <xdr:graphicFrame macro="">
      <xdr:nvGraphicFramePr>
        <xdr:cNvPr id="77" name="Chart 76">
          <a:extLst>
            <a:ext uri="{FF2B5EF4-FFF2-40B4-BE49-F238E27FC236}">
              <a16:creationId xmlns:a16="http://schemas.microsoft.com/office/drawing/2014/main" id="{2F749A50-4641-46E8-9832-E98FFD664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489857</xdr:colOff>
      <xdr:row>27</xdr:row>
      <xdr:rowOff>108856</xdr:rowOff>
    </xdr:from>
    <xdr:to>
      <xdr:col>14</xdr:col>
      <xdr:colOff>174715</xdr:colOff>
      <xdr:row>39</xdr:row>
      <xdr:rowOff>45719</xdr:rowOff>
    </xdr:to>
    <xdr:graphicFrame macro="">
      <xdr:nvGraphicFramePr>
        <xdr:cNvPr id="78" name="Chart 77">
          <a:extLst>
            <a:ext uri="{FF2B5EF4-FFF2-40B4-BE49-F238E27FC236}">
              <a16:creationId xmlns:a16="http://schemas.microsoft.com/office/drawing/2014/main" id="{83D500BA-1B44-4541-8ADE-00BEA0F99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381000</xdr:colOff>
      <xdr:row>27</xdr:row>
      <xdr:rowOff>111125</xdr:rowOff>
    </xdr:from>
    <xdr:to>
      <xdr:col>19</xdr:col>
      <xdr:colOff>349250</xdr:colOff>
      <xdr:row>38</xdr:row>
      <xdr:rowOff>125095</xdr:rowOff>
    </xdr:to>
    <mc:AlternateContent xmlns:mc="http://schemas.openxmlformats.org/markup-compatibility/2006">
      <mc:Choice xmlns:cx2="http://schemas.microsoft.com/office/drawing/2015/10/21/chartex" Requires="cx2">
        <xdr:graphicFrame macro="">
          <xdr:nvGraphicFramePr>
            <xdr:cNvPr id="80" name="Chart 79">
              <a:extLst>
                <a:ext uri="{FF2B5EF4-FFF2-40B4-BE49-F238E27FC236}">
                  <a16:creationId xmlns:a16="http://schemas.microsoft.com/office/drawing/2014/main" id="{8C90943A-37B2-4A35-8711-73DED120A3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826500" y="5302250"/>
              <a:ext cx="2984500" cy="21094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0</xdr:colOff>
      <xdr:row>28</xdr:row>
      <xdr:rowOff>64770</xdr:rowOff>
    </xdr:from>
    <xdr:to>
      <xdr:col>22</xdr:col>
      <xdr:colOff>474980</xdr:colOff>
      <xdr:row>38</xdr:row>
      <xdr:rowOff>111125</xdr:rowOff>
    </xdr:to>
    <mc:AlternateContent xmlns:mc="http://schemas.openxmlformats.org/markup-compatibility/2006">
      <mc:Choice xmlns:a14="http://schemas.microsoft.com/office/drawing/2010/main" Requires="a14">
        <xdr:graphicFrame macro="">
          <xdr:nvGraphicFramePr>
            <xdr:cNvPr id="81" name="Education Field 1">
              <a:extLst>
                <a:ext uri="{FF2B5EF4-FFF2-40B4-BE49-F238E27FC236}">
                  <a16:creationId xmlns:a16="http://schemas.microsoft.com/office/drawing/2014/main" id="{798546F8-58E2-416A-93AA-AEFF341230D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2065000" y="5446395"/>
              <a:ext cx="1681480" cy="19513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sh" refreshedDate="45163.409327083333" createdVersion="8" refreshedVersion="8" minRefreshableVersion="3" recordCount="1470" xr:uid="{148C7508-339F-42E1-B3D8-E6429F7C60A2}">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770207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sh" refreshedDate="45163.44799537037" createdVersion="8" refreshedVersion="8" minRefreshableVersion="3" recordCount="48" xr:uid="{B7C34851-44C7-422C-8A9F-61C91C19F07B}">
  <cacheSource type="worksheet">
    <worksheetSource name="Table2"/>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68" maxValue="1935"/>
    </cacheField>
    <cacheField name="Gender" numFmtId="0">
      <sharedItems count="2">
        <s v="Male"/>
        <s v="Fe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27" maxValue="56"/>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20" maxValue="1488"/>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2127" maxValue="19586"/>
    </cacheField>
    <cacheField name="Monthly Rate" numFmtId="0">
      <sharedItems containsSemiMixedTypes="0" containsString="0" containsNumber="1" containsInteger="1" minValue="2302" maxValue="26312"/>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2" maxValue="37"/>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36"/>
    </cacheField>
    <cacheField name="Years In Current Role" numFmtId="0">
      <sharedItems containsSemiMixedTypes="0" containsString="0" containsNumber="1" containsInteger="1" minValue="0" maxValue="16"/>
    </cacheField>
    <cacheField name="Years Since Last Promotion" numFmtId="0">
      <sharedItems containsSemiMixedTypes="0" containsString="0" containsNumber="1" containsInteger="1" minValue="0" maxValue="13"/>
    </cacheField>
    <cacheField name="Years With Curr Manager" numFmtId="0">
      <sharedItems containsSemiMixedTypes="0" containsString="0" containsNumber="1" containsInteger="1" minValue="0" maxValue="1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Yes"/>
    <s v="Travel_Rarely"/>
    <s v="35 - 44"/>
    <s v="Ex-Employees"/>
    <s v="Sales"/>
    <s v="Marketing"/>
    <s v="STAFF-1733"/>
    <n v="1733"/>
    <x v="0"/>
    <s v="Sales Executive"/>
    <s v="Divorced"/>
    <s v="Yes"/>
    <s v="Y"/>
    <n v="3"/>
    <n v="-2"/>
    <n v="0"/>
    <n v="36"/>
    <n v="1"/>
    <n v="1"/>
    <n v="1"/>
    <n v="0"/>
    <n v="1456"/>
    <n v="13"/>
    <s v="Doctoral Degree"/>
    <n v="1"/>
    <n v="2"/>
    <n v="96"/>
    <n v="2"/>
    <n v="2"/>
    <n v="1"/>
    <n v="6134"/>
    <n v="8658"/>
    <n v="5"/>
    <n v="13"/>
    <n v="3"/>
    <n v="2"/>
    <n v="80"/>
    <n v="3"/>
    <n v="16"/>
    <n v="3"/>
    <n v="2"/>
    <n v="2"/>
    <n v="2"/>
    <n v="2"/>
  </r>
  <r>
    <s v="Yes"/>
    <s v="Travel_Rarely"/>
    <s v="25 - 34"/>
    <s v="Ex-Employees"/>
    <s v="HR"/>
    <s v="Human Resources"/>
    <s v="STAFF-1842"/>
    <n v="1842"/>
    <x v="0"/>
    <s v="Human Resources"/>
    <s v="Married"/>
    <s v="No"/>
    <s v="Y"/>
    <n v="4"/>
    <n v="-2"/>
    <n v="0"/>
    <n v="31"/>
    <n v="1"/>
    <n v="1"/>
    <n v="1"/>
    <n v="0"/>
    <n v="359"/>
    <n v="18"/>
    <s v="Doctoral Degree"/>
    <n v="1"/>
    <n v="4"/>
    <n v="89"/>
    <n v="4"/>
    <n v="1"/>
    <n v="1"/>
    <n v="2956"/>
    <n v="21495"/>
    <n v="0"/>
    <n v="17"/>
    <n v="3"/>
    <n v="3"/>
    <n v="80"/>
    <n v="0"/>
    <n v="2"/>
    <n v="3"/>
    <n v="1"/>
    <n v="0"/>
    <n v="0"/>
    <n v="0"/>
  </r>
  <r>
    <s v="Yes"/>
    <s v="Travel_Rarely"/>
    <s v="45 - 54"/>
    <s v="Ex-Employees"/>
    <s v="R&amp;D"/>
    <s v="Technical Degree"/>
    <s v="STAFF-1572"/>
    <n v="1572"/>
    <x v="1"/>
    <s v="Manufacturing Director"/>
    <s v="Married"/>
    <s v="No"/>
    <s v="Y"/>
    <n v="4"/>
    <n v="-2"/>
    <n v="0"/>
    <n v="53"/>
    <n v="1"/>
    <n v="1"/>
    <n v="1"/>
    <n v="0"/>
    <n v="607"/>
    <n v="2"/>
    <s v="Doctoral Degree"/>
    <n v="1"/>
    <n v="3"/>
    <n v="78"/>
    <n v="2"/>
    <n v="3"/>
    <n v="4"/>
    <n v="10169"/>
    <n v="14618"/>
    <n v="0"/>
    <n v="16"/>
    <n v="3"/>
    <n v="2"/>
    <n v="80"/>
    <n v="1"/>
    <n v="34"/>
    <n v="3"/>
    <n v="33"/>
    <n v="7"/>
    <n v="1"/>
    <n v="9"/>
  </r>
  <r>
    <s v="Yes"/>
    <s v="Travel_Frequently"/>
    <s v="25 - 34"/>
    <s v="Ex-Employees"/>
    <s v="R&amp;D"/>
    <s v="Life Sciences"/>
    <s v="STAFF-1459"/>
    <n v="1459"/>
    <x v="1"/>
    <s v="Manufacturing Director"/>
    <s v="Single"/>
    <s v="No"/>
    <s v="Y"/>
    <n v="2"/>
    <n v="-2"/>
    <n v="0"/>
    <n v="31"/>
    <n v="1"/>
    <n v="1"/>
    <n v="1"/>
    <n v="0"/>
    <n v="1445"/>
    <n v="1"/>
    <s v="Doctoral Degree"/>
    <n v="1"/>
    <n v="3"/>
    <n v="100"/>
    <n v="4"/>
    <n v="3"/>
    <n v="2"/>
    <n v="7446"/>
    <n v="8931"/>
    <n v="1"/>
    <n v="11"/>
    <n v="3"/>
    <n v="1"/>
    <n v="80"/>
    <n v="0"/>
    <n v="10"/>
    <n v="3"/>
    <n v="10"/>
    <n v="8"/>
    <n v="4"/>
    <n v="7"/>
  </r>
  <r>
    <s v="No"/>
    <s v="Travel_Rarely"/>
    <s v="Over 55"/>
    <s v="Current Employees"/>
    <s v="Sales"/>
    <s v="Marketing"/>
    <s v="STAFF-1578"/>
    <n v="1578"/>
    <x v="0"/>
    <s v="Manager"/>
    <s v="Married"/>
    <s v="No"/>
    <s v="Y"/>
    <n v="3"/>
    <n v="-2"/>
    <n v="0"/>
    <n v="55"/>
    <n v="0"/>
    <m/>
    <n v="0"/>
    <n v="1"/>
    <n v="685"/>
    <n v="26"/>
    <s v="Doctoral Degree"/>
    <n v="1"/>
    <n v="3"/>
    <n v="60"/>
    <n v="2"/>
    <n v="5"/>
    <n v="1"/>
    <n v="19586"/>
    <n v="23037"/>
    <n v="1"/>
    <n v="21"/>
    <n v="4"/>
    <n v="3"/>
    <n v="80"/>
    <n v="1"/>
    <n v="36"/>
    <n v="3"/>
    <n v="36"/>
    <n v="6"/>
    <n v="2"/>
    <n v="13"/>
  </r>
  <r>
    <s v="No"/>
    <s v="Travel_Frequently"/>
    <s v="45 - 54"/>
    <s v="Current Employees"/>
    <s v="R&amp;D"/>
    <s v="Medical"/>
    <s v="STAFF-1644"/>
    <n v="1644"/>
    <x v="0"/>
    <s v="Manager"/>
    <s v="Married"/>
    <s v="No"/>
    <s v="Y"/>
    <n v="3"/>
    <n v="-2"/>
    <n v="0"/>
    <n v="48"/>
    <n v="0"/>
    <m/>
    <n v="0"/>
    <n v="1"/>
    <n v="365"/>
    <n v="4"/>
    <s v="Doctoral Degree"/>
    <n v="1"/>
    <n v="3"/>
    <n v="89"/>
    <n v="2"/>
    <n v="4"/>
    <n v="4"/>
    <n v="15202"/>
    <n v="5602"/>
    <n v="2"/>
    <n v="25"/>
    <n v="4"/>
    <n v="2"/>
    <n v="80"/>
    <n v="1"/>
    <n v="23"/>
    <n v="3"/>
    <n v="2"/>
    <n v="2"/>
    <n v="2"/>
    <n v="2"/>
  </r>
  <r>
    <s v="No"/>
    <s v="Travel_Rarely"/>
    <s v="45 - 54"/>
    <s v="Current Employees"/>
    <s v="R&amp;D"/>
    <s v="Medical"/>
    <s v="STAFF-1665"/>
    <n v="1665"/>
    <x v="1"/>
    <s v="Manager"/>
    <s v="Married"/>
    <s v="No"/>
    <s v="Y"/>
    <n v="6"/>
    <n v="-2"/>
    <n v="0"/>
    <n v="54"/>
    <n v="0"/>
    <m/>
    <n v="0"/>
    <n v="1"/>
    <n v="584"/>
    <n v="22"/>
    <s v="Doctoral Degree"/>
    <n v="1"/>
    <n v="2"/>
    <n v="91"/>
    <n v="3"/>
    <n v="4"/>
    <n v="3"/>
    <n v="17426"/>
    <n v="18685"/>
    <n v="3"/>
    <n v="25"/>
    <n v="4"/>
    <n v="3"/>
    <n v="80"/>
    <n v="1"/>
    <n v="36"/>
    <n v="3"/>
    <n v="10"/>
    <n v="8"/>
    <n v="4"/>
    <n v="7"/>
  </r>
  <r>
    <s v="No"/>
    <s v="Travel_Rarely"/>
    <s v="25 - 34"/>
    <s v="Current Employees"/>
    <s v="R&amp;D"/>
    <s v="Life Sciences"/>
    <s v="STAFF-1515"/>
    <n v="1515"/>
    <x v="0"/>
    <s v="Healthcare Representative"/>
    <s v="Single"/>
    <s v="Yes"/>
    <s v="Y"/>
    <n v="6"/>
    <n v="-2"/>
    <n v="0"/>
    <n v="33"/>
    <n v="0"/>
    <m/>
    <n v="0"/>
    <n v="1"/>
    <n v="516"/>
    <n v="8"/>
    <s v="Doctoral Degree"/>
    <n v="1"/>
    <n v="4"/>
    <n v="69"/>
    <n v="3"/>
    <n v="2"/>
    <n v="3"/>
    <n v="6388"/>
    <n v="22049"/>
    <n v="2"/>
    <n v="17"/>
    <n v="3"/>
    <n v="1"/>
    <n v="80"/>
    <n v="0"/>
    <n v="14"/>
    <n v="3"/>
    <n v="0"/>
    <n v="0"/>
    <n v="0"/>
    <n v="0"/>
  </r>
  <r>
    <s v="No"/>
    <s v="Travel_Rarely"/>
    <s v="35 - 44"/>
    <s v="Current Employees"/>
    <s v="R&amp;D"/>
    <s v="Medical"/>
    <s v="STAFF-1448"/>
    <n v="1448"/>
    <x v="0"/>
    <s v="Research Scientist"/>
    <s v="Married"/>
    <s v="Yes"/>
    <s v="Y"/>
    <n v="5"/>
    <n v="-2"/>
    <n v="0"/>
    <n v="41"/>
    <n v="0"/>
    <m/>
    <n v="0"/>
    <n v="1"/>
    <n v="1283"/>
    <n v="5"/>
    <s v="Doctoral Degree"/>
    <n v="1"/>
    <n v="2"/>
    <n v="90"/>
    <n v="4"/>
    <n v="1"/>
    <n v="3"/>
    <n v="2127"/>
    <n v="5561"/>
    <n v="2"/>
    <n v="12"/>
    <n v="3"/>
    <n v="1"/>
    <n v="80"/>
    <n v="0"/>
    <n v="7"/>
    <n v="2"/>
    <n v="4"/>
    <n v="2"/>
    <n v="0"/>
    <n v="3"/>
  </r>
  <r>
    <s v="No"/>
    <s v="Travel_Frequently"/>
    <s v="45 - 54"/>
    <s v="Current Employees"/>
    <s v="R&amp;D"/>
    <s v="Medical"/>
    <s v="STAFF-1539"/>
    <n v="1539"/>
    <x v="0"/>
    <s v="Research Director"/>
    <s v="Single"/>
    <s v="Yes"/>
    <s v="Y"/>
    <n v="2"/>
    <n v="-2"/>
    <n v="0"/>
    <n v="50"/>
    <n v="0"/>
    <m/>
    <n v="0"/>
    <n v="1"/>
    <n v="333"/>
    <n v="22"/>
    <s v="Doctoral Degree"/>
    <n v="1"/>
    <n v="3"/>
    <n v="88"/>
    <n v="1"/>
    <n v="4"/>
    <n v="4"/>
    <n v="14411"/>
    <n v="24450"/>
    <n v="1"/>
    <n v="13"/>
    <n v="3"/>
    <n v="4"/>
    <n v="80"/>
    <n v="0"/>
    <n v="32"/>
    <n v="3"/>
    <n v="32"/>
    <n v="6"/>
    <n v="13"/>
    <n v="9"/>
  </r>
  <r>
    <s v="No"/>
    <s v="Travel_Frequently"/>
    <s v="45 - 54"/>
    <s v="Current Employees"/>
    <s v="R&amp;D"/>
    <s v="Medical"/>
    <s v="STAFF-1606"/>
    <n v="1606"/>
    <x v="0"/>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HR"/>
    <s v="Human Resources"/>
    <s v="STAFF-1642"/>
    <n v="1642"/>
    <x v="0"/>
    <s v="Human Resources"/>
    <s v="Married"/>
    <s v="Yes"/>
    <s v="Y"/>
    <n v="3"/>
    <n v="-2"/>
    <n v="0"/>
    <n v="44"/>
    <n v="0"/>
    <m/>
    <n v="0"/>
    <n v="1"/>
    <n v="602"/>
    <n v="1"/>
    <s v="Doctoral Degree"/>
    <n v="1"/>
    <n v="1"/>
    <n v="37"/>
    <n v="3"/>
    <n v="2"/>
    <n v="4"/>
    <n v="5743"/>
    <n v="10503"/>
    <n v="4"/>
    <n v="11"/>
    <n v="3"/>
    <n v="3"/>
    <n v="80"/>
    <n v="0"/>
    <n v="14"/>
    <n v="3"/>
    <n v="10"/>
    <n v="7"/>
    <n v="0"/>
    <n v="2"/>
  </r>
  <r>
    <s v="No"/>
    <s v="Travel_Rarely"/>
    <s v="45 - 54"/>
    <s v="Current Employees"/>
    <s v="R&amp;D"/>
    <s v="Medical"/>
    <s v="STAFF-1611"/>
    <n v="1611"/>
    <x v="1"/>
    <s v="Laboratory Technician"/>
    <s v="Single"/>
    <s v="Yes"/>
    <s v="Y"/>
    <n v="3"/>
    <n v="-2"/>
    <n v="0"/>
    <n v="45"/>
    <n v="0"/>
    <m/>
    <n v="0"/>
    <n v="1"/>
    <n v="1015"/>
    <n v="5"/>
    <s v="Doctoral Degree"/>
    <n v="1"/>
    <n v="3"/>
    <n v="50"/>
    <n v="1"/>
    <n v="2"/>
    <n v="1"/>
    <n v="5769"/>
    <n v="23447"/>
    <n v="1"/>
    <n v="14"/>
    <n v="3"/>
    <n v="1"/>
    <n v="80"/>
    <n v="0"/>
    <n v="10"/>
    <n v="3"/>
    <n v="10"/>
    <n v="7"/>
    <n v="1"/>
    <n v="4"/>
  </r>
  <r>
    <s v="No"/>
    <s v="Travel_Rarely"/>
    <s v="25 - 34"/>
    <s v="Current Employees"/>
    <s v="Sales"/>
    <s v="Marketing"/>
    <s v="STAFF-1446"/>
    <n v="1446"/>
    <x v="0"/>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R&amp;D"/>
    <s v="Medical"/>
    <s v="STAFF-1618"/>
    <n v="1618"/>
    <x v="0"/>
    <s v="Manufacturing Director"/>
    <s v="Married"/>
    <s v="No"/>
    <s v="Y"/>
    <n v="3"/>
    <n v="-2"/>
    <n v="0"/>
    <n v="39"/>
    <n v="0"/>
    <m/>
    <n v="0"/>
    <n v="1"/>
    <n v="1387"/>
    <n v="10"/>
    <s v="Doctoral Degree"/>
    <n v="1"/>
    <n v="2"/>
    <n v="76"/>
    <n v="3"/>
    <n v="2"/>
    <n v="1"/>
    <n v="5377"/>
    <n v="3835"/>
    <n v="2"/>
    <n v="13"/>
    <n v="3"/>
    <n v="4"/>
    <n v="80"/>
    <n v="3"/>
    <n v="10"/>
    <n v="3"/>
    <n v="7"/>
    <n v="7"/>
    <n v="7"/>
    <n v="7"/>
  </r>
  <r>
    <s v="No"/>
    <s v="Travel_Rarely"/>
    <s v="35 - 44"/>
    <s v="Current Employees"/>
    <s v="R&amp;D"/>
    <s v="Life Sciences"/>
    <s v="STAFF-1621"/>
    <n v="1621"/>
    <x v="0"/>
    <s v="Research Scientist"/>
    <s v="Married"/>
    <s v="No"/>
    <s v="Y"/>
    <n v="2"/>
    <n v="-2"/>
    <n v="0"/>
    <n v="35"/>
    <n v="0"/>
    <m/>
    <n v="0"/>
    <n v="1"/>
    <n v="819"/>
    <n v="18"/>
    <s v="Doctoral Degree"/>
    <n v="1"/>
    <n v="2"/>
    <n v="48"/>
    <n v="4"/>
    <n v="2"/>
    <n v="3"/>
    <n v="5208"/>
    <n v="26312"/>
    <n v="1"/>
    <n v="11"/>
    <n v="3"/>
    <n v="4"/>
    <n v="80"/>
    <n v="0"/>
    <n v="16"/>
    <n v="3"/>
    <n v="16"/>
    <n v="15"/>
    <n v="1"/>
    <n v="10"/>
  </r>
  <r>
    <s v="No"/>
    <s v="Travel_Rarely"/>
    <s v="Over 55"/>
    <s v="Current Employees"/>
    <s v="Sales"/>
    <s v="Marketing"/>
    <s v="STAFF-1935"/>
    <n v="1935"/>
    <x v="1"/>
    <s v="Sales Executive"/>
    <s v="Married"/>
    <s v="No"/>
    <s v="Y"/>
    <n v="3"/>
    <n v="-2"/>
    <n v="0"/>
    <n v="56"/>
    <n v="0"/>
    <m/>
    <n v="0"/>
    <n v="1"/>
    <n v="1443"/>
    <n v="11"/>
    <s v="Doctoral Degree"/>
    <n v="1"/>
    <n v="4"/>
    <n v="89"/>
    <n v="2"/>
    <n v="2"/>
    <n v="2"/>
    <n v="5380"/>
    <n v="20328"/>
    <n v="4"/>
    <n v="16"/>
    <n v="3"/>
    <n v="3"/>
    <n v="80"/>
    <n v="1"/>
    <n v="6"/>
    <n v="3"/>
    <n v="0"/>
    <n v="0"/>
    <n v="0"/>
    <n v="0"/>
  </r>
  <r>
    <s v="No"/>
    <s v="Travel_Rarely"/>
    <s v="25 - 34"/>
    <s v="Current Employees"/>
    <s v="R&amp;D"/>
    <s v="Life Sciences"/>
    <s v="STAFF-1430"/>
    <n v="1430"/>
    <x v="1"/>
    <s v="Research Director"/>
    <s v="Single"/>
    <s v="No"/>
    <s v="Y"/>
    <n v="3"/>
    <n v="-2"/>
    <n v="0"/>
    <n v="31"/>
    <n v="0"/>
    <m/>
    <n v="0"/>
    <n v="1"/>
    <n v="182"/>
    <n v="8"/>
    <s v="Doctoral Degree"/>
    <n v="1"/>
    <n v="1"/>
    <n v="93"/>
    <n v="3"/>
    <n v="4"/>
    <n v="2"/>
    <n v="16422"/>
    <n v="8847"/>
    <n v="3"/>
    <n v="11"/>
    <n v="3"/>
    <n v="3"/>
    <n v="80"/>
    <n v="0"/>
    <n v="9"/>
    <n v="4"/>
    <n v="3"/>
    <n v="2"/>
    <n v="1"/>
    <n v="0"/>
  </r>
  <r>
    <s v="No"/>
    <s v="Travel_Rarely"/>
    <s v="45 - 54"/>
    <s v="Current Employees"/>
    <s v="R&amp;D"/>
    <s v="Life Sciences"/>
    <s v="STAFF-1656"/>
    <n v="1656"/>
    <x v="1"/>
    <s v="Research Director"/>
    <s v="Divorced"/>
    <s v="No"/>
    <s v="Y"/>
    <n v="3"/>
    <n v="-2"/>
    <n v="0"/>
    <n v="50"/>
    <n v="0"/>
    <m/>
    <n v="0"/>
    <n v="1"/>
    <n v="813"/>
    <n v="17"/>
    <s v="Doctoral Degree"/>
    <n v="1"/>
    <n v="4"/>
    <n v="50"/>
    <n v="2"/>
    <n v="3"/>
    <n v="3"/>
    <n v="13269"/>
    <n v="21981"/>
    <n v="5"/>
    <n v="15"/>
    <n v="3"/>
    <n v="3"/>
    <n v="80"/>
    <n v="3"/>
    <n v="19"/>
    <n v="3"/>
    <n v="14"/>
    <n v="11"/>
    <n v="1"/>
    <n v="11"/>
  </r>
  <r>
    <s v="No"/>
    <s v="Travel_Frequently"/>
    <s v="35 - 44"/>
    <s v="Current Employees"/>
    <s v="Sales"/>
    <s v="Marketing"/>
    <s v="STAFF-1481"/>
    <n v="1481"/>
    <x v="1"/>
    <s v="Sales Executive"/>
    <s v="Married"/>
    <s v="No"/>
    <s v="Y"/>
    <n v="4"/>
    <n v="-2"/>
    <n v="0"/>
    <n v="44"/>
    <n v="0"/>
    <m/>
    <n v="0"/>
    <n v="1"/>
    <n v="383"/>
    <n v="1"/>
    <s v="Doctoral Degree"/>
    <n v="1"/>
    <n v="1"/>
    <n v="79"/>
    <n v="3"/>
    <n v="2"/>
    <n v="2"/>
    <n v="4768"/>
    <n v="9282"/>
    <n v="7"/>
    <n v="12"/>
    <n v="3"/>
    <n v="3"/>
    <n v="80"/>
    <n v="1"/>
    <n v="11"/>
    <n v="2"/>
    <n v="1"/>
    <n v="0"/>
    <n v="0"/>
    <n v="0"/>
  </r>
  <r>
    <s v="No"/>
    <s v="Travel_Rarely"/>
    <s v="25 - 34"/>
    <s v="Current Employees"/>
    <s v="Sales"/>
    <s v="Marketing"/>
    <s v="STAFF-1268"/>
    <n v="1268"/>
    <x v="0"/>
    <s v="Sales Executive"/>
    <s v="Divorced"/>
    <s v="Yes"/>
    <s v="Y"/>
    <n v="3"/>
    <n v="-2"/>
    <n v="0"/>
    <n v="33"/>
    <n v="0"/>
    <m/>
    <n v="0"/>
    <n v="1"/>
    <n v="536"/>
    <n v="10"/>
    <s v="Doctoral Degree"/>
    <n v="1"/>
    <n v="4"/>
    <n v="82"/>
    <n v="4"/>
    <n v="3"/>
    <n v="2"/>
    <n v="8380"/>
    <n v="21708"/>
    <n v="0"/>
    <n v="14"/>
    <n v="3"/>
    <n v="4"/>
    <n v="80"/>
    <n v="2"/>
    <n v="10"/>
    <n v="3"/>
    <n v="9"/>
    <n v="8"/>
    <n v="0"/>
    <n v="8"/>
  </r>
  <r>
    <s v="No"/>
    <s v="Travel_Frequently"/>
    <s v="35 - 44"/>
    <s v="Current Employees"/>
    <s v="R&amp;D"/>
    <s v="Medical"/>
    <s v="STAFF-1242"/>
    <n v="1242"/>
    <x v="1"/>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HR"/>
    <s v="Medical"/>
    <s v="STAFF-1231"/>
    <n v="1231"/>
    <x v="0"/>
    <s v="Human Resources"/>
    <s v="Married"/>
    <s v="No"/>
    <s v="Y"/>
    <n v="3"/>
    <n v="-2"/>
    <n v="0"/>
    <n v="42"/>
    <n v="0"/>
    <m/>
    <n v="0"/>
    <n v="1"/>
    <n v="179"/>
    <n v="2"/>
    <s v="Doctoral Degree"/>
    <n v="1"/>
    <n v="4"/>
    <n v="79"/>
    <n v="4"/>
    <n v="2"/>
    <n v="3"/>
    <n v="6272"/>
    <n v="12858"/>
    <n v="7"/>
    <n v="16"/>
    <n v="3"/>
    <n v="1"/>
    <n v="80"/>
    <n v="1"/>
    <n v="10"/>
    <n v="4"/>
    <n v="4"/>
    <n v="3"/>
    <n v="0"/>
    <n v="3"/>
  </r>
  <r>
    <s v="No"/>
    <s v="Non-Travel"/>
    <s v="25 - 34"/>
    <s v="Current Employees"/>
    <s v="R&amp;D"/>
    <s v="Life Sciences"/>
    <s v="STAFF-1094"/>
    <n v="1094"/>
    <x v="0"/>
    <s v="Laboratory Technician"/>
    <s v="Married"/>
    <s v="No"/>
    <s v="Y"/>
    <n v="4"/>
    <n v="-2"/>
    <n v="0"/>
    <n v="27"/>
    <n v="0"/>
    <m/>
    <n v="0"/>
    <n v="1"/>
    <n v="1277"/>
    <n v="8"/>
    <s v="Doctoral Degree"/>
    <n v="1"/>
    <n v="1"/>
    <n v="87"/>
    <n v="1"/>
    <n v="1"/>
    <n v="1"/>
    <n v="4621"/>
    <n v="5869"/>
    <n v="1"/>
    <n v="19"/>
    <n v="3"/>
    <n v="4"/>
    <n v="80"/>
    <n v="3"/>
    <n v="3"/>
    <n v="3"/>
    <n v="3"/>
    <n v="2"/>
    <n v="1"/>
    <n v="2"/>
  </r>
  <r>
    <s v="No"/>
    <s v="Travel_Rarely"/>
    <s v="35 - 44"/>
    <s v="Current Employees"/>
    <s v="R&amp;D"/>
    <s v="Medical"/>
    <s v="STAFF-1073"/>
    <n v="1073"/>
    <x v="1"/>
    <s v="Manufacturing Director"/>
    <s v="Single"/>
    <s v="No"/>
    <s v="Y"/>
    <n v="2"/>
    <n v="-2"/>
    <n v="0"/>
    <n v="36"/>
    <n v="0"/>
    <m/>
    <n v="0"/>
    <n v="1"/>
    <n v="796"/>
    <n v="12"/>
    <s v="Doctoral Degree"/>
    <n v="1"/>
    <n v="4"/>
    <n v="51"/>
    <n v="2"/>
    <n v="3"/>
    <n v="4"/>
    <n v="8858"/>
    <n v="15669"/>
    <n v="0"/>
    <n v="11"/>
    <n v="3"/>
    <n v="2"/>
    <n v="80"/>
    <n v="0"/>
    <n v="15"/>
    <n v="2"/>
    <n v="14"/>
    <n v="8"/>
    <n v="7"/>
    <n v="8"/>
  </r>
  <r>
    <s v="No"/>
    <s v="Travel_Rarely"/>
    <s v="35 - 44"/>
    <s v="Current Employees"/>
    <s v="Sales"/>
    <s v="Life Sciences"/>
    <s v="STAFF-985"/>
    <n v="985"/>
    <x v="0"/>
    <s v="Sales Executive"/>
    <s v="Single"/>
    <s v="No"/>
    <s v="Y"/>
    <n v="3"/>
    <n v="-2"/>
    <n v="0"/>
    <n v="39"/>
    <n v="0"/>
    <m/>
    <n v="0"/>
    <n v="1"/>
    <n v="903"/>
    <n v="2"/>
    <s v="Doctoral Degree"/>
    <n v="1"/>
    <n v="1"/>
    <n v="41"/>
    <n v="4"/>
    <n v="3"/>
    <n v="1"/>
    <n v="7880"/>
    <n v="2560"/>
    <n v="0"/>
    <n v="18"/>
    <n v="3"/>
    <n v="4"/>
    <n v="80"/>
    <n v="0"/>
    <n v="9"/>
    <n v="3"/>
    <n v="8"/>
    <n v="7"/>
    <n v="0"/>
    <n v="7"/>
  </r>
  <r>
    <s v="No"/>
    <s v="Travel_Rarely"/>
    <s v="25 - 34"/>
    <s v="Current Employees"/>
    <s v="R&amp;D"/>
    <s v="Life Sciences"/>
    <s v="STAFF-775"/>
    <n v="775"/>
    <x v="1"/>
    <s v="Manufacturing Director"/>
    <s v="Divorced"/>
    <s v="No"/>
    <s v="Y"/>
    <n v="3"/>
    <n v="-2"/>
    <n v="0"/>
    <n v="34"/>
    <n v="0"/>
    <m/>
    <n v="0"/>
    <n v="1"/>
    <n v="167"/>
    <n v="8"/>
    <s v="Doctoral Degree"/>
    <n v="1"/>
    <n v="2"/>
    <n v="32"/>
    <n v="3"/>
    <n v="2"/>
    <n v="1"/>
    <n v="5121"/>
    <n v="4187"/>
    <n v="3"/>
    <n v="14"/>
    <n v="3"/>
    <n v="3"/>
    <n v="80"/>
    <n v="1"/>
    <n v="7"/>
    <n v="3"/>
    <n v="0"/>
    <n v="0"/>
    <n v="0"/>
    <n v="0"/>
  </r>
  <r>
    <s v="No"/>
    <s v="Travel_Rarely"/>
    <s v="35 - 44"/>
    <s v="Current Employees"/>
    <s v="R&amp;D"/>
    <s v="Medical"/>
    <s v="STAFF-773"/>
    <n v="773"/>
    <x v="0"/>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Sales"/>
    <s v="Marketing"/>
    <s v="STAFF-747"/>
    <n v="747"/>
    <x v="0"/>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R&amp;D"/>
    <s v="Life Sciences"/>
    <s v="STAFF-683"/>
    <n v="683"/>
    <x v="0"/>
    <s v="Research Scientist"/>
    <s v="Married"/>
    <s v="No"/>
    <s v="Y"/>
    <n v="4"/>
    <n v="-2"/>
    <n v="0"/>
    <n v="34"/>
    <n v="0"/>
    <m/>
    <n v="0"/>
    <n v="1"/>
    <n v="1397"/>
    <n v="1"/>
    <s v="Doctoral Degree"/>
    <n v="1"/>
    <n v="2"/>
    <n v="42"/>
    <n v="3"/>
    <n v="1"/>
    <n v="2"/>
    <n v="2691"/>
    <n v="7660"/>
    <n v="1"/>
    <n v="12"/>
    <n v="3"/>
    <n v="4"/>
    <n v="80"/>
    <n v="1"/>
    <n v="10"/>
    <n v="2"/>
    <n v="10"/>
    <n v="9"/>
    <n v="8"/>
    <n v="8"/>
  </r>
  <r>
    <s v="No"/>
    <s v="Travel_Frequently"/>
    <s v="35 - 44"/>
    <s v="Current Employees"/>
    <s v="R&amp;D"/>
    <s v="Medical"/>
    <s v="STAFF-663"/>
    <n v="663"/>
    <x v="0"/>
    <s v="Laboratory Technician"/>
    <s v="Divorced"/>
    <s v="Yes"/>
    <s v="Y"/>
    <n v="3"/>
    <n v="-2"/>
    <n v="0"/>
    <n v="43"/>
    <n v="0"/>
    <m/>
    <n v="0"/>
    <n v="1"/>
    <n v="1001"/>
    <n v="9"/>
    <s v="Doctoral Degree"/>
    <n v="1"/>
    <n v="4"/>
    <n v="72"/>
    <n v="3"/>
    <n v="2"/>
    <n v="3"/>
    <n v="5679"/>
    <n v="19627"/>
    <n v="3"/>
    <n v="13"/>
    <n v="3"/>
    <n v="2"/>
    <n v="80"/>
    <n v="1"/>
    <n v="10"/>
    <n v="3"/>
    <n v="8"/>
    <n v="7"/>
    <n v="4"/>
    <n v="7"/>
  </r>
  <r>
    <s v="No"/>
    <s v="Travel_Rarely"/>
    <s v="35 - 44"/>
    <s v="Current Employees"/>
    <s v="Sales"/>
    <s v="Life Sciences"/>
    <s v="STAFF-625"/>
    <n v="625"/>
    <x v="1"/>
    <s v="Manager"/>
    <s v="Married"/>
    <s v="No"/>
    <s v="Y"/>
    <n v="2"/>
    <n v="-2"/>
    <n v="0"/>
    <n v="41"/>
    <n v="0"/>
    <m/>
    <n v="0"/>
    <n v="1"/>
    <n v="1276"/>
    <n v="2"/>
    <s v="Doctoral Degree"/>
    <n v="1"/>
    <n v="2"/>
    <n v="91"/>
    <n v="3"/>
    <n v="4"/>
    <n v="2"/>
    <n v="16595"/>
    <n v="5626"/>
    <n v="7"/>
    <n v="16"/>
    <n v="3"/>
    <n v="2"/>
    <n v="80"/>
    <n v="1"/>
    <n v="22"/>
    <n v="3"/>
    <n v="18"/>
    <n v="16"/>
    <n v="11"/>
    <n v="8"/>
  </r>
  <r>
    <s v="No"/>
    <s v="Travel_Rarely"/>
    <s v="25 - 34"/>
    <s v="Current Employees"/>
    <s v="R&amp;D"/>
    <s v="Medical"/>
    <s v="STAFF-612"/>
    <n v="612"/>
    <x v="1"/>
    <s v="Research Director"/>
    <s v="Divorced"/>
    <s v="No"/>
    <s v="Y"/>
    <n v="2"/>
    <n v="-2"/>
    <n v="0"/>
    <n v="33"/>
    <n v="0"/>
    <m/>
    <n v="0"/>
    <n v="1"/>
    <n v="922"/>
    <n v="1"/>
    <s v="Doctoral Degree"/>
    <n v="1"/>
    <n v="1"/>
    <n v="95"/>
    <n v="4"/>
    <n v="4"/>
    <n v="3"/>
    <n v="16184"/>
    <n v="22578"/>
    <n v="4"/>
    <n v="19"/>
    <n v="3"/>
    <n v="3"/>
    <n v="80"/>
    <n v="1"/>
    <n v="10"/>
    <n v="3"/>
    <n v="6"/>
    <n v="1"/>
    <n v="0"/>
    <n v="5"/>
  </r>
  <r>
    <s v="No"/>
    <s v="Travel_Rarely"/>
    <s v="Over 55"/>
    <s v="Current Employees"/>
    <s v="Sales"/>
    <s v="Life Sciences"/>
    <s v="STAFF-597"/>
    <n v="597"/>
    <x v="1"/>
    <s v="Manager"/>
    <s v="Single"/>
    <s v="No"/>
    <s v="Y"/>
    <n v="2"/>
    <n v="-2"/>
    <n v="0"/>
    <n v="55"/>
    <n v="0"/>
    <m/>
    <n v="0"/>
    <n v="1"/>
    <n v="1117"/>
    <n v="18"/>
    <s v="Doctoral Degree"/>
    <n v="1"/>
    <n v="1"/>
    <n v="83"/>
    <n v="3"/>
    <n v="4"/>
    <n v="2"/>
    <n v="16835"/>
    <n v="9873"/>
    <n v="3"/>
    <n v="23"/>
    <n v="4"/>
    <n v="4"/>
    <n v="80"/>
    <n v="0"/>
    <n v="37"/>
    <n v="3"/>
    <n v="10"/>
    <n v="9"/>
    <n v="7"/>
    <n v="7"/>
  </r>
  <r>
    <s v="No"/>
    <s v="Travel_Rarely"/>
    <s v="45 - 54"/>
    <s v="Current Employees"/>
    <s v="Sales"/>
    <s v="Marketing"/>
    <s v="STAFF-595"/>
    <n v="595"/>
    <x v="1"/>
    <s v="Sales Executive"/>
    <s v="Married"/>
    <s v="No"/>
    <s v="Y"/>
    <n v="2"/>
    <n v="-2"/>
    <n v="0"/>
    <n v="48"/>
    <n v="0"/>
    <m/>
    <n v="0"/>
    <n v="1"/>
    <n v="163"/>
    <n v="2"/>
    <s v="Doctoral Degree"/>
    <n v="1"/>
    <n v="2"/>
    <n v="37"/>
    <n v="3"/>
    <n v="2"/>
    <n v="1"/>
    <n v="4051"/>
    <n v="19658"/>
    <n v="2"/>
    <n v="14"/>
    <n v="3"/>
    <n v="1"/>
    <n v="80"/>
    <n v="1"/>
    <n v="14"/>
    <n v="3"/>
    <n v="9"/>
    <n v="7"/>
    <n v="6"/>
    <n v="7"/>
  </r>
  <r>
    <s v="Yes"/>
    <s v="Travel_Rarely"/>
    <s v="25 - 34"/>
    <s v="Ex-Employees"/>
    <s v="R&amp;D"/>
    <s v="Technical Degree"/>
    <s v="STAFF-565"/>
    <n v="565"/>
    <x v="1"/>
    <s v="Research Scientist"/>
    <s v="Married"/>
    <s v="No"/>
    <s v="Y"/>
    <n v="2"/>
    <n v="-2"/>
    <n v="0"/>
    <n v="29"/>
    <n v="1"/>
    <n v="1"/>
    <n v="1"/>
    <n v="0"/>
    <n v="408"/>
    <n v="25"/>
    <s v="Doctoral Degree"/>
    <n v="1"/>
    <n v="4"/>
    <n v="71"/>
    <n v="2"/>
    <n v="1"/>
    <n v="4"/>
    <n v="2546"/>
    <n v="18300"/>
    <n v="5"/>
    <n v="16"/>
    <n v="3"/>
    <n v="2"/>
    <n v="80"/>
    <n v="0"/>
    <n v="6"/>
    <n v="4"/>
    <n v="2"/>
    <n v="2"/>
    <n v="1"/>
    <n v="1"/>
  </r>
  <r>
    <s v="No"/>
    <s v="Non-Travel"/>
    <s v="35 - 44"/>
    <s v="Current Employees"/>
    <s v="R&amp;D"/>
    <s v="Medical"/>
    <s v="STAFF-529"/>
    <n v="529"/>
    <x v="1"/>
    <s v="Research Scientist"/>
    <s v="Married"/>
    <s v="Yes"/>
    <s v="Y"/>
    <n v="2"/>
    <n v="-2"/>
    <n v="0"/>
    <n v="37"/>
    <n v="0"/>
    <m/>
    <n v="0"/>
    <n v="1"/>
    <n v="1063"/>
    <n v="25"/>
    <s v="Doctoral Degree"/>
    <n v="1"/>
    <n v="2"/>
    <n v="72"/>
    <n v="3"/>
    <n v="2"/>
    <n v="3"/>
    <n v="4449"/>
    <n v="23866"/>
    <n v="3"/>
    <n v="15"/>
    <n v="3"/>
    <n v="1"/>
    <n v="80"/>
    <n v="2"/>
    <n v="15"/>
    <n v="3"/>
    <n v="13"/>
    <n v="11"/>
    <n v="10"/>
    <n v="7"/>
  </r>
  <r>
    <s v="No"/>
    <s v="Non-Travel"/>
    <s v="35 - 44"/>
    <s v="Current Employees"/>
    <s v="Sales"/>
    <s v="Medical"/>
    <s v="STAFF-479"/>
    <n v="479"/>
    <x v="1"/>
    <s v="Sales Executive"/>
    <s v="Single"/>
    <s v="No"/>
    <s v="Y"/>
    <n v="6"/>
    <n v="-2"/>
    <n v="0"/>
    <n v="36"/>
    <n v="0"/>
    <m/>
    <n v="0"/>
    <n v="1"/>
    <n v="845"/>
    <n v="1"/>
    <s v="Doctoral Degree"/>
    <n v="1"/>
    <n v="4"/>
    <n v="45"/>
    <n v="3"/>
    <n v="2"/>
    <n v="4"/>
    <n v="6653"/>
    <n v="15276"/>
    <n v="4"/>
    <n v="15"/>
    <n v="3"/>
    <n v="2"/>
    <n v="80"/>
    <n v="0"/>
    <n v="7"/>
    <n v="3"/>
    <n v="1"/>
    <n v="0"/>
    <n v="0"/>
    <n v="0"/>
  </r>
  <r>
    <s v="No"/>
    <s v="Travel_Rarely"/>
    <s v="35 - 44"/>
    <s v="Current Employees"/>
    <s v="R&amp;D"/>
    <s v="Life Sciences"/>
    <s v="STAFF-468"/>
    <n v="468"/>
    <x v="1"/>
    <s v="Research Director"/>
    <s v="Single"/>
    <s v="No"/>
    <s v="Y"/>
    <n v="2"/>
    <n v="-2"/>
    <n v="0"/>
    <n v="42"/>
    <n v="0"/>
    <m/>
    <n v="0"/>
    <n v="1"/>
    <n v="810"/>
    <n v="23"/>
    <s v="Doctoral Degree"/>
    <n v="1"/>
    <n v="1"/>
    <n v="44"/>
    <n v="3"/>
    <n v="4"/>
    <n v="2"/>
    <n v="15992"/>
    <n v="15901"/>
    <n v="2"/>
    <n v="14"/>
    <n v="3"/>
    <n v="2"/>
    <n v="80"/>
    <n v="0"/>
    <n v="16"/>
    <n v="3"/>
    <n v="1"/>
    <n v="0"/>
    <n v="0"/>
    <n v="0"/>
  </r>
  <r>
    <s v="No"/>
    <s v="Travel_Rarely"/>
    <s v="25 - 34"/>
    <s v="Current Employees"/>
    <s v="R&amp;D"/>
    <s v="Other"/>
    <s v="STAFF-455"/>
    <n v="455"/>
    <x v="0"/>
    <s v="Laboratory Technician"/>
    <s v="Single"/>
    <s v="No"/>
    <s v="Y"/>
    <n v="2"/>
    <n v="-2"/>
    <n v="0"/>
    <n v="29"/>
    <n v="0"/>
    <m/>
    <n v="0"/>
    <n v="1"/>
    <n v="738"/>
    <n v="9"/>
    <s v="Doctoral Degree"/>
    <n v="1"/>
    <n v="2"/>
    <n v="30"/>
    <n v="2"/>
    <n v="1"/>
    <n v="4"/>
    <n v="3983"/>
    <n v="7621"/>
    <n v="0"/>
    <n v="17"/>
    <n v="3"/>
    <n v="3"/>
    <n v="80"/>
    <n v="0"/>
    <n v="4"/>
    <n v="3"/>
    <n v="3"/>
    <n v="2"/>
    <n v="2"/>
    <n v="2"/>
  </r>
  <r>
    <s v="No"/>
    <s v="Travel_Rarely"/>
    <s v="45 - 54"/>
    <s v="Current Employees"/>
    <s v="R&amp;D"/>
    <s v="Life Sciences"/>
    <s v="STAFF-447"/>
    <n v="447"/>
    <x v="0"/>
    <s v="Research Director"/>
    <s v="Married"/>
    <s v="No"/>
    <s v="Y"/>
    <n v="2"/>
    <n v="-2"/>
    <n v="0"/>
    <n v="47"/>
    <n v="0"/>
    <m/>
    <n v="0"/>
    <n v="1"/>
    <n v="1482"/>
    <n v="5"/>
    <s v="Doctoral Degree"/>
    <n v="1"/>
    <n v="4"/>
    <n v="42"/>
    <n v="3"/>
    <n v="5"/>
    <n v="2"/>
    <n v="18300"/>
    <n v="16375"/>
    <n v="4"/>
    <n v="11"/>
    <n v="3"/>
    <n v="2"/>
    <n v="80"/>
    <n v="1"/>
    <n v="21"/>
    <n v="3"/>
    <n v="3"/>
    <n v="2"/>
    <n v="1"/>
    <n v="1"/>
  </r>
  <r>
    <s v="No"/>
    <s v="Non-Travel"/>
    <s v="35 - 44"/>
    <s v="Current Employees"/>
    <s v="R&amp;D"/>
    <s v="Life Sciences"/>
    <s v="STAFF-287"/>
    <n v="287"/>
    <x v="0"/>
    <s v="Healthcare Representative"/>
    <s v="Married"/>
    <s v="No"/>
    <s v="Y"/>
    <n v="5"/>
    <n v="-2"/>
    <n v="0"/>
    <n v="40"/>
    <n v="0"/>
    <m/>
    <n v="0"/>
    <n v="1"/>
    <n v="1151"/>
    <n v="9"/>
    <s v="Doctoral Degree"/>
    <n v="1"/>
    <n v="4"/>
    <n v="63"/>
    <n v="2"/>
    <n v="2"/>
    <n v="2"/>
    <n v="4876"/>
    <n v="14242"/>
    <n v="9"/>
    <n v="14"/>
    <n v="3"/>
    <n v="4"/>
    <n v="80"/>
    <n v="1"/>
    <n v="5"/>
    <n v="1"/>
    <n v="3"/>
    <n v="2"/>
    <n v="0"/>
    <n v="2"/>
  </r>
  <r>
    <s v="No"/>
    <s v="Travel_Rarely"/>
    <s v="25 - 34"/>
    <s v="Current Employees"/>
    <s v="R&amp;D"/>
    <s v="Life Sciences"/>
    <s v="STAFF-231"/>
    <n v="231"/>
    <x v="0"/>
    <s v="Research Scientist"/>
    <s v="Single"/>
    <s v="No"/>
    <s v="Y"/>
    <n v="2"/>
    <n v="-2"/>
    <n v="0"/>
    <n v="32"/>
    <n v="0"/>
    <m/>
    <n v="0"/>
    <n v="1"/>
    <n v="120"/>
    <n v="6"/>
    <s v="Doctoral Degree"/>
    <n v="1"/>
    <n v="3"/>
    <n v="43"/>
    <n v="3"/>
    <n v="1"/>
    <n v="2"/>
    <n v="3038"/>
    <n v="12430"/>
    <n v="3"/>
    <n v="20"/>
    <n v="4"/>
    <n v="1"/>
    <n v="80"/>
    <n v="0"/>
    <n v="8"/>
    <n v="3"/>
    <n v="5"/>
    <n v="4"/>
    <n v="1"/>
    <n v="4"/>
  </r>
  <r>
    <s v="No"/>
    <s v="Travel_Rarely"/>
    <s v="35 - 44"/>
    <s v="Current Employees"/>
    <s v="Sales"/>
    <s v="Marketing"/>
    <s v="STAFF-204"/>
    <n v="204"/>
    <x v="0"/>
    <s v="Sales Executive"/>
    <s v="Married"/>
    <s v="No"/>
    <s v="Y"/>
    <n v="3"/>
    <n v="-2"/>
    <n v="0"/>
    <n v="35"/>
    <n v="0"/>
    <m/>
    <n v="0"/>
    <n v="1"/>
    <n v="662"/>
    <n v="1"/>
    <s v="Doctoral Degree"/>
    <n v="1"/>
    <n v="3"/>
    <n v="94"/>
    <n v="3"/>
    <n v="3"/>
    <n v="3"/>
    <n v="7295"/>
    <n v="11439"/>
    <n v="1"/>
    <n v="13"/>
    <n v="3"/>
    <n v="1"/>
    <n v="80"/>
    <n v="2"/>
    <n v="10"/>
    <n v="3"/>
    <n v="10"/>
    <n v="8"/>
    <n v="0"/>
    <n v="6"/>
  </r>
  <r>
    <s v="No"/>
    <s v="Travel_Rarely"/>
    <s v="35 - 44"/>
    <s v="Current Employees"/>
    <s v="R&amp;D"/>
    <s v="Technical Degree"/>
    <s v="STAFF-193"/>
    <n v="193"/>
    <x v="1"/>
    <s v="Research Scientist"/>
    <s v="Single"/>
    <s v="Yes"/>
    <s v="Y"/>
    <n v="2"/>
    <n v="-2"/>
    <n v="0"/>
    <n v="38"/>
    <n v="0"/>
    <m/>
    <n v="0"/>
    <n v="1"/>
    <n v="364"/>
    <n v="3"/>
    <s v="Doctoral Degree"/>
    <n v="1"/>
    <n v="4"/>
    <n v="32"/>
    <n v="3"/>
    <n v="2"/>
    <n v="3"/>
    <n v="4317"/>
    <n v="2302"/>
    <n v="3"/>
    <n v="20"/>
    <n v="4"/>
    <n v="2"/>
    <n v="80"/>
    <n v="0"/>
    <n v="19"/>
    <n v="3"/>
    <n v="3"/>
    <n v="2"/>
    <n v="2"/>
    <n v="2"/>
  </r>
  <r>
    <s v="No"/>
    <s v="Travel_Frequently"/>
    <s v="35 - 44"/>
    <s v="Current Employees"/>
    <s v="R&amp;D"/>
    <s v="Life Sciences"/>
    <s v="STAFF-79"/>
    <n v="79"/>
    <x v="1"/>
    <s v="Laboratory Technician"/>
    <s v="Single"/>
    <s v="No"/>
    <s v="Y"/>
    <n v="2"/>
    <n v="-2"/>
    <n v="0"/>
    <n v="38"/>
    <n v="0"/>
    <m/>
    <n v="0"/>
    <n v="1"/>
    <n v="653"/>
    <n v="29"/>
    <s v="Doctoral Degree"/>
    <n v="1"/>
    <n v="4"/>
    <n v="50"/>
    <n v="3"/>
    <n v="2"/>
    <n v="2"/>
    <n v="2406"/>
    <n v="5456"/>
    <n v="1"/>
    <n v="11"/>
    <n v="3"/>
    <n v="4"/>
    <n v="80"/>
    <n v="0"/>
    <n v="10"/>
    <n v="3"/>
    <n v="10"/>
    <n v="3"/>
    <n v="9"/>
    <n v="9"/>
  </r>
  <r>
    <s v="No"/>
    <s v="Travel_Frequently"/>
    <s v="35 - 44"/>
    <s v="Current Employees"/>
    <s v="Sales"/>
    <s v="Life Sciences"/>
    <s v="STAFF-74"/>
    <n v="74"/>
    <x v="0"/>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Sales"/>
    <s v="Marketing"/>
    <s v="STAFF-68"/>
    <n v="68"/>
    <x v="1"/>
    <s v="Sales Executive"/>
    <s v="Divorced"/>
    <s v="Yes"/>
    <s v="Y"/>
    <n v="2"/>
    <n v="-2"/>
    <n v="0"/>
    <n v="44"/>
    <n v="0"/>
    <m/>
    <n v="0"/>
    <n v="1"/>
    <n v="1488"/>
    <n v="1"/>
    <s v="Doctoral Degree"/>
    <n v="1"/>
    <n v="2"/>
    <n v="75"/>
    <n v="3"/>
    <n v="2"/>
    <n v="4"/>
    <n v="5454"/>
    <n v="4009"/>
    <n v="5"/>
    <n v="21"/>
    <n v="4"/>
    <n v="3"/>
    <n v="80"/>
    <n v="1"/>
    <n v="9"/>
    <n v="2"/>
    <n v="4"/>
    <n v="3"/>
    <n v="1"/>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1E98C8-4F8F-427D-B2A2-C26DE06CB448}"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E2BB7A-9CDD-44F8-A615-1417528D7682}"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16" subtotal="average" baseField="0" baseItem="832"/>
    <dataField name="Sum of Employee Count" fld="24" baseField="0" baseItem="0"/>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CB1DC0-A23D-415A-A69A-2A90A8D0EE19}" name="PivotTable6"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358" numFmtId="170"/>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8D0F63-C70A-413E-AD26-A3C2035F566B}" name="PivotTable8"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6F282C-02A0-4DE2-A82D-63C25B24FC1D}" name="PivotTable9"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0279B3-58AF-4951-B687-0DEA5F147FBA}" name="PivotTable10"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9F7F5A-1B26-4F0D-A64A-13054DF8656F}" name="PivotTable1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66E662-3AB9-430C-8CAC-4DC80B88D5FE}" name="PivotTable1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D0EA301-A1F8-48AC-AB66-F17E46A86822}" name="PivotTable1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8A7D6DC-F879-4CA9-AE2C-951A829001C9}" sourceName="Gender">
  <pivotTables>
    <pivotTable tabId="4" name="PivotTable1"/>
    <pivotTable tabId="12" name="PivotTable8"/>
    <pivotTable tabId="13" name="PivotTable9"/>
    <pivotTable tabId="14" name="PivotTable10"/>
    <pivotTable tabId="10" name="PivotTable6"/>
    <pivotTable tabId="17" name="PivotTable12"/>
    <pivotTable tabId="15" name="PivotTable11"/>
    <pivotTable tabId="18" name="PivotTable13"/>
  </pivotTables>
  <data>
    <tabular pivotCacheId="17770207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82AEECA-AFCE-40AE-9B37-052A29B0222D}" sourceName="Department">
  <pivotTables>
    <pivotTable tabId="12" name="PivotTable8"/>
    <pivotTable tabId="13" name="PivotTable9"/>
    <pivotTable tabId="14" name="PivotTable10"/>
    <pivotTable tabId="4" name="PivotTable1"/>
    <pivotTable tabId="10" name="PivotTable6"/>
    <pivotTable tabId="17" name="PivotTable12"/>
    <pivotTable tabId="15" name="PivotTable11"/>
    <pivotTable tabId="18" name="PivotTable13"/>
  </pivotTables>
  <data>
    <tabular pivotCacheId="177702070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B92D1BB-0B78-43C8-BAB4-A18E5629395C}" sourceName="Education Field">
  <pivotTables>
    <pivotTable tabId="14" name="PivotTable10"/>
    <pivotTable tabId="17" name="PivotTable12"/>
    <pivotTable tabId="13" name="PivotTable9"/>
    <pivotTable tabId="18" name="PivotTable13"/>
    <pivotTable tabId="12" name="PivotTable8"/>
    <pivotTable tabId="4" name="PivotTable1"/>
    <pivotTable tabId="15" name="PivotTable11"/>
    <pivotTable tabId="10" name="PivotTable6"/>
  </pivotTables>
  <data>
    <tabular pivotCacheId="177702070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A70B601-56AA-4D72-9A68-4E8D6B1AC681}" cache="Slicer_Gender1" caption="Gender" style="Slicer Style 1" rowHeight="241300"/>
  <slicer name="Gender 3" xr10:uid="{254AF0E4-9E63-403A-B73C-B876603DAF3A}" cache="Slicer_Gender1" caption="Gender" style="Slicer Style 1" rowHeight="241300"/>
  <slicer name="Department" xr10:uid="{5BF9DE0A-4E8B-49A6-863D-5E845C23E332}" cache="Slicer_Department" caption="Department" style="Slicer Style 1" rowHeight="241300"/>
  <slicer name="Education Field 1" xr10:uid="{0D163D60-B8E1-4348-8D98-52140E47E32A}" cache="Slicer_Education_Field1" caption="Education Fiel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0B1D2-1096-4800-BA19-DC0B17185D16}" name="Table_1" displayName="Table_1" ref="A1:AR1471">
  <autoFilter ref="A1:AR1471" xr:uid="{6D80B1D2-1096-4800-BA19-DC0B17185D16}"/>
  <tableColumns count="44">
    <tableColumn id="1" xr3:uid="{A6CBC3D6-3754-48E4-9CAA-6A0F0DB4009E}" name="Attrition"/>
    <tableColumn id="2" xr3:uid="{17BA0B1F-F5EE-48A8-8490-20C105E60967}" name="Business Travel"/>
    <tableColumn id="3" xr3:uid="{6234A390-A361-4E05-9DAD-9C0FB09B9054}" name="CF_age band"/>
    <tableColumn id="4" xr3:uid="{BB31B13D-CABD-4186-9BF3-66F0ECD2C492}" name="CF_attrition label"/>
    <tableColumn id="5" xr3:uid="{416569B2-A5E0-4783-9208-14701A25475A}" name="Department"/>
    <tableColumn id="6" xr3:uid="{8B6FB25C-2D7F-4C56-8564-C21928F36FD6}" name="Education Field"/>
    <tableColumn id="7" xr3:uid="{83E6036B-519F-429F-A0F5-B5B2A2F14F74}" name="emp no"/>
    <tableColumn id="8" xr3:uid="{9F9CACFA-212A-4EEA-986E-29D2FAA35DE4}" name="Employee Number"/>
    <tableColumn id="9" xr3:uid="{DECA0C11-4338-4F07-B86C-158354542CE5}" name="Gender"/>
    <tableColumn id="10" xr3:uid="{7705F026-AE45-495A-A1CA-082E38585172}" name="Job Role"/>
    <tableColumn id="11" xr3:uid="{CEB88602-788D-4B37-8337-E213A3ABD410}" name="Marital Status"/>
    <tableColumn id="12" xr3:uid="{290099B5-107B-43EB-9E5F-825905509598}" name="Over Time"/>
    <tableColumn id="13" xr3:uid="{65BAF6B1-361B-45FE-9CCA-3A5DEB0563E1}" name="Over18"/>
    <tableColumn id="14" xr3:uid="{FDA509C7-D469-4B69-8FCA-E5811947C6FD}" name="Training Times Last Year"/>
    <tableColumn id="15" xr3:uid="{0F3C29F5-79BC-4A8D-9061-4ED56CC88E99}" name="-2"/>
    <tableColumn id="16" xr3:uid="{19C50AB8-1909-4C02-82F6-179AE0174D68}" name="0"/>
    <tableColumn id="17" xr3:uid="{CC337782-42E3-483F-93EC-385634AF574A}" name="Age"/>
    <tableColumn id="18" xr3:uid="{EB7CF9CE-1D98-4CB4-868E-97B145F27CD9}" name="CF_attrition count"/>
    <tableColumn id="19" xr3:uid="{09100D4F-878C-4C80-BF43-54C9FE129ABF}" name="CF_attrition counts"/>
    <tableColumn id="20" xr3:uid="{75ECE360-C746-49BA-9545-5411ACEBCF05}" name="CF_attrition rate"/>
    <tableColumn id="21" xr3:uid="{46A40552-B66A-43F4-9272-24973663C7F3}" name="CF_current Employee"/>
    <tableColumn id="22" xr3:uid="{3D042F9B-8045-40B2-B9DB-F00D887338F9}" name="Daily Rate"/>
    <tableColumn id="23" xr3:uid="{4EF9975B-96ED-442A-9891-E36E56C3A390}" name="Distance From Home"/>
    <tableColumn id="24" xr3:uid="{3174CFAD-B95B-4E7D-9503-B7E26B128BC2}" name="Education"/>
    <tableColumn id="25" xr3:uid="{CF8F2346-1843-4D42-BDC3-6D49E6FE9908}" name="Employee Count"/>
    <tableColumn id="26" xr3:uid="{306FEA0E-CC29-4065-AE8C-1FC73C290A12}" name="Environment Satisfaction"/>
    <tableColumn id="27" xr3:uid="{7E354BEE-D3CA-4571-A1C6-1DD7C4BCD10D}" name="Hourly Rate"/>
    <tableColumn id="28" xr3:uid="{D6E1C5BA-E971-4D0F-A63F-7D93281D701A}" name="Job Involvement"/>
    <tableColumn id="29" xr3:uid="{78E471D2-D7F3-4940-9FFE-D3CB90BE37A6}" name="Job Level"/>
    <tableColumn id="30" xr3:uid="{93BB7B76-8023-464F-823A-D377D612EE05}" name="Job Satisfaction"/>
    <tableColumn id="31" xr3:uid="{CF4F6051-AAFF-45B6-8EEB-C54237E67365}" name="Monthly Income"/>
    <tableColumn id="32" xr3:uid="{8D57E55C-267A-44A2-B3CF-A66A6F156ABE}" name="Monthly Rate"/>
    <tableColumn id="33" xr3:uid="{B4389265-6942-481F-99E8-54D840D2CCA0}" name="Num Companies Worked"/>
    <tableColumn id="34" xr3:uid="{80718C54-1F73-4167-9931-8132B45ED454}" name="Percent Salary Hike"/>
    <tableColumn id="35" xr3:uid="{E1B0FAC5-BAA4-4ADA-BDAD-7D106FC924E7}" name="Performance Rating"/>
    <tableColumn id="36" xr3:uid="{EE18E56B-6CBA-465C-8F17-FDE75286CD47}" name="Relationship Satisfaction"/>
    <tableColumn id="37" xr3:uid="{86C87DF8-0E78-488B-A327-C8EFE1255A11}" name="Standard Hours"/>
    <tableColumn id="38" xr3:uid="{E12AD51C-FD07-403B-BBAA-FB9D1C0953D3}" name="Stock Option Level"/>
    <tableColumn id="39" xr3:uid="{F19ED15F-28A7-4286-BD3A-344ED2D11BF1}" name="Total Working Years"/>
    <tableColumn id="40" xr3:uid="{DA2FF13D-7162-4CB7-B89A-251FFE7D0A6D}" name="Work Life Balance"/>
    <tableColumn id="41" xr3:uid="{B59AF8FF-AB8D-4E09-ADC1-327A3479E2B1}" name="Years At Company"/>
    <tableColumn id="42" xr3:uid="{9549D60E-A507-454A-8306-8EB0EC21D727}" name="Years In Current Role"/>
    <tableColumn id="43" xr3:uid="{D9A7071B-28EB-4184-B23D-997F15308ECA}" name="Years Since Last Promotion"/>
    <tableColumn id="44" xr3:uid="{9DC7A619-A4EA-4826-BA59-4BB49A0CBCB8}"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452A-7D1F-4DDA-8AAE-2648D8EB38AE}">
  <dimension ref="A3:C20"/>
  <sheetViews>
    <sheetView workbookViewId="0">
      <selection activeCell="A3" sqref="A3"/>
    </sheetView>
  </sheetViews>
  <sheetFormatPr defaultRowHeight="15" x14ac:dyDescent="0.25"/>
  <sheetData>
    <row r="3" spans="1:3" x14ac:dyDescent="0.25">
      <c r="A3" s="2"/>
      <c r="B3" s="3"/>
      <c r="C3" s="4"/>
    </row>
    <row r="4" spans="1:3" x14ac:dyDescent="0.25">
      <c r="A4" s="5"/>
      <c r="B4" s="6"/>
      <c r="C4" s="7"/>
    </row>
    <row r="5" spans="1:3" x14ac:dyDescent="0.25">
      <c r="A5" s="5"/>
      <c r="B5" s="6"/>
      <c r="C5" s="7"/>
    </row>
    <row r="6" spans="1:3" x14ac:dyDescent="0.25">
      <c r="A6" s="5"/>
      <c r="B6" s="6"/>
      <c r="C6" s="7"/>
    </row>
    <row r="7" spans="1:3" x14ac:dyDescent="0.25">
      <c r="A7" s="5"/>
      <c r="B7" s="6"/>
      <c r="C7" s="7"/>
    </row>
    <row r="8" spans="1:3" x14ac:dyDescent="0.25">
      <c r="A8" s="5"/>
      <c r="B8" s="6"/>
      <c r="C8" s="7"/>
    </row>
    <row r="9" spans="1:3" x14ac:dyDescent="0.25">
      <c r="A9" s="5"/>
      <c r="B9" s="6"/>
      <c r="C9" s="7"/>
    </row>
    <row r="10" spans="1:3" x14ac:dyDescent="0.25">
      <c r="A10" s="5"/>
      <c r="B10" s="6"/>
      <c r="C10" s="7"/>
    </row>
    <row r="11" spans="1:3" x14ac:dyDescent="0.25">
      <c r="A11" s="5"/>
      <c r="B11" s="6"/>
      <c r="C11" s="7"/>
    </row>
    <row r="12" spans="1:3" x14ac:dyDescent="0.25">
      <c r="A12" s="5"/>
      <c r="B12" s="6"/>
      <c r="C12" s="7"/>
    </row>
    <row r="13" spans="1:3" x14ac:dyDescent="0.25">
      <c r="A13" s="5"/>
      <c r="B13" s="6"/>
      <c r="C13" s="7"/>
    </row>
    <row r="14" spans="1:3" x14ac:dyDescent="0.25">
      <c r="A14" s="5"/>
      <c r="B14" s="6"/>
      <c r="C14" s="7"/>
    </row>
    <row r="15" spans="1:3" x14ac:dyDescent="0.25">
      <c r="A15" s="5"/>
      <c r="B15" s="6"/>
      <c r="C15" s="7"/>
    </row>
    <row r="16" spans="1:3" x14ac:dyDescent="0.25">
      <c r="A16" s="5"/>
      <c r="B16" s="6"/>
      <c r="C16" s="7"/>
    </row>
    <row r="17" spans="1:3" x14ac:dyDescent="0.25">
      <c r="A17" s="5"/>
      <c r="B17" s="6"/>
      <c r="C17" s="7"/>
    </row>
    <row r="18" spans="1:3" x14ac:dyDescent="0.25">
      <c r="A18" s="5"/>
      <c r="B18" s="6"/>
      <c r="C18" s="7"/>
    </row>
    <row r="19" spans="1:3" x14ac:dyDescent="0.25">
      <c r="A19" s="5"/>
      <c r="B19" s="6"/>
      <c r="C19" s="7"/>
    </row>
    <row r="20" spans="1:3" x14ac:dyDescent="0.25">
      <c r="A20" s="8"/>
      <c r="B20" s="9"/>
      <c r="C2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BD84B-0A58-46FC-AA2C-D1DBA60C2B8A}">
  <dimension ref="A3:E8"/>
  <sheetViews>
    <sheetView workbookViewId="0">
      <selection activeCell="AB20" sqref="AB20"/>
    </sheetView>
  </sheetViews>
  <sheetFormatPr defaultRowHeight="15" x14ac:dyDescent="0.25"/>
  <cols>
    <col min="1" max="1" width="14.5703125" bestFit="1" customWidth="1"/>
    <col min="2" max="2" width="22.5703125" bestFit="1" customWidth="1"/>
    <col min="3" max="3" width="23.85546875" bestFit="1" customWidth="1"/>
    <col min="4" max="4" width="6.42578125" bestFit="1" customWidth="1"/>
    <col min="5" max="5" width="17.42578125" bestFit="1" customWidth="1"/>
    <col min="6" max="6" width="16.7109375" bestFit="1" customWidth="1"/>
    <col min="7" max="7" width="4.140625" bestFit="1" customWidth="1"/>
    <col min="8" max="8" width="11.28515625" bestFit="1" customWidth="1"/>
  </cols>
  <sheetData>
    <row r="3" spans="1:5" x14ac:dyDescent="0.25">
      <c r="A3" t="s">
        <v>1554</v>
      </c>
      <c r="B3" t="s">
        <v>1555</v>
      </c>
      <c r="C3" t="s">
        <v>1556</v>
      </c>
    </row>
    <row r="4" spans="1:5" x14ac:dyDescent="0.25">
      <c r="A4" s="11">
        <v>36.923809523809524</v>
      </c>
      <c r="B4" s="11">
        <v>1470</v>
      </c>
      <c r="C4" s="11">
        <v>237</v>
      </c>
    </row>
    <row r="6" spans="1:5" x14ac:dyDescent="0.25">
      <c r="A6" s="12" t="s">
        <v>1554</v>
      </c>
      <c r="B6" s="12" t="s">
        <v>1555</v>
      </c>
      <c r="C6" s="12" t="s">
        <v>1556</v>
      </c>
      <c r="D6" t="s">
        <v>1557</v>
      </c>
      <c r="E6" s="14" t="s">
        <v>1558</v>
      </c>
    </row>
    <row r="8" spans="1:5" x14ac:dyDescent="0.25">
      <c r="A8">
        <f>ROUND(GETPIVOTDATA("Average of Age",$A$3),0)</f>
        <v>37</v>
      </c>
      <c r="B8">
        <f>GETPIVOTDATA("Sum of Employee Count",$A$3)</f>
        <v>1470</v>
      </c>
      <c r="C8">
        <f>GETPIVOTDATA("Sum of CF_attrition count",$A$3)</f>
        <v>237</v>
      </c>
      <c r="D8">
        <f>B8-C8</f>
        <v>1233</v>
      </c>
      <c r="E8" s="15">
        <f>ROUND((C8/B8),2)</f>
        <v>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44EE5-3038-47D1-B81C-4A27FBD364CB}">
  <dimension ref="A3:B7"/>
  <sheetViews>
    <sheetView workbookViewId="0">
      <selection activeCell="A4" sqref="A4"/>
    </sheetView>
  </sheetViews>
  <sheetFormatPr defaultRowHeight="15" x14ac:dyDescent="0.25"/>
  <cols>
    <col min="1" max="1" width="25.140625" bestFit="1" customWidth="1"/>
  </cols>
  <sheetData>
    <row r="3" spans="1:2" x14ac:dyDescent="0.25">
      <c r="A3" t="s">
        <v>1562</v>
      </c>
    </row>
    <row r="4" spans="1:2" x14ac:dyDescent="0.25">
      <c r="A4" s="18">
        <v>2.6265306122448981</v>
      </c>
    </row>
    <row r="6" spans="1:2" x14ac:dyDescent="0.25">
      <c r="A6" t="s">
        <v>1563</v>
      </c>
      <c r="B6" s="18">
        <f>GETPIVOTDATA("Job Satisfaction",$A$3)</f>
        <v>2.6265306122448981</v>
      </c>
    </row>
    <row r="7" spans="1:2" x14ac:dyDescent="0.25">
      <c r="A7" t="s">
        <v>1564</v>
      </c>
      <c r="B7" s="18">
        <f>4-B6</f>
        <v>1.3734693877551019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E13A-12B1-49AC-8E10-9DDFA1515055}">
  <dimension ref="A3:C10"/>
  <sheetViews>
    <sheetView workbookViewId="0">
      <selection activeCell="C4" sqref="C4"/>
    </sheetView>
  </sheetViews>
  <sheetFormatPr defaultRowHeight="15" x14ac:dyDescent="0.25"/>
  <cols>
    <col min="1" max="1" width="13.140625" bestFit="1" customWidth="1"/>
    <col min="2" max="2" width="15.85546875" bestFit="1" customWidth="1"/>
  </cols>
  <sheetData>
    <row r="3" spans="1:3" x14ac:dyDescent="0.25">
      <c r="A3" s="16" t="s">
        <v>1560</v>
      </c>
      <c r="B3" t="s">
        <v>1565</v>
      </c>
    </row>
    <row r="4" spans="1:3" x14ac:dyDescent="0.25">
      <c r="A4" s="17" t="s">
        <v>51</v>
      </c>
      <c r="B4" s="11">
        <v>588</v>
      </c>
      <c r="C4">
        <f>IF(A4="Female",B10,B9)</f>
        <v>588</v>
      </c>
    </row>
    <row r="5" spans="1:3" x14ac:dyDescent="0.25">
      <c r="A5" s="17" t="s">
        <v>62</v>
      </c>
      <c r="B5" s="11">
        <v>882</v>
      </c>
    </row>
    <row r="6" spans="1:3" x14ac:dyDescent="0.25">
      <c r="A6" s="17" t="s">
        <v>1559</v>
      </c>
      <c r="B6" s="11">
        <v>1470</v>
      </c>
    </row>
    <row r="9" spans="1:3" x14ac:dyDescent="0.25">
      <c r="A9" s="17" t="s">
        <v>62</v>
      </c>
      <c r="B9">
        <f>GETPIVOTDATA("Gender",$A$3,"Gender","Male")</f>
        <v>882</v>
      </c>
    </row>
    <row r="10" spans="1:3" x14ac:dyDescent="0.25">
      <c r="A10" s="17" t="s">
        <v>51</v>
      </c>
      <c r="B10">
        <f>GETPIVOTDATA("Gender",$A$3,"Gender","Female")</f>
        <v>588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DCA2-91F0-485C-9D05-9D4E27A52D73}">
  <dimension ref="A3:B16"/>
  <sheetViews>
    <sheetView workbookViewId="0">
      <selection activeCell="G21" sqref="G21"/>
    </sheetView>
  </sheetViews>
  <sheetFormatPr defaultRowHeight="15" x14ac:dyDescent="0.25"/>
  <cols>
    <col min="1" max="1" width="17.42578125" bestFit="1" customWidth="1"/>
    <col min="2" max="2" width="16.7109375" bestFit="1" customWidth="1"/>
  </cols>
  <sheetData>
    <row r="3" spans="1:2" x14ac:dyDescent="0.25">
      <c r="A3" s="16" t="s">
        <v>1560</v>
      </c>
      <c r="B3" t="s">
        <v>1561</v>
      </c>
    </row>
    <row r="4" spans="1:2" x14ac:dyDescent="0.25">
      <c r="A4" s="17" t="s">
        <v>134</v>
      </c>
      <c r="B4" s="11">
        <v>48</v>
      </c>
    </row>
    <row r="5" spans="1:2" x14ac:dyDescent="0.25">
      <c r="A5" s="17" t="s">
        <v>65</v>
      </c>
      <c r="B5" s="11">
        <v>170</v>
      </c>
    </row>
    <row r="6" spans="1:2" x14ac:dyDescent="0.25">
      <c r="A6" s="17" t="s">
        <v>55</v>
      </c>
      <c r="B6" s="11">
        <v>282</v>
      </c>
    </row>
    <row r="7" spans="1:2" x14ac:dyDescent="0.25">
      <c r="A7" s="17" t="s">
        <v>71</v>
      </c>
      <c r="B7" s="11">
        <v>398</v>
      </c>
    </row>
    <row r="8" spans="1:2" x14ac:dyDescent="0.25">
      <c r="A8" s="17" t="s">
        <v>77</v>
      </c>
      <c r="B8" s="11">
        <v>572</v>
      </c>
    </row>
    <row r="9" spans="1:2" x14ac:dyDescent="0.25">
      <c r="A9" s="17" t="s">
        <v>1559</v>
      </c>
      <c r="B9" s="11">
        <v>1470</v>
      </c>
    </row>
    <row r="12" spans="1:2" x14ac:dyDescent="0.25">
      <c r="A12" t="s">
        <v>134</v>
      </c>
      <c r="B12">
        <f>GETPIVOTDATA("Attrition",$A$3,"Education","Doctoral Degree")</f>
        <v>48</v>
      </c>
    </row>
    <row r="13" spans="1:2" x14ac:dyDescent="0.25">
      <c r="A13" t="s">
        <v>65</v>
      </c>
      <c r="B13">
        <f>GETPIVOTDATA("Attrition",$A$3,"Education","High School")</f>
        <v>170</v>
      </c>
    </row>
    <row r="14" spans="1:2" x14ac:dyDescent="0.25">
      <c r="A14" t="s">
        <v>55</v>
      </c>
      <c r="B14">
        <f>GETPIVOTDATA("Attrition",$A$3,"Education","Associates Degree")</f>
        <v>282</v>
      </c>
    </row>
    <row r="15" spans="1:2" x14ac:dyDescent="0.25">
      <c r="A15" t="s">
        <v>71</v>
      </c>
      <c r="B15">
        <f>GETPIVOTDATA("Attrition",$A$3,"Education","Master's Degree")</f>
        <v>398</v>
      </c>
    </row>
    <row r="16" spans="1:2" x14ac:dyDescent="0.25">
      <c r="A16" t="s">
        <v>77</v>
      </c>
      <c r="B16">
        <f>GETPIVOTDATA("Attrition",$A$3,"Education","Bachelor's Degree")</f>
        <v>572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34A94-074D-42FC-9607-E61DC3FE7D2F}">
  <dimension ref="A3:B23"/>
  <sheetViews>
    <sheetView topLeftCell="A3" workbookViewId="0">
      <selection activeCell="B6" sqref="B6"/>
    </sheetView>
  </sheetViews>
  <sheetFormatPr defaultRowHeight="15" x14ac:dyDescent="0.25"/>
  <cols>
    <col min="1" max="1" width="25" bestFit="1" customWidth="1"/>
    <col min="2" max="2" width="23.85546875" bestFit="1" customWidth="1"/>
  </cols>
  <sheetData>
    <row r="3" spans="1:2" x14ac:dyDescent="0.25">
      <c r="A3" s="16" t="s">
        <v>1560</v>
      </c>
      <c r="B3" t="s">
        <v>1556</v>
      </c>
    </row>
    <row r="4" spans="1:2" x14ac:dyDescent="0.25">
      <c r="A4" s="17" t="s">
        <v>83</v>
      </c>
      <c r="B4" s="11">
        <v>9</v>
      </c>
    </row>
    <row r="5" spans="1:2" x14ac:dyDescent="0.25">
      <c r="A5" s="17" t="s">
        <v>163</v>
      </c>
      <c r="B5" s="11">
        <v>12</v>
      </c>
    </row>
    <row r="6" spans="1:2" x14ac:dyDescent="0.25">
      <c r="A6" s="17" t="s">
        <v>68</v>
      </c>
      <c r="B6" s="11">
        <v>62</v>
      </c>
    </row>
    <row r="7" spans="1:2" x14ac:dyDescent="0.25">
      <c r="A7" s="17" t="s">
        <v>95</v>
      </c>
      <c r="B7" s="11">
        <v>5</v>
      </c>
    </row>
    <row r="8" spans="1:2" x14ac:dyDescent="0.25">
      <c r="A8" s="17" t="s">
        <v>81</v>
      </c>
      <c r="B8" s="11">
        <v>10</v>
      </c>
    </row>
    <row r="9" spans="1:2" x14ac:dyDescent="0.25">
      <c r="A9" s="17" t="s">
        <v>101</v>
      </c>
      <c r="B9" s="11">
        <v>2</v>
      </c>
    </row>
    <row r="10" spans="1:2" x14ac:dyDescent="0.25">
      <c r="A10" s="17" t="s">
        <v>63</v>
      </c>
      <c r="B10" s="11">
        <v>47</v>
      </c>
    </row>
    <row r="11" spans="1:2" x14ac:dyDescent="0.25">
      <c r="A11" s="17" t="s">
        <v>52</v>
      </c>
      <c r="B11" s="11">
        <v>57</v>
      </c>
    </row>
    <row r="12" spans="1:2" x14ac:dyDescent="0.25">
      <c r="A12" s="17" t="s">
        <v>99</v>
      </c>
      <c r="B12" s="11">
        <v>33</v>
      </c>
    </row>
    <row r="13" spans="1:2" x14ac:dyDescent="0.25">
      <c r="A13" s="17" t="s">
        <v>1559</v>
      </c>
      <c r="B13" s="11">
        <v>237</v>
      </c>
    </row>
    <row r="15" spans="1:2" x14ac:dyDescent="0.25">
      <c r="A15" s="17" t="s">
        <v>83</v>
      </c>
      <c r="B15" s="11">
        <f>GETPIVOTDATA("CF_attrition count",$A$3,"Job Role","Healthcare Representative")</f>
        <v>9</v>
      </c>
    </row>
    <row r="16" spans="1:2" x14ac:dyDescent="0.25">
      <c r="A16" s="17" t="s">
        <v>163</v>
      </c>
      <c r="B16" s="11">
        <f>GETPIVOTDATA("CF_attrition count",$A$3,"Job Role","Human Resources")</f>
        <v>12</v>
      </c>
    </row>
    <row r="17" spans="1:2" x14ac:dyDescent="0.25">
      <c r="A17" s="17" t="s">
        <v>68</v>
      </c>
      <c r="B17" s="11">
        <f>GETPIVOTDATA("CF_attrition count",$A$3,"Job Role","Laboratory Technician")</f>
        <v>62</v>
      </c>
    </row>
    <row r="18" spans="1:2" x14ac:dyDescent="0.25">
      <c r="A18" s="17" t="s">
        <v>95</v>
      </c>
      <c r="B18" s="11">
        <f>GETPIVOTDATA("CF_attrition count",$A$3,"Job Role","Manager")</f>
        <v>5</v>
      </c>
    </row>
    <row r="19" spans="1:2" x14ac:dyDescent="0.25">
      <c r="A19" s="17" t="s">
        <v>81</v>
      </c>
      <c r="B19" s="11">
        <f>GETPIVOTDATA("CF_attrition count",$A$3,"Job Role","Manufacturing Director")</f>
        <v>10</v>
      </c>
    </row>
    <row r="20" spans="1:2" x14ac:dyDescent="0.25">
      <c r="A20" s="17" t="s">
        <v>101</v>
      </c>
      <c r="B20" s="11">
        <f>GETPIVOTDATA("CF_attrition count",$A$3,"Job Role","Research Director")</f>
        <v>2</v>
      </c>
    </row>
    <row r="21" spans="1:2" x14ac:dyDescent="0.25">
      <c r="A21" s="17" t="s">
        <v>63</v>
      </c>
      <c r="B21" s="11">
        <f>GETPIVOTDATA("CF_attrition count",$A$3,"Job Role","Research Scientist")</f>
        <v>47</v>
      </c>
    </row>
    <row r="22" spans="1:2" x14ac:dyDescent="0.25">
      <c r="A22" s="17" t="s">
        <v>52</v>
      </c>
      <c r="B22" s="11">
        <f>GETPIVOTDATA("CF_attrition count",$A$3,"Job Role","Sales Executive")</f>
        <v>57</v>
      </c>
    </row>
    <row r="23" spans="1:2" x14ac:dyDescent="0.25">
      <c r="A23" s="17" t="s">
        <v>99</v>
      </c>
      <c r="B23" s="11">
        <f>GETPIVOTDATA("CF_attrition count",$A$3,"Job Role","Sales Representative")</f>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CAA6-95C6-4A78-AF3E-D0CC3D6D7B15}">
  <dimension ref="A3:B7"/>
  <sheetViews>
    <sheetView workbookViewId="0">
      <selection activeCell="M12" sqref="M12"/>
    </sheetView>
  </sheetViews>
  <sheetFormatPr defaultRowHeight="15" x14ac:dyDescent="0.25"/>
  <cols>
    <col min="1" max="1" width="13.140625" bestFit="1" customWidth="1"/>
    <col min="2" max="2" width="23.85546875" bestFit="1" customWidth="1"/>
  </cols>
  <sheetData>
    <row r="3" spans="1:2" x14ac:dyDescent="0.25">
      <c r="A3" s="16" t="s">
        <v>1560</v>
      </c>
      <c r="B3" t="s">
        <v>1556</v>
      </c>
    </row>
    <row r="4" spans="1:2" x14ac:dyDescent="0.25">
      <c r="A4" s="17" t="s">
        <v>161</v>
      </c>
      <c r="B4" s="11">
        <v>12</v>
      </c>
    </row>
    <row r="5" spans="1:2" x14ac:dyDescent="0.25">
      <c r="A5" s="17" t="s">
        <v>60</v>
      </c>
      <c r="B5" s="11">
        <v>133</v>
      </c>
    </row>
    <row r="6" spans="1:2" x14ac:dyDescent="0.25">
      <c r="A6" s="17" t="s">
        <v>48</v>
      </c>
      <c r="B6" s="11">
        <v>92</v>
      </c>
    </row>
    <row r="7" spans="1:2" x14ac:dyDescent="0.25">
      <c r="A7" s="17" t="s">
        <v>1559</v>
      </c>
      <c r="B7" s="11">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0165C-F5E7-4299-82B7-D5408AF8C813}">
  <dimension ref="A3:B9"/>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16" t="s">
        <v>1560</v>
      </c>
      <c r="B3" t="s">
        <v>1556</v>
      </c>
    </row>
    <row r="4" spans="1:2" x14ac:dyDescent="0.25">
      <c r="A4" s="17" t="s">
        <v>69</v>
      </c>
      <c r="B4" s="11">
        <v>112</v>
      </c>
    </row>
    <row r="5" spans="1:2" x14ac:dyDescent="0.25">
      <c r="A5" s="17" t="s">
        <v>46</v>
      </c>
      <c r="B5" s="11">
        <v>51</v>
      </c>
    </row>
    <row r="6" spans="1:2" x14ac:dyDescent="0.25">
      <c r="A6" s="17" t="s">
        <v>92</v>
      </c>
      <c r="B6" s="11">
        <v>38</v>
      </c>
    </row>
    <row r="7" spans="1:2" x14ac:dyDescent="0.25">
      <c r="A7" s="17" t="s">
        <v>58</v>
      </c>
      <c r="B7" s="11">
        <v>25</v>
      </c>
    </row>
    <row r="8" spans="1:2" x14ac:dyDescent="0.25">
      <c r="A8" s="17" t="s">
        <v>75</v>
      </c>
      <c r="B8" s="11">
        <v>11</v>
      </c>
    </row>
    <row r="9" spans="1:2" x14ac:dyDescent="0.25">
      <c r="A9" s="17" t="s">
        <v>1559</v>
      </c>
      <c r="B9" s="11">
        <v>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BA792-6241-4C9D-8EA9-55198F273BE7}">
  <dimension ref="A3:B11"/>
  <sheetViews>
    <sheetView workbookViewId="0">
      <selection activeCell="N14" sqref="N14"/>
    </sheetView>
  </sheetViews>
  <sheetFormatPr defaultRowHeight="15" x14ac:dyDescent="0.25"/>
  <cols>
    <col min="1" max="1" width="13.140625" bestFit="1" customWidth="1"/>
    <col min="2" max="2" width="22.5703125" bestFit="1" customWidth="1"/>
  </cols>
  <sheetData>
    <row r="3" spans="1:2" x14ac:dyDescent="0.25">
      <c r="A3" s="16" t="s">
        <v>1560</v>
      </c>
      <c r="B3" t="s">
        <v>1555</v>
      </c>
    </row>
    <row r="4" spans="1:2" x14ac:dyDescent="0.25">
      <c r="A4" s="17" t="s">
        <v>79</v>
      </c>
      <c r="B4" s="11">
        <v>327</v>
      </c>
    </row>
    <row r="5" spans="1:2" x14ac:dyDescent="0.25">
      <c r="A5" s="17" t="s">
        <v>53</v>
      </c>
      <c r="B5" s="11">
        <v>470</v>
      </c>
    </row>
    <row r="6" spans="1:2" x14ac:dyDescent="0.25">
      <c r="A6" s="17" t="s">
        <v>64</v>
      </c>
      <c r="B6" s="11">
        <v>673</v>
      </c>
    </row>
    <row r="7" spans="1:2" x14ac:dyDescent="0.25">
      <c r="A7" s="17" t="s">
        <v>1559</v>
      </c>
      <c r="B7" s="11">
        <v>1470</v>
      </c>
    </row>
    <row r="9" spans="1:2" x14ac:dyDescent="0.25">
      <c r="A9" s="17" t="s">
        <v>79</v>
      </c>
      <c r="B9" s="11">
        <f>GETPIVOTDATA("Employee Count",$A$3,"Marital Status","Divorced")</f>
        <v>327</v>
      </c>
    </row>
    <row r="10" spans="1:2" x14ac:dyDescent="0.25">
      <c r="A10" s="17" t="s">
        <v>53</v>
      </c>
      <c r="B10" s="11">
        <f>GETPIVOTDATA("Employee Count",$A$3,"Marital Status","Single")</f>
        <v>470</v>
      </c>
    </row>
    <row r="11" spans="1:2" x14ac:dyDescent="0.25">
      <c r="A11" s="17" t="s">
        <v>64</v>
      </c>
      <c r="B11" s="11">
        <f>GETPIVOTDATA("Employee Count",$A$3,"Marital Status","Married")</f>
        <v>673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9F7A1-39C2-4376-A8DE-178D5DDDB5E8}">
  <dimension ref="A1:AR1471"/>
  <sheetViews>
    <sheetView topLeftCell="A2" workbookViewId="0">
      <selection activeCell="D7" sqref="D7"/>
    </sheetView>
  </sheetViews>
  <sheetFormatPr defaultRowHeight="15" x14ac:dyDescent="0.25"/>
  <cols>
    <col min="1" max="1" width="9" bestFit="1" customWidth="1"/>
    <col min="2" max="2" width="18" bestFit="1" customWidth="1"/>
    <col min="3" max="3" width="12.85546875" bestFit="1" customWidth="1"/>
    <col min="4" max="4" width="18.85546875" bestFit="1" customWidth="1"/>
    <col min="5" max="5" width="12.28515625" bestFit="1" customWidth="1"/>
    <col min="6" max="6" width="17.7109375" bestFit="1" customWidth="1"/>
    <col min="7" max="7" width="11.5703125" bestFit="1" customWidth="1"/>
    <col min="8" max="8" width="18.42578125" bestFit="1" customWidth="1"/>
    <col min="9" max="9" width="7.85546875" bestFit="1" customWidth="1"/>
    <col min="10" max="10" width="26" bestFit="1" customWidth="1"/>
    <col min="11" max="11" width="14.28515625" bestFit="1" customWidth="1"/>
    <col min="12" max="12" width="10.42578125" bestFit="1" customWidth="1"/>
    <col min="13" max="13" width="7.5703125" bestFit="1" customWidth="1"/>
    <col min="14" max="14" width="23.7109375" bestFit="1" customWidth="1"/>
    <col min="15" max="15" width="2.7109375" bestFit="1" customWidth="1"/>
    <col min="16" max="16" width="2.140625" bestFit="1" customWidth="1"/>
    <col min="17" max="17" width="4.42578125" bestFit="1" customWidth="1"/>
    <col min="18" max="18" width="18.28515625" bestFit="1" customWidth="1"/>
    <col min="19" max="19" width="19.140625" bestFit="1" customWidth="1"/>
    <col min="20" max="20" width="16.5703125" bestFit="1" customWidth="1"/>
    <col min="21" max="21" width="21" bestFit="1" customWidth="1"/>
    <col min="22" max="22" width="10.28515625" bestFit="1" customWidth="1"/>
    <col min="23" max="23" width="20.42578125" bestFit="1" customWidth="1"/>
    <col min="24" max="24" width="17.85546875" bestFit="1" customWidth="1"/>
    <col min="25" max="25" width="16.42578125" bestFit="1" customWidth="1"/>
    <col min="26" max="26" width="24.7109375" bestFit="1" customWidth="1"/>
    <col min="27" max="27" width="11.85546875" bestFit="1" customWidth="1"/>
    <col min="28" max="28" width="16.28515625" bestFit="1" customWidth="1"/>
    <col min="29" max="29" width="9.28515625" bestFit="1" customWidth="1"/>
    <col min="30" max="30" width="15.5703125" bestFit="1" customWidth="1"/>
    <col min="31" max="31" width="16.28515625" bestFit="1" customWidth="1"/>
    <col min="32" max="32" width="13.7109375" bestFit="1" customWidth="1"/>
    <col min="33" max="33" width="24.5703125" bestFit="1" customWidth="1"/>
    <col min="34" max="34" width="18.85546875" bestFit="1" customWidth="1"/>
    <col min="35" max="35" width="19.42578125" bestFit="1" customWidth="1"/>
    <col min="36" max="36" width="24.28515625" bestFit="1" customWidth="1"/>
    <col min="37" max="37" width="15.5703125" bestFit="1" customWidth="1"/>
    <col min="38" max="38" width="18.28515625" bestFit="1" customWidth="1"/>
    <col min="39" max="39" width="19.85546875" bestFit="1" customWidth="1"/>
    <col min="40" max="40" width="17.7109375" bestFit="1" customWidth="1"/>
    <col min="41" max="41" width="18.28515625" bestFit="1" customWidth="1"/>
    <col min="42" max="42" width="20.85546875" bestFit="1" customWidth="1"/>
    <col min="43" max="43" width="26.42578125" bestFit="1" customWidth="1"/>
    <col min="44" max="44" width="24.7109375" bestFit="1"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00FE-72D3-427B-B6F8-27C8128EDCF1}">
  <dimension ref="A1"/>
  <sheetViews>
    <sheetView workbookViewId="0">
      <selection activeCell="H18" sqref="H18"/>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94AA-50AD-4546-8DDA-1BD3ABF79E9A}">
  <dimension ref="AB10"/>
  <sheetViews>
    <sheetView showGridLines="0" tabSelected="1" topLeftCell="A3" zoomScale="60" zoomScaleNormal="60" workbookViewId="0">
      <selection activeCell="AD13" sqref="AD13"/>
    </sheetView>
  </sheetViews>
  <sheetFormatPr defaultRowHeight="15" x14ac:dyDescent="0.25"/>
  <sheetData>
    <row r="10" spans="28:28" ht="18.75" x14ac:dyDescent="0.3">
      <c r="AB10"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Sheet6</vt:lpstr>
      <vt:lpstr>KPI</vt:lpstr>
      <vt:lpstr>Rating</vt:lpstr>
      <vt:lpstr>Gender-PIE</vt:lpstr>
      <vt:lpstr>Education wise Attrition</vt:lpstr>
      <vt:lpstr>Job Role Attrition</vt:lpstr>
      <vt:lpstr>PIE</vt:lpstr>
      <vt:lpstr>Age Group</vt:lpstr>
      <vt:lpstr>Funnel</vt:lpstr>
      <vt:lpstr>Data</vt:lpstr>
      <vt:lpstr>Image</vt:lpstr>
      <vt:lpstr>Background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madhavi</dc:creator>
  <cp:lastModifiedBy>Mahesh</cp:lastModifiedBy>
  <dcterms:created xsi:type="dcterms:W3CDTF">2023-08-24T16:27:26Z</dcterms:created>
  <dcterms:modified xsi:type="dcterms:W3CDTF">2023-08-25T10:56:43Z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2023-08-24T16:32:54Z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64e77bcd-cf87-4d04-89ca-3835b94356fc</vt:lpwstr>
  </property>
  <property fmtid="{D5CDD505-2E9C-101B-9397-08002B2CF9AE}" pid="7" name="MSIP_Label_defa4170-0d19-0005-0004-bc88714345d2_ActionId">
    <vt:lpwstr>d6139122-e88b-479c-b2f4-972a5227843f</vt:lpwstr>
  </property>
  <property fmtid="{D5CDD505-2E9C-101B-9397-08002B2CF9AE}" pid="8" name="MSIP_Label_defa4170-0d19-0005-0004-bc88714345d2_ContentBits">
    <vt:lpwstr>0</vt:lpwstr>
  </property>
</Properties>
</file>