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Project\data-visualisation-datasets\Satellite launch overview\Excel files for value remapping\"/>
    </mc:Choice>
  </mc:AlternateContent>
  <xr:revisionPtr revIDLastSave="0" documentId="13_ncr:1_{8DAF3E76-FE64-4A99-A54C-B26FC8FE2CF1}" xr6:coauthVersionLast="47" xr6:coauthVersionMax="47" xr10:uidLastSave="{00000000-0000-0000-0000-000000000000}"/>
  <bookViews>
    <workbookView xWindow="3525" yWindow="2550" windowWidth="16320" windowHeight="12795" xr2:uid="{00000000-000D-0000-FFFF-FFFF00000000}"/>
  </bookViews>
  <sheets>
    <sheet name="remap NORAD and COSPAR" sheetId="2" r:id="rId1"/>
    <sheet name="remap Contractor country" sheetId="3" r:id="rId2"/>
    <sheet name="remap Purpose" sheetId="4" r:id="rId3"/>
    <sheet name="remap Users" sheetId="5" r:id="rId4"/>
    <sheet name="remap Launch site" sheetId="6" r:id="rId5"/>
  </sheets>
  <definedNames>
    <definedName name="_xlnm._FilterDatabase" localSheetId="1" hidden="1">'remap Contractor country'!$A$1:$C$5</definedName>
    <definedName name="_xlnm._FilterDatabase" localSheetId="0" hidden="1">'remap NORAD and COSPAR'!$A$1:$F$56</definedName>
    <definedName name="_xlnm._FilterDatabase" localSheetId="2" hidden="1">'remap Purpose'!$A$1:$C$31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C3" i="6"/>
  <c r="C4" i="6"/>
  <c r="C5" i="6"/>
  <c r="C6" i="6"/>
  <c r="C7" i="6"/>
  <c r="C8" i="6"/>
  <c r="C9" i="6"/>
  <c r="C10" i="6"/>
  <c r="C11" i="6"/>
  <c r="C12" i="6"/>
  <c r="C13" i="6"/>
  <c r="C14" i="6"/>
  <c r="C16" i="6"/>
  <c r="C2" i="6"/>
  <c r="C2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4" i="3"/>
  <c r="C5" i="3"/>
  <c r="C9" i="3"/>
  <c r="C7" i="3"/>
  <c r="C3" i="3"/>
  <c r="C6" i="3"/>
  <c r="C8" i="3"/>
  <c r="C10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</calcChain>
</file>

<file path=xl/sharedStrings.xml><?xml version="1.0" encoding="utf-8"?>
<sst xmlns="http://schemas.openxmlformats.org/spreadsheetml/2006/main" count="267" uniqueCount="186">
  <si>
    <t>1993-009B</t>
  </si>
  <si>
    <t>1998-067RK</t>
  </si>
  <si>
    <t>1998-067RV</t>
  </si>
  <si>
    <t>1998-067SN</t>
  </si>
  <si>
    <t>2005-004B</t>
  </si>
  <si>
    <t>2005-048B</t>
  </si>
  <si>
    <t>2006-007A</t>
  </si>
  <si>
    <t>2006-007B</t>
  </si>
  <si>
    <t>2007-027B</t>
  </si>
  <si>
    <t>2018-029A</t>
  </si>
  <si>
    <t>2018-029B</t>
  </si>
  <si>
    <t>2018-054A</t>
  </si>
  <si>
    <t>2019-010B</t>
  </si>
  <si>
    <t>2019-010D</t>
  </si>
  <si>
    <t>2019-024B</t>
  </si>
  <si>
    <t>2019-074Y</t>
  </si>
  <si>
    <t>2019-089G</t>
  </si>
  <si>
    <t>2020-014D</t>
  </si>
  <si>
    <t>2020--019AK</t>
  </si>
  <si>
    <t>2020--019BK</t>
  </si>
  <si>
    <t>2020-051B</t>
  </si>
  <si>
    <t>2020-061BJ</t>
  </si>
  <si>
    <t>2020-061PQ</t>
  </si>
  <si>
    <t>2020-068AN</t>
  </si>
  <si>
    <t>2020-068AP</t>
  </si>
  <si>
    <t>2020-085D</t>
  </si>
  <si>
    <t>2020-085E</t>
  </si>
  <si>
    <t>2020-085F</t>
  </si>
  <si>
    <t>2020-085G</t>
  </si>
  <si>
    <t>2020-085H</t>
  </si>
  <si>
    <t>2021-005</t>
  </si>
  <si>
    <t>2021-017AP</t>
  </si>
  <si>
    <t>2021-017Q</t>
  </si>
  <si>
    <t>2021-021G</t>
  </si>
  <si>
    <t>2021-026AK</t>
  </si>
  <si>
    <t>2021-026AT</t>
  </si>
  <si>
    <t>2021-035A</t>
  </si>
  <si>
    <t>2021-043A</t>
  </si>
  <si>
    <t>2021-056G</t>
  </si>
  <si>
    <t>2021-058D</t>
  </si>
  <si>
    <t>2021-058E</t>
  </si>
  <si>
    <t>2021-059AF</t>
  </si>
  <si>
    <t>2021-059D</t>
  </si>
  <si>
    <t>2021-059G</t>
  </si>
  <si>
    <t>2021-072E</t>
  </si>
  <si>
    <t>2020-019AK</t>
  </si>
  <si>
    <t>2020-019BK</t>
  </si>
  <si>
    <t>2021-059AD</t>
  </si>
  <si>
    <t>2021-059AG</t>
  </si>
  <si>
    <t>1998-067SP</t>
  </si>
  <si>
    <t>2019-054A</t>
  </si>
  <si>
    <t>2019-074AY</t>
  </si>
  <si>
    <t>2021-073E</t>
  </si>
  <si>
    <t>2021-058G</t>
  </si>
  <si>
    <t>2021-006AT</t>
  </si>
  <si>
    <t>2021-005A</t>
  </si>
  <si>
    <t>2021-006AK</t>
  </si>
  <si>
    <t>2020-085AH</t>
  </si>
  <si>
    <t>2020-085AG</t>
  </si>
  <si>
    <t>2020-085AF</t>
  </si>
  <si>
    <t>2020-085AE</t>
  </si>
  <si>
    <t>2020-068P</t>
  </si>
  <si>
    <t>2020-068N</t>
  </si>
  <si>
    <t>2020-061BQ</t>
  </si>
  <si>
    <t>NORAD ID
(original ucsusa value)</t>
  </si>
  <si>
    <t>COSPAR ID
(original ucsusa value)</t>
  </si>
  <si>
    <t>NORAD ID
(new value based on n2yo re-mapping)</t>
  </si>
  <si>
    <t>COSPAR ID
(new value based on n2yo re-mapping)</t>
  </si>
  <si>
    <t>2020-012R</t>
  </si>
  <si>
    <t>2020-032B</t>
  </si>
  <si>
    <t>2020-062C</t>
  </si>
  <si>
    <t>2020-076D</t>
  </si>
  <si>
    <t>2021-059CR</t>
  </si>
  <si>
    <t>2021-095A</t>
  </si>
  <si>
    <t>2021-095B</t>
  </si>
  <si>
    <t>2021-091K</t>
  </si>
  <si>
    <t>2021-118A</t>
  </si>
  <si>
    <t>Power Query
for new NORAD ID</t>
  </si>
  <si>
    <t>Power Query
for new COSPAR ID</t>
  </si>
  <si>
    <t>2015-049R</t>
  </si>
  <si>
    <t>USA</t>
  </si>
  <si>
    <t>United States</t>
  </si>
  <si>
    <t>ESA</t>
  </si>
  <si>
    <t>Intergovernmental: ESA</t>
  </si>
  <si>
    <t>Turkey</t>
  </si>
  <si>
    <t>Japan/Singapore</t>
  </si>
  <si>
    <t>Multinational: KIT &amp; NTU</t>
  </si>
  <si>
    <t>Turkmenistan/Monaco</t>
  </si>
  <si>
    <t>Contractor country
(original ucsusa value)</t>
  </si>
  <si>
    <t>Contractor country
(new value based on n2yo re-mapping)</t>
  </si>
  <si>
    <t>Power Query
for new Contractor country</t>
  </si>
  <si>
    <t>France/Belgium/Spain/Italy</t>
  </si>
  <si>
    <t>France/Italy</t>
  </si>
  <si>
    <t>France/UK/Germany/Spain/Italy</t>
  </si>
  <si>
    <t>UK/Finland/Belgium</t>
  </si>
  <si>
    <t>South Ko</t>
  </si>
  <si>
    <t>Russia</t>
  </si>
  <si>
    <t>Multinational: Thales Alenia Space</t>
  </si>
  <si>
    <t>Belgium</t>
  </si>
  <si>
    <t>Communication</t>
  </si>
  <si>
    <t>Communications</t>
  </si>
  <si>
    <t>Communications/Maritime Tracking</t>
  </si>
  <si>
    <t>Communications/Navigation</t>
  </si>
  <si>
    <t>Communications/Technology Development</t>
  </si>
  <si>
    <t>Earth Observarion</t>
  </si>
  <si>
    <t>Earth observation</t>
  </si>
  <si>
    <t>Earth Observation</t>
  </si>
  <si>
    <t>Earth Observation/Communications</t>
  </si>
  <si>
    <t>Earth Observation/Communications/Space Science</t>
  </si>
  <si>
    <t>Earth Observation/Earth Science</t>
  </si>
  <si>
    <t>Education &amp; demonstration</t>
  </si>
  <si>
    <t>Earth Observation/Space Science</t>
  </si>
  <si>
    <t>Earth Observation/Technology Development</t>
  </si>
  <si>
    <t>Earth Science</t>
  </si>
  <si>
    <t>Earth science</t>
  </si>
  <si>
    <t>Earth Science/Earth Observation</t>
  </si>
  <si>
    <t>Earth/Space Observation</t>
  </si>
  <si>
    <t>Space surveillance</t>
  </si>
  <si>
    <t>Educational</t>
  </si>
  <si>
    <t>Mission Extension Technology</t>
  </si>
  <si>
    <t>Other</t>
  </si>
  <si>
    <t>Navigation/Global Positioning</t>
  </si>
  <si>
    <t>Navigation &amp; positioning</t>
  </si>
  <si>
    <t>Navigation/Regional Positioning</t>
  </si>
  <si>
    <t>Platform</t>
  </si>
  <si>
    <t>Satellite Positioning</t>
  </si>
  <si>
    <t>Signals Intelligence</t>
  </si>
  <si>
    <t>Space Observation</t>
  </si>
  <si>
    <t>Space Science</t>
  </si>
  <si>
    <t>Space science</t>
  </si>
  <si>
    <t>Space Science/Technology Demonstration</t>
  </si>
  <si>
    <t>Space Science/Technology Development</t>
  </si>
  <si>
    <t>Surveillance</t>
  </si>
  <si>
    <t>Earth surveillance</t>
  </si>
  <si>
    <t>Technology Demonstration</t>
  </si>
  <si>
    <t>Technology Development</t>
  </si>
  <si>
    <t>Technology development</t>
  </si>
  <si>
    <t>Technology Development/Educational</t>
  </si>
  <si>
    <t>Unknown</t>
  </si>
  <si>
    <t>Purpose
(original ucsusa value)</t>
  </si>
  <si>
    <t>Purpose
(new value)</t>
  </si>
  <si>
    <t>Civil/Government</t>
  </si>
  <si>
    <t>Civil/Military</t>
  </si>
  <si>
    <t>Commercial/Civil</t>
  </si>
  <si>
    <t>Commercial/Government</t>
  </si>
  <si>
    <t>Commercial/Military</t>
  </si>
  <si>
    <t>Military</t>
  </si>
  <si>
    <t>Government/Civil</t>
  </si>
  <si>
    <t>Government/Commercial</t>
  </si>
  <si>
    <t>Government/Commercial/Military</t>
  </si>
  <si>
    <t>Government/Military</t>
  </si>
  <si>
    <t>Military/Civil</t>
  </si>
  <si>
    <t>Military/Commercial</t>
  </si>
  <si>
    <t>Military/Government</t>
  </si>
  <si>
    <t>Power Query
for new Purpose</t>
  </si>
  <si>
    <t>Power Query
for new Users</t>
  </si>
  <si>
    <t>Civil</t>
  </si>
  <si>
    <t>Commercial</t>
  </si>
  <si>
    <t>Commercial and civil</t>
  </si>
  <si>
    <t>Government / Commercial and civil</t>
  </si>
  <si>
    <t>Military / Commercial and civil</t>
  </si>
  <si>
    <t>Government / military</t>
  </si>
  <si>
    <t>Launch site
(original ucsusa value)</t>
  </si>
  <si>
    <t>Launch site
(new value)</t>
  </si>
  <si>
    <t>Power Query
for new Launch site</t>
  </si>
  <si>
    <t>FANTM-RAiL [Xtenti]</t>
  </si>
  <si>
    <t>FANTM-RAiL (Xtenti)</t>
  </si>
  <si>
    <t>Wenchang Satellite Launch Center</t>
  </si>
  <si>
    <t>Wenchang Space Launch Site</t>
  </si>
  <si>
    <t>Virgin Orbit</t>
  </si>
  <si>
    <t>Vandenberg AFB</t>
  </si>
  <si>
    <t>Vandenberg Space Force Base</t>
  </si>
  <si>
    <t>Stargazer L-1011</t>
  </si>
  <si>
    <t>Satish Dhawan</t>
  </si>
  <si>
    <t>Satish Dhawan Space Centre</t>
  </si>
  <si>
    <t>Orbital ATK L-1011</t>
  </si>
  <si>
    <t>International Space Station - Cygnus</t>
  </si>
  <si>
    <t>International Space Station - Antares</t>
  </si>
  <si>
    <t>International Space Station</t>
  </si>
  <si>
    <t>Dragon CRS-17</t>
  </si>
  <si>
    <t>Cygnus</t>
  </si>
  <si>
    <t>Antares</t>
  </si>
  <si>
    <t>Wallops Island Flight Facility</t>
  </si>
  <si>
    <t>Tyuratam Missile and Space Complex</t>
  </si>
  <si>
    <t>Eastern Range Air Space</t>
  </si>
  <si>
    <t>Wenchang Space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</si>
</sst>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4836-4D91-4C5F-84E4-1F95182401FC}">
  <dimension ref="A1:F56"/>
  <sheetViews>
    <sheetView tabSelected="1" workbookViewId="0"/>
  </sheetViews>
  <sheetFormatPr defaultRowHeight="15" x14ac:dyDescent="0.25"/>
  <cols>
    <col min="1" max="2" width="23.28515625" style="1" bestFit="1" customWidth="1"/>
    <col min="3" max="3" width="19.5703125" style="1" customWidth="1"/>
    <col min="4" max="4" width="19.28515625" style="1" customWidth="1"/>
    <col min="5" max="5" width="77.7109375" bestFit="1" customWidth="1"/>
    <col min="6" max="6" width="79.7109375" bestFit="1" customWidth="1"/>
  </cols>
  <sheetData>
    <row r="1" spans="1:6" s="4" customFormat="1" ht="46.5" customHeight="1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77</v>
      </c>
      <c r="F1" s="2" t="s">
        <v>78</v>
      </c>
    </row>
    <row r="2" spans="1:6" x14ac:dyDescent="0.25">
      <c r="A2" s="1">
        <v>22491</v>
      </c>
      <c r="B2" s="1" t="s">
        <v>0</v>
      </c>
      <c r="C2" s="3">
        <v>22490</v>
      </c>
      <c r="D2" s="1" t="s">
        <v>0</v>
      </c>
      <c r="E2" t="str">
        <f>_xlfn.CONCAT("else if ([NORAD Number] =  ",A2," and [COSPAR Number] = """,B2, """) then ",IF(ISBLANK(C2),"null",C2))</f>
        <v>else if ([NORAD Number] =  22491 and [COSPAR Number] = "1993-009B") then 22490</v>
      </c>
      <c r="F2" t="str">
        <f>_xlfn.CONCAT("else if ([NORAD Number] =  ",A2," and [COSPAR Number] = """,B2,""") then ",IF(ISBLANK(D2),"null",_xlfn.CONCAT("""",D2,"""")))</f>
        <v>else if ([NORAD Number] =  22491 and [COSPAR Number] = "1993-009B") then "1993-009B"</v>
      </c>
    </row>
    <row r="3" spans="1:6" x14ac:dyDescent="0.25">
      <c r="A3" s="1">
        <v>28541</v>
      </c>
      <c r="B3" s="1" t="s">
        <v>4</v>
      </c>
      <c r="C3" s="3">
        <v>28538</v>
      </c>
      <c r="D3" s="1" t="s">
        <v>4</v>
      </c>
      <c r="E3" t="str">
        <f t="shared" ref="E3:E56" si="0">_xlfn.CONCAT("else if ([NORAD Number] =  ",A3," and [COSPAR Number] = """,B3, """) then ",IF(ISBLANK(C3),"null",C3))</f>
        <v>else if ([NORAD Number] =  28541 and [COSPAR Number] = "2005-004B") then 28538</v>
      </c>
      <c r="F3" t="str">
        <f t="shared" ref="F3:F56" si="1">_xlfn.CONCAT("else if ([NORAD Number] =  ",A3," and [COSPAR Number] = """,B3,""") then ",IF(ISBLANK(D3),"null",_xlfn.CONCAT("""",D3,"""")))</f>
        <v>else if ([NORAD Number] =  28541 and [COSPAR Number] = "2005-004B") then "2005-004B"</v>
      </c>
    </row>
    <row r="4" spans="1:6" x14ac:dyDescent="0.25">
      <c r="A4" s="1">
        <v>28908</v>
      </c>
      <c r="B4" s="1" t="s">
        <v>5</v>
      </c>
      <c r="C4" s="3">
        <v>28909</v>
      </c>
      <c r="D4" s="1" t="s">
        <v>5</v>
      </c>
      <c r="E4" t="str">
        <f t="shared" si="0"/>
        <v>else if ([NORAD Number] =  28908 and [COSPAR Number] = "2005-048B") then 28909</v>
      </c>
      <c r="F4" t="str">
        <f t="shared" si="1"/>
        <v>else if ([NORAD Number] =  28908 and [COSPAR Number] = "2005-048B") then "2005-048B"</v>
      </c>
    </row>
    <row r="5" spans="1:6" x14ac:dyDescent="0.25">
      <c r="A5" s="1">
        <v>28945</v>
      </c>
      <c r="B5" s="1" t="s">
        <v>7</v>
      </c>
      <c r="C5" s="3">
        <v>28946</v>
      </c>
      <c r="D5" s="1" t="s">
        <v>7</v>
      </c>
      <c r="E5" t="str">
        <f t="shared" si="0"/>
        <v>else if ([NORAD Number] =  28945 and [COSPAR Number] = "2006-007B") then 28946</v>
      </c>
      <c r="F5" t="str">
        <f t="shared" si="1"/>
        <v>else if ([NORAD Number] =  28945 and [COSPAR Number] = "2006-007B") then "2006-007B"</v>
      </c>
    </row>
    <row r="6" spans="1:6" x14ac:dyDescent="0.25">
      <c r="A6" s="1">
        <v>28946</v>
      </c>
      <c r="B6" s="1" t="s">
        <v>6</v>
      </c>
      <c r="C6" s="3">
        <v>28945</v>
      </c>
      <c r="D6" s="1" t="s">
        <v>6</v>
      </c>
      <c r="E6" t="str">
        <f t="shared" si="0"/>
        <v>else if ([NORAD Number] =  28946 and [COSPAR Number] = "2006-007A") then 28945</v>
      </c>
      <c r="F6" t="str">
        <f t="shared" si="1"/>
        <v>else if ([NORAD Number] =  28946 and [COSPAR Number] = "2006-007A") then "2006-007A"</v>
      </c>
    </row>
    <row r="7" spans="1:6" x14ac:dyDescent="0.25">
      <c r="A7" s="1">
        <v>31708</v>
      </c>
      <c r="B7" s="1" t="s">
        <v>8</v>
      </c>
      <c r="C7" s="3">
        <v>31702</v>
      </c>
      <c r="D7" s="1" t="s">
        <v>8</v>
      </c>
      <c r="E7" t="str">
        <f t="shared" si="0"/>
        <v>else if ([NORAD Number] =  31708 and [COSPAR Number] = "2007-027B") then 31702</v>
      </c>
      <c r="F7" t="str">
        <f t="shared" si="1"/>
        <v>else if ([NORAD Number] =  31708 and [COSPAR Number] = "2007-027B") then "2007-027B"</v>
      </c>
    </row>
    <row r="8" spans="1:6" x14ac:dyDescent="0.25">
      <c r="A8" s="1">
        <v>37736</v>
      </c>
      <c r="B8" s="1" t="s">
        <v>32</v>
      </c>
      <c r="C8" s="3">
        <v>47736</v>
      </c>
      <c r="D8" s="1" t="s">
        <v>32</v>
      </c>
      <c r="E8" t="str">
        <f t="shared" si="0"/>
        <v>else if ([NORAD Number] =  37736 and [COSPAR Number] = "2021-017Q") then 47736</v>
      </c>
      <c r="F8" t="str">
        <f t="shared" si="1"/>
        <v>else if ([NORAD Number] =  37736 and [COSPAR Number] = "2021-017Q") then "2021-017Q"</v>
      </c>
    </row>
    <row r="9" spans="1:6" x14ac:dyDescent="0.25">
      <c r="A9" s="1">
        <v>38908</v>
      </c>
      <c r="B9" s="1" t="s">
        <v>41</v>
      </c>
      <c r="C9" s="3">
        <v>48908</v>
      </c>
      <c r="D9" s="1" t="s">
        <v>41</v>
      </c>
      <c r="E9" t="str">
        <f t="shared" si="0"/>
        <v>else if ([NORAD Number] =  38908 and [COSPAR Number] = "2021-059AF") then 48908</v>
      </c>
      <c r="F9" t="str">
        <f t="shared" si="1"/>
        <v>else if ([NORAD Number] =  38908 and [COSPAR Number] = "2021-059AF") then "2021-059AF"</v>
      </c>
    </row>
    <row r="10" spans="1:6" x14ac:dyDescent="0.25">
      <c r="A10" s="1">
        <v>40914</v>
      </c>
      <c r="B10" s="1" t="s">
        <v>79</v>
      </c>
      <c r="E10" t="str">
        <f t="shared" si="0"/>
        <v>else if ([NORAD Number] =  40914 and [COSPAR Number] = "2015-049R") then null</v>
      </c>
      <c r="F10" t="str">
        <f t="shared" si="1"/>
        <v>else if ([NORAD Number] =  40914 and [COSPAR Number] = "2015-049R") then null</v>
      </c>
    </row>
    <row r="11" spans="1:6" x14ac:dyDescent="0.25">
      <c r="A11" s="1">
        <v>43245</v>
      </c>
      <c r="B11" s="1" t="s">
        <v>10</v>
      </c>
      <c r="C11" s="3">
        <v>43246</v>
      </c>
      <c r="D11" s="1" t="s">
        <v>10</v>
      </c>
      <c r="E11" t="str">
        <f t="shared" si="0"/>
        <v>else if ([NORAD Number] =  43245 and [COSPAR Number] = "2018-029B") then 43246</v>
      </c>
      <c r="F11" t="str">
        <f t="shared" si="1"/>
        <v>else if ([NORAD Number] =  43245 and [COSPAR Number] = "2018-029B") then "2018-029B"</v>
      </c>
    </row>
    <row r="12" spans="1:6" x14ac:dyDescent="0.25">
      <c r="A12" s="1">
        <v>43246</v>
      </c>
      <c r="B12" s="1" t="s">
        <v>9</v>
      </c>
      <c r="C12" s="3">
        <v>43245</v>
      </c>
      <c r="D12" s="1" t="s">
        <v>9</v>
      </c>
      <c r="E12" t="str">
        <f t="shared" si="0"/>
        <v>else if ([NORAD Number] =  43246 and [COSPAR Number] = "2018-029A") then 43245</v>
      </c>
      <c r="F12" t="str">
        <f t="shared" si="1"/>
        <v>else if ([NORAD Number] =  43246 and [COSPAR Number] = "2018-029A") then "2018-029A"</v>
      </c>
    </row>
    <row r="13" spans="1:6" x14ac:dyDescent="0.25">
      <c r="A13" s="1">
        <v>44058</v>
      </c>
      <c r="B13" s="1" t="s">
        <v>13</v>
      </c>
      <c r="C13" s="3">
        <v>44060</v>
      </c>
      <c r="D13" s="1" t="s">
        <v>13</v>
      </c>
      <c r="E13" t="str">
        <f t="shared" si="0"/>
        <v>else if ([NORAD Number] =  44058 and [COSPAR Number] = "2019-010D") then 44060</v>
      </c>
      <c r="F13" t="str">
        <f t="shared" si="1"/>
        <v>else if ([NORAD Number] =  44058 and [COSPAR Number] = "2019-010D") then "2019-010D"</v>
      </c>
    </row>
    <row r="14" spans="1:6" x14ac:dyDescent="0.25">
      <c r="A14" s="1">
        <v>44060</v>
      </c>
      <c r="B14" s="1" t="s">
        <v>12</v>
      </c>
      <c r="C14" s="3">
        <v>44058</v>
      </c>
      <c r="D14" s="1" t="s">
        <v>12</v>
      </c>
      <c r="E14" t="str">
        <f t="shared" si="0"/>
        <v>else if ([NORAD Number] =  44060 and [COSPAR Number] = "2019-010B") then 44058</v>
      </c>
      <c r="F14" t="str">
        <f t="shared" si="1"/>
        <v>else if ([NORAD Number] =  44060 and [COSPAR Number] = "2019-010B") then "2019-010B"</v>
      </c>
    </row>
    <row r="15" spans="1:6" x14ac:dyDescent="0.25">
      <c r="A15" s="1">
        <v>44209</v>
      </c>
      <c r="B15" s="1" t="s">
        <v>14</v>
      </c>
      <c r="C15" s="3">
        <v>44208</v>
      </c>
      <c r="D15" s="1" t="s">
        <v>14</v>
      </c>
      <c r="E15" t="str">
        <f t="shared" si="0"/>
        <v>else if ([NORAD Number] =  44209 and [COSPAR Number] = "2019-024B") then 44208</v>
      </c>
      <c r="F15" t="str">
        <f t="shared" si="1"/>
        <v>else if ([NORAD Number] =  44209 and [COSPAR Number] = "2019-024B") then "2019-024B"</v>
      </c>
    </row>
    <row r="16" spans="1:6" x14ac:dyDescent="0.25">
      <c r="A16" s="1">
        <v>44495</v>
      </c>
      <c r="B16" s="1" t="s">
        <v>11</v>
      </c>
      <c r="C16" s="1">
        <v>44495</v>
      </c>
      <c r="D16" s="3" t="s">
        <v>50</v>
      </c>
      <c r="E16" t="str">
        <f t="shared" si="0"/>
        <v>else if ([NORAD Number] =  44495 and [COSPAR Number] = "2018-054A") then 44495</v>
      </c>
      <c r="F16" t="str">
        <f t="shared" si="1"/>
        <v>else if ([NORAD Number] =  44495 and [COSPAR Number] = "2018-054A") then "2019-054A"</v>
      </c>
    </row>
    <row r="17" spans="1:6" x14ac:dyDescent="0.25">
      <c r="A17" s="1">
        <v>44759</v>
      </c>
      <c r="B17" s="1" t="s">
        <v>15</v>
      </c>
      <c r="C17" s="1">
        <v>44759</v>
      </c>
      <c r="D17" s="3" t="s">
        <v>51</v>
      </c>
      <c r="E17" t="str">
        <f t="shared" si="0"/>
        <v>else if ([NORAD Number] =  44759 and [COSPAR Number] = "2019-074Y") then 44759</v>
      </c>
      <c r="F17" t="str">
        <f t="shared" si="1"/>
        <v>else if ([NORAD Number] =  44759 and [COSPAR Number] = "2019-074Y") then "2019-074AY"</v>
      </c>
    </row>
    <row r="18" spans="1:6" x14ac:dyDescent="0.25">
      <c r="A18" s="1">
        <v>44853</v>
      </c>
      <c r="B18" s="1" t="s">
        <v>16</v>
      </c>
      <c r="C18" s="3">
        <v>44858</v>
      </c>
      <c r="D18" s="1" t="s">
        <v>16</v>
      </c>
      <c r="E18" t="str">
        <f t="shared" si="0"/>
        <v>else if ([NORAD Number] =  44853 and [COSPAR Number] = "2019-089G") then 44858</v>
      </c>
      <c r="F18" t="str">
        <f t="shared" si="1"/>
        <v>else if ([NORAD Number] =  44853 and [COSPAR Number] = "2019-089G") then "2019-089G"</v>
      </c>
    </row>
    <row r="19" spans="1:6" x14ac:dyDescent="0.25">
      <c r="A19" s="1">
        <v>45123</v>
      </c>
      <c r="B19" s="1" t="s">
        <v>68</v>
      </c>
      <c r="C19" s="3">
        <v>45193</v>
      </c>
      <c r="D19" s="1" t="s">
        <v>68</v>
      </c>
      <c r="E19" t="str">
        <f t="shared" si="0"/>
        <v>else if ([NORAD Number] =  45123 and [COSPAR Number] = "2020-012R") then 45193</v>
      </c>
      <c r="F19" t="str">
        <f t="shared" si="1"/>
        <v>else if ([NORAD Number] =  45123 and [COSPAR Number] = "2020-012R") then "2020-012R"</v>
      </c>
    </row>
    <row r="20" spans="1:6" x14ac:dyDescent="0.25">
      <c r="A20" s="1">
        <v>45253</v>
      </c>
      <c r="B20" s="1" t="s">
        <v>17</v>
      </c>
      <c r="C20" s="3">
        <v>45252</v>
      </c>
      <c r="D20" s="1" t="s">
        <v>17</v>
      </c>
      <c r="E20" t="str">
        <f t="shared" si="0"/>
        <v>else if ([NORAD Number] =  45253 and [COSPAR Number] = "2020-014D") then 45252</v>
      </c>
      <c r="F20" t="str">
        <f t="shared" si="1"/>
        <v>else if ([NORAD Number] =  45253 and [COSPAR Number] = "2020-014D") then "2020-014D"</v>
      </c>
    </row>
    <row r="21" spans="1:6" x14ac:dyDescent="0.25">
      <c r="A21" s="1">
        <v>45393</v>
      </c>
      <c r="B21" s="1" t="s">
        <v>18</v>
      </c>
      <c r="C21" s="3">
        <v>45393</v>
      </c>
      <c r="D21" s="3" t="s">
        <v>45</v>
      </c>
      <c r="E21" t="str">
        <f t="shared" si="0"/>
        <v>else if ([NORAD Number] =  45393 and [COSPAR Number] = "2020--019AK") then 45393</v>
      </c>
      <c r="F21" t="str">
        <f t="shared" si="1"/>
        <v>else if ([NORAD Number] =  45393 and [COSPAR Number] = "2020--019AK") then "2020-019AK"</v>
      </c>
    </row>
    <row r="22" spans="1:6" x14ac:dyDescent="0.25">
      <c r="A22" s="1">
        <v>45417</v>
      </c>
      <c r="B22" s="1" t="s">
        <v>19</v>
      </c>
      <c r="C22" s="3">
        <v>45417</v>
      </c>
      <c r="D22" s="3" t="s">
        <v>46</v>
      </c>
      <c r="E22" t="str">
        <f t="shared" si="0"/>
        <v>else if ([NORAD Number] =  45417 and [COSPAR Number] = "2020--019BK") then 45417</v>
      </c>
      <c r="F22" t="str">
        <f t="shared" si="1"/>
        <v>else if ([NORAD Number] =  45417 and [COSPAR Number] = "2020--019BK") then "2020-019BK"</v>
      </c>
    </row>
    <row r="23" spans="1:6" x14ac:dyDescent="0.25">
      <c r="A23" s="1">
        <v>45598</v>
      </c>
      <c r="B23" s="1" t="s">
        <v>1</v>
      </c>
      <c r="C23" s="3">
        <v>45597</v>
      </c>
      <c r="D23" s="1" t="s">
        <v>1</v>
      </c>
      <c r="E23" t="str">
        <f t="shared" si="0"/>
        <v>else if ([NORAD Number] =  45598 and [COSPAR Number] = "1998-067RK") then 45597</v>
      </c>
      <c r="F23" t="str">
        <f t="shared" si="1"/>
        <v>else if ([NORAD Number] =  45598 and [COSPAR Number] = "1998-067RK") then "1998-067RK"</v>
      </c>
    </row>
    <row r="24" spans="1:6" x14ac:dyDescent="0.25">
      <c r="A24" s="1">
        <v>45611</v>
      </c>
      <c r="B24" s="1" t="s">
        <v>69</v>
      </c>
      <c r="C24" s="3">
        <v>45612</v>
      </c>
      <c r="D24" s="1" t="s">
        <v>69</v>
      </c>
      <c r="E24" t="str">
        <f t="shared" si="0"/>
        <v>else if ([NORAD Number] =  45611 and [COSPAR Number] = "2020-032B") then 45612</v>
      </c>
      <c r="F24" t="str">
        <f t="shared" si="1"/>
        <v>else if ([NORAD Number] =  45611 and [COSPAR Number] = "2020-032B") then "2020-032B"</v>
      </c>
    </row>
    <row r="25" spans="1:6" x14ac:dyDescent="0.25">
      <c r="A25" s="1">
        <v>46326</v>
      </c>
      <c r="B25" s="1" t="s">
        <v>70</v>
      </c>
      <c r="C25" s="3">
        <v>46327</v>
      </c>
      <c r="D25" s="1" t="s">
        <v>70</v>
      </c>
      <c r="E25" t="str">
        <f t="shared" si="0"/>
        <v>else if ([NORAD Number] =  46326 and [COSPAR Number] = "2020-062C") then 46327</v>
      </c>
      <c r="F25" t="str">
        <f t="shared" si="1"/>
        <v>else if ([NORAD Number] =  46326 and [COSPAR Number] = "2020-062C") then "2020-062C"</v>
      </c>
    </row>
    <row r="26" spans="1:6" x14ac:dyDescent="0.25">
      <c r="A26" s="1">
        <v>46498</v>
      </c>
      <c r="B26" s="1" t="s">
        <v>23</v>
      </c>
      <c r="C26" s="1">
        <v>46498</v>
      </c>
      <c r="D26" s="3" t="s">
        <v>62</v>
      </c>
      <c r="E26" t="str">
        <f t="shared" si="0"/>
        <v>else if ([NORAD Number] =  46498 and [COSPAR Number] = "2020-068AN") then 46498</v>
      </c>
      <c r="F26" t="str">
        <f t="shared" si="1"/>
        <v>else if ([NORAD Number] =  46498 and [COSPAR Number] = "2020-068AN") then "2020-068N"</v>
      </c>
    </row>
    <row r="27" spans="1:6" x14ac:dyDescent="0.25">
      <c r="A27" s="1">
        <v>46499</v>
      </c>
      <c r="B27" s="1" t="s">
        <v>24</v>
      </c>
      <c r="C27" s="1">
        <v>46499</v>
      </c>
      <c r="D27" s="3" t="s">
        <v>61</v>
      </c>
      <c r="E27" t="str">
        <f t="shared" si="0"/>
        <v>else if ([NORAD Number] =  46499 and [COSPAR Number] = "2020-068AP") then 46499</v>
      </c>
      <c r="F27" t="str">
        <f t="shared" si="1"/>
        <v>else if ([NORAD Number] =  46499 and [COSPAR Number] = "2020-068AP") then "2020-068P"</v>
      </c>
    </row>
    <row r="28" spans="1:6" x14ac:dyDescent="0.25">
      <c r="A28" s="1">
        <v>46621</v>
      </c>
      <c r="B28" s="1" t="s">
        <v>21</v>
      </c>
      <c r="C28" s="3">
        <v>46612</v>
      </c>
      <c r="D28" s="1" t="s">
        <v>21</v>
      </c>
      <c r="E28" t="str">
        <f t="shared" si="0"/>
        <v>else if ([NORAD Number] =  46621 and [COSPAR Number] = "2020-061BJ") then 46612</v>
      </c>
      <c r="F28" t="str">
        <f t="shared" si="1"/>
        <v>else if ([NORAD Number] =  46621 and [COSPAR Number] = "2020-061BJ") then "2020-061BJ"</v>
      </c>
    </row>
    <row r="29" spans="1:6" x14ac:dyDescent="0.25">
      <c r="A29" s="1">
        <v>46809</v>
      </c>
      <c r="B29" s="1" t="s">
        <v>71</v>
      </c>
      <c r="C29" s="3">
        <v>46810</v>
      </c>
      <c r="D29" s="1" t="s">
        <v>71</v>
      </c>
      <c r="E29" t="str">
        <f t="shared" si="0"/>
        <v>else if ([NORAD Number] =  46809 and [COSPAR Number] = "2020-076D") then 46810</v>
      </c>
      <c r="F29" t="str">
        <f t="shared" si="1"/>
        <v>else if ([NORAD Number] =  46809 and [COSPAR Number] = "2020-076D") then "2020-076D"</v>
      </c>
    </row>
    <row r="30" spans="1:6" x14ac:dyDescent="0.25">
      <c r="A30" s="1">
        <v>46825</v>
      </c>
      <c r="B30" s="1" t="s">
        <v>22</v>
      </c>
      <c r="C30" s="1">
        <v>46825</v>
      </c>
      <c r="D30" s="3" t="s">
        <v>63</v>
      </c>
      <c r="E30" t="str">
        <f t="shared" si="0"/>
        <v>else if ([NORAD Number] =  46825 and [COSPAR Number] = "2020-061PQ") then 46825</v>
      </c>
      <c r="F30" t="str">
        <f t="shared" si="1"/>
        <v>else if ([NORAD Number] =  46825 and [COSPAR Number] = "2020-061PQ") then "2020-061BQ"</v>
      </c>
    </row>
    <row r="31" spans="1:6" x14ac:dyDescent="0.25">
      <c r="A31" s="1">
        <v>46956</v>
      </c>
      <c r="B31" s="1" t="s">
        <v>25</v>
      </c>
      <c r="C31" s="3">
        <v>46932</v>
      </c>
      <c r="D31" s="1" t="s">
        <v>25</v>
      </c>
      <c r="E31" t="str">
        <f t="shared" si="0"/>
        <v>else if ([NORAD Number] =  46956 and [COSPAR Number] = "2020-085D") then 46932</v>
      </c>
      <c r="F31" t="str">
        <f t="shared" si="1"/>
        <v>else if ([NORAD Number] =  46956 and [COSPAR Number] = "2020-085D") then "2020-085D"</v>
      </c>
    </row>
    <row r="32" spans="1:6" x14ac:dyDescent="0.25">
      <c r="A32" s="1">
        <v>46957</v>
      </c>
      <c r="B32" s="1" t="s">
        <v>26</v>
      </c>
      <c r="C32" s="1">
        <v>46957</v>
      </c>
      <c r="D32" s="3" t="s">
        <v>60</v>
      </c>
      <c r="E32" t="str">
        <f t="shared" si="0"/>
        <v>else if ([NORAD Number] =  46957 and [COSPAR Number] = "2020-085E") then 46957</v>
      </c>
      <c r="F32" t="str">
        <f t="shared" si="1"/>
        <v>else if ([NORAD Number] =  46957 and [COSPAR Number] = "2020-085E") then "2020-085AE"</v>
      </c>
    </row>
    <row r="33" spans="1:6" x14ac:dyDescent="0.25">
      <c r="A33" s="1">
        <v>46958</v>
      </c>
      <c r="B33" s="1" t="s">
        <v>27</v>
      </c>
      <c r="C33" s="1">
        <v>46958</v>
      </c>
      <c r="D33" s="3" t="s">
        <v>59</v>
      </c>
      <c r="E33" t="str">
        <f t="shared" si="0"/>
        <v>else if ([NORAD Number] =  46958 and [COSPAR Number] = "2020-085F") then 46958</v>
      </c>
      <c r="F33" t="str">
        <f t="shared" si="1"/>
        <v>else if ([NORAD Number] =  46958 and [COSPAR Number] = "2020-085F") then "2020-085AF"</v>
      </c>
    </row>
    <row r="34" spans="1:6" x14ac:dyDescent="0.25">
      <c r="A34" s="1">
        <v>46959</v>
      </c>
      <c r="B34" s="1" t="s">
        <v>28</v>
      </c>
      <c r="C34" s="1">
        <v>46959</v>
      </c>
      <c r="D34" s="3" t="s">
        <v>58</v>
      </c>
      <c r="E34" t="str">
        <f t="shared" si="0"/>
        <v>else if ([NORAD Number] =  46959 and [COSPAR Number] = "2020-085G") then 46959</v>
      </c>
      <c r="F34" t="str">
        <f t="shared" si="1"/>
        <v>else if ([NORAD Number] =  46959 and [COSPAR Number] = "2020-085G") then "2020-085AG"</v>
      </c>
    </row>
    <row r="35" spans="1:6" x14ac:dyDescent="0.25">
      <c r="A35" s="1">
        <v>46960</v>
      </c>
      <c r="B35" s="1" t="s">
        <v>29</v>
      </c>
      <c r="C35" s="1">
        <v>46960</v>
      </c>
      <c r="D35" s="3" t="s">
        <v>57</v>
      </c>
      <c r="E35" t="str">
        <f t="shared" si="0"/>
        <v>else if ([NORAD Number] =  46960 and [COSPAR Number] = "2020-085H") then 46960</v>
      </c>
      <c r="F35" t="str">
        <f t="shared" si="1"/>
        <v>else if ([NORAD Number] =  46960 and [COSPAR Number] = "2020-085H") then "2020-085AH"</v>
      </c>
    </row>
    <row r="36" spans="1:6" x14ac:dyDescent="0.25">
      <c r="A36" s="1">
        <v>47349</v>
      </c>
      <c r="B36" s="1" t="s">
        <v>30</v>
      </c>
      <c r="C36" s="1">
        <v>47349</v>
      </c>
      <c r="D36" s="3" t="s">
        <v>55</v>
      </c>
      <c r="E36" t="str">
        <f t="shared" si="0"/>
        <v>else if ([NORAD Number] =  47349 and [COSPAR Number] = "2021-005") then 47349</v>
      </c>
      <c r="F36" t="str">
        <f t="shared" si="1"/>
        <v>else if ([NORAD Number] =  47349 and [COSPAR Number] = "2021-005") then "2021-005A"</v>
      </c>
    </row>
    <row r="37" spans="1:6" x14ac:dyDescent="0.25">
      <c r="A37" s="1">
        <v>47446</v>
      </c>
      <c r="B37" s="1" t="s">
        <v>34</v>
      </c>
      <c r="C37" s="1">
        <v>47446</v>
      </c>
      <c r="D37" s="3" t="s">
        <v>56</v>
      </c>
      <c r="E37" t="str">
        <f t="shared" si="0"/>
        <v>else if ([NORAD Number] =  47446 and [COSPAR Number] = "2021-026AK") then 47446</v>
      </c>
      <c r="F37" t="str">
        <f t="shared" si="1"/>
        <v>else if ([NORAD Number] =  47446 and [COSPAR Number] = "2021-026AK") then "2021-006AK"</v>
      </c>
    </row>
    <row r="38" spans="1:6" x14ac:dyDescent="0.25">
      <c r="A38" s="1">
        <v>47454</v>
      </c>
      <c r="B38" s="1" t="s">
        <v>35</v>
      </c>
      <c r="C38" s="1">
        <v>47454</v>
      </c>
      <c r="D38" s="3" t="s">
        <v>54</v>
      </c>
      <c r="E38" t="str">
        <f t="shared" si="0"/>
        <v>else if ([NORAD Number] =  47454 and [COSPAR Number] = "2021-026AT") then 47454</v>
      </c>
      <c r="F38" t="str">
        <f t="shared" si="1"/>
        <v>else if ([NORAD Number] =  47454 and [COSPAR Number] = "2021-026AT") then "2021-006AT"</v>
      </c>
    </row>
    <row r="39" spans="1:6" x14ac:dyDescent="0.25">
      <c r="A39" s="1">
        <v>47666</v>
      </c>
      <c r="B39" s="1" t="s">
        <v>33</v>
      </c>
      <c r="C39" s="3">
        <v>47866</v>
      </c>
      <c r="D39" s="1" t="s">
        <v>33</v>
      </c>
      <c r="E39" t="str">
        <f t="shared" si="0"/>
        <v>else if ([NORAD Number] =  47666 and [COSPAR Number] = "2021-021G") then 47866</v>
      </c>
      <c r="F39" t="str">
        <f t="shared" si="1"/>
        <v>else if ([NORAD Number] =  47666 and [COSPAR Number] = "2021-021G") then "2021-021G"</v>
      </c>
    </row>
    <row r="40" spans="1:6" x14ac:dyDescent="0.25">
      <c r="A40" s="1">
        <v>47925</v>
      </c>
      <c r="B40" s="1" t="s">
        <v>2</v>
      </c>
      <c r="C40" s="3">
        <v>46925</v>
      </c>
      <c r="D40" s="1" t="s">
        <v>2</v>
      </c>
      <c r="E40" t="str">
        <f t="shared" si="0"/>
        <v>else if ([NORAD Number] =  47925 and [COSPAR Number] = "1998-067RV") then 46925</v>
      </c>
      <c r="F40" t="str">
        <f t="shared" si="1"/>
        <v>else if ([NORAD Number] =  47925 and [COSPAR Number] = "1998-067RV") then "1998-067RV"</v>
      </c>
    </row>
    <row r="41" spans="1:6" x14ac:dyDescent="0.25">
      <c r="A41" s="1">
        <v>48261</v>
      </c>
      <c r="B41" s="1" t="s">
        <v>37</v>
      </c>
      <c r="C41" s="3">
        <v>48621</v>
      </c>
      <c r="D41" s="1" t="s">
        <v>37</v>
      </c>
      <c r="E41" t="str">
        <f t="shared" si="0"/>
        <v>else if ([NORAD Number] =  48261 and [COSPAR Number] = "2021-043A") then 48621</v>
      </c>
      <c r="F41" t="str">
        <f t="shared" si="1"/>
        <v>else if ([NORAD Number] =  48261 and [COSPAR Number] = "2021-043A") then "2021-043A"</v>
      </c>
    </row>
    <row r="42" spans="1:6" x14ac:dyDescent="0.25">
      <c r="A42" s="1">
        <v>48275</v>
      </c>
      <c r="B42" s="1" t="s">
        <v>36</v>
      </c>
      <c r="C42" s="3">
        <v>48274</v>
      </c>
      <c r="D42" s="1" t="s">
        <v>36</v>
      </c>
      <c r="E42" t="str">
        <f t="shared" si="0"/>
        <v>else if ([NORAD Number] =  48275 and [COSPAR Number] = "2021-035A") then 48274</v>
      </c>
      <c r="F42" t="str">
        <f t="shared" si="1"/>
        <v>else if ([NORAD Number] =  48275 and [COSPAR Number] = "2021-035A") then "2021-035A"</v>
      </c>
    </row>
    <row r="43" spans="1:6" x14ac:dyDescent="0.25">
      <c r="A43" s="1">
        <v>48868</v>
      </c>
      <c r="B43" s="1" t="s">
        <v>3</v>
      </c>
      <c r="C43" s="1">
        <v>48868</v>
      </c>
      <c r="D43" s="3" t="s">
        <v>49</v>
      </c>
      <c r="E43" t="str">
        <f t="shared" si="0"/>
        <v>else if ([NORAD Number] =  48868 and [COSPAR Number] = "1998-067SN") then 48868</v>
      </c>
      <c r="F43" t="str">
        <f t="shared" si="1"/>
        <v>else if ([NORAD Number] =  48868 and [COSPAR Number] = "1998-067SN") then "1998-067SP"</v>
      </c>
    </row>
    <row r="44" spans="1:6" x14ac:dyDescent="0.25">
      <c r="A44" s="1">
        <v>48874</v>
      </c>
      <c r="B44" s="1" t="s">
        <v>40</v>
      </c>
      <c r="C44" s="1">
        <v>48874</v>
      </c>
      <c r="D44" s="3" t="s">
        <v>39</v>
      </c>
      <c r="E44" t="str">
        <f t="shared" si="0"/>
        <v>else if ([NORAD Number] =  48874 and [COSPAR Number] = "2021-058E") then 48874</v>
      </c>
      <c r="F44" t="str">
        <f t="shared" si="1"/>
        <v>else if ([NORAD Number] =  48874 and [COSPAR Number] = "2021-058E") then "2021-058D"</v>
      </c>
    </row>
    <row r="45" spans="1:6" x14ac:dyDescent="0.25">
      <c r="A45" s="1">
        <v>48875</v>
      </c>
      <c r="B45" s="1" t="s">
        <v>39</v>
      </c>
      <c r="C45" s="1">
        <v>48875</v>
      </c>
      <c r="D45" s="3" t="s">
        <v>40</v>
      </c>
      <c r="E45" t="str">
        <f t="shared" si="0"/>
        <v>else if ([NORAD Number] =  48875 and [COSPAR Number] = "2021-058D") then 48875</v>
      </c>
      <c r="F45" t="str">
        <f t="shared" si="1"/>
        <v>else if ([NORAD Number] =  48875 and [COSPAR Number] = "2021-058D") then "2021-058E"</v>
      </c>
    </row>
    <row r="46" spans="1:6" x14ac:dyDescent="0.25">
      <c r="A46" s="1">
        <v>48877</v>
      </c>
      <c r="B46" s="1" t="s">
        <v>38</v>
      </c>
      <c r="C46" s="1">
        <v>48877</v>
      </c>
      <c r="D46" s="3" t="s">
        <v>53</v>
      </c>
      <c r="E46" t="str">
        <f t="shared" si="0"/>
        <v>else if ([NORAD Number] =  48877 and [COSPAR Number] = "2021-056G") then 48877</v>
      </c>
      <c r="F46" t="str">
        <f t="shared" si="1"/>
        <v>else if ([NORAD Number] =  48877 and [COSPAR Number] = "2021-056G") then "2021-058G"</v>
      </c>
    </row>
    <row r="47" spans="1:6" x14ac:dyDescent="0.25">
      <c r="A47" s="1">
        <v>48906</v>
      </c>
      <c r="B47" s="1" t="s">
        <v>42</v>
      </c>
      <c r="C47" s="1">
        <v>48906</v>
      </c>
      <c r="D47" s="3" t="s">
        <v>47</v>
      </c>
      <c r="E47" t="str">
        <f t="shared" si="0"/>
        <v>else if ([NORAD Number] =  48906 and [COSPAR Number] = "2021-059D") then 48906</v>
      </c>
      <c r="F47" t="str">
        <f t="shared" si="1"/>
        <v>else if ([NORAD Number] =  48906 and [COSPAR Number] = "2021-059D") then "2021-059AD"</v>
      </c>
    </row>
    <row r="48" spans="1:6" x14ac:dyDescent="0.25">
      <c r="A48" s="1">
        <v>48909</v>
      </c>
      <c r="B48" s="1" t="s">
        <v>43</v>
      </c>
      <c r="C48" s="1">
        <v>48909</v>
      </c>
      <c r="D48" s="3" t="s">
        <v>48</v>
      </c>
      <c r="E48" t="str">
        <f t="shared" si="0"/>
        <v>else if ([NORAD Number] =  48909 and [COSPAR Number] = "2021-059G") then 48909</v>
      </c>
      <c r="F48" t="str">
        <f t="shared" si="1"/>
        <v>else if ([NORAD Number] =  48909 and [COSPAR Number] = "2021-059G") then "2021-059AG"</v>
      </c>
    </row>
    <row r="49" spans="1:6" x14ac:dyDescent="0.25">
      <c r="A49" s="1">
        <v>48965</v>
      </c>
      <c r="B49" s="1" t="s">
        <v>72</v>
      </c>
      <c r="C49" s="3">
        <v>48966</v>
      </c>
      <c r="D49" s="1" t="s">
        <v>72</v>
      </c>
      <c r="E49" t="str">
        <f t="shared" si="0"/>
        <v>else if ([NORAD Number] =  48965 and [COSPAR Number] = "2021-059CR") then 48966</v>
      </c>
      <c r="F49" t="str">
        <f t="shared" si="1"/>
        <v>else if ([NORAD Number] =  48965 and [COSPAR Number] = "2021-059CR") then "2021-059CR"</v>
      </c>
    </row>
    <row r="50" spans="1:6" x14ac:dyDescent="0.25">
      <c r="A50" s="1">
        <v>49055</v>
      </c>
      <c r="B50" s="1" t="s">
        <v>73</v>
      </c>
      <c r="C50" s="3">
        <v>49332</v>
      </c>
      <c r="D50" s="1" t="s">
        <v>73</v>
      </c>
      <c r="E50" t="str">
        <f t="shared" si="0"/>
        <v>else if ([NORAD Number] =  49055 and [COSPAR Number] = "2021-095A") then 49332</v>
      </c>
      <c r="F50" t="str">
        <f t="shared" si="1"/>
        <v>else if ([NORAD Number] =  49055 and [COSPAR Number] = "2021-095A") then "2021-095A"</v>
      </c>
    </row>
    <row r="51" spans="1:6" x14ac:dyDescent="0.25">
      <c r="A51" s="1">
        <v>49056</v>
      </c>
      <c r="B51" s="1" t="s">
        <v>74</v>
      </c>
      <c r="C51" s="3">
        <v>49333</v>
      </c>
      <c r="D51" s="1" t="s">
        <v>74</v>
      </c>
      <c r="E51" t="str">
        <f t="shared" si="0"/>
        <v>else if ([NORAD Number] =  49056 and [COSPAR Number] = "2021-095B") then 49333</v>
      </c>
      <c r="F51" t="str">
        <f t="shared" si="1"/>
        <v>else if ([NORAD Number] =  49056 and [COSPAR Number] = "2021-095B") then "2021-095B"</v>
      </c>
    </row>
    <row r="52" spans="1:6" x14ac:dyDescent="0.25">
      <c r="A52" s="1">
        <v>49070</v>
      </c>
      <c r="B52" s="1" t="s">
        <v>44</v>
      </c>
      <c r="C52" s="1">
        <v>49070</v>
      </c>
      <c r="D52" s="3" t="s">
        <v>52</v>
      </c>
      <c r="E52" t="str">
        <f t="shared" si="0"/>
        <v>else if ([NORAD Number] =  49070 and [COSPAR Number] = "2021-072E") then 49070</v>
      </c>
      <c r="F52" t="str">
        <f t="shared" si="1"/>
        <v>else if ([NORAD Number] =  49070 and [COSPAR Number] = "2021-072E") then "2021-073E"</v>
      </c>
    </row>
    <row r="53" spans="1:6" x14ac:dyDescent="0.25">
      <c r="A53" s="1">
        <v>49434</v>
      </c>
      <c r="B53" s="1" t="s">
        <v>75</v>
      </c>
      <c r="C53" s="3">
        <v>49324</v>
      </c>
      <c r="D53" s="1" t="s">
        <v>75</v>
      </c>
      <c r="E53" t="str">
        <f t="shared" si="0"/>
        <v>else if ([NORAD Number] =  49434 and [COSPAR Number] = "2021-091K") then 49324</v>
      </c>
      <c r="F53" t="str">
        <f t="shared" si="1"/>
        <v>else if ([NORAD Number] =  49434 and [COSPAR Number] = "2021-091K") then "2021-091K"</v>
      </c>
    </row>
    <row r="54" spans="1:6" x14ac:dyDescent="0.25">
      <c r="A54" s="1">
        <v>49818</v>
      </c>
      <c r="B54" s="1" t="s">
        <v>76</v>
      </c>
      <c r="C54" s="3">
        <v>49817</v>
      </c>
      <c r="D54" s="1" t="s">
        <v>76</v>
      </c>
      <c r="E54" t="str">
        <f t="shared" si="0"/>
        <v>else if ([NORAD Number] =  49818 and [COSPAR Number] = "2021-118A") then 49817</v>
      </c>
      <c r="F54" t="str">
        <f t="shared" si="1"/>
        <v>else if ([NORAD Number] =  49818 and [COSPAR Number] = "2021-118A") then "2021-118A"</v>
      </c>
    </row>
    <row r="55" spans="1:6" x14ac:dyDescent="0.25">
      <c r="A55" s="1">
        <v>54940</v>
      </c>
      <c r="B55" s="1" t="s">
        <v>20</v>
      </c>
      <c r="C55" s="3">
        <v>45940</v>
      </c>
      <c r="D55" s="1" t="s">
        <v>20</v>
      </c>
      <c r="E55" t="str">
        <f t="shared" si="0"/>
        <v>else if ([NORAD Number] =  54940 and [COSPAR Number] = "2020-051B") then 45940</v>
      </c>
      <c r="F55" t="str">
        <f t="shared" si="1"/>
        <v>else if ([NORAD Number] =  54940 and [COSPAR Number] = "2020-051B") then "2020-051B"</v>
      </c>
    </row>
    <row r="56" spans="1:6" x14ac:dyDescent="0.25">
      <c r="A56" s="1">
        <v>57759</v>
      </c>
      <c r="B56" s="1" t="s">
        <v>31</v>
      </c>
      <c r="C56" s="3">
        <v>47759</v>
      </c>
      <c r="D56" s="1" t="s">
        <v>31</v>
      </c>
      <c r="E56" t="str">
        <f t="shared" si="0"/>
        <v>else if ([NORAD Number] =  57759 and [COSPAR Number] = "2021-017AP") then 47759</v>
      </c>
      <c r="F56" t="str">
        <f t="shared" si="1"/>
        <v>else if ([NORAD Number] =  57759 and [COSPAR Number] = "2021-017AP") then "2021-017AP"</v>
      </c>
    </row>
  </sheetData>
  <autoFilter ref="A1:F56" xr:uid="{B2CF4836-4D91-4C5F-84E4-1F95182401FC}">
    <sortState xmlns:xlrd2="http://schemas.microsoft.com/office/spreadsheetml/2017/richdata2" ref="A2:F56">
      <sortCondition ref="A1:A5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FE1F-B9C0-4CD8-9DF0-7AEAD51977D7}">
  <dimension ref="A1:C10"/>
  <sheetViews>
    <sheetView workbookViewId="0">
      <selection activeCell="C2" sqref="C2"/>
    </sheetView>
  </sheetViews>
  <sheetFormatPr defaultRowHeight="15" x14ac:dyDescent="0.25"/>
  <cols>
    <col min="1" max="1" width="30.140625" bestFit="1" customWidth="1"/>
    <col min="2" max="2" width="32.140625" bestFit="1" customWidth="1"/>
    <col min="3" max="3" width="68.7109375" bestFit="1" customWidth="1"/>
  </cols>
  <sheetData>
    <row r="1" spans="1:3" ht="45" x14ac:dyDescent="0.25">
      <c r="A1" s="5" t="s">
        <v>88</v>
      </c>
      <c r="B1" s="5" t="s">
        <v>89</v>
      </c>
      <c r="C1" s="2" t="s">
        <v>90</v>
      </c>
    </row>
    <row r="2" spans="1:3" x14ac:dyDescent="0.25">
      <c r="A2" t="s">
        <v>82</v>
      </c>
      <c r="B2" t="s">
        <v>83</v>
      </c>
      <c r="C2" t="str">
        <f t="shared" ref="C2:C10" si="0">IF(B2="","",_xlfn.CONCAT("#""",A2,""""," = """,B2,"""",","))</f>
        <v>#"ESA" = "Intergovernmental: ESA",</v>
      </c>
    </row>
    <row r="3" spans="1:3" x14ac:dyDescent="0.25">
      <c r="A3" t="s">
        <v>91</v>
      </c>
      <c r="B3" t="s">
        <v>97</v>
      </c>
      <c r="C3" t="str">
        <f t="shared" si="0"/>
        <v>#"France/Belgium/Spain/Italy" = "Multinational: Thales Alenia Space",</v>
      </c>
    </row>
    <row r="4" spans="1:3" x14ac:dyDescent="0.25">
      <c r="A4" t="s">
        <v>92</v>
      </c>
      <c r="B4" t="s">
        <v>97</v>
      </c>
      <c r="C4" t="str">
        <f t="shared" si="0"/>
        <v>#"France/Italy" = "Multinational: Thales Alenia Space",</v>
      </c>
    </row>
    <row r="5" spans="1:3" x14ac:dyDescent="0.25">
      <c r="A5" t="s">
        <v>93</v>
      </c>
      <c r="B5" t="s">
        <v>97</v>
      </c>
      <c r="C5" t="str">
        <f t="shared" si="0"/>
        <v>#"France/UK/Germany/Spain/Italy" = "Multinational: Thales Alenia Space",</v>
      </c>
    </row>
    <row r="6" spans="1:3" x14ac:dyDescent="0.25">
      <c r="A6" t="s">
        <v>85</v>
      </c>
      <c r="B6" t="s">
        <v>86</v>
      </c>
      <c r="C6" t="str">
        <f t="shared" si="0"/>
        <v>#"Japan/Singapore" = "Multinational: KIT &amp; NTU",</v>
      </c>
    </row>
    <row r="7" spans="1:3" x14ac:dyDescent="0.25">
      <c r="A7" t="s">
        <v>95</v>
      </c>
      <c r="B7" t="s">
        <v>96</v>
      </c>
      <c r="C7" t="str">
        <f t="shared" si="0"/>
        <v>#"South Ko" = "Russia",</v>
      </c>
    </row>
    <row r="8" spans="1:3" x14ac:dyDescent="0.25">
      <c r="A8" t="s">
        <v>87</v>
      </c>
      <c r="B8" t="s">
        <v>84</v>
      </c>
      <c r="C8" t="str">
        <f t="shared" si="0"/>
        <v>#"Turkmenistan/Monaco" = "Turkey",</v>
      </c>
    </row>
    <row r="9" spans="1:3" x14ac:dyDescent="0.25">
      <c r="A9" t="s">
        <v>94</v>
      </c>
      <c r="B9" t="s">
        <v>98</v>
      </c>
      <c r="C9" t="str">
        <f t="shared" si="0"/>
        <v>#"UK/Finland/Belgium" = "Belgium",</v>
      </c>
    </row>
    <row r="10" spans="1:3" x14ac:dyDescent="0.25">
      <c r="A10" t="s">
        <v>80</v>
      </c>
      <c r="B10" t="s">
        <v>81</v>
      </c>
      <c r="C10" t="str">
        <f t="shared" si="0"/>
        <v>#"USA" = "United States",</v>
      </c>
    </row>
  </sheetData>
  <autoFilter ref="A1:C5" xr:uid="{3BA8FE1F-B9C0-4CD8-9DF0-7AEAD51977D7}">
    <sortState xmlns:xlrd2="http://schemas.microsoft.com/office/spreadsheetml/2017/richdata2" ref="A2:C5">
      <sortCondition ref="B1:B5"/>
    </sortState>
  </autoFilter>
  <sortState xmlns:xlrd2="http://schemas.microsoft.com/office/spreadsheetml/2017/richdata2" ref="A2:C10">
    <sortCondition ref="A2:A10"/>
    <sortCondition ref="B2:B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008D-CFA3-4AA6-B946-0469157CEFE6}">
  <dimension ref="A1:C31"/>
  <sheetViews>
    <sheetView workbookViewId="0">
      <selection activeCell="C2" sqref="C2"/>
    </sheetView>
  </sheetViews>
  <sheetFormatPr defaultRowHeight="15" x14ac:dyDescent="0.25"/>
  <cols>
    <col min="1" max="1" width="47" bestFit="1" customWidth="1"/>
    <col min="2" max="2" width="25.7109375" bestFit="1" customWidth="1"/>
    <col min="3" max="3" width="70.7109375" bestFit="1" customWidth="1"/>
  </cols>
  <sheetData>
    <row r="1" spans="1:3" ht="30" x14ac:dyDescent="0.25">
      <c r="A1" s="5" t="s">
        <v>139</v>
      </c>
      <c r="B1" s="5" t="s">
        <v>140</v>
      </c>
      <c r="C1" s="2" t="s">
        <v>154</v>
      </c>
    </row>
    <row r="2" spans="1:3" x14ac:dyDescent="0.25">
      <c r="A2" t="s">
        <v>99</v>
      </c>
      <c r="B2" t="s">
        <v>100</v>
      </c>
      <c r="C2" t="str">
        <f>_xlfn.CONCAT("#""",A2,""""," = ","""",B2,""",")</f>
        <v>#"Communication" = "Communications",</v>
      </c>
    </row>
    <row r="3" spans="1:3" x14ac:dyDescent="0.25">
      <c r="A3" t="s">
        <v>101</v>
      </c>
      <c r="B3" t="s">
        <v>100</v>
      </c>
      <c r="C3" t="str">
        <f t="shared" ref="C3:C31" si="0">_xlfn.CONCAT("#""",A3,""""," = ","""",B3,""",")</f>
        <v>#"Communications/Maritime Tracking" = "Communications",</v>
      </c>
    </row>
    <row r="4" spans="1:3" x14ac:dyDescent="0.25">
      <c r="A4" t="s">
        <v>102</v>
      </c>
      <c r="B4" t="s">
        <v>100</v>
      </c>
      <c r="C4" t="str">
        <f t="shared" si="0"/>
        <v>#"Communications/Navigation" = "Communications",</v>
      </c>
    </row>
    <row r="5" spans="1:3" x14ac:dyDescent="0.25">
      <c r="A5" t="s">
        <v>103</v>
      </c>
      <c r="B5" t="s">
        <v>100</v>
      </c>
      <c r="C5" t="str">
        <f t="shared" si="0"/>
        <v>#"Communications/Technology Development" = "Communications",</v>
      </c>
    </row>
    <row r="6" spans="1:3" x14ac:dyDescent="0.25">
      <c r="A6" t="s">
        <v>104</v>
      </c>
      <c r="B6" t="s">
        <v>105</v>
      </c>
      <c r="C6" t="str">
        <f t="shared" si="0"/>
        <v>#"Earth Observarion" = "Earth observation",</v>
      </c>
    </row>
    <row r="7" spans="1:3" x14ac:dyDescent="0.25">
      <c r="A7" t="s">
        <v>106</v>
      </c>
      <c r="B7" t="s">
        <v>105</v>
      </c>
      <c r="C7" t="str">
        <f t="shared" si="0"/>
        <v>#"Earth Observation" = "Earth observation",</v>
      </c>
    </row>
    <row r="8" spans="1:3" x14ac:dyDescent="0.25">
      <c r="A8" t="s">
        <v>107</v>
      </c>
      <c r="B8" t="s">
        <v>105</v>
      </c>
      <c r="C8" t="str">
        <f t="shared" si="0"/>
        <v>#"Earth Observation/Communications" = "Earth observation",</v>
      </c>
    </row>
    <row r="9" spans="1:3" x14ac:dyDescent="0.25">
      <c r="A9" t="s">
        <v>108</v>
      </c>
      <c r="B9" t="s">
        <v>105</v>
      </c>
      <c r="C9" t="str">
        <f t="shared" si="0"/>
        <v>#"Earth Observation/Communications/Space Science" = "Earth observation",</v>
      </c>
    </row>
    <row r="10" spans="1:3" x14ac:dyDescent="0.25">
      <c r="A10" t="s">
        <v>109</v>
      </c>
      <c r="B10" t="s">
        <v>110</v>
      </c>
      <c r="C10" t="str">
        <f t="shared" si="0"/>
        <v>#"Earth Observation/Earth Science" = "Education &amp; demonstration",</v>
      </c>
    </row>
    <row r="11" spans="1:3" x14ac:dyDescent="0.25">
      <c r="A11" t="s">
        <v>111</v>
      </c>
      <c r="B11" t="s">
        <v>110</v>
      </c>
      <c r="C11" t="str">
        <f t="shared" si="0"/>
        <v>#"Earth Observation/Space Science" = "Education &amp; demonstration",</v>
      </c>
    </row>
    <row r="12" spans="1:3" x14ac:dyDescent="0.25">
      <c r="A12" t="s">
        <v>112</v>
      </c>
      <c r="B12" t="s">
        <v>105</v>
      </c>
      <c r="C12" t="str">
        <f t="shared" si="0"/>
        <v>#"Earth Observation/Technology Development" = "Earth observation",</v>
      </c>
    </row>
    <row r="13" spans="1:3" x14ac:dyDescent="0.25">
      <c r="A13" t="s">
        <v>113</v>
      </c>
      <c r="B13" t="s">
        <v>114</v>
      </c>
      <c r="C13" t="str">
        <f t="shared" si="0"/>
        <v>#"Earth Science" = "Earth science",</v>
      </c>
    </row>
    <row r="14" spans="1:3" x14ac:dyDescent="0.25">
      <c r="A14" t="s">
        <v>115</v>
      </c>
      <c r="B14" t="s">
        <v>114</v>
      </c>
      <c r="C14" t="str">
        <f t="shared" si="0"/>
        <v>#"Earth Science/Earth Observation" = "Earth science",</v>
      </c>
    </row>
    <row r="15" spans="1:3" x14ac:dyDescent="0.25">
      <c r="A15" t="s">
        <v>116</v>
      </c>
      <c r="B15" t="s">
        <v>117</v>
      </c>
      <c r="C15" t="str">
        <f t="shared" si="0"/>
        <v>#"Earth/Space Observation" = "Space surveillance",</v>
      </c>
    </row>
    <row r="16" spans="1:3" x14ac:dyDescent="0.25">
      <c r="A16" t="s">
        <v>118</v>
      </c>
      <c r="B16" t="s">
        <v>110</v>
      </c>
      <c r="C16" t="str">
        <f t="shared" si="0"/>
        <v>#"Educational" = "Education &amp; demonstration",</v>
      </c>
    </row>
    <row r="17" spans="1:3" x14ac:dyDescent="0.25">
      <c r="A17" t="s">
        <v>119</v>
      </c>
      <c r="B17" t="s">
        <v>120</v>
      </c>
      <c r="C17" t="str">
        <f t="shared" si="0"/>
        <v>#"Mission Extension Technology" = "Other",</v>
      </c>
    </row>
    <row r="18" spans="1:3" x14ac:dyDescent="0.25">
      <c r="A18" t="s">
        <v>121</v>
      </c>
      <c r="B18" t="s">
        <v>122</v>
      </c>
      <c r="C18" t="str">
        <f t="shared" si="0"/>
        <v>#"Navigation/Global Positioning" = "Navigation &amp; positioning",</v>
      </c>
    </row>
    <row r="19" spans="1:3" x14ac:dyDescent="0.25">
      <c r="A19" t="s">
        <v>123</v>
      </c>
      <c r="B19" t="s">
        <v>122</v>
      </c>
      <c r="C19" t="str">
        <f t="shared" si="0"/>
        <v>#"Navigation/Regional Positioning" = "Navigation &amp; positioning",</v>
      </c>
    </row>
    <row r="20" spans="1:3" x14ac:dyDescent="0.25">
      <c r="A20" t="s">
        <v>124</v>
      </c>
      <c r="B20" t="s">
        <v>120</v>
      </c>
      <c r="C20" t="str">
        <f t="shared" si="0"/>
        <v>#"Platform" = "Other",</v>
      </c>
    </row>
    <row r="21" spans="1:3" x14ac:dyDescent="0.25">
      <c r="A21" t="s">
        <v>125</v>
      </c>
      <c r="B21" t="s">
        <v>122</v>
      </c>
      <c r="C21" t="str">
        <f t="shared" si="0"/>
        <v>#"Satellite Positioning" = "Navigation &amp; positioning",</v>
      </c>
    </row>
    <row r="22" spans="1:3" x14ac:dyDescent="0.25">
      <c r="A22" t="s">
        <v>126</v>
      </c>
      <c r="B22" t="s">
        <v>122</v>
      </c>
      <c r="C22" t="str">
        <f t="shared" si="0"/>
        <v>#"Signals Intelligence" = "Navigation &amp; positioning",</v>
      </c>
    </row>
    <row r="23" spans="1:3" x14ac:dyDescent="0.25">
      <c r="A23" t="s">
        <v>127</v>
      </c>
      <c r="B23" t="s">
        <v>117</v>
      </c>
      <c r="C23" t="str">
        <f t="shared" si="0"/>
        <v>#"Space Observation" = "Space surveillance",</v>
      </c>
    </row>
    <row r="24" spans="1:3" x14ac:dyDescent="0.25">
      <c r="A24" t="s">
        <v>128</v>
      </c>
      <c r="B24" t="s">
        <v>129</v>
      </c>
      <c r="C24" t="str">
        <f t="shared" si="0"/>
        <v>#"Space Science" = "Space science",</v>
      </c>
    </row>
    <row r="25" spans="1:3" x14ac:dyDescent="0.25">
      <c r="A25" t="s">
        <v>130</v>
      </c>
      <c r="B25" t="s">
        <v>129</v>
      </c>
      <c r="C25" t="str">
        <f t="shared" si="0"/>
        <v>#"Space Science/Technology Demonstration" = "Space science",</v>
      </c>
    </row>
    <row r="26" spans="1:3" x14ac:dyDescent="0.25">
      <c r="A26" t="s">
        <v>131</v>
      </c>
      <c r="B26" t="s">
        <v>129</v>
      </c>
      <c r="C26" t="str">
        <f t="shared" si="0"/>
        <v>#"Space Science/Technology Development" = "Space science",</v>
      </c>
    </row>
    <row r="27" spans="1:3" x14ac:dyDescent="0.25">
      <c r="A27" t="s">
        <v>132</v>
      </c>
      <c r="B27" t="s">
        <v>133</v>
      </c>
      <c r="C27" t="str">
        <f t="shared" si="0"/>
        <v>#"Surveillance" = "Earth surveillance",</v>
      </c>
    </row>
    <row r="28" spans="1:3" x14ac:dyDescent="0.25">
      <c r="A28" t="s">
        <v>134</v>
      </c>
      <c r="B28" t="s">
        <v>110</v>
      </c>
      <c r="C28" t="str">
        <f t="shared" si="0"/>
        <v>#"Technology Demonstration" = "Education &amp; demonstration",</v>
      </c>
    </row>
    <row r="29" spans="1:3" x14ac:dyDescent="0.25">
      <c r="A29" t="s">
        <v>135</v>
      </c>
      <c r="B29" t="s">
        <v>136</v>
      </c>
      <c r="C29" t="str">
        <f t="shared" si="0"/>
        <v>#"Technology Development" = "Technology development",</v>
      </c>
    </row>
    <row r="30" spans="1:3" x14ac:dyDescent="0.25">
      <c r="A30" t="s">
        <v>137</v>
      </c>
      <c r="B30" t="s">
        <v>110</v>
      </c>
      <c r="C30" t="str">
        <f t="shared" si="0"/>
        <v>#"Technology Development/Educational" = "Education &amp; demonstration",</v>
      </c>
    </row>
    <row r="31" spans="1:3" x14ac:dyDescent="0.25">
      <c r="A31" t="s">
        <v>138</v>
      </c>
      <c r="B31" t="s">
        <v>120</v>
      </c>
      <c r="C31" t="str">
        <f t="shared" si="0"/>
        <v>#"Unknown" = "Other",</v>
      </c>
    </row>
  </sheetData>
  <autoFilter ref="A1:C31" xr:uid="{1ED1008D-CFA3-4AA6-B946-0469157CEFE6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3742-E141-485C-9B19-00A4BFA9195C}">
  <dimension ref="A1:C17"/>
  <sheetViews>
    <sheetView workbookViewId="0">
      <selection activeCell="C2" sqref="C2"/>
    </sheetView>
  </sheetViews>
  <sheetFormatPr defaultRowHeight="15" x14ac:dyDescent="0.25"/>
  <cols>
    <col min="1" max="1" width="32" bestFit="1" customWidth="1"/>
    <col min="2" max="2" width="32.85546875" bestFit="1" customWidth="1"/>
    <col min="3" max="3" width="41.7109375" bestFit="1" customWidth="1"/>
  </cols>
  <sheetData>
    <row r="1" spans="1:3" ht="30" x14ac:dyDescent="0.25">
      <c r="A1" s="5" t="s">
        <v>139</v>
      </c>
      <c r="B1" s="5" t="s">
        <v>140</v>
      </c>
      <c r="C1" s="2" t="s">
        <v>155</v>
      </c>
    </row>
    <row r="2" spans="1:3" x14ac:dyDescent="0.25">
      <c r="A2" s="6" t="s">
        <v>156</v>
      </c>
      <c r="B2" s="6" t="s">
        <v>158</v>
      </c>
      <c r="C2" t="str">
        <f t="shared" ref="C2:C3" si="0">_xlfn.CONCAT("#""",A2,""""," = ","""",B2,""",")</f>
        <v>#"Civil" = "Commercial and civil",</v>
      </c>
    </row>
    <row r="3" spans="1:3" x14ac:dyDescent="0.25">
      <c r="A3" s="6" t="s">
        <v>157</v>
      </c>
      <c r="B3" s="6" t="s">
        <v>158</v>
      </c>
      <c r="C3" t="str">
        <f t="shared" si="0"/>
        <v>#"Commercial" = "Commercial and civil",</v>
      </c>
    </row>
    <row r="4" spans="1:3" x14ac:dyDescent="0.25">
      <c r="A4" t="s">
        <v>141</v>
      </c>
      <c r="B4" t="s">
        <v>159</v>
      </c>
      <c r="C4" t="str">
        <f>_xlfn.CONCAT("#""",A4,""""," = ","""",B4,""",")</f>
        <v>#"Civil/Government" = "Government / Commercial and civil",</v>
      </c>
    </row>
    <row r="5" spans="1:3" x14ac:dyDescent="0.25">
      <c r="A5" t="s">
        <v>142</v>
      </c>
      <c r="B5" t="s">
        <v>160</v>
      </c>
      <c r="C5" t="str">
        <f t="shared" ref="C5:C17" si="1">_xlfn.CONCAT("#""",A5,""""," = ","""",B5,""",")</f>
        <v>#"Civil/Military" = "Military / Commercial and civil",</v>
      </c>
    </row>
    <row r="6" spans="1:3" x14ac:dyDescent="0.25">
      <c r="A6" t="s">
        <v>143</v>
      </c>
      <c r="B6" s="6" t="s">
        <v>158</v>
      </c>
      <c r="C6" t="str">
        <f t="shared" si="1"/>
        <v>#"Commercial/Civil" = "Commercial and civil",</v>
      </c>
    </row>
    <row r="7" spans="1:3" x14ac:dyDescent="0.25">
      <c r="A7" t="s">
        <v>144</v>
      </c>
      <c r="B7" t="s">
        <v>159</v>
      </c>
      <c r="C7" t="str">
        <f t="shared" si="1"/>
        <v>#"Commercial/Government" = "Government / Commercial and civil",</v>
      </c>
    </row>
    <row r="8" spans="1:3" x14ac:dyDescent="0.25">
      <c r="A8" t="s">
        <v>145</v>
      </c>
      <c r="B8" t="s">
        <v>160</v>
      </c>
      <c r="C8" t="str">
        <f t="shared" si="1"/>
        <v>#"Commercial/Military" = "Military / Commercial and civil",</v>
      </c>
    </row>
    <row r="9" spans="1:3" x14ac:dyDescent="0.25">
      <c r="A9" t="s">
        <v>106</v>
      </c>
      <c r="B9" t="s">
        <v>146</v>
      </c>
      <c r="C9" t="str">
        <f t="shared" si="1"/>
        <v>#"Earth Observation" = "Military",</v>
      </c>
    </row>
    <row r="10" spans="1:3" x14ac:dyDescent="0.25">
      <c r="A10" t="s">
        <v>147</v>
      </c>
      <c r="B10" t="s">
        <v>159</v>
      </c>
      <c r="C10" t="str">
        <f t="shared" si="1"/>
        <v>#"Government/Civil" = "Government / Commercial and civil",</v>
      </c>
    </row>
    <row r="11" spans="1:3" x14ac:dyDescent="0.25">
      <c r="A11" t="s">
        <v>148</v>
      </c>
      <c r="B11" t="s">
        <v>159</v>
      </c>
      <c r="C11" t="str">
        <f t="shared" si="1"/>
        <v>#"Government/Commercial" = "Government / Commercial and civil",</v>
      </c>
    </row>
    <row r="12" spans="1:3" x14ac:dyDescent="0.25">
      <c r="A12" t="s">
        <v>149</v>
      </c>
      <c r="B12" t="s">
        <v>159</v>
      </c>
      <c r="C12" t="str">
        <f t="shared" si="1"/>
        <v>#"Government/Commercial/Military" = "Government / Commercial and civil",</v>
      </c>
    </row>
    <row r="13" spans="1:3" x14ac:dyDescent="0.25">
      <c r="A13" t="s">
        <v>150</v>
      </c>
      <c r="B13" t="s">
        <v>161</v>
      </c>
      <c r="C13" t="str">
        <f t="shared" si="1"/>
        <v>#"Government/Military" = "Government / military",</v>
      </c>
    </row>
    <row r="14" spans="1:3" x14ac:dyDescent="0.25">
      <c r="A14" t="s">
        <v>146</v>
      </c>
      <c r="B14" t="s">
        <v>146</v>
      </c>
      <c r="C14" t="str">
        <f t="shared" si="1"/>
        <v>#"Military" = "Military",</v>
      </c>
    </row>
    <row r="15" spans="1:3" x14ac:dyDescent="0.25">
      <c r="A15" t="s">
        <v>151</v>
      </c>
      <c r="B15" t="s">
        <v>160</v>
      </c>
      <c r="C15" t="str">
        <f t="shared" si="1"/>
        <v>#"Military/Civil" = "Military / Commercial and civil",</v>
      </c>
    </row>
    <row r="16" spans="1:3" x14ac:dyDescent="0.25">
      <c r="A16" t="s">
        <v>152</v>
      </c>
      <c r="B16" t="s">
        <v>160</v>
      </c>
      <c r="C16" t="str">
        <f t="shared" si="1"/>
        <v>#"Military/Commercial" = "Military / Commercial and civil",</v>
      </c>
    </row>
    <row r="17" spans="1:3" x14ac:dyDescent="0.25">
      <c r="A17" t="s">
        <v>153</v>
      </c>
      <c r="B17" t="s">
        <v>161</v>
      </c>
      <c r="C17" t="str">
        <f t="shared" si="1"/>
        <v>#"Military/Government" = "Government / military",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235A-1B52-42AE-A1E4-3365BA4206D9}">
  <dimension ref="A1:C17"/>
  <sheetViews>
    <sheetView workbookViewId="0">
      <selection activeCell="B16" sqref="B16"/>
    </sheetView>
  </sheetViews>
  <sheetFormatPr defaultRowHeight="15" x14ac:dyDescent="0.25"/>
  <cols>
    <col min="1" max="1" width="34.140625" bestFit="1" customWidth="1"/>
    <col min="2" max="2" width="34.42578125" bestFit="1" customWidth="1"/>
    <col min="3" max="3" width="66" bestFit="1" customWidth="1"/>
  </cols>
  <sheetData>
    <row r="1" spans="1:3" ht="45" x14ac:dyDescent="0.25">
      <c r="A1" s="5" t="s">
        <v>162</v>
      </c>
      <c r="B1" s="5" t="s">
        <v>163</v>
      </c>
      <c r="C1" s="2" t="s">
        <v>164</v>
      </c>
    </row>
    <row r="2" spans="1:3" x14ac:dyDescent="0.25">
      <c r="A2" s="6" t="s">
        <v>181</v>
      </c>
      <c r="B2" s="6" t="s">
        <v>182</v>
      </c>
      <c r="C2" s="2" t="str">
        <f>_xlfn.CONCAT("#""",A2,""""," = ","""",B2,""",")</f>
        <v>#"Antares" = "Wallops Island Flight Facility",</v>
      </c>
    </row>
    <row r="3" spans="1:3" x14ac:dyDescent="0.25">
      <c r="A3" s="6" t="s">
        <v>180</v>
      </c>
      <c r="B3" s="6" t="s">
        <v>182</v>
      </c>
      <c r="C3" s="2" t="str">
        <f t="shared" ref="C3:C16" si="0">_xlfn.CONCAT("#""",A3,""""," = ","""",B3,""",")</f>
        <v>#"Cygnus" = "Wallops Island Flight Facility",</v>
      </c>
    </row>
    <row r="4" spans="1:3" x14ac:dyDescent="0.25">
      <c r="A4" t="s">
        <v>179</v>
      </c>
      <c r="B4" s="7" t="s">
        <v>183</v>
      </c>
      <c r="C4" s="2" t="str">
        <f t="shared" si="0"/>
        <v>#"Dragon CRS-17" = "Tyuratam Missile and Space Complex",</v>
      </c>
    </row>
    <row r="5" spans="1:3" x14ac:dyDescent="0.25">
      <c r="A5" t="s">
        <v>166</v>
      </c>
      <c r="B5" t="s">
        <v>171</v>
      </c>
      <c r="C5" s="2" t="str">
        <f t="shared" si="0"/>
        <v>#"FANTM-RAiL (Xtenti)" = "Vandenberg Space Force Base",</v>
      </c>
    </row>
    <row r="6" spans="1:3" x14ac:dyDescent="0.25">
      <c r="A6" t="s">
        <v>165</v>
      </c>
      <c r="B6" t="s">
        <v>171</v>
      </c>
      <c r="C6" s="2" t="str">
        <f t="shared" si="0"/>
        <v>#"FANTM-RAiL [Xtenti]" = "Vandenberg Space Force Base",</v>
      </c>
    </row>
    <row r="7" spans="1:3" x14ac:dyDescent="0.25">
      <c r="A7" t="s">
        <v>178</v>
      </c>
      <c r="B7" s="7" t="s">
        <v>183</v>
      </c>
      <c r="C7" s="2" t="str">
        <f t="shared" si="0"/>
        <v>#"International Space Station" = "Tyuratam Missile and Space Complex",</v>
      </c>
    </row>
    <row r="8" spans="1:3" x14ac:dyDescent="0.25">
      <c r="A8" t="s">
        <v>177</v>
      </c>
      <c r="B8" s="7" t="s">
        <v>183</v>
      </c>
      <c r="C8" s="2" t="str">
        <f t="shared" si="0"/>
        <v>#"International Space Station - Antares" = "Tyuratam Missile and Space Complex",</v>
      </c>
    </row>
    <row r="9" spans="1:3" x14ac:dyDescent="0.25">
      <c r="A9" t="s">
        <v>176</v>
      </c>
      <c r="B9" s="7" t="s">
        <v>138</v>
      </c>
      <c r="C9" s="2" t="str">
        <f t="shared" si="0"/>
        <v>#"International Space Station - Cygnus" = "Unknown",</v>
      </c>
    </row>
    <row r="10" spans="1:3" x14ac:dyDescent="0.25">
      <c r="A10" t="s">
        <v>175</v>
      </c>
      <c r="B10" s="7" t="s">
        <v>184</v>
      </c>
      <c r="C10" s="2" t="str">
        <f t="shared" si="0"/>
        <v>#"Orbital ATK L-1011" = "Eastern Range Air Space",</v>
      </c>
    </row>
    <row r="11" spans="1:3" x14ac:dyDescent="0.25">
      <c r="A11" t="s">
        <v>173</v>
      </c>
      <c r="B11" s="7" t="s">
        <v>174</v>
      </c>
      <c r="C11" s="2" t="str">
        <f t="shared" si="0"/>
        <v>#"Satish Dhawan" = "Satish Dhawan Space Centre",</v>
      </c>
    </row>
    <row r="12" spans="1:3" x14ac:dyDescent="0.25">
      <c r="A12" t="s">
        <v>172</v>
      </c>
      <c r="B12" s="7" t="s">
        <v>184</v>
      </c>
      <c r="C12" s="2" t="str">
        <f t="shared" si="0"/>
        <v>#"Stargazer L-1011" = "Eastern Range Air Space",</v>
      </c>
    </row>
    <row r="13" spans="1:3" x14ac:dyDescent="0.25">
      <c r="A13" t="s">
        <v>170</v>
      </c>
      <c r="B13" t="s">
        <v>171</v>
      </c>
      <c r="C13" s="2" t="str">
        <f t="shared" si="0"/>
        <v>#"Vandenberg AFB" = "Vandenberg Space Force Base",</v>
      </c>
    </row>
    <row r="14" spans="1:3" x14ac:dyDescent="0.25">
      <c r="A14" t="s">
        <v>169</v>
      </c>
      <c r="B14" t="s">
        <v>171</v>
      </c>
      <c r="C14" s="2" t="str">
        <f t="shared" si="0"/>
        <v>#"Virgin Orbit" = "Vandenberg Space Force Base",</v>
      </c>
    </row>
    <row r="15" spans="1:3" x14ac:dyDescent="0.25">
      <c r="A15" t="s">
        <v>185</v>
      </c>
      <c r="B15" t="s">
        <v>168</v>
      </c>
      <c r="C15" s="2" t="str">
        <f t="shared" si="0"/>
        <v>#"Wenchang Space Center" = "Wenchang Space Launch Site",</v>
      </c>
    </row>
    <row r="16" spans="1:3" x14ac:dyDescent="0.25">
      <c r="A16" t="s">
        <v>167</v>
      </c>
      <c r="B16" t="s">
        <v>168</v>
      </c>
      <c r="C16" s="2" t="str">
        <f t="shared" si="0"/>
        <v>#"Wenchang Satellite Launch Center" = "Wenchang Space Launch Site",</v>
      </c>
    </row>
    <row r="1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remap NORAD and COSPAR</vt:lpstr>
      <vt:lpstr>remap Contractor country</vt:lpstr>
      <vt:lpstr>remap Purpose</vt:lpstr>
      <vt:lpstr>remap Users</vt:lpstr>
      <vt:lpstr>remap Launch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Guardian</cp:lastModifiedBy>
  <dcterms:created xsi:type="dcterms:W3CDTF">2022-07-12T11:17:13Z</dcterms:created>
  <dcterms:modified xsi:type="dcterms:W3CDTF">2022-08-14T07:34:03Z</dcterms:modified>
</cp:coreProperties>
</file>