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ekousriyono/Documents/OFIN Indonesia/Financhial Check UP OFIN/"/>
    </mc:Choice>
  </mc:AlternateContent>
  <xr:revisionPtr revIDLastSave="0" documentId="13_ncr:1_{93BD0ACF-BBAD-254B-A49D-C6F28CABECA3}" xr6:coauthVersionLast="45" xr6:coauthVersionMax="45" xr10:uidLastSave="{00000000-0000-0000-0000-000000000000}"/>
  <bookViews>
    <workbookView xWindow="0" yWindow="0" windowWidth="28800" windowHeight="18000" xr2:uid="{00000000-000D-0000-FFFF-FFFF00000000}"/>
  </bookViews>
  <sheets>
    <sheet name="Fincheck" sheetId="1" r:id="rId1"/>
    <sheet name="Feedback Emai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6" i="1" l="1"/>
  <c r="C59" i="1"/>
  <c r="C58" i="1"/>
  <c r="C14" i="1"/>
  <c r="C13" i="1"/>
  <c r="C25" i="1"/>
  <c r="C61" i="1" s="1"/>
  <c r="C45" i="1"/>
  <c r="C38" i="1"/>
  <c r="C31" i="1"/>
  <c r="C12" i="1"/>
  <c r="C57" i="1" s="1"/>
  <c r="C60" i="1" l="1"/>
  <c r="C39" i="1"/>
  <c r="C52" i="1"/>
  <c r="C48" i="1"/>
  <c r="C55" i="1"/>
  <c r="C54" i="1"/>
  <c r="C49" i="1"/>
  <c r="C53" i="1" s="1"/>
</calcChain>
</file>

<file path=xl/sharedStrings.xml><?xml version="1.0" encoding="utf-8"?>
<sst xmlns="http://schemas.openxmlformats.org/spreadsheetml/2006/main" count="110" uniqueCount="108">
  <si>
    <t>Financial Check Up Oke Finansial</t>
  </si>
  <si>
    <t>Nama:</t>
  </si>
  <si>
    <t>Telpon:</t>
  </si>
  <si>
    <t>Email:</t>
  </si>
  <si>
    <t xml:space="preserve">Kota: </t>
  </si>
  <si>
    <t>Pendapatan Bulanan</t>
  </si>
  <si>
    <t xml:space="preserve">Gaji </t>
  </si>
  <si>
    <t>Insentif, bonus, tunjangan</t>
  </si>
  <si>
    <t>Pendapatan Bisnis</t>
  </si>
  <si>
    <t>Pengeluaran Bulanan</t>
  </si>
  <si>
    <t>Pajak</t>
  </si>
  <si>
    <t>Donasi, sedekah, infak, zakat</t>
  </si>
  <si>
    <t>Tabungan dan Investasi</t>
  </si>
  <si>
    <t>Bayar Premi asuransi</t>
  </si>
  <si>
    <t>Cicilan KPR, KPA, dan Kredit Bisnis</t>
  </si>
  <si>
    <t>Belanja Rumah Tangga</t>
  </si>
  <si>
    <t>Gaya Hidup</t>
  </si>
  <si>
    <t>Aset</t>
  </si>
  <si>
    <t>Rumah Tinggal</t>
  </si>
  <si>
    <t>Kendaraan</t>
  </si>
  <si>
    <t>Aset Lainnya</t>
  </si>
  <si>
    <t>Tabungan dan Deposito</t>
  </si>
  <si>
    <t>Logam Mulia</t>
  </si>
  <si>
    <t>Obligasi, Reksadana, Saham, &amp; Unit Link</t>
  </si>
  <si>
    <t>Kewajiban</t>
  </si>
  <si>
    <t>KPR, KPA, Kredit Bisnis</t>
  </si>
  <si>
    <t>Kredit Motor, Mobil atau pinjaman online</t>
  </si>
  <si>
    <t>Kewajiban lainnya</t>
  </si>
  <si>
    <t xml:space="preserve">Kepada Bapak Eko Usriyono,
Selamat Pagi, perkenalkan saya Eno Casmi, Head of Marketing dari okefinansial.com. Sebelumnya, kami mengucapkan selamat karena Anda sudah mulai mengetahui kondisi keuangan Anda.
Apakah saat ini anda ingin meningkatkan kinerja keuangan Anda, ingin memiliki asset diusia muda atau ingin mulai  investasi namun masih bingung membeli instrument investasi apa?
Jika ya, hal tersebut adalah hal yang wajar.
Sebenarnya Anda dapat meningkatkan kinerja keuangan Anda, karena dengan financial planning yang tepat semua mimpi anda bisa terwujud, kami dengan senang hati akan membimbing Anda dengan cara yang mudah dan menyenangkan.
Bagaimana jika saya bantu untuk setting appointment dengan perencana keungan Oke Finansial Indonesia? Kami akan menghubungi Bapak dalam waktu 1x24 jam untuk settinsg appointment.
Terima kasih dan sukses selalu
---
P.S:
Biaya konsultasi adalah 1.000.000 untuk waktu selama 2 jam lebih atau kurang. Konsultasi dapat dilakukan via online (Whatsapp, Telpon, Video Call, etc)* atau offline (lokasi di Yogyakarta dan Semarang).
Konsultasi sudah termasuk:
-          Financial Health Check Up
-          Minutes of Meeting (report dari hasil konsultasi)
Informasi lebih lenjut dapat menghubungi Whatsapp Eno: 0811-310-3313
Waktu:
Weekday 08.00 – 17.00
Weekend menyesuaikan
*waktu konsultasi via online disesuaikan
Lokasi:
Semarang
Jl.Bukit Sakura II Bukit Wahid Regency No.C 23, Manyaran, Kec. Semarang Bar., Kota Semarang, Jawa Tengah 50147
Yogyakarta:
…………………………….
Best regards:
image.png   
Eno Casmi, MBA., AWP., QWP.
Head of Digital Marketing
Phone: +62811 – 310 – 3310
www.okefinansial.com
PT. Oke Finansial Indonesia
p:  +62 24 7619 1771  m:   +62 877 3161 5282  
a:   Jl.Bukit Sakura II Bukit Wahid Regency No.C 23, Manyaran, Kec. Semarang
w:   https://www.okefinansial.com   e:   @info@okefinansial.com      
</t>
  </si>
  <si>
    <t>Ket.</t>
  </si>
  <si>
    <t>Kolom 1</t>
  </si>
  <si>
    <t>Kolom 2</t>
  </si>
  <si>
    <t>Kolom 3</t>
  </si>
  <si>
    <t>Kolom 4</t>
  </si>
  <si>
    <t>Kolom 5</t>
  </si>
  <si>
    <t>Kolom 6</t>
  </si>
  <si>
    <t>Kolom 7</t>
  </si>
  <si>
    <t>Kolom 8</t>
  </si>
  <si>
    <t>Kolom 9</t>
  </si>
  <si>
    <t>Kolom 11</t>
  </si>
  <si>
    <t>Kolom 12</t>
  </si>
  <si>
    <t>Kolom 13</t>
  </si>
  <si>
    <t>Kolom 14</t>
  </si>
  <si>
    <t>Kolom 15</t>
  </si>
  <si>
    <t>Kolom 16</t>
  </si>
  <si>
    <t>Kolom 17</t>
  </si>
  <si>
    <t>Kolom 18</t>
  </si>
  <si>
    <t>Kolom 19</t>
  </si>
  <si>
    <t>Kolom 20</t>
  </si>
  <si>
    <t>Kolom 21</t>
  </si>
  <si>
    <t>Rasio Likuiditas</t>
  </si>
  <si>
    <t>Rasio solvabilitas</t>
  </si>
  <si>
    <t>Rasio Pendapatan aktif</t>
  </si>
  <si>
    <t>Rasio financial freedom</t>
  </si>
  <si>
    <t>Rasio Keuangan</t>
  </si>
  <si>
    <t>Rumus</t>
  </si>
  <si>
    <t>Pendapatan Pasif ( Hasil bunga deposito, Obligasi, Deviden saham)</t>
  </si>
  <si>
    <t xml:space="preserve">Total Pendapatan </t>
  </si>
  <si>
    <t>hasil penjumlahan kolom 1, kolom 2, kolom 3 dan kolom 4</t>
  </si>
  <si>
    <t>Total Pengeluaran</t>
  </si>
  <si>
    <t>hasil penjumlahan kolom 5, kolom 6, kolom 7, kolom 8, kolom 9, kolom 10 dan kolom 11</t>
  </si>
  <si>
    <t>kolom A</t>
  </si>
  <si>
    <t>Kolom B</t>
  </si>
  <si>
    <t xml:space="preserve">Total Aset </t>
  </si>
  <si>
    <t>kolom C</t>
  </si>
  <si>
    <t>Total tabungan &amp; Investasi</t>
  </si>
  <si>
    <t>kolom D</t>
  </si>
  <si>
    <t>Total hutang</t>
  </si>
  <si>
    <t>kolom E</t>
  </si>
  <si>
    <t xml:space="preserve">hasil penjumlahan kolom 12, kolom 13, kolom 14, </t>
  </si>
  <si>
    <t>hasil penjumlahan kolom 15, kolom 16, kolom 17, dan kolom 18</t>
  </si>
  <si>
    <t>hasil penjumlahan kolom 19, kolom 20, kolom 21,</t>
  </si>
  <si>
    <t xml:space="preserve">Nominal Contoh </t>
  </si>
  <si>
    <t xml:space="preserve">Cicilan kartu kredit, KTA, Pinjaman Online </t>
  </si>
  <si>
    <t>kolom 10</t>
  </si>
  <si>
    <t>Invetasi sektor real</t>
  </si>
  <si>
    <t xml:space="preserve">Laporan keuangan : </t>
  </si>
  <si>
    <t xml:space="preserve"> adalah hasil dari kolom A - kolom B ( surplus/minus/equlibrium)</t>
  </si>
  <si>
    <t>adalah  kolom D - kolom E</t>
  </si>
  <si>
    <t>Casflow bulanan Anda</t>
  </si>
  <si>
    <t xml:space="preserve">kekayaan bersih Anda </t>
  </si>
  <si>
    <t xml:space="preserve">Dana Darurat </t>
  </si>
  <si>
    <t>kolom 15/ kolom B hasilnya ( hasilnya angka misal 21 berarti 21 bulan )</t>
  </si>
  <si>
    <t>kolom 22</t>
  </si>
  <si>
    <t>kolom 23</t>
  </si>
  <si>
    <t>kolom 15/ kolom 23 di kali 100 : hasil prosentase</t>
  </si>
  <si>
    <t xml:space="preserve">Rasio Tabungan </t>
  </si>
  <si>
    <t>kolom 7/kolom A x 100 ( hasil dalam bentuk prosentase)</t>
  </si>
  <si>
    <t xml:space="preserve">Total Aset dan Investasi </t>
  </si>
  <si>
    <t>kolom F</t>
  </si>
  <si>
    <t>hasil penjumlahan kolom C + kolom D</t>
  </si>
  <si>
    <t>adalah kolom E/kolom F</t>
  </si>
  <si>
    <t>adalah jumalah kolom 1 + kolom 2 + kolom 3 / kolom B</t>
  </si>
  <si>
    <t xml:space="preserve">Total pendapatan Aktif </t>
  </si>
  <si>
    <t xml:space="preserve">Total pendapatan pasif </t>
  </si>
  <si>
    <t>kolom G</t>
  </si>
  <si>
    <t>Kolom H</t>
  </si>
  <si>
    <t xml:space="preserve">hasil penjumlahan kolom 1, kolom 2, kolom 3 </t>
  </si>
  <si>
    <t>kolom 4</t>
  </si>
  <si>
    <t>adalah kolom 9 + kolom 10 / kolom A</t>
  </si>
  <si>
    <t xml:space="preserve">rasio kemampuan bayar hutang konsumtif </t>
  </si>
  <si>
    <t>Rasio investasi terhadap nilai bersih kekayaan</t>
  </si>
  <si>
    <t>adalah kolom 17/kolom 23</t>
  </si>
  <si>
    <t>adalah kolom 23 / kolom F</t>
  </si>
  <si>
    <t>Rasio hutang terhadap aset</t>
  </si>
  <si>
    <t>Rasio kemampuan membayar utang</t>
  </si>
  <si>
    <t>adalah kolom 10/ kolom A</t>
  </si>
  <si>
    <t>adalah kolom 4 /kolom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</si>
</sst>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73" formatCode="_(* #,##0.0_);_(* \(#,##0.0\);_(* &quot;-&quot;_);_(@_)"/>
  </numFmts>
  <fonts count="4"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1" fontId="3" fillId="0" borderId="0" applyFont="0" applyFill="0" applyBorder="0" applyAlignment="0" applyProtection="0"/>
    <xf numFmtId="9" fontId="3" fillId="0" borderId="0" applyFont="0" applyFill="0" applyBorder="0" applyAlignment="0" applyProtection="0"/>
  </cellStyleXfs>
  <cellXfs count="17">
    <xf numFmtId="0" fontId="0" fillId="0" borderId="0" xfId="0"/>
    <xf numFmtId="0" fontId="0" fillId="0" borderId="0" xfId="0" applyFont="1"/>
    <xf numFmtId="0" fontId="0" fillId="0" borderId="0" xfId="0" applyAlignment="1">
      <alignment wrapText="1"/>
    </xf>
    <xf numFmtId="0" fontId="2" fillId="0" borderId="0" xfId="0" applyFont="1"/>
    <xf numFmtId="0" fontId="1" fillId="0" borderId="0" xfId="0" applyFont="1" applyAlignment="1">
      <alignment horizontal="center"/>
    </xf>
    <xf numFmtId="0" fontId="0" fillId="0" borderId="0" xfId="0" applyAlignment="1">
      <alignment horizontal="center"/>
    </xf>
    <xf numFmtId="0" fontId="1" fillId="0" borderId="0" xfId="0" applyFont="1"/>
    <xf numFmtId="0" fontId="2" fillId="0" borderId="1" xfId="0" applyFont="1" applyBorder="1"/>
    <xf numFmtId="0" fontId="0" fillId="0" borderId="1" xfId="0" applyBorder="1" applyAlignment="1">
      <alignment horizontal="center"/>
    </xf>
    <xf numFmtId="0" fontId="0" fillId="0" borderId="1" xfId="0" applyBorder="1"/>
    <xf numFmtId="41" fontId="0" fillId="0" borderId="0" xfId="1" applyFont="1" applyAlignment="1">
      <alignment horizontal="center"/>
    </xf>
    <xf numFmtId="41" fontId="0" fillId="0" borderId="0" xfId="0" applyNumberFormat="1" applyAlignment="1">
      <alignment horizontal="center"/>
    </xf>
    <xf numFmtId="41" fontId="1" fillId="0" borderId="0" xfId="1" applyFont="1" applyAlignment="1">
      <alignment horizontal="center"/>
    </xf>
    <xf numFmtId="1" fontId="0" fillId="0" borderId="1" xfId="0" applyNumberFormat="1" applyBorder="1" applyAlignment="1">
      <alignment vertical="center"/>
    </xf>
    <xf numFmtId="173" fontId="0" fillId="0" borderId="1" xfId="1" applyNumberFormat="1" applyFont="1" applyBorder="1" applyAlignment="1"/>
    <xf numFmtId="9" fontId="0" fillId="0" borderId="1" xfId="2" applyFont="1" applyBorder="1" applyAlignment="1"/>
    <xf numFmtId="9" fontId="0" fillId="0" borderId="0" xfId="2" applyFont="1" applyAlignment="1"/>
  </cellXfs>
  <cellStyles count="3">
    <cellStyle name="Comma [0]" xfId="1" builtinId="6"/>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1"/>
  <sheetViews>
    <sheetView tabSelected="1" view="pageBreakPreview" zoomScale="148" zoomScaleNormal="100" zoomScaleSheetLayoutView="148" workbookViewId="0">
      <selection activeCell="D35" sqref="D35"/>
    </sheetView>
  </sheetViews>
  <sheetFormatPr baseColWidth="10" defaultColWidth="8.83203125" defaultRowHeight="15" x14ac:dyDescent="0.2"/>
  <cols>
    <col min="1" max="1" width="53.5" customWidth="1"/>
    <col min="2" max="2" width="15.1640625" style="5" customWidth="1"/>
    <col min="3" max="3" width="19.1640625" style="5" customWidth="1"/>
    <col min="4" max="4" width="67.33203125" customWidth="1"/>
  </cols>
  <sheetData>
    <row r="1" spans="1:4" ht="16" x14ac:dyDescent="0.2">
      <c r="A1" s="3" t="s">
        <v>0</v>
      </c>
      <c r="B1" s="4" t="s">
        <v>29</v>
      </c>
      <c r="C1" s="4"/>
      <c r="D1" s="3" t="s">
        <v>55</v>
      </c>
    </row>
    <row r="2" spans="1:4" x14ac:dyDescent="0.2">
      <c r="A2" t="s">
        <v>1</v>
      </c>
    </row>
    <row r="3" spans="1:4" x14ac:dyDescent="0.2">
      <c r="A3" t="s">
        <v>2</v>
      </c>
    </row>
    <row r="4" spans="1:4" x14ac:dyDescent="0.2">
      <c r="A4" t="s">
        <v>3</v>
      </c>
    </row>
    <row r="5" spans="1:4" x14ac:dyDescent="0.2">
      <c r="A5" t="s">
        <v>4</v>
      </c>
    </row>
    <row r="7" spans="1:4" ht="16" x14ac:dyDescent="0.2">
      <c r="A7" s="3" t="s">
        <v>5</v>
      </c>
      <c r="C7" s="5" t="s">
        <v>72</v>
      </c>
    </row>
    <row r="8" spans="1:4" x14ac:dyDescent="0.2">
      <c r="A8" t="s">
        <v>6</v>
      </c>
      <c r="B8" s="5" t="s">
        <v>30</v>
      </c>
      <c r="C8" s="10">
        <v>15000000</v>
      </c>
    </row>
    <row r="9" spans="1:4" x14ac:dyDescent="0.2">
      <c r="A9" t="s">
        <v>7</v>
      </c>
      <c r="B9" s="5" t="s">
        <v>31</v>
      </c>
      <c r="C9" s="10">
        <v>3000000</v>
      </c>
    </row>
    <row r="10" spans="1:4" x14ac:dyDescent="0.2">
      <c r="A10" t="s">
        <v>8</v>
      </c>
      <c r="B10" s="5" t="s">
        <v>32</v>
      </c>
      <c r="C10" s="10">
        <v>5000000</v>
      </c>
    </row>
    <row r="11" spans="1:4" x14ac:dyDescent="0.2">
      <c r="A11" t="s">
        <v>56</v>
      </c>
      <c r="B11" s="5" t="s">
        <v>33</v>
      </c>
      <c r="C11" s="10">
        <v>7000000</v>
      </c>
    </row>
    <row r="12" spans="1:4" s="6" customFormat="1" x14ac:dyDescent="0.2">
      <c r="A12" s="6" t="s">
        <v>57</v>
      </c>
      <c r="B12" s="4" t="s">
        <v>61</v>
      </c>
      <c r="C12" s="12">
        <f>SUM(C8:C11)</f>
        <v>30000000</v>
      </c>
      <c r="D12" s="1" t="s">
        <v>58</v>
      </c>
    </row>
    <row r="13" spans="1:4" x14ac:dyDescent="0.2">
      <c r="A13" s="6" t="s">
        <v>93</v>
      </c>
      <c r="B13" s="4" t="s">
        <v>95</v>
      </c>
      <c r="C13" s="12">
        <f>SUM(C8:C10)</f>
        <v>23000000</v>
      </c>
      <c r="D13" t="s">
        <v>97</v>
      </c>
    </row>
    <row r="14" spans="1:4" x14ac:dyDescent="0.2">
      <c r="A14" s="6" t="s">
        <v>94</v>
      </c>
      <c r="B14" s="4" t="s">
        <v>96</v>
      </c>
      <c r="C14" s="12">
        <f>C11</f>
        <v>7000000</v>
      </c>
      <c r="D14" t="s">
        <v>98</v>
      </c>
    </row>
    <row r="16" spans="1:4" ht="16" x14ac:dyDescent="0.2">
      <c r="A16" s="3" t="s">
        <v>9</v>
      </c>
    </row>
    <row r="17" spans="1:4" x14ac:dyDescent="0.2">
      <c r="A17" t="s">
        <v>10</v>
      </c>
      <c r="B17" s="5" t="s">
        <v>34</v>
      </c>
      <c r="C17" s="10">
        <v>1000000</v>
      </c>
    </row>
    <row r="18" spans="1:4" x14ac:dyDescent="0.2">
      <c r="A18" t="s">
        <v>11</v>
      </c>
      <c r="B18" s="5" t="s">
        <v>35</v>
      </c>
      <c r="C18" s="10">
        <v>500000</v>
      </c>
    </row>
    <row r="19" spans="1:4" x14ac:dyDescent="0.2">
      <c r="A19" t="s">
        <v>12</v>
      </c>
      <c r="B19" s="5" t="s">
        <v>36</v>
      </c>
      <c r="C19" s="10">
        <v>5000000</v>
      </c>
    </row>
    <row r="20" spans="1:4" x14ac:dyDescent="0.2">
      <c r="A20" t="s">
        <v>13</v>
      </c>
      <c r="B20" s="5" t="s">
        <v>37</v>
      </c>
      <c r="C20" s="10">
        <v>1000000</v>
      </c>
    </row>
    <row r="21" spans="1:4" x14ac:dyDescent="0.2">
      <c r="A21" t="s">
        <v>14</v>
      </c>
      <c r="B21" s="5" t="s">
        <v>38</v>
      </c>
      <c r="C21" s="10">
        <v>6000000</v>
      </c>
    </row>
    <row r="22" spans="1:4" x14ac:dyDescent="0.2">
      <c r="A22" t="s">
        <v>73</v>
      </c>
      <c r="B22" s="5" t="s">
        <v>74</v>
      </c>
      <c r="C22" s="10">
        <v>2000000</v>
      </c>
    </row>
    <row r="23" spans="1:4" x14ac:dyDescent="0.2">
      <c r="A23" t="s">
        <v>15</v>
      </c>
      <c r="B23" s="5" t="s">
        <v>39</v>
      </c>
      <c r="C23" s="10">
        <v>9000000</v>
      </c>
    </row>
    <row r="24" spans="1:4" x14ac:dyDescent="0.2">
      <c r="A24" t="s">
        <v>16</v>
      </c>
      <c r="B24" s="5" t="s">
        <v>40</v>
      </c>
      <c r="C24" s="10">
        <v>4500000</v>
      </c>
    </row>
    <row r="25" spans="1:4" x14ac:dyDescent="0.2">
      <c r="A25" s="6" t="s">
        <v>59</v>
      </c>
      <c r="B25" s="5" t="s">
        <v>62</v>
      </c>
      <c r="C25" s="11">
        <f>SUM(C17:C24)</f>
        <v>29000000</v>
      </c>
      <c r="D25" t="s">
        <v>60</v>
      </c>
    </row>
    <row r="26" spans="1:4" x14ac:dyDescent="0.2">
      <c r="A26" s="6"/>
    </row>
    <row r="27" spans="1:4" ht="16" x14ac:dyDescent="0.2">
      <c r="A27" s="3" t="s">
        <v>17</v>
      </c>
    </row>
    <row r="28" spans="1:4" x14ac:dyDescent="0.2">
      <c r="A28" t="s">
        <v>18</v>
      </c>
      <c r="B28" s="5" t="s">
        <v>40</v>
      </c>
      <c r="C28" s="10">
        <v>1500000000</v>
      </c>
    </row>
    <row r="29" spans="1:4" x14ac:dyDescent="0.2">
      <c r="A29" t="s">
        <v>19</v>
      </c>
      <c r="B29" s="5" t="s">
        <v>41</v>
      </c>
      <c r="C29" s="10">
        <v>300000000</v>
      </c>
    </row>
    <row r="30" spans="1:4" x14ac:dyDescent="0.2">
      <c r="A30" t="s">
        <v>20</v>
      </c>
      <c r="B30" s="5" t="s">
        <v>42</v>
      </c>
      <c r="C30" s="10">
        <v>200000000</v>
      </c>
    </row>
    <row r="31" spans="1:4" s="6" customFormat="1" x14ac:dyDescent="0.2">
      <c r="A31" s="6" t="s">
        <v>63</v>
      </c>
      <c r="B31" s="4" t="s">
        <v>64</v>
      </c>
      <c r="C31" s="12">
        <f>SUM(C28:C30)</f>
        <v>2000000000</v>
      </c>
      <c r="D31" t="s">
        <v>69</v>
      </c>
    </row>
    <row r="33" spans="1:4" ht="16" x14ac:dyDescent="0.2">
      <c r="A33" s="3" t="s">
        <v>12</v>
      </c>
    </row>
    <row r="34" spans="1:4" x14ac:dyDescent="0.2">
      <c r="A34" s="1" t="s">
        <v>21</v>
      </c>
      <c r="B34" s="5" t="s">
        <v>43</v>
      </c>
      <c r="C34" s="10">
        <v>1000000000</v>
      </c>
    </row>
    <row r="35" spans="1:4" x14ac:dyDescent="0.2">
      <c r="A35" s="1" t="s">
        <v>22</v>
      </c>
      <c r="B35" s="5" t="s">
        <v>44</v>
      </c>
      <c r="C35" s="10">
        <v>50000000</v>
      </c>
    </row>
    <row r="36" spans="1:4" x14ac:dyDescent="0.2">
      <c r="A36" s="1" t="s">
        <v>23</v>
      </c>
      <c r="B36" s="5" t="s">
        <v>45</v>
      </c>
      <c r="C36" s="10">
        <v>5000000000</v>
      </c>
    </row>
    <row r="37" spans="1:4" x14ac:dyDescent="0.2">
      <c r="A37" s="1" t="s">
        <v>75</v>
      </c>
      <c r="B37" s="5" t="s">
        <v>46</v>
      </c>
      <c r="C37" s="10">
        <v>2000000000</v>
      </c>
    </row>
    <row r="38" spans="1:4" s="6" customFormat="1" x14ac:dyDescent="0.2">
      <c r="A38" s="6" t="s">
        <v>65</v>
      </c>
      <c r="B38" s="4" t="s">
        <v>66</v>
      </c>
      <c r="C38" s="12">
        <f>SUM(C34:C37)</f>
        <v>8050000000</v>
      </c>
      <c r="D38" t="s">
        <v>70</v>
      </c>
    </row>
    <row r="39" spans="1:4" s="6" customFormat="1" x14ac:dyDescent="0.2">
      <c r="A39" s="6" t="s">
        <v>88</v>
      </c>
      <c r="B39" s="4" t="s">
        <v>89</v>
      </c>
      <c r="C39" s="12">
        <f>C38+C31</f>
        <v>10050000000</v>
      </c>
      <c r="D39" t="s">
        <v>90</v>
      </c>
    </row>
    <row r="41" spans="1:4" ht="16" x14ac:dyDescent="0.2">
      <c r="A41" s="3" t="s">
        <v>24</v>
      </c>
    </row>
    <row r="42" spans="1:4" x14ac:dyDescent="0.2">
      <c r="A42" s="1" t="s">
        <v>25</v>
      </c>
      <c r="B42" s="5" t="s">
        <v>47</v>
      </c>
      <c r="C42" s="10">
        <v>800000000</v>
      </c>
    </row>
    <row r="43" spans="1:4" x14ac:dyDescent="0.2">
      <c r="A43" s="1" t="s">
        <v>26</v>
      </c>
      <c r="B43" s="5" t="s">
        <v>48</v>
      </c>
      <c r="C43" s="10">
        <v>200000000</v>
      </c>
    </row>
    <row r="44" spans="1:4" x14ac:dyDescent="0.2">
      <c r="A44" s="1" t="s">
        <v>27</v>
      </c>
      <c r="B44" s="5" t="s">
        <v>49</v>
      </c>
      <c r="C44" s="10">
        <v>100000000</v>
      </c>
    </row>
    <row r="45" spans="1:4" s="6" customFormat="1" x14ac:dyDescent="0.2">
      <c r="A45" s="6" t="s">
        <v>67</v>
      </c>
      <c r="B45" s="4" t="s">
        <v>68</v>
      </c>
      <c r="C45" s="12">
        <f>SUM(C42:C44)</f>
        <v>1100000000</v>
      </c>
      <c r="D45" t="s">
        <v>71</v>
      </c>
    </row>
    <row r="46" spans="1:4" x14ac:dyDescent="0.2">
      <c r="A46" s="1"/>
    </row>
    <row r="47" spans="1:4" x14ac:dyDescent="0.2">
      <c r="A47" s="1" t="s">
        <v>76</v>
      </c>
    </row>
    <row r="48" spans="1:4" x14ac:dyDescent="0.2">
      <c r="A48" s="1" t="s">
        <v>79</v>
      </c>
      <c r="B48" s="5" t="s">
        <v>83</v>
      </c>
      <c r="C48" s="11">
        <f>C12-C25</f>
        <v>1000000</v>
      </c>
      <c r="D48" t="s">
        <v>77</v>
      </c>
    </row>
    <row r="49" spans="1:4" x14ac:dyDescent="0.2">
      <c r="A49" s="1" t="s">
        <v>80</v>
      </c>
      <c r="B49" s="5" t="s">
        <v>84</v>
      </c>
      <c r="C49" s="11">
        <f>C38-C45</f>
        <v>6950000000</v>
      </c>
      <c r="D49" t="s">
        <v>78</v>
      </c>
    </row>
    <row r="51" spans="1:4" ht="16" x14ac:dyDescent="0.2">
      <c r="A51" s="7" t="s">
        <v>54</v>
      </c>
      <c r="B51" s="8"/>
      <c r="C51" s="8"/>
      <c r="D51" s="9"/>
    </row>
    <row r="52" spans="1:4" x14ac:dyDescent="0.2">
      <c r="A52" s="9" t="s">
        <v>81</v>
      </c>
      <c r="B52" s="8"/>
      <c r="C52" s="13">
        <f>C34/C25</f>
        <v>34.482758620689658</v>
      </c>
      <c r="D52" s="9" t="s">
        <v>82</v>
      </c>
    </row>
    <row r="53" spans="1:4" x14ac:dyDescent="0.2">
      <c r="A53" s="9" t="s">
        <v>50</v>
      </c>
      <c r="B53" s="8"/>
      <c r="C53" s="14">
        <f>C34/C49*100</f>
        <v>14.388489208633093</v>
      </c>
      <c r="D53" s="9" t="s">
        <v>85</v>
      </c>
    </row>
    <row r="54" spans="1:4" x14ac:dyDescent="0.2">
      <c r="A54" s="9" t="s">
        <v>86</v>
      </c>
      <c r="B54" s="8"/>
      <c r="C54" s="14">
        <f>C19/C12</f>
        <v>0.16666666666666666</v>
      </c>
      <c r="D54" s="9" t="s">
        <v>87</v>
      </c>
    </row>
    <row r="55" spans="1:4" x14ac:dyDescent="0.2">
      <c r="A55" s="9" t="s">
        <v>104</v>
      </c>
      <c r="B55" s="8"/>
      <c r="C55" s="15">
        <f>C45/C39</f>
        <v>0.10945273631840796</v>
      </c>
      <c r="D55" s="9" t="s">
        <v>91</v>
      </c>
    </row>
    <row r="56" spans="1:4" x14ac:dyDescent="0.2">
      <c r="A56" s="9" t="s">
        <v>105</v>
      </c>
      <c r="B56" s="8"/>
      <c r="C56" s="15">
        <f>(C21+C22)/C12</f>
        <v>0.26666666666666666</v>
      </c>
      <c r="D56" s="9" t="s">
        <v>99</v>
      </c>
    </row>
    <row r="57" spans="1:4" x14ac:dyDescent="0.2">
      <c r="A57" s="9" t="s">
        <v>100</v>
      </c>
      <c r="B57" s="8"/>
      <c r="C57" s="15">
        <f>C22/C12</f>
        <v>6.6666666666666666E-2</v>
      </c>
      <c r="D57" s="9" t="s">
        <v>106</v>
      </c>
    </row>
    <row r="58" spans="1:4" x14ac:dyDescent="0.2">
      <c r="A58" s="9" t="s">
        <v>101</v>
      </c>
      <c r="B58" s="8"/>
      <c r="C58" s="15">
        <f>C36/C49</f>
        <v>0.71942446043165464</v>
      </c>
      <c r="D58" s="9" t="s">
        <v>102</v>
      </c>
    </row>
    <row r="59" spans="1:4" x14ac:dyDescent="0.2">
      <c r="A59" s="9" t="s">
        <v>51</v>
      </c>
      <c r="B59" s="8"/>
      <c r="C59" s="15">
        <f>C49/C39</f>
        <v>0.69154228855721389</v>
      </c>
      <c r="D59" s="9" t="s">
        <v>103</v>
      </c>
    </row>
    <row r="60" spans="1:4" x14ac:dyDescent="0.2">
      <c r="A60" s="9" t="s">
        <v>52</v>
      </c>
      <c r="B60" s="8"/>
      <c r="C60" s="15">
        <f>(C8+C9+C10)/C25</f>
        <v>0.7931034482758621</v>
      </c>
      <c r="D60" s="9" t="s">
        <v>92</v>
      </c>
    </row>
    <row r="61" spans="1:4" x14ac:dyDescent="0.2">
      <c r="A61" t="s">
        <v>53</v>
      </c>
      <c r="C61" s="16">
        <f>C11/C25</f>
        <v>0.2413793103448276</v>
      </c>
      <c r="D61" t="s">
        <v>107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D1" sqref="D1"/>
    </sheetView>
  </sheetViews>
  <sheetFormatPr baseColWidth="10" defaultColWidth="8.83203125" defaultRowHeight="15" x14ac:dyDescent="0.2"/>
  <cols>
    <col min="1" max="1" width="87.1640625" customWidth="1"/>
  </cols>
  <sheetData>
    <row r="1" spans="1:1" ht="409.6" x14ac:dyDescent="0.2">
      <c r="A1" s="2"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Fincheck</vt:lpstr>
      <vt:lpstr>Feedback Email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Eno</dc:creator>
  <cp:lastModifiedBy>Microsoft Office User</cp:lastModifiedBy>
  <dcterms:created xsi:type="dcterms:W3CDTF">2020-03-13T06:53:07Z</dcterms:created>
  <dcterms:modified xsi:type="dcterms:W3CDTF">2020-03-14T07:21:06Z</dcterms:modified>
</cp:coreProperties>
</file>