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2019" sheetId="1" r:id="rId4"/>
    <sheet state="visible" name="สำเนาของ Report 2019" sheetId="2" r:id="rId5"/>
    <sheet state="visible" name="song list" sheetId="3" r:id="rId6"/>
  </sheets>
  <definedNames>
    <definedName name="list_a">'song list'!$D$2:$D$1000</definedName>
  </definedNames>
  <calcPr/>
</workbook>
</file>

<file path=xl/sharedStrings.xml><?xml version="1.0" encoding="utf-8"?>
<sst xmlns="http://schemas.openxmlformats.org/spreadsheetml/2006/main" count="4937" uniqueCount="1068">
  <si>
    <t>Type</t>
  </si>
  <si>
    <t>Title</t>
  </si>
  <si>
    <t>Artist</t>
  </si>
  <si>
    <t>BGM</t>
  </si>
  <si>
    <t>Cafe Of Love(B)</t>
  </si>
  <si>
    <t>Music</t>
  </si>
  <si>
    <t>DAILY NEWS (A) News</t>
  </si>
  <si>
    <t>Bop And Bounce(A)</t>
  </si>
  <si>
    <t>Gonna Be Together(A)</t>
  </si>
  <si>
    <t>Shine As Bright As You(A)</t>
  </si>
  <si>
    <t>Cancin De Cuna(B)</t>
  </si>
  <si>
    <t>Closer I Get To My Dreams(B)</t>
  </si>
  <si>
    <t>Brett Carr Boyett(BMI)</t>
  </si>
  <si>
    <t>Time With You(A)</t>
  </si>
  <si>
    <t>Thomas Greenberg(PRS)</t>
  </si>
  <si>
    <t>Make It With You(A)</t>
  </si>
  <si>
    <t>Ian Mccutcheon(PRS)</t>
  </si>
  <si>
    <t>Life's Too Short(B)</t>
  </si>
  <si>
    <t>Felix Roderick Tod(PSR),David Wesley Ayers(PRS)</t>
  </si>
  <si>
    <t>That Girl(B)</t>
  </si>
  <si>
    <t>Ready For The Show(A)</t>
  </si>
  <si>
    <t>Come Out To Play(A)</t>
  </si>
  <si>
    <t>Down inthe City (a)</t>
  </si>
  <si>
    <t>Thomas Garrad-Cole(PRS)</t>
  </si>
  <si>
    <t>Our Reflection (a)</t>
  </si>
  <si>
    <t>Go For It (B)</t>
  </si>
  <si>
    <t>Matthew Cang(PRS)</t>
  </si>
  <si>
    <t>In Between (b)</t>
  </si>
  <si>
    <t>Tyler Van Den Berg(PRS)</t>
  </si>
  <si>
    <t>\([a-zA-Z]\)</t>
  </si>
  <si>
    <t>\s\([a-zA-Z]\)</t>
  </si>
  <si>
    <t>Race to the top(B)</t>
  </si>
  <si>
    <t>Rob Rewes(PRS)</t>
  </si>
  <si>
    <t>Walk on by (b)</t>
  </si>
  <si>
    <t>Richard P. Craker(PRS),Christopher C. Porter(PRS)</t>
  </si>
  <si>
    <t>Forever (b)</t>
  </si>
  <si>
    <t>Jay Price(PRS)</t>
  </si>
  <si>
    <t>I Know You Can Do It(B)</t>
  </si>
  <si>
    <t>Insane(B)</t>
  </si>
  <si>
    <t>Best Of Me(B)</t>
  </si>
  <si>
    <t>In Between(B)</t>
  </si>
  <si>
    <t>Smile Baby(B)</t>
  </si>
  <si>
    <t>Drivetime(B)</t>
  </si>
  <si>
    <t>Thomas Garrad-Cole(PRS),Clifford Eric Haywood(PRS)</t>
  </si>
  <si>
    <t>Freewheeling(A)</t>
  </si>
  <si>
    <t>Homeward Bound(B)</t>
  </si>
  <si>
    <t>Great Getaways(A)</t>
  </si>
  <si>
    <t>We Made It On Our Own(B)</t>
  </si>
  <si>
    <t>Jan J. Cyrka(PRS),Luke P. Roberts(PRS)</t>
  </si>
  <si>
    <t>Wherever You Go(B)</t>
  </si>
  <si>
    <t>John-Paul Jones(PRS),Andrew N. Love(PRS)</t>
  </si>
  <si>
    <t>Summer's Kiss(A)</t>
  </si>
  <si>
    <t>Guy Wallace (ASCAP),Alison Barry (ASCAP),Wally Gagel (ASCAP),Seth J. Olansky(ASCAP)</t>
  </si>
  <si>
    <t>Home Run (c)</t>
  </si>
  <si>
    <t>BGM Sunshine Morning (A)</t>
  </si>
  <si>
    <t>Dean Saban(PRS)</t>
  </si>
  <si>
    <t>Cycle (A)</t>
  </si>
  <si>
    <t>Billy Handsome(PRS),Jeff Coates(PRS)</t>
  </si>
  <si>
    <t>State to state(B)</t>
  </si>
  <si>
    <t>Alistair Bruce Henry Friend(PRS)</t>
  </si>
  <si>
    <t>Fun in the sun(B)</t>
  </si>
  <si>
    <t>Mr Stix(PRS)</t>
  </si>
  <si>
    <t>Story Of A Dream(B)</t>
  </si>
  <si>
    <t>Thomas Garrad-Cole(PRS),John-Pual Jones(PRS)</t>
  </si>
  <si>
    <t>Stepping Out(B)</t>
  </si>
  <si>
    <t>Coast to coast(A)</t>
  </si>
  <si>
    <t>Sea breeze(A)</t>
  </si>
  <si>
    <t>Clifford Eric Haywood(PRS)</t>
  </si>
  <si>
    <t>Dazed horn(B)</t>
  </si>
  <si>
    <t>Team Technology(A)</t>
  </si>
  <si>
    <t>Lee Chu Kiong(PRS)</t>
  </si>
  <si>
    <t>Middle Kingdom(A)(2)</t>
  </si>
  <si>
    <t>Richard Allen Harvey(PRS)</t>
  </si>
  <si>
    <t>Middle Kingdom(A)</t>
  </si>
  <si>
    <t>Rolling Hills(B)</t>
  </si>
  <si>
    <t>Guy Wallace(ASCAP)</t>
  </si>
  <si>
    <t>Happy Valley(A)</t>
  </si>
  <si>
    <t>Vasco(PRS),Patrick T. R. West(PRS),Patrick J. Roche(PRS)</t>
  </si>
  <si>
    <t>Wherever You Go(A)</t>
  </si>
  <si>
    <t>On Whom You Gaze</t>
  </si>
  <si>
    <t>La Feria!</t>
  </si>
  <si>
    <t>Ian Gordon Cumow(PRS)</t>
  </si>
  <si>
    <t>Move Your Hips</t>
  </si>
  <si>
    <t>A Night In Rio</t>
  </si>
  <si>
    <t>El Salido</t>
  </si>
  <si>
    <t>Paraiso</t>
  </si>
  <si>
    <t>Palace Of The East(A)</t>
  </si>
  <si>
    <t>Serene Valleys(B)</t>
  </si>
  <si>
    <t>Elysium(B)</t>
  </si>
  <si>
    <t>01_Music Open-Close Tokyo-yo(A)</t>
  </si>
  <si>
    <t>Promotion In Crowd</t>
  </si>
  <si>
    <t>Promotion In Crowd_(31)</t>
  </si>
  <si>
    <t>Alan Moorhouse(PRS)</t>
  </si>
  <si>
    <t>Simplicity(B)</t>
  </si>
  <si>
    <t>Forever Summer(A)</t>
  </si>
  <si>
    <t>Vasco(PRS),Leopoldo Ettore Giannola(SACEM)</t>
  </si>
  <si>
    <t>For The Weekend(B)</t>
  </si>
  <si>
    <t>Felix Roderick Tod(PRS),David Wesley Ayers(PRS)</t>
  </si>
  <si>
    <t>Closer To The Light(A)</t>
  </si>
  <si>
    <t>That Girl(A)</t>
  </si>
  <si>
    <t>The Best Things(A)</t>
  </si>
  <si>
    <t>Happenstance(A)</t>
  </si>
  <si>
    <t>It's A Beautiful Day(A)</t>
  </si>
  <si>
    <t>When I Think Of You(A)</t>
  </si>
  <si>
    <t>Stars At Night(B)</t>
  </si>
  <si>
    <t>Tim R. Mosher(SESAC),Andrew J. Growcott(SESAC)</t>
  </si>
  <si>
    <t>Poor You Poor Me(B)</t>
  </si>
  <si>
    <t>David I. Feldstein(SESAC),Merritt L. Morrison(SESAC)</t>
  </si>
  <si>
    <t>Above The Crowd(B)</t>
  </si>
  <si>
    <t>Swing Away(B)</t>
  </si>
  <si>
    <t>China Mist(A)</t>
  </si>
  <si>
    <t>Passage Throung Asia(B)</t>
  </si>
  <si>
    <t>The First Emperor(B)</t>
  </si>
  <si>
    <t>The Butterfly Lovers</t>
  </si>
  <si>
    <t>Zheng Yue Wen(PRS)</t>
  </si>
  <si>
    <t>We Wont Break(A)</t>
  </si>
  <si>
    <t>Tear It Up(A)</t>
  </si>
  <si>
    <t>Kevin Ronnie Mcpherson(PRS),Tyler Van den Berg(PRS)</t>
  </si>
  <si>
    <t>Pushing The Limit(A)</t>
  </si>
  <si>
    <t>Tristan Ivemy(PRS)</t>
  </si>
  <si>
    <t>Divide And Conquer(A)</t>
  </si>
  <si>
    <t>Burn Out Bright(B)</t>
  </si>
  <si>
    <t>My Time To Shine(A)</t>
  </si>
  <si>
    <t>WP_China</t>
  </si>
  <si>
    <t>Music China</t>
  </si>
  <si>
    <t>El Tri(B)</t>
  </si>
  <si>
    <t>Rene Byron Brizuela(BMI),Cecilia I. Brizuela(BMI),Enrique Carbajal(ASCAP)</t>
  </si>
  <si>
    <t>Morenita Piel Dorada(B)</t>
  </si>
  <si>
    <t>Festejo De Repiques(A)</t>
  </si>
  <si>
    <t>Juan D. Valencia(BMI)</t>
  </si>
  <si>
    <t>Night In The Oasis</t>
  </si>
  <si>
    <t>The Book Of Secrets</t>
  </si>
  <si>
    <t>The Spice Caravan(A)</t>
  </si>
  <si>
    <t>Catch The Moment</t>
  </si>
  <si>
    <t>Bill Mcguffie(PRS)</t>
  </si>
  <si>
    <t>In The Hood</t>
  </si>
  <si>
    <t>Dariel Carl Holter(ASCAP),Matthew Bruce Smith(ASCAP)</t>
  </si>
  <si>
    <t>Grind Low</t>
  </si>
  <si>
    <t>Todd Malcolm Michiles(ASCAP),Dariel Carl Holter(ASCAP)</t>
  </si>
  <si>
    <t>Basshead.wav</t>
  </si>
  <si>
    <t>Gresby Race Nash(PRS),Mark Charles frankin(PRS),Nigel James Alexander Champion(PRS)</t>
  </si>
  <si>
    <t>Rollin High(B).wav</t>
  </si>
  <si>
    <t>Elroy M. C. Powell(PRS)</t>
  </si>
  <si>
    <t>New York.wav</t>
  </si>
  <si>
    <t>Chaiman Meow(PRS)</t>
  </si>
  <si>
    <t>What's Ya Flava(B).wav</t>
  </si>
  <si>
    <t>Peter Boyes(PRS),Timothy Charlton(PRS)</t>
  </si>
  <si>
    <t>Glitch Trip(B).wav</t>
  </si>
  <si>
    <t>Firefly(PRS),Taylor(PRS)</t>
  </si>
  <si>
    <t>Green Tea .wav</t>
  </si>
  <si>
    <t>Kobayashee(PRS)</t>
  </si>
  <si>
    <t>Rattlesnake.wav</t>
  </si>
  <si>
    <t>Roberto Basarte(SACEM)</t>
  </si>
  <si>
    <t>Get on the Gas 2.wav</t>
  </si>
  <si>
    <t>Gavin Skinner(PRS)</t>
  </si>
  <si>
    <t>Sao paulo .wav</t>
  </si>
  <si>
    <t>Stephen Harward Harris(PRS)</t>
  </si>
  <si>
    <t>02_BGM Viva El Vino.wav</t>
  </si>
  <si>
    <t>Keith Andrew Roberts(PRS)</t>
  </si>
  <si>
    <t>BGM Desperado.wav</t>
  </si>
  <si>
    <t>Music Clap your hands(B) Camara .wav</t>
  </si>
  <si>
    <t>Jonny James(PRS),Parker Jones(PRS)</t>
  </si>
  <si>
    <t>Music Get on the floor Camera .wav</t>
  </si>
  <si>
    <t>Irchy Kid(PRS)</t>
  </si>
  <si>
    <t>FEEL_SO_HAPPY_(B).wav</t>
  </si>
  <si>
    <t>Workpoint Milk Bar Twist .wav</t>
  </si>
  <si>
    <t>Matthew Cang(PRS),Andy Clark(PRS)</t>
  </si>
  <si>
    <t>Workpoint Super Groover(A).wav</t>
  </si>
  <si>
    <t>Richard Myhill(PRS)</t>
  </si>
  <si>
    <t>BGM HEATED DEBATE (A).wav</t>
  </si>
  <si>
    <t>BGM ON THE HOUR (A).wav</t>
  </si>
  <si>
    <t>Music BIG SOCIETY (A).wav</t>
  </si>
  <si>
    <t>Music Game of Power (A).wav</t>
  </si>
  <si>
    <t>Hot Thang(B).wav</t>
  </si>
  <si>
    <t>Rock&amp;Roll(B).wav</t>
  </si>
  <si>
    <t>Bring It Back(A).wav</t>
  </si>
  <si>
    <t>Brett Carr Boyett(BMI),Scott M Bennett(BMI)</t>
  </si>
  <si>
    <t>Smile Baby(A).wav</t>
  </si>
  <si>
    <t>One on one(B).wav</t>
  </si>
  <si>
    <t>Luke C. Thompson(PRS),Justin Black(PRS)</t>
  </si>
  <si>
    <t>All this time(B).wav</t>
  </si>
  <si>
    <t>Hot Potato(A).wav</t>
  </si>
  <si>
    <t>Mark Lloyd(Gb2)(PRS)</t>
  </si>
  <si>
    <t>Minnight Snack(A).wav</t>
  </si>
  <si>
    <t>Exotique.wav</t>
  </si>
  <si>
    <t>Monita Makoto(PRS)</t>
  </si>
  <si>
    <t>Sun Lounger(A).wav</t>
  </si>
  <si>
    <t>Maxwell Cadien Sedgley(PRS)</t>
  </si>
  <si>
    <t>Step On Up(a).wav</t>
  </si>
  <si>
    <t>Dorian Chamis(ADCAP),Koichi C. Sanchez-Imahashi(ASCAP)</t>
  </si>
  <si>
    <t>Get ready 2 Play(A).wav</t>
  </si>
  <si>
    <t>Samuel R. C. Sutton(PRS),Charlie tenku(PRS)</t>
  </si>
  <si>
    <t>Shake it baby.wav</t>
  </si>
  <si>
    <t>Emre Ramazanoglu(PRS),Jamie Paul Reddington(PRS)</t>
  </si>
  <si>
    <t>Superhuman Strength(A).wav</t>
  </si>
  <si>
    <t>Oscar Hill(PRS),Justin Black(PRS)</t>
  </si>
  <si>
    <t>Time With You(A).wav</t>
  </si>
  <si>
    <t>Bop And Bounce(A).wav</t>
  </si>
  <si>
    <t>Wherever You Go(B).wav</t>
  </si>
  <si>
    <t>We Made It On Our Own(B).wav</t>
  </si>
  <si>
    <t>Guy Wallace (ASCAP),Alison Barry (ASCAP),Wally Gagel (ASCAP),Brian B. Umovitz(ASCAP)</t>
  </si>
  <si>
    <t>Gonna Be Together(B).wav</t>
  </si>
  <si>
    <t>Bright Feeling(A).wav</t>
  </si>
  <si>
    <t>Matt Norman(PRS)</t>
  </si>
  <si>
    <t>Repeat After Me(A).wav</t>
  </si>
  <si>
    <t>Catwalking (a).wav</t>
  </si>
  <si>
    <t>Alexander S. Gray(PRS),Tarquin Boyesen(PRS)</t>
  </si>
  <si>
    <t>Fashion Shootout.wav</t>
  </si>
  <si>
    <t>Talking Heads (a).wav</t>
  </si>
  <si>
    <t>Liquid Night (a).wav</t>
  </si>
  <si>
    <t>Gonna Be There (a).wav</t>
  </si>
  <si>
    <t>Richard Lewis(PRS)Thomas A.Swindells(PRS)</t>
  </si>
  <si>
    <t>Know Me (a).wav</t>
  </si>
  <si>
    <t>Nightglow (a).wav</t>
  </si>
  <si>
    <t>Laurence D. Holcombe(PRS)</t>
  </si>
  <si>
    <t>Super Groover(A).wav</t>
  </si>
  <si>
    <t>Pretty In Love(A).wav</t>
  </si>
  <si>
    <t>Milk Bar Twist .wav</t>
  </si>
  <si>
    <t>Live free(B).wav</t>
  </si>
  <si>
    <t>Ocean Boulevard(B).wav</t>
  </si>
  <si>
    <t>Say what you say (B).wav</t>
  </si>
  <si>
    <t>Viva El Vino.wav</t>
  </si>
  <si>
    <t>Desperado.wav</t>
  </si>
  <si>
    <t>Circus Of Stars.wav</t>
  </si>
  <si>
    <t>Salsa Funk(A).wav</t>
  </si>
  <si>
    <t>Boogaloo(A).wav</t>
  </si>
  <si>
    <t>Quiet Storm.wav</t>
  </si>
  <si>
    <t>Sunset Party.wav</t>
  </si>
  <si>
    <t>Late Night Lounge.wav</t>
  </si>
  <si>
    <t>One touch(A).wav</t>
  </si>
  <si>
    <t>Acrobat.wav</t>
  </si>
  <si>
    <t>Golden Sun.wav</t>
  </si>
  <si>
    <t>Beach Nights (b).wav</t>
  </si>
  <si>
    <t>Handprints.wav</t>
  </si>
  <si>
    <t>GET ON THE GAS.wav</t>
  </si>
  <si>
    <t>Team Technology(A).wav</t>
  </si>
  <si>
    <t>Serene Valleys(A).wav</t>
  </si>
  <si>
    <t>The Lotus Flower(A).wav</t>
  </si>
  <si>
    <t>Finally Home(A).wav</t>
  </si>
  <si>
    <t>Shine As Bright As You(B).wav</t>
  </si>
  <si>
    <t>I Love It(B).wav</t>
  </si>
  <si>
    <t>We're Supersonic(B).wav</t>
  </si>
  <si>
    <t>DISCO STAR (B).wav</t>
  </si>
  <si>
    <t>That Girl(B).wav</t>
  </si>
  <si>
    <t>Firm Foundations.wav</t>
  </si>
  <si>
    <t>Step On Up (a).wav</t>
  </si>
  <si>
    <t>COSMOPOLITAN COFFEE (A).wav</t>
  </si>
  <si>
    <t>Forbidden City(A).wav</t>
  </si>
  <si>
    <t>Passage Throung Asia(B).wav</t>
  </si>
  <si>
    <t>INTERSTELLAR(A).wav</t>
  </si>
  <si>
    <t>HEATED DEBATE (A) Intro News.wav</t>
  </si>
  <si>
    <t>xterminator(A).wav</t>
  </si>
  <si>
    <t>DO ME WRONG (B).wav</t>
  </si>
  <si>
    <t>CAGE OF LOVE (B).wav</t>
  </si>
  <si>
    <t>COUNTING STARS (A).wav</t>
  </si>
  <si>
    <t>Dad musik  (B).wav</t>
  </si>
  <si>
    <t>CALIFORNIA_DREAMS_(B).wav</t>
  </si>
  <si>
    <t>Down inthe City (a).wav</t>
  </si>
  <si>
    <t>Everlasting Summer (a).wav</t>
  </si>
  <si>
    <t>Dust to dust.wav</t>
  </si>
  <si>
    <t>Serpentine.wav</t>
  </si>
  <si>
    <t>Nsert KING'S_CROSS_(B).wav</t>
  </si>
  <si>
    <t>Our Reflection (a).wav</t>
  </si>
  <si>
    <t>Torture.wav</t>
  </si>
  <si>
    <t>CHASING_THE_DREAM_(B).wav</t>
  </si>
  <si>
    <t>Clearer_2(B).wav</t>
  </si>
  <si>
    <t>Graduation.wav</t>
  </si>
  <si>
    <t>Lide Begins With You(B).wav</t>
  </si>
  <si>
    <t>PT Live Fashion WOM 349 IBIZA.wav</t>
  </si>
  <si>
    <t>PT Live Fashion WOM 349 In My Heart(B).wav</t>
  </si>
  <si>
    <t>WP Live Fashion EDS 018 Kyrpt(B).wav</t>
  </si>
  <si>
    <t>WP Live Fashion WOM 349 Stronger(B).wav</t>
  </si>
  <si>
    <t>20190228_BGM_Thai_Song.wav</t>
  </si>
  <si>
    <t>Know Me(B)</t>
  </si>
  <si>
    <t>Your Side(B)(30)</t>
  </si>
  <si>
    <t>Get Close(A)</t>
  </si>
  <si>
    <t>Got To Be Mine(A)(30)</t>
  </si>
  <si>
    <t>Party Freak(A)</t>
  </si>
  <si>
    <t>Robotic Love(A)</t>
  </si>
  <si>
    <t>Together We Go(A)</t>
  </si>
  <si>
    <t>Jump Up(A)</t>
  </si>
  <si>
    <t>Digital Funk(A)</t>
  </si>
  <si>
    <t>Party Freak(B)</t>
  </si>
  <si>
    <t>You Got Me In The Mood(A)_2</t>
  </si>
  <si>
    <t>Slow Touch(A)</t>
  </si>
  <si>
    <t>Tunnel Lights(B)</t>
  </si>
  <si>
    <t>Inner Trance</t>
  </si>
  <si>
    <t>Machine High(B)_2</t>
  </si>
  <si>
    <t>Higher Mind(B)_2</t>
  </si>
  <si>
    <t>Firecracker(B)</t>
  </si>
  <si>
    <t>Making Tracks(B)</t>
  </si>
  <si>
    <t>Swirl Of Stars(A)</t>
  </si>
  <si>
    <t>Sunshine Spirt(B)</t>
  </si>
  <si>
    <t>Fanciful And Free(C)</t>
  </si>
  <si>
    <t>Young And Carefree(A)</t>
  </si>
  <si>
    <t>Fall In Love Again(B).wav</t>
  </si>
  <si>
    <t>Holdin On(B).wav</t>
  </si>
  <si>
    <t>Feel Your Body(B).wav</t>
  </si>
  <si>
    <t>Step It Up(B).wav</t>
  </si>
  <si>
    <t>Deeper Love(B).wav</t>
  </si>
  <si>
    <t>Kyrpt(B).wav</t>
  </si>
  <si>
    <t>Move It(B).wav</t>
  </si>
  <si>
    <t>Positive Vibes(B).wav</t>
  </si>
  <si>
    <t>Heard You Say(B).wav</t>
  </si>
  <si>
    <t>Losing My Mind(B).wav</t>
  </si>
  <si>
    <t>Fanciful And Free(C).wav</t>
  </si>
  <si>
    <t>Get it on(B).wav</t>
  </si>
  <si>
    <t>cat walk</t>
  </si>
  <si>
    <t>Know Me(B).wav</t>
  </si>
  <si>
    <t>Lemon Bop(A).wav</t>
  </si>
  <si>
    <t>Make You Smile(A).wav</t>
  </si>
  <si>
    <t>Robotic Love(A).wav</t>
  </si>
  <si>
    <t>Trapped Out(B).wav</t>
  </si>
  <si>
    <t>With You(B).wav</t>
  </si>
  <si>
    <t>Cat walk</t>
  </si>
  <si>
    <t>Your Side(B)(30).wav</t>
  </si>
  <si>
    <t>Dream Today.wav</t>
  </si>
  <si>
    <t>Shine As Bright As You(C).wav</t>
  </si>
  <si>
    <t>Climbing Ladders(A).wav</t>
  </si>
  <si>
    <t>Courtesy Calling(A).wav</t>
  </si>
  <si>
    <t>Sweet Pastures(B)(30).wav</t>
  </si>
  <si>
    <t>Travel Happy(B).wav</t>
  </si>
  <si>
    <t>Forever Be Young(A).wav</t>
  </si>
  <si>
    <t>Homecoming Blues(A).wav</t>
  </si>
  <si>
    <t>Georgia Peach(B)</t>
  </si>
  <si>
    <t>Happy Valley (A)</t>
  </si>
  <si>
    <t>Ride on out 2</t>
  </si>
  <si>
    <t>Summer Camp copy</t>
  </si>
  <si>
    <t>The washboard remblers(A)</t>
  </si>
  <si>
    <t>Tennessee Two-Step(A)</t>
  </si>
  <si>
    <t>Break The Silence(B)(2)</t>
  </si>
  <si>
    <t>Where To Run</t>
  </si>
  <si>
    <t>01_BGM Night Of Colours</t>
  </si>
  <si>
    <t>01_Music Party Party(A)</t>
  </si>
  <si>
    <t>02_Music Funky Fiesta</t>
  </si>
  <si>
    <t>Disco Groover</t>
  </si>
  <si>
    <t>In It To Win It</t>
  </si>
  <si>
    <t>Funk It Up</t>
  </si>
  <si>
    <t>Happy As Larry</t>
  </si>
  <si>
    <t>Forward Looking(B)</t>
  </si>
  <si>
    <t>The Frat Pack(A)</t>
  </si>
  <si>
    <t>Shifting Sands(A)</t>
  </si>
  <si>
    <t>Summer Skies(A)</t>
  </si>
  <si>
    <t>Slapback</t>
  </si>
  <si>
    <t>Go All Night(B)</t>
  </si>
  <si>
    <t>Losing My Mind(B)</t>
  </si>
  <si>
    <t>Con Cada Ola(A)(30)</t>
  </si>
  <si>
    <t>Toma Mi Mano(A)(30)</t>
  </si>
  <si>
    <t>BMG</t>
  </si>
  <si>
    <t>On Whom You Gaze(B)</t>
  </si>
  <si>
    <t>Unlikely Spy(B)</t>
  </si>
  <si>
    <t>Children Of The Sun(A)</t>
  </si>
  <si>
    <t>Limitless(B)</t>
  </si>
  <si>
    <t>Wildest Moment(A)</t>
  </si>
  <si>
    <t>Elation(A)</t>
  </si>
  <si>
    <t>Technicolor(A)</t>
  </si>
  <si>
    <t>Highball(B)</t>
  </si>
  <si>
    <t>Lazy Daze(A)</t>
  </si>
  <si>
    <t>Riviera(A)</t>
  </si>
  <si>
    <t>Sea Breeze(A)</t>
  </si>
  <si>
    <t>Save The World(B)</t>
  </si>
  <si>
    <t>Up There(B)</t>
  </si>
  <si>
    <t>Chasing Butterflies(B)</t>
  </si>
  <si>
    <t>Ride On Out</t>
  </si>
  <si>
    <t>To The Coast(B)</t>
  </si>
  <si>
    <t>The Way To Zuma(A)</t>
  </si>
  <si>
    <t>Life Begins With You(A)</t>
  </si>
  <si>
    <t>Thank God Its Summertime(A)</t>
  </si>
  <si>
    <t>Get In(A)</t>
  </si>
  <si>
    <t>Bringing Country To Paradise(A)</t>
  </si>
  <si>
    <t>Feedback Attack(A)</t>
  </si>
  <si>
    <t>Hit The Highway(A)</t>
  </si>
  <si>
    <t>No Brainer(A)</t>
  </si>
  <si>
    <t>Extreme Machine(A)</t>
  </si>
  <si>
    <t>Waiting To Explode(A)</t>
  </si>
  <si>
    <t>BOHO Jangle(A)</t>
  </si>
  <si>
    <t>Sunshine Stomp(2)</t>
  </si>
  <si>
    <t>Rum Punch(2)</t>
  </si>
  <si>
    <t>Califonia Dream (b)</t>
  </si>
  <si>
    <t>Rising To The Challenge(B)</t>
  </si>
  <si>
    <t>Paradise Cove (b)</t>
  </si>
  <si>
    <t>Disko(B)</t>
  </si>
  <si>
    <t>Tech-High(A)</t>
  </si>
  <si>
    <t>Party Don't Stop(B)</t>
  </si>
  <si>
    <t>On The Boulevard(A)</t>
  </si>
  <si>
    <t>Good Time Girl</t>
  </si>
  <si>
    <t>It's Showtime(2)</t>
  </si>
  <si>
    <t>5TH Avenue</t>
  </si>
  <si>
    <t>Apres Ski</t>
  </si>
  <si>
    <t>Latin Fire</t>
  </si>
  <si>
    <t>A Latin Touch</t>
  </si>
  <si>
    <t>Nsert KING'S_CROSS_(B)</t>
  </si>
  <si>
    <t>Move It (B)</t>
  </si>
  <si>
    <t>Torture</t>
  </si>
  <si>
    <t>WORK OUT</t>
  </si>
  <si>
    <t>Rhythm Of Life(B)</t>
  </si>
  <si>
    <t>Brauty Factor(B).wav</t>
  </si>
  <si>
    <t xml:space="preserve"> Wrap Your Arms(B).wav</t>
  </si>
  <si>
    <t>01_Music Persian Moons(A).wav</t>
  </si>
  <si>
    <t>Party Party(A).wav</t>
  </si>
  <si>
    <t>Funky Fiesta.wav</t>
  </si>
  <si>
    <t>Night Of Colours.wav</t>
  </si>
  <si>
    <t>Isotope (A).wav</t>
  </si>
  <si>
    <t>Serpentine (A).wav</t>
  </si>
  <si>
    <t>Living on the Edge (a).wav</t>
  </si>
  <si>
    <t>The Curve (B).wav</t>
  </si>
  <si>
    <t>Race to the top(B).wav</t>
  </si>
  <si>
    <t>Walk on by (b).wav</t>
  </si>
  <si>
    <t>In Between(B).wav</t>
  </si>
  <si>
    <t>Party Freak(A).wav</t>
  </si>
  <si>
    <t>Heavy Cuty (A).wav</t>
  </si>
  <si>
    <t>Genration excess(A).wav</t>
  </si>
  <si>
    <t>Neon Ecstasy(A).wav</t>
  </si>
  <si>
    <t>Space Rave(A).wav</t>
  </si>
  <si>
    <t>One Kiss Away(B).wav</t>
  </si>
  <si>
    <t>Stars At Night(B).wav</t>
  </si>
  <si>
    <t>My Time To Shine(B).wav</t>
  </si>
  <si>
    <t>Burn Out Bright(B).wav</t>
  </si>
  <si>
    <t>Lighten Up Your Day(A).wav</t>
  </si>
  <si>
    <t>Lightning Strikes</t>
  </si>
  <si>
    <t>Ash The Rats(Hot)</t>
  </si>
  <si>
    <t>Diamonds In Moonlight(Cool)</t>
  </si>
  <si>
    <t>You And Me(A)</t>
  </si>
  <si>
    <t>Children Of The Sun(B)</t>
  </si>
  <si>
    <t>Moonshine(A)</t>
  </si>
  <si>
    <t>Break The Silence(B)</t>
  </si>
  <si>
    <t>The Way To Zuma(B)</t>
  </si>
  <si>
    <t>HERE_(B)</t>
  </si>
  <si>
    <t>FEEL_SO_HAPPY_(B)</t>
  </si>
  <si>
    <t>Out Of The Chute(B)</t>
  </si>
  <si>
    <t>Shine As Bright As You(C)</t>
  </si>
  <si>
    <t>Love What Youre Wearing(A)</t>
  </si>
  <si>
    <t>Break The Silence(A)</t>
  </si>
  <si>
    <t>Happenstance(B)</t>
  </si>
  <si>
    <t>It's A Beautiful Day(B)</t>
  </si>
  <si>
    <t>I Think I Like You(A)</t>
  </si>
  <si>
    <t>Can't Wait To Be There(B)</t>
  </si>
  <si>
    <t>Jewel Of India(B)</t>
  </si>
  <si>
    <t>Fountain Of Life(B)</t>
  </si>
  <si>
    <t>Mists Of Borobodur(A)</t>
  </si>
  <si>
    <t>Happy Faces</t>
  </si>
  <si>
    <t>Ghost Hunters(A)</t>
  </si>
  <si>
    <t>Second Sight(A)</t>
  </si>
  <si>
    <t>Style Guide(A)</t>
  </si>
  <si>
    <t>Time To Dream(A)</t>
  </si>
  <si>
    <t>Wake-Up Call(A)</t>
  </si>
  <si>
    <t>Nice Day Out(A)</t>
  </si>
  <si>
    <t>Jumping(A)</t>
  </si>
  <si>
    <t>Feeling Right(A)</t>
  </si>
  <si>
    <t>Loose Ends(A)</t>
  </si>
  <si>
    <t>The Happy Whistler</t>
  </si>
  <si>
    <t>Keeping Busy</t>
  </si>
  <si>
    <t>Sunny Stroller</t>
  </si>
  <si>
    <t>Little Miss Cheeky</t>
  </si>
  <si>
    <t>When I Think Of You(D)</t>
  </si>
  <si>
    <t>Yes Yes(C)</t>
  </si>
  <si>
    <t>My Time To Shine(B)</t>
  </si>
  <si>
    <t>Forever And Ever(B)</t>
  </si>
  <si>
    <t>Pretty In Love(C)</t>
  </si>
  <si>
    <t>Summer Runner(B)</t>
  </si>
  <si>
    <t>The Best Things(C)</t>
  </si>
  <si>
    <t>Insert VTR</t>
  </si>
  <si>
    <t>I Think I Like You(B)</t>
  </si>
  <si>
    <t>Feeling Tropical(C)</t>
  </si>
  <si>
    <t>Stranger In Your Land(C)</t>
  </si>
  <si>
    <t>You And Me Tonight(A)</t>
  </si>
  <si>
    <t>Can't Stop Loving You(A)</t>
  </si>
  <si>
    <t>Big Weekender(C)</t>
  </si>
  <si>
    <t>Magnetised(B)</t>
  </si>
  <si>
    <t>Go All Night(C)</t>
  </si>
  <si>
    <t>I'LL Be With You(B)</t>
  </si>
  <si>
    <t>Home Is You And Me(B)</t>
  </si>
  <si>
    <t>When We Are Happy(B)</t>
  </si>
  <si>
    <t>3 Minuten Sommer(A)</t>
  </si>
  <si>
    <t>Das Beste(B)</t>
  </si>
  <si>
    <t>Die Geilste Nacht Des Lebens(A)</t>
  </si>
  <si>
    <t>Ready To Fly(A)</t>
  </si>
  <si>
    <t>Clearer_2(B)</t>
  </si>
  <si>
    <t>Sunshine Morning (A)</t>
  </si>
  <si>
    <t>Lucks On Side(A)</t>
  </si>
  <si>
    <t>Siren Callin(B)(30)</t>
  </si>
  <si>
    <t>Tennessee Two-Step(B)</t>
  </si>
  <si>
    <t>Drink_n' Dance(A)</t>
  </si>
  <si>
    <t>Riverboat Song</t>
  </si>
  <si>
    <t>Rolling Hills</t>
  </si>
  <si>
    <t>Living Plus(A)(2)</t>
  </si>
  <si>
    <t>Heavenly(A)(2)</t>
  </si>
  <si>
    <t>Feeling Free(60)</t>
  </si>
  <si>
    <t>Stargazer(A) 2</t>
  </si>
  <si>
    <t>IBIZA.wav</t>
  </si>
  <si>
    <t>RIDING_THE_RAILROAD_(B)</t>
  </si>
  <si>
    <t>TRAVELLING EASY b(B)</t>
  </si>
  <si>
    <t>My Heart(B).wav</t>
  </si>
  <si>
    <t>Bright New Day (b)</t>
  </si>
  <si>
    <t>Stronger(B).wav</t>
  </si>
  <si>
    <t>Time to dream (C)</t>
  </si>
  <si>
    <t>ONE_KISS_AWAY_(B)</t>
  </si>
  <si>
    <t>3_Minuten Sommer(C)</t>
  </si>
  <si>
    <t>LEB'_(B)</t>
  </si>
  <si>
    <t>GROOVE MATRIX</t>
  </si>
  <si>
    <t>Shifing Sands (A)</t>
  </si>
  <si>
    <t>Holdin On(A)</t>
  </si>
  <si>
    <t>Fall In Love Again(A)</t>
  </si>
  <si>
    <t>Embrace(A)</t>
  </si>
  <si>
    <t>Jagged Edge(B)</t>
  </si>
  <si>
    <t>Three Of A Kind(B)</t>
  </si>
  <si>
    <t>Sometimes(A)</t>
  </si>
  <si>
    <t>Call It A Day(B)</t>
  </si>
  <si>
    <t>Finish Line</t>
  </si>
  <si>
    <t>Under The Lights(B)</t>
  </si>
  <si>
    <t>This Life We're Waiting For(A)</t>
  </si>
  <si>
    <t>Crazy Confident(A)</t>
  </si>
  <si>
    <t>Babababa(B)</t>
  </si>
  <si>
    <t>Go Go Go(A)</t>
  </si>
  <si>
    <t>Scat Happy(C)</t>
  </si>
  <si>
    <t>Sugar Pie(A)</t>
  </si>
  <si>
    <t>Revitalize (A)</t>
  </si>
  <si>
    <t>Sunshine Street (B)</t>
  </si>
  <si>
    <t>KANGAROO_(B)</t>
  </si>
  <si>
    <t>Hop Skip And Jump(A)</t>
  </si>
  <si>
    <t>Cartwheeling(A)</t>
  </si>
  <si>
    <t>It's A Brautiful Day(A)(1)</t>
  </si>
  <si>
    <t>It's A Brautiful Day(A)(2)</t>
  </si>
  <si>
    <t>Desire (A)</t>
  </si>
  <si>
    <t>Beauty</t>
  </si>
  <si>
    <t>Small Victories(A)</t>
  </si>
  <si>
    <t>Sunset High(B)</t>
  </si>
  <si>
    <t>Pstchic(C)</t>
  </si>
  <si>
    <t>Shine A Light On Me(A)</t>
  </si>
  <si>
    <t>Back On Tio(A)</t>
  </si>
  <si>
    <t>Low Light(A)</t>
  </si>
  <si>
    <t>Reloaded(A)</t>
  </si>
  <si>
    <t>On Point(A)</t>
  </si>
  <si>
    <t>Never Stop(A)</t>
  </si>
  <si>
    <t>BEAT_OF_MY_HEART_(B)</t>
  </si>
  <si>
    <t>This Life We're Waitng For</t>
  </si>
  <si>
    <t>Feel The Force</t>
  </si>
  <si>
    <t>Insert</t>
  </si>
  <si>
    <t>GET_IT_RIGHT_(B)</t>
  </si>
  <si>
    <t>Endless Drive(A)</t>
  </si>
  <si>
    <t>Feel That Vibe(A)</t>
  </si>
  <si>
    <t>Smile Baby (b)_2</t>
  </si>
  <si>
    <t>Out on the Town instrumental</t>
  </si>
  <si>
    <t>Smile Baby (b)</t>
  </si>
  <si>
    <t>Pro</t>
  </si>
  <si>
    <t>Summer's Kiss (b)</t>
  </si>
  <si>
    <t>WP</t>
  </si>
  <si>
    <t>01_BGM WP_So Special(B)</t>
  </si>
  <si>
    <t>PT</t>
  </si>
  <si>
    <t>03_Music Look Out I'm Coming(B)</t>
  </si>
  <si>
    <t>02_Music Look Out I'm Coming(A)</t>
  </si>
  <si>
    <t>04_BGM On The Money</t>
  </si>
  <si>
    <t>05_Music Up In The Stars_1</t>
  </si>
  <si>
    <t>Opening Guest</t>
  </si>
  <si>
    <t>06_Music Up In The Stars_2</t>
  </si>
  <si>
    <t>Malibu(B)</t>
  </si>
  <si>
    <t>Ich Saufe(B)</t>
  </si>
  <si>
    <t>Du Bist Nur Scharf Auf Meinen Krper(B)</t>
  </si>
  <si>
    <t>We're Moving(B)</t>
  </si>
  <si>
    <t>Your Side(B)</t>
  </si>
  <si>
    <t>Molecular Beauty(A)</t>
  </si>
  <si>
    <t>Soft Aerial</t>
  </si>
  <si>
    <t>Space And Times(B)</t>
  </si>
  <si>
    <t>Dissolving Pictures</t>
  </si>
  <si>
    <t>HIGHWAY THRILL (B)</t>
  </si>
  <si>
    <t>GET ON THE GAS</t>
  </si>
  <si>
    <t>Everlasting Summer (a)</t>
  </si>
  <si>
    <t>Miracle(B)</t>
  </si>
  <si>
    <t>Down To Noting(A)(30)</t>
  </si>
  <si>
    <t>Freeway Freak (a)_2</t>
  </si>
  <si>
    <t>Snake Eyes(2)</t>
  </si>
  <si>
    <t>Waiting to Explode (b)</t>
  </si>
  <si>
    <t>Cruise The Boulevard(A)</t>
  </si>
  <si>
    <t>Drifter(A)</t>
  </si>
  <si>
    <t>One On One(B)</t>
  </si>
  <si>
    <t>Got To Be Mine(B)</t>
  </si>
  <si>
    <t>Sunlight(B)</t>
  </si>
  <si>
    <t>I Will Come Home(C)</t>
  </si>
  <si>
    <t>Hanoi Bicycles</t>
  </si>
  <si>
    <t>Emperor (a)</t>
  </si>
  <si>
    <t>Golden Dragon(A)</t>
  </si>
  <si>
    <t>Son Huong</t>
  </si>
  <si>
    <t>Water-Puppet Dance</t>
  </si>
  <si>
    <t>Yeah(B)</t>
  </si>
  <si>
    <t>Import Scene(B)</t>
  </si>
  <si>
    <t>Blade Runner(B)</t>
  </si>
  <si>
    <t>Night Of Colours</t>
  </si>
  <si>
    <t>Hit The Decks(B)</t>
  </si>
  <si>
    <t>Party Party(A)</t>
  </si>
  <si>
    <t>Funky Fiesta</t>
  </si>
  <si>
    <t>Polaroids(B)</t>
  </si>
  <si>
    <t>Sun And Games(B)</t>
  </si>
  <si>
    <t>Mean Streets</t>
  </si>
  <si>
    <t>Live And Kicking</t>
  </si>
  <si>
    <t>Disco Funkin</t>
  </si>
  <si>
    <t>Space Age</t>
  </si>
  <si>
    <t>Step It Up(B)</t>
  </si>
  <si>
    <t>Kyrpt(B)</t>
  </si>
  <si>
    <t>Race to the top(B)(2)</t>
  </si>
  <si>
    <t>A New You(B)</t>
  </si>
  <si>
    <t>Import Scene(A)</t>
  </si>
  <si>
    <t>Fresh Start (b)</t>
  </si>
  <si>
    <t>Get Up And Go</t>
  </si>
  <si>
    <t>Coral Canyon(A)</t>
  </si>
  <si>
    <t>Perfect Harmony(A)</t>
  </si>
  <si>
    <t>Until Youre Mine(B)</t>
  </si>
  <si>
    <t>KISS_AND_CHASE_(C)</t>
  </si>
  <si>
    <t>YOURE_THE_ONLY_ONE_(C)</t>
  </si>
  <si>
    <t>I_WANNA_BE_YOUR_EVERYTHING_(A)</t>
  </si>
  <si>
    <t>WE_DONT_EVER_WANNA_GROW_UP_(C)</t>
  </si>
  <si>
    <t>COOLIO_JANGO_(A)</t>
  </si>
  <si>
    <t>FACES_AND_PLACES_(A)</t>
  </si>
  <si>
    <t>HONEY_DAYS_(A)</t>
  </si>
  <si>
    <t>Sultans Garden</t>
  </si>
  <si>
    <t>Midnight Journey(B)</t>
  </si>
  <si>
    <t>Immaculate Perception(B)</t>
  </si>
  <si>
    <t>Ketu Mantra Jaap copy</t>
  </si>
  <si>
    <t>Tokyo-yo(A)</t>
  </si>
  <si>
    <t>Mists of borobrdur(B)</t>
  </si>
  <si>
    <t>Sungai(A)</t>
  </si>
  <si>
    <t>One Night Only</t>
  </si>
  <si>
    <t>Soulful Mr Blue(A)</t>
  </si>
  <si>
    <t>Happy Agin And Again(A)</t>
  </si>
  <si>
    <t>Bright Warm Days(B)</t>
  </si>
  <si>
    <t>Reach for the Sky (a)</t>
  </si>
  <si>
    <t>I_GOT_MY_THING_(B)</t>
  </si>
  <si>
    <t>SMILING_(C)</t>
  </si>
  <si>
    <t>LEAVE_IT_TO_US_(A)</t>
  </si>
  <si>
    <t>BUILD_FOR_TOMORROW</t>
  </si>
  <si>
    <t>Get yourself to church</t>
  </si>
  <si>
    <t>BIG_HITTER</t>
  </si>
  <si>
    <t>JOY_JUMPING_(A)</t>
  </si>
  <si>
    <t>WHAT_YOU_WAITING_FOR_(A)</t>
  </si>
  <si>
    <t>SINGING_CRAZY_(A)</t>
  </si>
  <si>
    <t>GREAT_MINDS_(A)</t>
  </si>
  <si>
    <t>WAKE_AND_WONDER_(A)</t>
  </si>
  <si>
    <t>TIMESTRETCH_(B)</t>
  </si>
  <si>
    <t>STELLAR_FLARES_(A)</t>
  </si>
  <si>
    <t>WASH_IN_THE_SEA_(A)</t>
  </si>
  <si>
    <t>TIMESTRETCH_(A)</t>
  </si>
  <si>
    <t>FUTURE_SKYWAY</t>
  </si>
  <si>
    <t>MOUNTAIN_CHILL</t>
  </si>
  <si>
    <t>BREATHE_THE_WARM</t>
  </si>
  <si>
    <t>Finally Home(A)(2)</t>
  </si>
  <si>
    <t>ONE_STEP_AHEAD_(A)</t>
  </si>
  <si>
    <t>READY_TO_FLY_(B)</t>
  </si>
  <si>
    <t>UNDER_THE_LIGHTS_(A</t>
  </si>
  <si>
    <t>CALL_IT_LOVE_(A)</t>
  </si>
  <si>
    <t>Laser Moments</t>
  </si>
  <si>
    <t>Raid The Charts(A)</t>
  </si>
  <si>
    <t>New Romantics(A)</t>
  </si>
  <si>
    <t>Grunge Fetish</t>
  </si>
  <si>
    <t>Paradise Cove(A)</t>
  </si>
  <si>
    <t>SILVER_LINING_(B)</t>
  </si>
  <si>
    <t>Feel Alright With You(B)</t>
  </si>
  <si>
    <t>VACATION_STATION_(A)</t>
  </si>
  <si>
    <t>BRIGHT_SPARK_(A)</t>
  </si>
  <si>
    <t>HAPPY_GANG_(A)</t>
  </si>
  <si>
    <t>Kickstarter (B)</t>
  </si>
  <si>
    <t>School 's out</t>
  </si>
  <si>
    <t>YOU_CAN_DO_IT</t>
  </si>
  <si>
    <t>JOURNEY_TO_THE_DAWN_(B)</t>
  </si>
  <si>
    <t>LA FLAVA_HOLIDAY_(A)</t>
  </si>
  <si>
    <t>JUST_AMAZING_(A)</t>
  </si>
  <si>
    <t>HOW_FAR_TO_GO_(B)</t>
  </si>
  <si>
    <t>THIS_LIFE_WE'RE_WAITING_FOR_(B)</t>
  </si>
  <si>
    <t>WHEN_THE_BEAT_DROPS_(A)</t>
  </si>
  <si>
    <t>ROOFTOPS_(A)</t>
  </si>
  <si>
    <t>The whirlwind (A)</t>
  </si>
  <si>
    <t>The Way You Move (b)</t>
  </si>
  <si>
    <t>EVERY_DAY_(A)</t>
  </si>
  <si>
    <t>YOU'RE_ALL_I'LL_EVER_NEED_(A)</t>
  </si>
  <si>
    <t>GOOD TO GO (B)</t>
  </si>
  <si>
    <t>Pomp And Ceremony</t>
  </si>
  <si>
    <t>Pageant And Pomp</t>
  </si>
  <si>
    <t>CARIBBEAN_SUN</t>
  </si>
  <si>
    <t>EVERYTHINGS_GOOD_(A)</t>
  </si>
  <si>
    <t>STICKS_AND_STONES_(A)</t>
  </si>
  <si>
    <t>KEEP ON DREAMING (B)</t>
  </si>
  <si>
    <t>A-GAME_(A)</t>
  </si>
  <si>
    <t>URBAN_MACHINE_(A)</t>
  </si>
  <si>
    <t>CHING_CHING_CHING_(A)</t>
  </si>
  <si>
    <t>PARADE_DAY_(A)</t>
  </si>
  <si>
    <t>YOU_SHOULD_HAVE_KNOWN_(A)</t>
  </si>
  <si>
    <t>GOLD_GLOW_(A)</t>
  </si>
  <si>
    <t>THE_BACHELOR_(A)</t>
  </si>
  <si>
    <t>FRIENDS_FOREVER_(A)</t>
  </si>
  <si>
    <t>Ordinary(B)</t>
  </si>
  <si>
    <t>COUNTDOWN_TO_THE_WEEKEND_(B)</t>
  </si>
  <si>
    <t>ROCK_THIS_SHOW_(A)</t>
  </si>
  <si>
    <t>NOW_OR_NEVER_(A)</t>
  </si>
  <si>
    <t>FRIDAY_FEELING_(B)</t>
  </si>
  <si>
    <t>LOST_IN_FOREVER_(B)</t>
  </si>
  <si>
    <t>STORY_OF_A_DREAM_(B)</t>
  </si>
  <si>
    <t>CLOSER_I_GET_TO_MY_DREAMS_(B)</t>
  </si>
  <si>
    <t>BRIGHT_TIMES_(B)</t>
  </si>
  <si>
    <t>CHANGING_MY_MIND_(B)</t>
  </si>
  <si>
    <t>WE'RE_MOVING_(B)</t>
  </si>
  <si>
    <t>WITHOUT_SYMPATHY</t>
  </si>
  <si>
    <t>TAKE_A_BREATH</t>
  </si>
  <si>
    <t>HERZKOMPASS_(C)</t>
  </si>
  <si>
    <t>FEEL_THE_FORCE</t>
  </si>
  <si>
    <t>PSYCHIC_(A)</t>
  </si>
  <si>
    <t>I_WON'T_BE_A_PUPPET_(A)</t>
  </si>
  <si>
    <t>CAN_YOU_BE_SO_SURE</t>
  </si>
  <si>
    <t>TIME_WILL_TELL</t>
  </si>
  <si>
    <t>GOOD_FEELING_(A)</t>
  </si>
  <si>
    <t>HAPPY_TO_BE_(A)</t>
  </si>
  <si>
    <t>So Long Mary(A)</t>
  </si>
  <si>
    <t>WOM_412_trk013_KANGAROO_(B)</t>
  </si>
  <si>
    <t>House music(B)</t>
  </si>
  <si>
    <t>IBIZA Sung (b)</t>
  </si>
  <si>
    <t>Wags (A)</t>
  </si>
  <si>
    <t>LOVING_IT_(B)</t>
  </si>
  <si>
    <t>ALL_FALL_DOWN_(B)</t>
  </si>
  <si>
    <t>RAY OF LIGHT (A)</t>
  </si>
  <si>
    <t>REACH_FOR_THE_SKY_(A)</t>
  </si>
  <si>
    <t>BIRD_OF_PARADISE_(A</t>
  </si>
  <si>
    <t>HIGHWAY_ONE_(A)</t>
  </si>
  <si>
    <t>JETSTREAM_(A)</t>
  </si>
  <si>
    <t>SUMMER_SKIES_(A)</t>
  </si>
  <si>
    <t>ENDLESS_LOVE</t>
  </si>
  <si>
    <t>How_it_Began</t>
  </si>
  <si>
    <t>Play(B)</t>
  </si>
  <si>
    <t xml:space="preserve">Full Throttle </t>
  </si>
  <si>
    <t>DO ME WRONG (B)</t>
  </si>
  <si>
    <t>Glitch Trip(B)</t>
  </si>
  <si>
    <t>Winds_of_Spring</t>
  </si>
  <si>
    <t>Music On the up (A) 2</t>
  </si>
  <si>
    <t>Graduation(2)</t>
  </si>
  <si>
    <t>Cosmic Soul</t>
  </si>
  <si>
    <t>Feeling Tropical (A)</t>
  </si>
  <si>
    <t>Starfighter</t>
  </si>
  <si>
    <t>Get Hyped (A)</t>
  </si>
  <si>
    <t>DO_YOU_KNOW_(B)</t>
  </si>
  <si>
    <t>PERFECT_TEN_(A)</t>
  </si>
  <si>
    <t>PROMISES_YOU_MAKE_(A</t>
  </si>
  <si>
    <t>MY_STAR_(A)</t>
  </si>
  <si>
    <t>Justin_Black</t>
  </si>
  <si>
    <t>David_Wesley_Ayers</t>
  </si>
  <si>
    <t>TURN_IT_ON_(A)</t>
  </si>
  <si>
    <t>Tunnel Lights(A)</t>
  </si>
  <si>
    <t>Energy Burst(A) 2</t>
  </si>
  <si>
    <t>Ready 2 Go(A)</t>
  </si>
  <si>
    <t>04_Robotic Love(A)</t>
  </si>
  <si>
    <t>AMPED(A)</t>
  </si>
  <si>
    <t>Feel It(B)</t>
  </si>
  <si>
    <t>KEEP_MY_HEART</t>
  </si>
  <si>
    <t>Forever Be Young(A)</t>
  </si>
  <si>
    <t>The Good Life</t>
  </si>
  <si>
    <t>Easy Life(A)</t>
  </si>
  <si>
    <t>Walking In The Sun(A)</t>
  </si>
  <si>
    <t>Forever And A Day(A)</t>
  </si>
  <si>
    <t>Come A Little Closer(B)</t>
  </si>
  <si>
    <t>Heading Home(B)</t>
  </si>
  <si>
    <t>The Big Reveal(A)</t>
  </si>
  <si>
    <t>Perpetual Sun(A)</t>
  </si>
  <si>
    <t>Bright Feeling(A)</t>
  </si>
  <si>
    <t>Persian Moons(A).wav</t>
  </si>
  <si>
    <t>Smile Baby(A)_02</t>
  </si>
  <si>
    <t>All This Time(B)</t>
  </si>
  <si>
    <t>Never Too Late(B)</t>
  </si>
  <si>
    <t>Ivory Coast(B)</t>
  </si>
  <si>
    <t>INTERSTELLAR(A)</t>
  </si>
  <si>
    <t>WORK_IT_HARD</t>
  </si>
  <si>
    <t>STARBURST_(A)</t>
  </si>
  <si>
    <t>VECTOR_CONTROL</t>
  </si>
  <si>
    <t>GLAMOUR_PATROL_(A)</t>
  </si>
  <si>
    <t>THE_TIME_IS_NOW_(A)</t>
  </si>
  <si>
    <t>RAVE_RAYS_(A)</t>
  </si>
  <si>
    <t>GO_FASTER_(A)</t>
  </si>
  <si>
    <t>BEACH_LIFE_(A)</t>
  </si>
  <si>
    <t>WRAP_YOUR_ARMS</t>
  </si>
  <si>
    <t>RAID_THE_CHARTS_(A)</t>
  </si>
  <si>
    <t>MAKE_YOU_MINE_(A)_(2)</t>
  </si>
  <si>
    <t>HEADCASE_(A)</t>
  </si>
  <si>
    <t>HIT_THE_DANCEFLOOR_(A)</t>
  </si>
  <si>
    <t>PARTY_PARTY_(A)</t>
  </si>
  <si>
    <t>STRAIGHT_UP</t>
  </si>
  <si>
    <t>FEARLESS_(B)</t>
  </si>
  <si>
    <t>WE_IN_THE_CLUB_NOW_(B)</t>
  </si>
  <si>
    <t>GIVE_ME_YOUR_LOVE_(B)</t>
  </si>
  <si>
    <t>WORTH_THE_WAIT_(A)</t>
  </si>
  <si>
    <t>BIG_CITY_DREAMS_(A)</t>
  </si>
  <si>
    <t>SIREN_CALLIN'_(A)</t>
  </si>
  <si>
    <t>ECHO_PARK_(A)</t>
  </si>
  <si>
    <t>KNOCK_KNOCK_KNOCK_(B)</t>
  </si>
  <si>
    <t>GET_YOUR_HANDS_UP_(A)</t>
  </si>
  <si>
    <t>GOT_THAT_SWAG_(A)</t>
  </si>
  <si>
    <t>GRUNGE FETISH</t>
  </si>
  <si>
    <t>SLEAZE_TO_PLEASE_(A)</t>
  </si>
  <si>
    <t>CRAZZEE_BOI_(B)</t>
  </si>
  <si>
    <t>EL_AMOR_DE_CARMELO_(B)</t>
  </si>
  <si>
    <t>BSAME_SUAVECITO_(B)_(2)</t>
  </si>
  <si>
    <t>GROW_YOUR_IDEAS</t>
  </si>
  <si>
    <t>EMERGING_STEPS</t>
  </si>
  <si>
    <t>SPIKE_STREET_(B)</t>
  </si>
  <si>
    <t>CONFUSED_YOU_SHOULD_BE_(B)</t>
  </si>
  <si>
    <t>TO_THE_BEAT_(B)</t>
  </si>
  <si>
    <t>LOOK_INTO_MY_EYES_(B)</t>
  </si>
  <si>
    <t>XTERMINATOR_(B)</t>
  </si>
  <si>
    <t>The Lotus Flower(A)</t>
  </si>
  <si>
    <t>MISTS_OF_BOROBODUR_(A)</t>
  </si>
  <si>
    <t>SON_HUONG</t>
  </si>
  <si>
    <t>PARTY_ROCK_(A+B)</t>
  </si>
  <si>
    <t>Love_Now_(YT)</t>
  </si>
  <si>
    <t>FAT_FUNK_FREAK_(A)</t>
  </si>
  <si>
    <t>MAKE_YOU_MINE_(A)</t>
  </si>
  <si>
    <t>DIRT_BOYZ_(A)</t>
  </si>
  <si>
    <t>A_DRIVE_IN_THE_COUNTRY</t>
  </si>
  <si>
    <t>ESCAPE_FROM_THE_CITY</t>
  </si>
  <si>
    <t>FREE_AS_THE_WIND_(B)</t>
  </si>
  <si>
    <t>MOOD_MUSIC</t>
  </si>
  <si>
    <t>CLICK</t>
  </si>
  <si>
    <t>DEEP_DOWN</t>
  </si>
  <si>
    <t>TWILIGHT</t>
  </si>
  <si>
    <t>LONGING</t>
  </si>
  <si>
    <t>AUTUMN_SUN</t>
  </si>
  <si>
    <t>BUSY_HANDS_(A)</t>
  </si>
  <si>
    <t>THE_BEST_DAYS_(A)</t>
  </si>
  <si>
    <t>JACKHAMMER_(B)</t>
  </si>
  <si>
    <t>SHINING_STAR_(B)</t>
  </si>
  <si>
    <t>A_BETTER_LIFE_(A)</t>
  </si>
  <si>
    <t>YOUNG_AND_FREE_(A)</t>
  </si>
  <si>
    <t>COUNTRY_CAPERS_(A)</t>
  </si>
  <si>
    <t>BITS_AND_SADDLES_(A)</t>
  </si>
  <si>
    <t>EASY_PICKINGS_(A)</t>
  </si>
  <si>
    <t>SO_LONG_MARY_(B)</t>
  </si>
  <si>
    <t>UNLIKELY_SPY_(A)</t>
  </si>
  <si>
    <t>SPINNING_AROUND_(A)</t>
  </si>
  <si>
    <t>HOTLOVER_(A)</t>
  </si>
  <si>
    <t>FRENCH_POGO</t>
  </si>
  <si>
    <t>GREEN_TEA</t>
  </si>
  <si>
    <t>DECISIONS_DECISIONS</t>
  </si>
  <si>
    <t>A_MOST_MARVELLOUS_ADVENTURE</t>
  </si>
  <si>
    <t>LIGHTNING_STRIKES</t>
  </si>
  <si>
    <t>ROMPER_STOMPER</t>
  </si>
  <si>
    <t>I'LL_BE_WITH_YOU_(A)</t>
  </si>
  <si>
    <t>I_MISS_YOU_(A)</t>
  </si>
  <si>
    <t>ORDINARY_(A)</t>
  </si>
  <si>
    <t>ORDINARY_(A)_(2)</t>
  </si>
  <si>
    <t>PARTY_PUNCH</t>
  </si>
  <si>
    <t>HOT_CAKES</t>
  </si>
  <si>
    <t>BEER_AND_BOOGIE_(A)</t>
  </si>
  <si>
    <t>BRAND_NEW_START_(A)</t>
  </si>
  <si>
    <t>RIDING_THE_MIND</t>
  </si>
  <si>
    <t>A_NIGHT_TO_REMEMBER</t>
  </si>
  <si>
    <t>POINT_OF_NO_RETURN</t>
  </si>
  <si>
    <t>DREAMING</t>
  </si>
  <si>
    <t>ON_THE_ROAD_AGAIN_(A)</t>
  </si>
  <si>
    <t>LITTLE_GIRL_(A)</t>
  </si>
  <si>
    <t>DRINK_N'_DANCE_(A)</t>
  </si>
  <si>
    <t>MOVIN'_ON_(A)</t>
  </si>
  <si>
    <t>SPRING_SUMMER_FALL_IN_LOVE_(A)</t>
  </si>
  <si>
    <t>JUST_AMAZING_(B)</t>
  </si>
  <si>
    <t>LA_FLAVA_HOLIDAY_(B)</t>
  </si>
  <si>
    <t>Graham D. H. Preskett(PRS),Paul Reeves(PRS)</t>
  </si>
  <si>
    <t>John R. Hobson(PRS),Christopher Baron(PRS)</t>
  </si>
  <si>
    <t>READY_TO_BLOW</t>
  </si>
  <si>
    <t>RETOX</t>
  </si>
  <si>
    <t>Shahrooz Raoofi(PRS)</t>
  </si>
  <si>
    <t>WIDE_RIGHT</t>
  </si>
  <si>
    <t>SURFERS_AGAINST_SEWAGE</t>
  </si>
  <si>
    <t>TIME_WILL_TELL_(A)</t>
  </si>
  <si>
    <t>Andy Clark(PRS)</t>
  </si>
  <si>
    <t>SPARKLE_TOWN_(A)</t>
  </si>
  <si>
    <t>DAYS_OF_HAZE_(A)</t>
  </si>
  <si>
    <t>Brett Carr Boyettt(BMI).Scoott M Bennett(BMI)</t>
  </si>
  <si>
    <t>ULTRAVIOLET_(A)</t>
  </si>
  <si>
    <t>Thomas Garrad-Cole (PRS) Clifford Eric Haywood(PRS)</t>
  </si>
  <si>
    <t>LEAD_THE_WAY_(A)</t>
  </si>
  <si>
    <t>Tyler Van Den Berg (PRS)</t>
  </si>
  <si>
    <t>JUST_JAMMING</t>
  </si>
  <si>
    <t>Jules Pyke (PRS)Alex Wilson(PRS)</t>
  </si>
  <si>
    <t>ALL_SUMMER_LONG</t>
  </si>
  <si>
    <t>Benoit Pimont(Sacem)</t>
  </si>
  <si>
    <t>SO_LONG_SUCKERS_(A)</t>
  </si>
  <si>
    <t>Jay Price (PRS)</t>
  </si>
  <si>
    <t xml:space="preserve"> ON_EASY_STREET</t>
  </si>
  <si>
    <t>CATCHING_THE_SUN</t>
  </si>
  <si>
    <t>LIVE_FOR_THE_MOMENT</t>
  </si>
  <si>
    <t>Brett Carr Boyettt(BMI) Travis Lee Brandon Johnson (ASCAP)</t>
  </si>
  <si>
    <t>IT'S_MY_TIME</t>
  </si>
  <si>
    <t xml:space="preserve">Brett Carr Boyettt(BMI) </t>
  </si>
  <si>
    <t>SATURDAY_NIGHT_ROCKER</t>
  </si>
  <si>
    <t>Thomas Garrad - Cole(PRS)</t>
  </si>
  <si>
    <t>KINGS_OF_COUNTRY</t>
  </si>
  <si>
    <t>Tim R Mosher (SESAC) Andrew J Growcott</t>
  </si>
  <si>
    <t>SUNSPLASH</t>
  </si>
  <si>
    <t>Tim R Mosher (SESAC) Andrew J Growcott(SESAC)</t>
  </si>
  <si>
    <t>HOW_TO_MAKE_IT_(A)</t>
  </si>
  <si>
    <t>HAZY_HEAT_(A)</t>
  </si>
  <si>
    <t>Thomas Garrad - Cole(PRS) John - Paul Jones(PRS)</t>
  </si>
  <si>
    <t>Alistair Bruce Henny Friend(PRS)</t>
  </si>
  <si>
    <t>MIRROR BALL (30)</t>
  </si>
  <si>
    <t>Just Say Yes (B)</t>
  </si>
  <si>
    <t>01_PARADISE_(B).wav</t>
  </si>
  <si>
    <t>Patrick P. P. Hagenaar(PRS)</t>
  </si>
  <si>
    <t>03_CRUISE_THE_BOULEVARD_(A).wav</t>
  </si>
  <si>
    <t>04_UNDERNEATH_THE_COVERS_(B).wav</t>
  </si>
  <si>
    <t>Hy2rogen(PRS)</t>
  </si>
  <si>
    <t>Bite it(B).wav</t>
  </si>
  <si>
    <t>Bright Ides (B).wav</t>
  </si>
  <si>
    <t>Philip Hochstrate(PRS)</t>
  </si>
  <si>
    <t>Golden Glory (b).wav</t>
  </si>
  <si>
    <t>Robin Jeffrey(PRS)</t>
  </si>
  <si>
    <t>01_BGM Circus Of Stars.wav</t>
  </si>
  <si>
    <t>01_BGM Salsa Funk(A).wav</t>
  </si>
  <si>
    <t>01_Music Boogaloo(A).wav</t>
  </si>
  <si>
    <t>A-List Entertainment(B).wav</t>
  </si>
  <si>
    <t>Children Of The Sun(B).wav</t>
  </si>
  <si>
    <t>Rene Byron Brizuela (BMI). Cecilia I. Brizuela (BMI).Enrique Carbajal (ASCAP)</t>
  </si>
  <si>
    <t>Get In(B).wav</t>
  </si>
  <si>
    <t>Closer I Get To My Dreams(B).wav</t>
  </si>
  <si>
    <t>Never Look Back(A).wav</t>
  </si>
  <si>
    <t>Firefly (PRS).Taylor(PRS)</t>
  </si>
  <si>
    <t>Above The Crowd(B).wav</t>
  </si>
  <si>
    <t>Rene Byron Brizuela (BMI) Cecilia I Brizuela(BMI). Enrique Carbajal (ASCAP)</t>
  </si>
  <si>
    <t xml:space="preserve">Burn Out Bright(B).wav
</t>
  </si>
  <si>
    <t>Richard Lewis(PRS).Thomas A. Swindells(PRS)</t>
  </si>
  <si>
    <t>02_BGM Fun in the sun(B).wav</t>
  </si>
  <si>
    <t>Luke C. Thompson (PRS). Justin Black(PRS)</t>
  </si>
  <si>
    <t>Tristan Iverny(PRS)</t>
  </si>
  <si>
    <t>01_Music Story Of A Dream(B).wav</t>
  </si>
  <si>
    <t>02_Music Stepping Out(B).wav</t>
  </si>
  <si>
    <t>Jonathan W. Davies(PRS). Harry Belcher (PRS).Stefan A Knap(PRS). Richard R. Selby(PRS)</t>
  </si>
  <si>
    <t>I Think I Like You(B).wav</t>
  </si>
  <si>
    <t>Pretty In Love(C).wav</t>
  </si>
  <si>
    <t>Drop It Hard(A).wav</t>
  </si>
  <si>
    <t>Patrick P.P. Hagenaar(PRS)</t>
  </si>
  <si>
    <t xml:space="preserve">Energy Excess(A).wav
</t>
  </si>
  <si>
    <t>Jonathan Buchanan(PRS),Harry Angstrom(PRS)</t>
  </si>
  <si>
    <t>Music Hydrogen(A).wav</t>
  </si>
  <si>
    <t>Laurence D.Holacombe(PRS)</t>
  </si>
  <si>
    <t>01_MINE_FOR_CHRISTMAS_(B).wav</t>
  </si>
  <si>
    <t>Patrick_P.P._Hagenaar_(PRS)</t>
  </si>
  <si>
    <t>02_SANTA'S_STOMP.wav</t>
  </si>
  <si>
    <t>Paul Reeves(Gb2)(PRS),Richard(Gb3)(PRS)</t>
  </si>
  <si>
    <t>BRIGHTER_SNOW.wav</t>
  </si>
  <si>
    <t>Sample Magic(PRS),Devid Felton(PRS),Francesca Gina Bergsmi(PRS)</t>
  </si>
  <si>
    <t>Night In The Oasis.wav</t>
  </si>
  <si>
    <t>Sultan's Garden.wav</t>
  </si>
  <si>
    <t>The Book Of Secrets.wav</t>
  </si>
  <si>
    <t>Patrick_P.P._Hagenaar_(PRS),_Lisa_Law_(PRS)</t>
  </si>
  <si>
    <t>The Spice Caravan(A).wav</t>
  </si>
  <si>
    <t>Oscar_Hill_(PRS),_Justin_Black_(PRS)</t>
  </si>
  <si>
    <t>Danny J. Grace(PRS),Sebastian Calisto(PRS)</t>
  </si>
  <si>
    <t>Morenita Piel Dorada(B).wav</t>
  </si>
  <si>
    <t>09_NEON_ECSTASY_(A).wav</t>
  </si>
  <si>
    <t>01_Alexander Paul Rudd(PRS),Zuch Lemmon(BMI) 02_James Robert Nisbet(PRS) , James Roger Graydon(PRS) 03_Glyn Michael Owen(PRS),Steven D.Jones(PRS)</t>
  </si>
  <si>
    <t>Betta Not Say Nuutin.wav</t>
  </si>
  <si>
    <t>Kadialy Kouyate(PRS)</t>
  </si>
  <si>
    <t>Cataclysm(A).wav</t>
  </si>
  <si>
    <t>El Tri(B).wav</t>
  </si>
  <si>
    <t>Got To Be Mine(A)(30).wav</t>
  </si>
  <si>
    <t>01_Music Pushing The Limit(A).wav</t>
  </si>
  <si>
    <t>David Wesley Ayers(PRS)</t>
  </si>
  <si>
    <t>02_Music Divide And Conquer(A).wav</t>
  </si>
  <si>
    <t>Colours Collide(B).wav</t>
  </si>
  <si>
    <t>Jez Miller(PRS)</t>
  </si>
  <si>
    <t>Really Something(A).wav</t>
  </si>
  <si>
    <t>Deniel Carl Holter(ASCAP),William Kyle White(ASCAP)</t>
  </si>
  <si>
    <t>GROOVE MATRIX.wav</t>
  </si>
  <si>
    <t>Just Say Yes (B).wav</t>
  </si>
  <si>
    <t>Neon Nights(30).wav</t>
  </si>
  <si>
    <t>Pual James Borg(PRS),Sandor Mihaly Jozsa(PRS)</t>
  </si>
  <si>
    <t>PT Live Fashion EDS 018 Where's This Love(B).wav</t>
  </si>
  <si>
    <t>PT Live Fashion WOM 349 Explode (B).wav</t>
  </si>
  <si>
    <t>Philip J. Jewson(PRS),Pual Carladge(PRS)</t>
  </si>
  <si>
    <t>WP  Live Fashion WOM 349 Ushuaia Dream (B).wav</t>
  </si>
  <si>
    <t>Burst.wav</t>
  </si>
  <si>
    <t>PT Live Fashion WOM 349 IBIZA Sun.wav</t>
  </si>
  <si>
    <t>01_ALL_TOGETHER_(A).wav
02_HAPPY_SNAPPY.wav
03_ONE_DAY_AT_A_TIME_(A).wav</t>
  </si>
  <si>
    <t>01_BGM GOLDEN_WATERS_(B).wav</t>
  </si>
  <si>
    <t>Christopher William Hanson(PRS),Gary John Dedman(PRS),Kevin Mark Andrews(PRS)</t>
  </si>
  <si>
    <t>02_Music JAVA_NIGHTS_(B).wav</t>
  </si>
  <si>
    <t>03_Music SAVANNAH_SKIES_(B).wav</t>
  </si>
  <si>
    <t>TERANGA_(B).wav</t>
  </si>
  <si>
    <t>Iriaman(PRS)</t>
  </si>
  <si>
    <t>01_BGM_CHRISTMAS_TWIST_(B).wav</t>
  </si>
  <si>
    <t>01_Music_CHRISTMAS_IN_THE_CITY_(A).wav</t>
  </si>
  <si>
    <t>02_Music_GOODTIME_CHRISTMAS.wav</t>
  </si>
  <si>
    <t>Brett Carr Boyett(BMI),Travis Lee Brandon Johnson(ASCAP)</t>
  </si>
  <si>
    <t>CHRISTMAS_CRACKER_(A).wav</t>
  </si>
  <si>
    <t>BGM_A_JOLLY_GOOD_JINGLE.wav</t>
  </si>
  <si>
    <t>Music_01 HAPPY_NEW_YEAR_(A).wav</t>
  </si>
  <si>
    <t>Music_02 _SANTA'S_KISS_(A).wav</t>
  </si>
  <si>
    <t>Music_03_SANTA'S_SLEIGH_(A).wav</t>
  </si>
  <si>
    <t>Feel young feel free(A).wav</t>
  </si>
  <si>
    <t>Get yourself to church.wav</t>
  </si>
  <si>
    <t>Retro Rocket(A).wav</t>
  </si>
  <si>
    <t>Jan J. Cyrka(PRS),Philip J. Jewson(PRS)</t>
  </si>
  <si>
    <t>Chasing Butterflies(B).wav</t>
  </si>
  <si>
    <t>01_BGM Firecracker(B).wav</t>
  </si>
  <si>
    <t>02_BGM Making Tracks(B).wav</t>
  </si>
  <si>
    <t>Alistair Burce Henry Friend(PRS),Ted Brett Bames(PRS)</t>
  </si>
  <si>
    <t>05_Music Swirl Of Stars(A).wav</t>
  </si>
  <si>
    <t>Jan J. Cyrka(PRS),James R. Graydon(PRS)</t>
  </si>
  <si>
    <t>Alex Wilson(PRS),Jay Price(PRS)</t>
  </si>
  <si>
    <t>Electronista(B).wav</t>
  </si>
  <si>
    <t>Kevin Ronnie Mcpherson(PRS),Tyler Van Den Berg(PRS)</t>
  </si>
  <si>
    <t>Guy Wallace (ASCAP),Alison Barry (ASCAP),Wally Gagel (ASCAP)</t>
  </si>
  <si>
    <t>Never look back (b).wav</t>
  </si>
  <si>
    <t>Alex Wilson(PRS)</t>
  </si>
  <si>
    <t>Magic Mirrors.wav</t>
  </si>
  <si>
    <t>HERE_(B).wav</t>
  </si>
  <si>
    <t>Ska Time (a).wav</t>
  </si>
  <si>
    <t>SUNSHINE_ROLLERCOASTER_(B).wav</t>
  </si>
  <si>
    <t>Paul James Borg(PRS)</t>
  </si>
  <si>
    <t>Mauicio Enrique Venegas-Astorge(PRS),Graham Donald Harry Preskett(PRS)</t>
  </si>
  <si>
    <t>Ready For The World(A).wav</t>
  </si>
  <si>
    <t>Step Into My World(A).wav</t>
  </si>
  <si>
    <t>The Big Reveal(B).wav</t>
  </si>
  <si>
    <t>Easy Feeling(A).wav</t>
  </si>
  <si>
    <t>Bounce House(A).wav</t>
  </si>
  <si>
    <t>Summer's Here.wav</t>
  </si>
  <si>
    <t>The Best Times(A).wav</t>
  </si>
  <si>
    <t>Boogadelica.wav</t>
  </si>
  <si>
    <t>Calling It Off(B).wav</t>
  </si>
  <si>
    <t>Come A Little Closer(B).wav</t>
  </si>
  <si>
    <t>Kid's Stuff(B).wav</t>
  </si>
  <si>
    <t>Merry Go Round(B).wav</t>
  </si>
  <si>
    <t>The big apple.wav</t>
  </si>
  <si>
    <t>01_Georgia Peach(B).wav</t>
  </si>
  <si>
    <t>02_MERENGAZO.wav</t>
  </si>
  <si>
    <t>03_Welcome.wav</t>
  </si>
  <si>
    <t>GET READY AND GO (B).wav</t>
  </si>
  <si>
    <t>So Special(B)</t>
  </si>
  <si>
    <t>Look Out I'm Coming(B)</t>
  </si>
  <si>
    <t>Look Out I'm Coming(A)</t>
  </si>
  <si>
    <t>On The Money</t>
  </si>
  <si>
    <t>Up In The Stars_1</t>
  </si>
  <si>
    <t>Up In The Stars_2</t>
  </si>
  <si>
    <t>Freeway Freak (a)</t>
  </si>
  <si>
    <t>Snake Eyes</t>
  </si>
  <si>
    <t>It's Showtime</t>
  </si>
  <si>
    <t>Higher Mind(B)</t>
  </si>
  <si>
    <t>Music On the up (A)</t>
  </si>
  <si>
    <t>Graduation</t>
  </si>
  <si>
    <t>Energy Burst(A)</t>
  </si>
  <si>
    <t>PARADISE_(B).wav</t>
  </si>
  <si>
    <t>CRUISE_THE_BOULEVARD_(A).wav</t>
  </si>
  <si>
    <t>UNDERNEATH_THE_COVERS_(B).wav</t>
  </si>
  <si>
    <t>Fun in the sun(B).wav</t>
  </si>
  <si>
    <t>Story Of A Dream(B).wav</t>
  </si>
  <si>
    <t>Stepping Out(B).wav</t>
  </si>
  <si>
    <t>MINE_FOR_CHRISTMAS_(B).wav</t>
  </si>
  <si>
    <t>SANTA'S_STOMP.wav</t>
  </si>
  <si>
    <t>NEON_ECSTASY_(A).wav</t>
  </si>
  <si>
    <t>Music Pushing The Limit(A).wav</t>
  </si>
  <si>
    <t>Divide And Conquer(A).wav</t>
  </si>
  <si>
    <t>In My Heart(B).wav</t>
  </si>
  <si>
    <t>Where's This Love(B).wav</t>
  </si>
  <si>
    <t>Explode (B).wav</t>
  </si>
  <si>
    <t>Ushuaia Dream (B).wav</t>
  </si>
  <si>
    <t>IBIZA Sun.wav</t>
  </si>
  <si>
    <t>WATERS_(B).wav</t>
  </si>
  <si>
    <t>JAVA_NIGHTS_(B).wav</t>
  </si>
  <si>
    <t>SAVANNAH_SKIES_(B).wav</t>
  </si>
  <si>
    <t>CHRISTMAS_TWIST_(B).wav</t>
  </si>
  <si>
    <t>CHRISTMAS_IN_THE_CITY_(A).wav</t>
  </si>
  <si>
    <t>GOODTIME_CHRISTMAS.wav</t>
  </si>
  <si>
    <t>Firecracker(B).wav</t>
  </si>
  <si>
    <t>Making Tracks(B).wav</t>
  </si>
  <si>
    <t>Swirl Of Stars(A).wav</t>
  </si>
  <si>
    <t>Georgia Peach(B).wav</t>
  </si>
  <si>
    <t>MERENGAZO.wav</t>
  </si>
  <si>
    <t>Welcome.wav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</si>
</sst>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FF9900"/>
      <name val="Arial"/>
    </font>
    <font>
      <color rgb="FF0000FF"/>
      <name val="Arial"/>
    </font>
    <font>
      <color rgb="FF000000"/>
      <name val="Arial"/>
    </font>
    <font>
      <color rgb="FFFF0000"/>
      <name val="Arial"/>
    </font>
    <font>
      <color rgb="FF99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1" fillId="4" fontId="1" numFmtId="2" xfId="0" applyAlignment="1" applyBorder="1" applyFill="1" applyFont="1" applyNumberForma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5" fontId="1" numFmtId="0" xfId="0" applyFont="1"/>
    <xf borderId="0" fillId="0" fontId="1" numFmtId="0" xfId="0" applyAlignment="1" applyFont="1">
      <alignment horizontal="center" shrinkToFit="0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ont="1">
      <alignment horizontal="left" vertical="center"/>
    </xf>
    <xf borderId="0" fillId="7" fontId="4" numFmtId="0" xfId="0" applyAlignment="1" applyFill="1" applyFont="1">
      <alignment horizontal="center" readingOrder="0"/>
    </xf>
    <xf borderId="0" fillId="6" fontId="1" numFmtId="0" xfId="0" applyFont="1"/>
    <xf borderId="0" fillId="0" fontId="1" numFmtId="0" xfId="0" applyAlignment="1" applyFont="1">
      <alignment horizontal="left" readingOrder="0" shrinkToFit="0" vertical="center" wrapText="1"/>
    </xf>
    <xf borderId="0" fillId="7" fontId="4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26.0"/>
    <col customWidth="1" min="3" max="3" width="40.29"/>
    <col customWidth="1" min="4" max="26" width="16.29"/>
  </cols>
  <sheetData>
    <row r="1">
      <c r="A1" s="1" t="s">
        <v>0</v>
      </c>
      <c r="B1" s="2" t="s">
        <v>1</v>
      </c>
      <c r="C1" s="4" t="s">
        <v>2</v>
      </c>
    </row>
    <row r="2">
      <c r="A2" s="5"/>
      <c r="B2" s="5"/>
      <c r="C2" s="6"/>
    </row>
    <row r="3">
      <c r="A3" s="5" t="s">
        <v>3</v>
      </c>
      <c r="B3" s="7" t="s">
        <v>4</v>
      </c>
      <c r="C3" s="6"/>
    </row>
    <row r="4">
      <c r="A4" s="5" t="s">
        <v>5</v>
      </c>
      <c r="B4" s="7" t="s">
        <v>6</v>
      </c>
      <c r="C4" s="6"/>
    </row>
    <row r="5">
      <c r="A5" s="7" t="s">
        <v>3</v>
      </c>
      <c r="B5" s="7" t="s">
        <v>7</v>
      </c>
      <c r="C5" s="6"/>
    </row>
    <row r="6">
      <c r="A6" s="7" t="s">
        <v>5</v>
      </c>
      <c r="B6" s="7" t="s">
        <v>8</v>
      </c>
      <c r="C6" s="6"/>
    </row>
    <row r="7">
      <c r="A7" s="7" t="s">
        <v>5</v>
      </c>
      <c r="B7" s="7" t="s">
        <v>9</v>
      </c>
      <c r="C7" s="6"/>
    </row>
    <row r="8">
      <c r="A8" s="7" t="s">
        <v>3</v>
      </c>
      <c r="B8" s="7" t="s">
        <v>10</v>
      </c>
      <c r="C8" s="6"/>
    </row>
    <row r="9">
      <c r="A9" s="7" t="s">
        <v>3</v>
      </c>
      <c r="B9" s="7" t="s">
        <v>11</v>
      </c>
      <c r="C9" s="8" t="s">
        <v>12</v>
      </c>
    </row>
    <row r="10">
      <c r="A10" s="7" t="s">
        <v>5</v>
      </c>
      <c r="B10" s="7" t="s">
        <v>13</v>
      </c>
      <c r="C10" s="8" t="s">
        <v>14</v>
      </c>
    </row>
    <row r="11">
      <c r="A11" s="7" t="s">
        <v>5</v>
      </c>
      <c r="B11" s="7" t="s">
        <v>15</v>
      </c>
      <c r="C11" s="8" t="s">
        <v>16</v>
      </c>
    </row>
    <row r="12">
      <c r="A12" s="7" t="s">
        <v>3</v>
      </c>
      <c r="B12" s="7" t="s">
        <v>17</v>
      </c>
      <c r="C12" s="8" t="s">
        <v>18</v>
      </c>
    </row>
    <row r="13">
      <c r="A13" s="7" t="s">
        <v>3</v>
      </c>
      <c r="B13" s="7" t="s">
        <v>19</v>
      </c>
      <c r="C13" s="8" t="s">
        <v>18</v>
      </c>
    </row>
    <row r="14">
      <c r="A14" s="7" t="s">
        <v>5</v>
      </c>
      <c r="B14" s="7" t="s">
        <v>20</v>
      </c>
      <c r="C14" s="8" t="s">
        <v>18</v>
      </c>
    </row>
    <row r="15">
      <c r="A15" s="7" t="s">
        <v>5</v>
      </c>
      <c r="B15" s="7" t="s">
        <v>21</v>
      </c>
      <c r="C15" s="8" t="s">
        <v>18</v>
      </c>
    </row>
    <row r="16">
      <c r="A16" s="7" t="s">
        <v>3</v>
      </c>
      <c r="B16" s="7" t="s">
        <v>22</v>
      </c>
      <c r="C16" s="8" t="s">
        <v>23</v>
      </c>
    </row>
    <row r="17">
      <c r="A17" s="7" t="s">
        <v>3</v>
      </c>
      <c r="B17" s="7" t="s">
        <v>24</v>
      </c>
      <c r="C17" s="8" t="s">
        <v>23</v>
      </c>
    </row>
    <row r="18">
      <c r="A18" s="7" t="s">
        <v>5</v>
      </c>
      <c r="B18" s="7" t="s">
        <v>25</v>
      </c>
      <c r="C18" s="8" t="s">
        <v>26</v>
      </c>
    </row>
    <row r="19">
      <c r="A19" s="7" t="s">
        <v>5</v>
      </c>
      <c r="B19" s="7" t="s">
        <v>27</v>
      </c>
      <c r="C19" s="8" t="s">
        <v>28</v>
      </c>
      <c r="E19" s="9" t="s">
        <v>29</v>
      </c>
      <c r="F19" s="9" t="s">
        <v>30</v>
      </c>
    </row>
    <row r="20">
      <c r="A20" s="7" t="s">
        <v>3</v>
      </c>
      <c r="B20" s="7" t="s">
        <v>31</v>
      </c>
      <c r="C20" s="8" t="s">
        <v>32</v>
      </c>
    </row>
    <row r="21">
      <c r="A21" s="7" t="s">
        <v>5</v>
      </c>
      <c r="B21" s="7" t="s">
        <v>33</v>
      </c>
      <c r="C21" s="8" t="s">
        <v>34</v>
      </c>
    </row>
    <row r="22">
      <c r="A22" s="7" t="s">
        <v>5</v>
      </c>
      <c r="B22" s="7" t="s">
        <v>35</v>
      </c>
      <c r="C22" s="8" t="s">
        <v>36</v>
      </c>
    </row>
    <row r="23">
      <c r="A23" s="7" t="s">
        <v>3</v>
      </c>
      <c r="B23" s="7" t="s">
        <v>37</v>
      </c>
      <c r="C23" s="8" t="s">
        <v>28</v>
      </c>
    </row>
    <row r="24">
      <c r="A24" s="7" t="s">
        <v>3</v>
      </c>
      <c r="B24" s="7" t="s">
        <v>38</v>
      </c>
      <c r="C24" s="8" t="s">
        <v>28</v>
      </c>
    </row>
    <row r="25">
      <c r="A25" s="7" t="s">
        <v>5</v>
      </c>
      <c r="B25" s="7" t="s">
        <v>39</v>
      </c>
      <c r="C25" s="8" t="s">
        <v>28</v>
      </c>
    </row>
    <row r="26">
      <c r="A26" s="7" t="s">
        <v>5</v>
      </c>
      <c r="B26" s="7" t="s">
        <v>40</v>
      </c>
      <c r="C26" s="8" t="s">
        <v>28</v>
      </c>
    </row>
    <row r="27">
      <c r="A27" s="7" t="s">
        <v>3</v>
      </c>
      <c r="B27" s="7" t="s">
        <v>41</v>
      </c>
      <c r="C27" s="8" t="s">
        <v>36</v>
      </c>
    </row>
    <row r="28">
      <c r="A28" s="7" t="s">
        <v>3</v>
      </c>
      <c r="B28" s="7" t="s">
        <v>42</v>
      </c>
      <c r="C28" s="8" t="s">
        <v>43</v>
      </c>
    </row>
    <row r="29">
      <c r="A29" s="7" t="s">
        <v>5</v>
      </c>
      <c r="B29" s="7" t="s">
        <v>44</v>
      </c>
      <c r="C29" s="8" t="s">
        <v>32</v>
      </c>
    </row>
    <row r="30">
      <c r="A30" s="7" t="s">
        <v>5</v>
      </c>
      <c r="B30" s="7" t="s">
        <v>45</v>
      </c>
      <c r="C30" s="8" t="s">
        <v>43</v>
      </c>
    </row>
    <row r="31" hidden="1">
      <c r="A31" s="7" t="s">
        <v>3</v>
      </c>
      <c r="B31" s="7" t="s">
        <v>46</v>
      </c>
      <c r="C31" s="6"/>
    </row>
    <row r="32">
      <c r="A32" s="7" t="s">
        <v>3</v>
      </c>
      <c r="B32" s="7" t="s">
        <v>47</v>
      </c>
      <c r="C32" s="8" t="s">
        <v>48</v>
      </c>
    </row>
    <row r="33">
      <c r="A33" s="7" t="s">
        <v>5</v>
      </c>
      <c r="B33" s="7" t="s">
        <v>49</v>
      </c>
      <c r="C33" s="8" t="s">
        <v>50</v>
      </c>
    </row>
    <row r="34">
      <c r="A34" s="7" t="s">
        <v>5</v>
      </c>
      <c r="B34" s="7" t="s">
        <v>51</v>
      </c>
      <c r="C34" s="8" t="s">
        <v>52</v>
      </c>
    </row>
    <row r="35">
      <c r="A35" s="7" t="s">
        <v>3</v>
      </c>
      <c r="B35" s="7" t="s">
        <v>53</v>
      </c>
      <c r="C35" s="8" t="s">
        <v>43</v>
      </c>
    </row>
    <row r="36">
      <c r="A36" s="7" t="s">
        <v>3</v>
      </c>
      <c r="B36" s="7" t="s">
        <v>7</v>
      </c>
      <c r="C36" s="8" t="s">
        <v>36</v>
      </c>
    </row>
    <row r="37">
      <c r="A37" s="7" t="s">
        <v>5</v>
      </c>
      <c r="B37" s="7" t="s">
        <v>54</v>
      </c>
      <c r="C37" s="8" t="s">
        <v>55</v>
      </c>
    </row>
    <row r="38">
      <c r="A38" s="7" t="s">
        <v>5</v>
      </c>
      <c r="B38" s="7" t="s">
        <v>56</v>
      </c>
      <c r="C38" s="8" t="s">
        <v>57</v>
      </c>
    </row>
    <row r="39">
      <c r="A39" s="7"/>
      <c r="B39" s="5"/>
      <c r="C39" s="6"/>
    </row>
    <row r="40">
      <c r="A40" s="7"/>
      <c r="B40" s="5"/>
      <c r="C40" s="6"/>
    </row>
    <row r="41">
      <c r="A41" s="7" t="s">
        <v>3</v>
      </c>
      <c r="B41" s="7" t="s">
        <v>58</v>
      </c>
      <c r="C41" s="8" t="s">
        <v>59</v>
      </c>
    </row>
    <row r="42">
      <c r="A42" s="7" t="s">
        <v>3</v>
      </c>
      <c r="B42" s="7" t="s">
        <v>60</v>
      </c>
      <c r="C42" s="8" t="s">
        <v>61</v>
      </c>
    </row>
    <row r="43">
      <c r="A43" s="7" t="s">
        <v>5</v>
      </c>
      <c r="B43" s="7" t="s">
        <v>62</v>
      </c>
      <c r="C43" s="8" t="s">
        <v>63</v>
      </c>
    </row>
    <row r="44">
      <c r="A44" s="7" t="s">
        <v>5</v>
      </c>
      <c r="B44" s="7" t="s">
        <v>64</v>
      </c>
      <c r="C44" s="8" t="s">
        <v>59</v>
      </c>
    </row>
    <row r="45">
      <c r="A45" s="7" t="s">
        <v>3</v>
      </c>
      <c r="B45" s="7" t="s">
        <v>65</v>
      </c>
      <c r="C45" s="8" t="s">
        <v>43</v>
      </c>
    </row>
    <row r="46">
      <c r="A46" s="7" t="s">
        <v>5</v>
      </c>
      <c r="B46" s="7" t="s">
        <v>66</v>
      </c>
      <c r="C46" s="8" t="s">
        <v>67</v>
      </c>
    </row>
    <row r="47">
      <c r="A47" s="7" t="s">
        <v>5</v>
      </c>
      <c r="B47" s="7" t="s">
        <v>68</v>
      </c>
      <c r="C47" s="8" t="s">
        <v>67</v>
      </c>
    </row>
    <row r="48">
      <c r="A48" s="7"/>
      <c r="B48" s="5"/>
      <c r="C48" s="6"/>
    </row>
    <row r="49">
      <c r="A49" s="7" t="s">
        <v>3</v>
      </c>
      <c r="B49" s="7" t="s">
        <v>69</v>
      </c>
      <c r="C49" s="8" t="s">
        <v>70</v>
      </c>
    </row>
    <row r="50">
      <c r="A50" s="7" t="s">
        <v>5</v>
      </c>
      <c r="B50" s="7" t="s">
        <v>71</v>
      </c>
      <c r="C50" s="8" t="s">
        <v>72</v>
      </c>
    </row>
    <row r="51">
      <c r="A51" s="7" t="s">
        <v>5</v>
      </c>
      <c r="B51" s="7" t="s">
        <v>73</v>
      </c>
      <c r="C51" s="8" t="s">
        <v>72</v>
      </c>
    </row>
    <row r="52">
      <c r="A52" s="7" t="s">
        <v>3</v>
      </c>
      <c r="B52" s="7" t="s">
        <v>74</v>
      </c>
      <c r="C52" s="8" t="s">
        <v>75</v>
      </c>
    </row>
    <row r="53">
      <c r="A53" s="7" t="s">
        <v>3</v>
      </c>
      <c r="B53" s="7" t="s">
        <v>76</v>
      </c>
      <c r="C53" s="8" t="s">
        <v>77</v>
      </c>
    </row>
    <row r="54">
      <c r="A54" s="7" t="s">
        <v>5</v>
      </c>
      <c r="B54" s="7" t="s">
        <v>78</v>
      </c>
      <c r="C54" s="8" t="s">
        <v>50</v>
      </c>
    </row>
    <row r="55">
      <c r="A55" s="7" t="s">
        <v>5</v>
      </c>
      <c r="B55" s="7" t="s">
        <v>79</v>
      </c>
      <c r="C55" s="8" t="s">
        <v>16</v>
      </c>
    </row>
    <row r="56">
      <c r="A56" s="7" t="s">
        <v>3</v>
      </c>
      <c r="B56" s="7" t="s">
        <v>80</v>
      </c>
      <c r="C56" s="8" t="s">
        <v>81</v>
      </c>
    </row>
    <row r="57">
      <c r="A57" s="7" t="s">
        <v>3</v>
      </c>
      <c r="B57" s="7" t="s">
        <v>82</v>
      </c>
      <c r="C57" s="8" t="s">
        <v>81</v>
      </c>
    </row>
    <row r="58">
      <c r="A58" s="7" t="s">
        <v>5</v>
      </c>
      <c r="B58" s="7" t="s">
        <v>83</v>
      </c>
      <c r="C58" s="8" t="s">
        <v>81</v>
      </c>
    </row>
    <row r="59">
      <c r="A59" s="7" t="s">
        <v>5</v>
      </c>
      <c r="B59" s="7" t="s">
        <v>84</v>
      </c>
      <c r="C59" s="8" t="s">
        <v>81</v>
      </c>
    </row>
    <row r="60">
      <c r="A60" s="7" t="s">
        <v>5</v>
      </c>
      <c r="B60" s="7" t="s">
        <v>85</v>
      </c>
      <c r="C60" s="8" t="s">
        <v>81</v>
      </c>
    </row>
    <row r="61">
      <c r="A61" s="10" t="s">
        <v>3</v>
      </c>
      <c r="B61" s="10" t="s">
        <v>86</v>
      </c>
      <c r="C61" s="8" t="s">
        <v>72</v>
      </c>
    </row>
    <row r="62">
      <c r="A62" s="10" t="s">
        <v>5</v>
      </c>
      <c r="B62" s="10" t="s">
        <v>87</v>
      </c>
      <c r="C62" s="8" t="s">
        <v>72</v>
      </c>
    </row>
    <row r="63">
      <c r="A63" s="10" t="s">
        <v>5</v>
      </c>
      <c r="B63" s="10" t="s">
        <v>88</v>
      </c>
      <c r="C63" s="8" t="s">
        <v>72</v>
      </c>
    </row>
    <row r="64">
      <c r="A64" s="11" t="s">
        <v>5</v>
      </c>
      <c r="B64" s="11" t="s">
        <v>89</v>
      </c>
      <c r="C64" s="8" t="s">
        <v>36</v>
      </c>
    </row>
    <row r="65">
      <c r="A65" s="11" t="s">
        <v>5</v>
      </c>
      <c r="B65" s="11" t="s">
        <v>90</v>
      </c>
      <c r="C65" s="6"/>
    </row>
    <row r="66">
      <c r="A66" s="11" t="s">
        <v>5</v>
      </c>
      <c r="B66" s="11" t="s">
        <v>89</v>
      </c>
      <c r="C66" s="8" t="s">
        <v>36</v>
      </c>
    </row>
    <row r="67">
      <c r="A67" s="11" t="s">
        <v>5</v>
      </c>
      <c r="B67" s="11" t="s">
        <v>91</v>
      </c>
      <c r="C67" s="8" t="s">
        <v>92</v>
      </c>
    </row>
    <row r="68">
      <c r="A68" s="11" t="s">
        <v>5</v>
      </c>
      <c r="B68" s="11" t="s">
        <v>89</v>
      </c>
      <c r="C68" s="8" t="s">
        <v>36</v>
      </c>
    </row>
    <row r="69">
      <c r="A69" s="11" t="s">
        <v>5</v>
      </c>
      <c r="B69" s="11" t="s">
        <v>91</v>
      </c>
      <c r="C69" s="8" t="s">
        <v>36</v>
      </c>
    </row>
    <row r="70">
      <c r="A70" s="5"/>
      <c r="B70" s="5"/>
      <c r="C70" s="6"/>
    </row>
    <row r="71">
      <c r="A71" s="7" t="s">
        <v>3</v>
      </c>
      <c r="B71" s="7" t="s">
        <v>93</v>
      </c>
      <c r="C71" s="8" t="s">
        <v>72</v>
      </c>
    </row>
    <row r="72">
      <c r="A72" s="7" t="s">
        <v>5</v>
      </c>
      <c r="B72" s="7" t="s">
        <v>94</v>
      </c>
      <c r="C72" s="8" t="s">
        <v>95</v>
      </c>
    </row>
    <row r="73">
      <c r="A73" s="7" t="s">
        <v>3</v>
      </c>
      <c r="B73" s="7" t="s">
        <v>96</v>
      </c>
      <c r="C73" s="8" t="s">
        <v>97</v>
      </c>
    </row>
    <row r="74">
      <c r="A74" s="7" t="s">
        <v>5</v>
      </c>
      <c r="B74" s="7" t="s">
        <v>98</v>
      </c>
      <c r="C74" s="8" t="s">
        <v>18</v>
      </c>
    </row>
    <row r="75">
      <c r="A75" s="7" t="s">
        <v>5</v>
      </c>
      <c r="B75" s="7" t="s">
        <v>99</v>
      </c>
      <c r="C75" s="8" t="s">
        <v>18</v>
      </c>
    </row>
    <row r="76">
      <c r="A76" s="7" t="s">
        <v>3</v>
      </c>
      <c r="B76" s="7" t="s">
        <v>100</v>
      </c>
      <c r="C76" s="8" t="s">
        <v>36</v>
      </c>
    </row>
    <row r="77">
      <c r="A77" s="7" t="s">
        <v>3</v>
      </c>
      <c r="B77" s="7" t="s">
        <v>101</v>
      </c>
      <c r="C77" s="8" t="s">
        <v>36</v>
      </c>
    </row>
    <row r="78">
      <c r="A78" s="7" t="s">
        <v>5</v>
      </c>
      <c r="B78" s="7" t="s">
        <v>102</v>
      </c>
      <c r="C78" s="8" t="s">
        <v>36</v>
      </c>
    </row>
    <row r="79">
      <c r="A79" s="7" t="s">
        <v>5</v>
      </c>
      <c r="B79" s="7" t="s">
        <v>103</v>
      </c>
      <c r="C79" s="8" t="s">
        <v>36</v>
      </c>
    </row>
    <row r="80">
      <c r="A80" s="7" t="s">
        <v>5</v>
      </c>
      <c r="B80" s="7" t="s">
        <v>103</v>
      </c>
      <c r="C80" s="8" t="s">
        <v>36</v>
      </c>
    </row>
    <row r="81">
      <c r="A81" s="10"/>
      <c r="B81" s="10"/>
      <c r="C81" s="6"/>
    </row>
    <row r="82">
      <c r="A82" s="10"/>
      <c r="B82" s="10"/>
      <c r="C82" s="6"/>
    </row>
    <row r="83">
      <c r="A83" s="7" t="s">
        <v>3</v>
      </c>
      <c r="B83" s="12" t="s">
        <v>104</v>
      </c>
      <c r="C83" s="8" t="s">
        <v>105</v>
      </c>
    </row>
    <row r="84">
      <c r="A84" s="7" t="s">
        <v>3</v>
      </c>
      <c r="B84" s="7" t="s">
        <v>106</v>
      </c>
      <c r="C84" s="8" t="s">
        <v>107</v>
      </c>
    </row>
    <row r="85">
      <c r="A85" s="7" t="s">
        <v>5</v>
      </c>
      <c r="B85" s="7" t="s">
        <v>108</v>
      </c>
      <c r="C85" s="8" t="s">
        <v>105</v>
      </c>
    </row>
    <row r="86">
      <c r="A86" s="7" t="s">
        <v>5</v>
      </c>
      <c r="B86" s="7" t="s">
        <v>109</v>
      </c>
      <c r="C86" s="8" t="s">
        <v>105</v>
      </c>
    </row>
    <row r="87">
      <c r="A87" s="5"/>
      <c r="B87" s="5"/>
      <c r="C87" s="6"/>
    </row>
    <row r="88">
      <c r="A88" s="5"/>
      <c r="B88" s="5"/>
      <c r="C88" s="6"/>
    </row>
    <row r="89">
      <c r="A89" s="7" t="s">
        <v>3</v>
      </c>
      <c r="B89" s="7" t="s">
        <v>110</v>
      </c>
      <c r="C89" s="8" t="s">
        <v>36</v>
      </c>
    </row>
    <row r="90">
      <c r="A90" s="7" t="s">
        <v>3</v>
      </c>
      <c r="B90" s="7" t="s">
        <v>111</v>
      </c>
      <c r="C90" s="8"/>
    </row>
    <row r="91">
      <c r="A91" s="7" t="s">
        <v>5</v>
      </c>
      <c r="B91" s="7" t="s">
        <v>112</v>
      </c>
      <c r="C91" s="8" t="s">
        <v>72</v>
      </c>
    </row>
    <row r="92">
      <c r="A92" s="7" t="s">
        <v>5</v>
      </c>
      <c r="B92" s="7" t="s">
        <v>113</v>
      </c>
      <c r="C92" s="8" t="s">
        <v>114</v>
      </c>
    </row>
    <row r="93">
      <c r="A93" s="7" t="s">
        <v>3</v>
      </c>
      <c r="B93" s="7" t="s">
        <v>115</v>
      </c>
      <c r="C93" s="8"/>
    </row>
    <row r="94">
      <c r="A94" s="7" t="s">
        <v>3</v>
      </c>
      <c r="B94" s="7" t="s">
        <v>116</v>
      </c>
      <c r="C94" s="8" t="s">
        <v>117</v>
      </c>
    </row>
    <row r="95">
      <c r="A95" s="7" t="s">
        <v>5</v>
      </c>
      <c r="B95" s="7" t="s">
        <v>118</v>
      </c>
      <c r="C95" s="8" t="s">
        <v>119</v>
      </c>
    </row>
    <row r="96">
      <c r="A96" s="7" t="s">
        <v>5</v>
      </c>
      <c r="B96" s="7" t="s">
        <v>120</v>
      </c>
      <c r="C96" s="8" t="s">
        <v>55</v>
      </c>
    </row>
    <row r="97">
      <c r="A97" s="7" t="s">
        <v>3</v>
      </c>
      <c r="B97" s="7" t="s">
        <v>121</v>
      </c>
      <c r="C97" s="8" t="s">
        <v>105</v>
      </c>
    </row>
    <row r="98">
      <c r="A98" s="7" t="s">
        <v>3</v>
      </c>
      <c r="B98" s="7" t="s">
        <v>108</v>
      </c>
      <c r="C98" s="8" t="s">
        <v>105</v>
      </c>
    </row>
    <row r="99">
      <c r="A99" s="7" t="s">
        <v>5</v>
      </c>
      <c r="B99" s="7" t="s">
        <v>122</v>
      </c>
      <c r="C99" s="8" t="s">
        <v>105</v>
      </c>
    </row>
    <row r="100">
      <c r="A100" s="7" t="s">
        <v>5</v>
      </c>
      <c r="B100" s="7" t="s">
        <v>104</v>
      </c>
      <c r="C100" s="8" t="s">
        <v>105</v>
      </c>
    </row>
    <row r="101">
      <c r="A101" s="5"/>
      <c r="B101" s="5"/>
      <c r="C101" s="6"/>
    </row>
    <row r="102">
      <c r="A102" s="7" t="s">
        <v>3</v>
      </c>
      <c r="B102" s="7" t="s">
        <v>123</v>
      </c>
      <c r="C102" s="6"/>
    </row>
    <row r="103">
      <c r="A103" s="7" t="s">
        <v>5</v>
      </c>
      <c r="B103" s="7" t="s">
        <v>124</v>
      </c>
      <c r="C103" s="6"/>
    </row>
    <row r="104">
      <c r="A104" s="7" t="s">
        <v>3</v>
      </c>
      <c r="B104" s="7" t="s">
        <v>123</v>
      </c>
      <c r="C104" s="6"/>
    </row>
    <row r="105">
      <c r="A105" s="7" t="s">
        <v>5</v>
      </c>
      <c r="B105" s="7" t="s">
        <v>124</v>
      </c>
      <c r="C105" s="6"/>
    </row>
    <row r="106">
      <c r="A106" s="7" t="s">
        <v>3</v>
      </c>
      <c r="B106" s="7" t="s">
        <v>125</v>
      </c>
      <c r="C106" s="8" t="s">
        <v>126</v>
      </c>
    </row>
    <row r="107">
      <c r="A107" s="7" t="s">
        <v>5</v>
      </c>
      <c r="B107" s="7" t="s">
        <v>127</v>
      </c>
      <c r="C107" s="8" t="s">
        <v>126</v>
      </c>
    </row>
    <row r="108">
      <c r="A108" s="7" t="s">
        <v>5</v>
      </c>
      <c r="B108" s="7" t="s">
        <v>128</v>
      </c>
      <c r="C108" s="8" t="s">
        <v>129</v>
      </c>
    </row>
    <row r="109">
      <c r="A109" s="5"/>
      <c r="B109" s="5"/>
      <c r="C109" s="6"/>
    </row>
    <row r="110">
      <c r="A110" s="7" t="s">
        <v>3</v>
      </c>
      <c r="B110" s="7" t="s">
        <v>130</v>
      </c>
      <c r="C110" s="8" t="s">
        <v>72</v>
      </c>
    </row>
    <row r="111">
      <c r="A111" s="7" t="s">
        <v>5</v>
      </c>
      <c r="B111" s="7" t="s">
        <v>131</v>
      </c>
      <c r="C111" s="6"/>
    </row>
    <row r="112">
      <c r="A112" s="7" t="s">
        <v>5</v>
      </c>
      <c r="B112" s="7" t="s">
        <v>132</v>
      </c>
      <c r="C112" s="8" t="s">
        <v>72</v>
      </c>
    </row>
    <row r="113">
      <c r="A113" s="7" t="s">
        <v>3</v>
      </c>
      <c r="B113" s="7" t="s">
        <v>123</v>
      </c>
      <c r="C113" s="6"/>
    </row>
    <row r="114">
      <c r="A114" s="7" t="s">
        <v>5</v>
      </c>
      <c r="B114" s="7" t="s">
        <v>124</v>
      </c>
      <c r="C114" s="6"/>
    </row>
    <row r="115">
      <c r="A115" s="7" t="s">
        <v>3</v>
      </c>
      <c r="B115" s="7" t="s">
        <v>133</v>
      </c>
      <c r="C115" s="8" t="s">
        <v>134</v>
      </c>
    </row>
    <row r="116">
      <c r="A116" s="7" t="s">
        <v>5</v>
      </c>
      <c r="B116" s="7" t="s">
        <v>135</v>
      </c>
      <c r="C116" s="8" t="s">
        <v>136</v>
      </c>
    </row>
    <row r="117">
      <c r="A117" s="7" t="s">
        <v>5</v>
      </c>
      <c r="B117" s="7" t="s">
        <v>137</v>
      </c>
      <c r="C117" s="8" t="s">
        <v>138</v>
      </c>
    </row>
    <row r="118">
      <c r="A118" s="7" t="s">
        <v>3</v>
      </c>
      <c r="B118" s="7" t="s">
        <v>139</v>
      </c>
      <c r="C118" s="8" t="s">
        <v>140</v>
      </c>
    </row>
    <row r="119">
      <c r="A119" s="7" t="s">
        <v>3</v>
      </c>
      <c r="B119" s="7" t="s">
        <v>141</v>
      </c>
      <c r="C119" s="8" t="s">
        <v>142</v>
      </c>
    </row>
    <row r="120">
      <c r="A120" s="7" t="s">
        <v>5</v>
      </c>
      <c r="B120" s="7" t="s">
        <v>143</v>
      </c>
      <c r="C120" s="8" t="s">
        <v>144</v>
      </c>
    </row>
    <row r="121">
      <c r="A121" s="7" t="s">
        <v>5</v>
      </c>
      <c r="B121" s="7" t="s">
        <v>145</v>
      </c>
      <c r="C121" s="8" t="s">
        <v>146</v>
      </c>
    </row>
    <row r="122">
      <c r="A122" s="7" t="s">
        <v>3</v>
      </c>
      <c r="B122" s="7" t="s">
        <v>147</v>
      </c>
      <c r="C122" s="8" t="s">
        <v>148</v>
      </c>
    </row>
    <row r="123">
      <c r="A123" s="7" t="s">
        <v>5</v>
      </c>
      <c r="B123" s="7" t="s">
        <v>147</v>
      </c>
      <c r="C123" s="8" t="s">
        <v>148</v>
      </c>
    </row>
    <row r="124">
      <c r="A124" s="7" t="s">
        <v>5</v>
      </c>
      <c r="B124" s="7" t="s">
        <v>149</v>
      </c>
      <c r="C124" s="8" t="s">
        <v>150</v>
      </c>
    </row>
    <row r="125">
      <c r="A125" s="7" t="s">
        <v>5</v>
      </c>
      <c r="B125" s="7" t="s">
        <v>151</v>
      </c>
      <c r="C125" s="8" t="s">
        <v>152</v>
      </c>
    </row>
    <row r="126">
      <c r="A126" s="7" t="s">
        <v>3</v>
      </c>
      <c r="B126" s="7" t="s">
        <v>153</v>
      </c>
      <c r="C126" s="8" t="s">
        <v>154</v>
      </c>
    </row>
    <row r="127">
      <c r="A127" s="7" t="s">
        <v>3</v>
      </c>
      <c r="B127" s="7" t="s">
        <v>155</v>
      </c>
      <c r="C127" s="8" t="s">
        <v>156</v>
      </c>
    </row>
    <row r="128">
      <c r="A128" s="7" t="s">
        <v>5</v>
      </c>
      <c r="B128" s="7" t="s">
        <v>153</v>
      </c>
      <c r="C128" s="8" t="s">
        <v>154</v>
      </c>
    </row>
    <row r="129">
      <c r="A129" s="7" t="s">
        <v>5</v>
      </c>
      <c r="B129" s="7" t="s">
        <v>155</v>
      </c>
      <c r="C129" s="8" t="s">
        <v>156</v>
      </c>
    </row>
    <row r="130">
      <c r="A130" s="7" t="s">
        <v>3</v>
      </c>
      <c r="B130" s="7" t="s">
        <v>157</v>
      </c>
      <c r="C130" s="8" t="s">
        <v>158</v>
      </c>
    </row>
    <row r="131">
      <c r="A131" s="7" t="s">
        <v>3</v>
      </c>
      <c r="B131" s="7" t="s">
        <v>159</v>
      </c>
      <c r="C131" s="8" t="s">
        <v>81</v>
      </c>
    </row>
    <row r="132">
      <c r="A132" s="7" t="s">
        <v>5</v>
      </c>
      <c r="B132" s="7" t="s">
        <v>160</v>
      </c>
      <c r="C132" s="8" t="s">
        <v>161</v>
      </c>
    </row>
    <row r="133">
      <c r="A133" s="7" t="s">
        <v>5</v>
      </c>
      <c r="B133" s="7" t="s">
        <v>162</v>
      </c>
      <c r="C133" s="8" t="s">
        <v>163</v>
      </c>
    </row>
    <row r="134">
      <c r="A134" s="7" t="s">
        <v>3</v>
      </c>
      <c r="B134" s="7" t="s">
        <v>164</v>
      </c>
      <c r="C134" s="8" t="s">
        <v>36</v>
      </c>
    </row>
    <row r="135">
      <c r="A135" s="7" t="s">
        <v>5</v>
      </c>
      <c r="B135" s="7" t="s">
        <v>165</v>
      </c>
      <c r="C135" s="8" t="s">
        <v>166</v>
      </c>
    </row>
    <row r="136">
      <c r="A136" s="7" t="s">
        <v>5</v>
      </c>
      <c r="B136" s="7" t="s">
        <v>167</v>
      </c>
      <c r="C136" s="8" t="s">
        <v>168</v>
      </c>
    </row>
    <row r="137">
      <c r="A137" s="7" t="s">
        <v>3</v>
      </c>
      <c r="B137" s="7" t="s">
        <v>169</v>
      </c>
      <c r="C137" s="8" t="s">
        <v>36</v>
      </c>
    </row>
    <row r="138">
      <c r="A138" s="7" t="s">
        <v>3</v>
      </c>
      <c r="B138" s="7" t="s">
        <v>170</v>
      </c>
      <c r="C138" s="8" t="s">
        <v>36</v>
      </c>
    </row>
    <row r="139">
      <c r="A139" s="7" t="s">
        <v>5</v>
      </c>
      <c r="B139" s="7" t="s">
        <v>171</v>
      </c>
      <c r="C139" s="8" t="s">
        <v>36</v>
      </c>
    </row>
    <row r="140">
      <c r="A140" s="7" t="s">
        <v>5</v>
      </c>
      <c r="B140" s="7" t="s">
        <v>172</v>
      </c>
      <c r="C140" s="8" t="s">
        <v>36</v>
      </c>
    </row>
    <row r="141">
      <c r="A141" s="7" t="s">
        <v>3</v>
      </c>
      <c r="B141" s="7" t="s">
        <v>173</v>
      </c>
      <c r="C141" s="8" t="s">
        <v>12</v>
      </c>
    </row>
    <row r="142">
      <c r="A142" s="7" t="s">
        <v>3</v>
      </c>
      <c r="B142" s="7" t="s">
        <v>174</v>
      </c>
      <c r="C142" s="8"/>
    </row>
    <row r="143">
      <c r="A143" s="7" t="s">
        <v>5</v>
      </c>
      <c r="B143" s="7" t="s">
        <v>175</v>
      </c>
      <c r="C143" s="8" t="s">
        <v>176</v>
      </c>
    </row>
    <row r="144">
      <c r="A144" s="7" t="s">
        <v>5</v>
      </c>
      <c r="B144" s="7" t="s">
        <v>177</v>
      </c>
      <c r="C144" s="8" t="s">
        <v>36</v>
      </c>
    </row>
    <row r="145">
      <c r="A145" s="7" t="s">
        <v>5</v>
      </c>
      <c r="B145" s="7" t="s">
        <v>178</v>
      </c>
      <c r="C145" s="8" t="s">
        <v>179</v>
      </c>
    </row>
    <row r="146">
      <c r="A146" s="7" t="s">
        <v>3</v>
      </c>
      <c r="B146" s="7" t="s">
        <v>180</v>
      </c>
      <c r="C146" s="8" t="s">
        <v>179</v>
      </c>
    </row>
    <row r="147">
      <c r="A147" s="7" t="s">
        <v>5</v>
      </c>
      <c r="B147" s="7" t="s">
        <v>181</v>
      </c>
      <c r="C147" s="8" t="s">
        <v>182</v>
      </c>
    </row>
    <row r="148">
      <c r="A148" s="7" t="s">
        <v>3</v>
      </c>
      <c r="B148" s="7" t="s">
        <v>183</v>
      </c>
      <c r="C148" s="6"/>
    </row>
    <row r="149">
      <c r="A149" s="7" t="s">
        <v>5</v>
      </c>
      <c r="B149" s="7" t="s">
        <v>184</v>
      </c>
      <c r="C149" s="8" t="s">
        <v>185</v>
      </c>
    </row>
    <row r="150">
      <c r="A150" s="7" t="s">
        <v>5</v>
      </c>
      <c r="B150" s="7" t="s">
        <v>186</v>
      </c>
      <c r="C150" s="8" t="s">
        <v>187</v>
      </c>
    </row>
    <row r="151">
      <c r="A151" s="7" t="s">
        <v>3</v>
      </c>
      <c r="B151" s="7" t="s">
        <v>188</v>
      </c>
      <c r="C151" s="8" t="s">
        <v>189</v>
      </c>
    </row>
    <row r="152">
      <c r="A152" s="7" t="s">
        <v>5</v>
      </c>
      <c r="B152" s="7" t="s">
        <v>190</v>
      </c>
      <c r="C152" s="8" t="s">
        <v>191</v>
      </c>
    </row>
    <row r="153">
      <c r="A153" s="7" t="s">
        <v>5</v>
      </c>
      <c r="B153" s="7" t="s">
        <v>192</v>
      </c>
      <c r="C153" s="8" t="s">
        <v>193</v>
      </c>
    </row>
    <row r="154">
      <c r="A154" s="7" t="s">
        <v>5</v>
      </c>
      <c r="B154" s="7" t="s">
        <v>194</v>
      </c>
      <c r="C154" s="8" t="s">
        <v>195</v>
      </c>
    </row>
    <row r="155">
      <c r="A155" s="7" t="s">
        <v>3</v>
      </c>
      <c r="B155" s="7" t="s">
        <v>196</v>
      </c>
      <c r="C155" s="8" t="s">
        <v>14</v>
      </c>
    </row>
    <row r="156">
      <c r="A156" s="7" t="s">
        <v>3</v>
      </c>
      <c r="B156" s="7" t="s">
        <v>197</v>
      </c>
      <c r="C156" s="8" t="s">
        <v>36</v>
      </c>
    </row>
    <row r="157">
      <c r="A157" s="7" t="s">
        <v>5</v>
      </c>
      <c r="B157" s="7" t="s">
        <v>198</v>
      </c>
      <c r="C157" s="8" t="s">
        <v>50</v>
      </c>
    </row>
    <row r="158">
      <c r="A158" s="7" t="s">
        <v>5</v>
      </c>
      <c r="B158" s="7" t="s">
        <v>199</v>
      </c>
      <c r="C158" s="8" t="s">
        <v>200</v>
      </c>
    </row>
    <row r="159">
      <c r="A159" s="7" t="s">
        <v>3</v>
      </c>
      <c r="B159" s="7" t="s">
        <v>201</v>
      </c>
      <c r="C159" s="8" t="s">
        <v>36</v>
      </c>
    </row>
    <row r="160">
      <c r="A160" s="7" t="s">
        <v>3</v>
      </c>
      <c r="B160" s="7" t="s">
        <v>174</v>
      </c>
      <c r="C160" s="6"/>
    </row>
    <row r="161">
      <c r="A161" s="7" t="s">
        <v>5</v>
      </c>
      <c r="B161" s="7" t="s">
        <v>202</v>
      </c>
      <c r="C161" s="8" t="s">
        <v>203</v>
      </c>
    </row>
    <row r="162">
      <c r="A162" s="7" t="s">
        <v>5</v>
      </c>
      <c r="B162" s="7" t="s">
        <v>204</v>
      </c>
      <c r="C162" s="8" t="s">
        <v>14</v>
      </c>
    </row>
    <row r="163">
      <c r="A163" s="7" t="s">
        <v>3</v>
      </c>
      <c r="B163" s="10" t="s">
        <v>205</v>
      </c>
      <c r="C163" s="8" t="s">
        <v>206</v>
      </c>
    </row>
    <row r="164">
      <c r="A164" s="7" t="s">
        <v>5</v>
      </c>
      <c r="B164" s="10" t="s">
        <v>207</v>
      </c>
      <c r="C164" s="8" t="s">
        <v>206</v>
      </c>
    </row>
    <row r="165">
      <c r="A165" s="7" t="s">
        <v>5</v>
      </c>
      <c r="B165" s="10" t="s">
        <v>208</v>
      </c>
      <c r="C165" s="8" t="s">
        <v>206</v>
      </c>
    </row>
    <row r="166">
      <c r="A166" s="7" t="s">
        <v>3</v>
      </c>
      <c r="B166" s="10" t="s">
        <v>209</v>
      </c>
      <c r="C166" s="8" t="s">
        <v>206</v>
      </c>
    </row>
    <row r="167">
      <c r="A167" s="7" t="s">
        <v>5</v>
      </c>
      <c r="B167" s="10" t="s">
        <v>210</v>
      </c>
      <c r="C167" s="8" t="s">
        <v>211</v>
      </c>
    </row>
    <row r="168">
      <c r="A168" s="7" t="s">
        <v>5</v>
      </c>
      <c r="B168" s="10" t="s">
        <v>212</v>
      </c>
      <c r="C168" s="8" t="s">
        <v>211</v>
      </c>
    </row>
    <row r="169">
      <c r="A169" s="7" t="s">
        <v>3</v>
      </c>
      <c r="B169" s="10" t="s">
        <v>208</v>
      </c>
      <c r="C169" s="8" t="s">
        <v>206</v>
      </c>
    </row>
    <row r="170">
      <c r="A170" s="7" t="s">
        <v>5</v>
      </c>
      <c r="B170" s="10" t="s">
        <v>210</v>
      </c>
      <c r="C170" s="8" t="s">
        <v>211</v>
      </c>
    </row>
    <row r="171">
      <c r="A171" s="7" t="s">
        <v>5</v>
      </c>
      <c r="B171" s="10" t="s">
        <v>213</v>
      </c>
      <c r="C171" s="8" t="s">
        <v>214</v>
      </c>
    </row>
    <row r="172">
      <c r="A172" s="7" t="s">
        <v>3</v>
      </c>
      <c r="B172" s="10" t="s">
        <v>215</v>
      </c>
      <c r="C172" s="8" t="s">
        <v>168</v>
      </c>
    </row>
    <row r="173">
      <c r="A173" s="7" t="s">
        <v>5</v>
      </c>
      <c r="B173" s="7" t="s">
        <v>216</v>
      </c>
      <c r="C173" s="8" t="s">
        <v>36</v>
      </c>
    </row>
    <row r="174">
      <c r="A174" s="7" t="s">
        <v>5</v>
      </c>
      <c r="B174" s="10" t="s">
        <v>217</v>
      </c>
      <c r="C174" s="8" t="s">
        <v>166</v>
      </c>
    </row>
    <row r="175">
      <c r="A175" s="7" t="s">
        <v>3</v>
      </c>
      <c r="B175" s="7" t="s">
        <v>218</v>
      </c>
      <c r="C175" s="8" t="s">
        <v>55</v>
      </c>
    </row>
    <row r="176">
      <c r="A176" s="7" t="s">
        <v>5</v>
      </c>
      <c r="B176" s="7" t="s">
        <v>219</v>
      </c>
      <c r="C176" s="8" t="s">
        <v>43</v>
      </c>
    </row>
    <row r="177">
      <c r="A177" s="7" t="s">
        <v>5</v>
      </c>
      <c r="B177" s="7" t="s">
        <v>220</v>
      </c>
      <c r="C177" s="6"/>
    </row>
    <row r="178">
      <c r="A178" s="7" t="s">
        <v>3</v>
      </c>
      <c r="B178" s="7" t="s">
        <v>221</v>
      </c>
      <c r="C178" s="6"/>
    </row>
    <row r="179">
      <c r="A179" s="7" t="s">
        <v>3</v>
      </c>
      <c r="B179" s="7" t="s">
        <v>222</v>
      </c>
      <c r="C179" s="6"/>
    </row>
    <row r="180">
      <c r="A180" s="7" t="s">
        <v>5</v>
      </c>
      <c r="B180" s="7" t="s">
        <v>223</v>
      </c>
      <c r="C180" s="6"/>
    </row>
    <row r="181">
      <c r="A181" s="7" t="s">
        <v>5</v>
      </c>
      <c r="B181" s="7" t="s">
        <v>224</v>
      </c>
      <c r="C181" s="6"/>
    </row>
    <row r="182">
      <c r="A182" s="7" t="s">
        <v>5</v>
      </c>
      <c r="B182" s="7" t="s">
        <v>225</v>
      </c>
      <c r="C182" s="6"/>
    </row>
    <row r="183">
      <c r="A183" s="7" t="s">
        <v>3</v>
      </c>
      <c r="B183" s="7" t="s">
        <v>226</v>
      </c>
      <c r="C183" s="6"/>
    </row>
    <row r="184">
      <c r="A184" s="7" t="s">
        <v>3</v>
      </c>
      <c r="B184" s="7" t="s">
        <v>227</v>
      </c>
      <c r="C184" s="6"/>
    </row>
    <row r="185">
      <c r="A185" s="7" t="s">
        <v>5</v>
      </c>
      <c r="B185" s="7" t="s">
        <v>228</v>
      </c>
      <c r="C185" s="6"/>
    </row>
    <row r="186">
      <c r="A186" s="7" t="s">
        <v>5</v>
      </c>
      <c r="B186" s="7" t="s">
        <v>229</v>
      </c>
      <c r="C186" s="6"/>
    </row>
    <row r="187">
      <c r="A187" s="7" t="s">
        <v>3</v>
      </c>
      <c r="B187" s="7" t="s">
        <v>230</v>
      </c>
      <c r="C187" s="6"/>
    </row>
    <row r="188">
      <c r="A188" s="7" t="s">
        <v>3</v>
      </c>
      <c r="B188" s="7" t="s">
        <v>231</v>
      </c>
      <c r="C188" s="6"/>
    </row>
    <row r="189">
      <c r="A189" s="7" t="s">
        <v>5</v>
      </c>
      <c r="B189" s="7" t="s">
        <v>232</v>
      </c>
      <c r="C189" s="6"/>
    </row>
    <row r="190">
      <c r="A190" s="7" t="s">
        <v>5</v>
      </c>
      <c r="B190" s="7" t="s">
        <v>233</v>
      </c>
      <c r="C190" s="6"/>
    </row>
    <row r="191">
      <c r="A191" s="7" t="s">
        <v>3</v>
      </c>
      <c r="B191" s="7" t="s">
        <v>173</v>
      </c>
      <c r="C191" s="6"/>
    </row>
    <row r="192">
      <c r="A192" s="7" t="s">
        <v>3</v>
      </c>
      <c r="B192" s="7" t="s">
        <v>174</v>
      </c>
      <c r="C192" s="6"/>
    </row>
    <row r="193">
      <c r="A193" s="7" t="s">
        <v>5</v>
      </c>
      <c r="B193" s="7" t="s">
        <v>202</v>
      </c>
      <c r="C193" s="6"/>
    </row>
    <row r="194">
      <c r="A194" s="7" t="s">
        <v>5</v>
      </c>
      <c r="B194" s="7" t="s">
        <v>196</v>
      </c>
      <c r="C194" s="8" t="s">
        <v>14</v>
      </c>
    </row>
    <row r="195">
      <c r="A195" s="7" t="s">
        <v>3</v>
      </c>
      <c r="B195" s="7" t="s">
        <v>234</v>
      </c>
      <c r="C195" s="6"/>
    </row>
    <row r="196">
      <c r="A196" s="7" t="s">
        <v>3</v>
      </c>
      <c r="B196" s="7" t="s">
        <v>235</v>
      </c>
      <c r="C196" s="6"/>
    </row>
    <row r="197">
      <c r="A197" s="7" t="s">
        <v>5</v>
      </c>
      <c r="B197" s="7" t="s">
        <v>236</v>
      </c>
      <c r="C197" s="6"/>
    </row>
    <row r="198">
      <c r="A198" s="7" t="s">
        <v>5</v>
      </c>
      <c r="B198" s="7" t="s">
        <v>237</v>
      </c>
      <c r="C198" s="6"/>
    </row>
    <row r="199">
      <c r="A199" s="7" t="s">
        <v>3</v>
      </c>
      <c r="B199" s="7" t="s">
        <v>202</v>
      </c>
      <c r="C199" s="6"/>
    </row>
    <row r="200">
      <c r="A200" s="7" t="s">
        <v>3</v>
      </c>
      <c r="B200" s="7" t="s">
        <v>204</v>
      </c>
      <c r="C200" s="6"/>
    </row>
    <row r="201">
      <c r="A201" s="7" t="s">
        <v>5</v>
      </c>
      <c r="B201" s="7" t="s">
        <v>238</v>
      </c>
      <c r="C201" s="6"/>
    </row>
    <row r="202">
      <c r="A202" s="7" t="s">
        <v>5</v>
      </c>
      <c r="B202" s="7" t="s">
        <v>239</v>
      </c>
      <c r="C202" s="6"/>
    </row>
    <row r="203">
      <c r="A203" s="7" t="s">
        <v>3</v>
      </c>
      <c r="B203" s="7" t="s">
        <v>240</v>
      </c>
      <c r="C203" s="6"/>
    </row>
    <row r="204">
      <c r="A204" s="7" t="s">
        <v>3</v>
      </c>
      <c r="B204" s="7" t="s">
        <v>241</v>
      </c>
      <c r="C204" s="6"/>
    </row>
    <row r="205">
      <c r="A205" s="7" t="s">
        <v>5</v>
      </c>
      <c r="B205" s="7" t="s">
        <v>242</v>
      </c>
      <c r="C205" s="6"/>
    </row>
    <row r="206">
      <c r="A206" s="7" t="s">
        <v>5</v>
      </c>
      <c r="B206" s="7" t="s">
        <v>243</v>
      </c>
      <c r="C206" s="6"/>
    </row>
    <row r="207">
      <c r="A207" s="7" t="s">
        <v>3</v>
      </c>
      <c r="B207" s="10" t="s">
        <v>207</v>
      </c>
      <c r="C207" s="6"/>
    </row>
    <row r="208">
      <c r="A208" s="7" t="s">
        <v>5</v>
      </c>
      <c r="B208" s="10" t="s">
        <v>244</v>
      </c>
      <c r="C208" s="6"/>
    </row>
    <row r="209">
      <c r="A209" s="7" t="s">
        <v>5</v>
      </c>
      <c r="B209" s="10" t="s">
        <v>245</v>
      </c>
      <c r="C209" s="6"/>
    </row>
    <row r="210">
      <c r="A210" s="7" t="s">
        <v>3</v>
      </c>
      <c r="B210" s="7" t="s">
        <v>235</v>
      </c>
      <c r="C210" s="6"/>
    </row>
    <row r="211">
      <c r="A211" s="7" t="s">
        <v>5</v>
      </c>
      <c r="B211" s="7" t="s">
        <v>246</v>
      </c>
      <c r="C211" s="6"/>
    </row>
    <row r="212">
      <c r="A212" s="7" t="s">
        <v>5</v>
      </c>
      <c r="B212" s="7" t="s">
        <v>247</v>
      </c>
      <c r="C212" s="6"/>
    </row>
    <row r="213">
      <c r="A213" s="7" t="s">
        <v>5</v>
      </c>
      <c r="B213" s="7" t="s">
        <v>248</v>
      </c>
      <c r="C213" s="6"/>
    </row>
    <row r="214">
      <c r="A214" s="7" t="s">
        <v>3</v>
      </c>
      <c r="B214" s="7" t="s">
        <v>249</v>
      </c>
      <c r="C214" s="6"/>
    </row>
    <row r="215">
      <c r="A215" s="7" t="s">
        <v>5</v>
      </c>
      <c r="B215" s="7" t="s">
        <v>250</v>
      </c>
      <c r="C215" s="6"/>
    </row>
    <row r="216">
      <c r="A216" s="7" t="s">
        <v>5</v>
      </c>
      <c r="B216" s="7" t="s">
        <v>251</v>
      </c>
      <c r="C216" s="6"/>
    </row>
    <row r="217">
      <c r="A217" s="7" t="s">
        <v>3</v>
      </c>
      <c r="B217" s="7" t="s">
        <v>252</v>
      </c>
      <c r="C217" s="6"/>
    </row>
    <row r="218">
      <c r="A218" s="7" t="s">
        <v>5</v>
      </c>
      <c r="B218" s="7" t="s">
        <v>253</v>
      </c>
      <c r="C218" s="6"/>
    </row>
    <row r="219">
      <c r="A219" s="7" t="s">
        <v>5</v>
      </c>
      <c r="B219" s="7" t="s">
        <v>254</v>
      </c>
      <c r="C219" s="6"/>
    </row>
    <row r="220">
      <c r="A220" s="7" t="s">
        <v>5</v>
      </c>
      <c r="B220" s="7" t="s">
        <v>255</v>
      </c>
      <c r="C220" s="6"/>
    </row>
    <row r="221">
      <c r="A221" s="7" t="s">
        <v>3</v>
      </c>
      <c r="B221" s="7" t="s">
        <v>221</v>
      </c>
      <c r="C221" s="6"/>
    </row>
    <row r="222">
      <c r="A222" s="7" t="s">
        <v>3</v>
      </c>
      <c r="B222" s="7" t="s">
        <v>222</v>
      </c>
      <c r="C222" s="6"/>
    </row>
    <row r="223">
      <c r="A223" s="7" t="s">
        <v>5</v>
      </c>
      <c r="B223" s="7" t="s">
        <v>223</v>
      </c>
      <c r="C223" s="6"/>
    </row>
    <row r="224">
      <c r="A224" s="7" t="s">
        <v>5</v>
      </c>
      <c r="B224" s="7" t="s">
        <v>224</v>
      </c>
      <c r="C224" s="6"/>
    </row>
    <row r="225">
      <c r="A225" s="7" t="s">
        <v>5</v>
      </c>
      <c r="B225" s="7" t="s">
        <v>225</v>
      </c>
      <c r="C225" s="6"/>
    </row>
    <row r="226">
      <c r="A226" s="7" t="s">
        <v>3</v>
      </c>
      <c r="B226" s="7" t="s">
        <v>254</v>
      </c>
      <c r="C226" s="6"/>
    </row>
    <row r="227">
      <c r="A227" s="7" t="s">
        <v>5</v>
      </c>
      <c r="B227" s="7" t="s">
        <v>253</v>
      </c>
      <c r="C227" s="6"/>
    </row>
    <row r="228">
      <c r="A228" s="7" t="s">
        <v>5</v>
      </c>
      <c r="B228" s="7" t="s">
        <v>255</v>
      </c>
      <c r="C228" s="6"/>
    </row>
    <row r="229">
      <c r="A229" s="7" t="s">
        <v>3</v>
      </c>
      <c r="B229" s="7" t="s">
        <v>256</v>
      </c>
      <c r="C229" s="6"/>
    </row>
    <row r="230">
      <c r="A230" s="7" t="s">
        <v>3</v>
      </c>
      <c r="B230" s="7" t="s">
        <v>164</v>
      </c>
      <c r="C230" s="6"/>
    </row>
    <row r="231">
      <c r="A231" s="7" t="s">
        <v>5</v>
      </c>
      <c r="B231" s="7" t="s">
        <v>257</v>
      </c>
      <c r="C231" s="6"/>
    </row>
    <row r="232">
      <c r="A232" s="7" t="s">
        <v>5</v>
      </c>
      <c r="B232" s="7" t="s">
        <v>258</v>
      </c>
      <c r="C232" s="6"/>
    </row>
    <row r="233">
      <c r="A233" s="7" t="s">
        <v>3</v>
      </c>
      <c r="B233" s="7" t="s">
        <v>147</v>
      </c>
      <c r="C233" s="6"/>
    </row>
    <row r="234">
      <c r="A234" s="7" t="s">
        <v>5</v>
      </c>
      <c r="B234" s="7" t="s">
        <v>243</v>
      </c>
      <c r="C234" s="6"/>
    </row>
    <row r="235">
      <c r="A235" s="7" t="s">
        <v>5</v>
      </c>
      <c r="B235" s="7" t="s">
        <v>251</v>
      </c>
      <c r="C235" s="6"/>
    </row>
    <row r="236">
      <c r="A236" s="7" t="s">
        <v>3</v>
      </c>
      <c r="B236" s="7" t="s">
        <v>259</v>
      </c>
      <c r="C236" s="6"/>
    </row>
    <row r="237">
      <c r="A237" s="7" t="s">
        <v>3</v>
      </c>
      <c r="B237" s="7" t="s">
        <v>260</v>
      </c>
      <c r="C237" s="6"/>
    </row>
    <row r="238">
      <c r="A238" s="7" t="s">
        <v>5</v>
      </c>
      <c r="B238" s="7" t="s">
        <v>261</v>
      </c>
      <c r="C238" s="6"/>
    </row>
    <row r="239">
      <c r="A239" s="7" t="s">
        <v>5</v>
      </c>
      <c r="B239" s="7" t="s">
        <v>262</v>
      </c>
      <c r="C239" s="8" t="s">
        <v>23</v>
      </c>
    </row>
    <row r="240">
      <c r="A240" s="7" t="s">
        <v>5</v>
      </c>
      <c r="B240" s="7" t="s">
        <v>263</v>
      </c>
      <c r="C240" s="6"/>
    </row>
    <row r="241">
      <c r="A241" s="7" t="s">
        <v>3</v>
      </c>
      <c r="B241" s="7" t="s">
        <v>264</v>
      </c>
      <c r="C241" s="6"/>
    </row>
    <row r="242">
      <c r="A242" s="7" t="s">
        <v>5</v>
      </c>
      <c r="B242" s="7" t="s">
        <v>265</v>
      </c>
      <c r="C242" s="6"/>
    </row>
    <row r="243">
      <c r="A243" s="7" t="s">
        <v>5</v>
      </c>
      <c r="B243" s="7" t="s">
        <v>266</v>
      </c>
      <c r="C243" s="6"/>
    </row>
    <row r="244">
      <c r="A244" s="7" t="s">
        <v>5</v>
      </c>
      <c r="B244" s="7" t="s">
        <v>267</v>
      </c>
      <c r="C244" s="6"/>
    </row>
    <row r="245">
      <c r="A245" s="7" t="s">
        <v>5</v>
      </c>
      <c r="B245" s="7" t="s">
        <v>268</v>
      </c>
      <c r="C245" s="6"/>
    </row>
    <row r="246">
      <c r="A246" s="7" t="s">
        <v>5</v>
      </c>
      <c r="B246" s="7" t="s">
        <v>269</v>
      </c>
      <c r="C246" s="6"/>
    </row>
    <row r="247">
      <c r="A247" s="7" t="s">
        <v>3</v>
      </c>
      <c r="B247" s="7" t="s">
        <v>270</v>
      </c>
      <c r="C247" s="6"/>
    </row>
    <row r="248">
      <c r="A248" s="7" t="s">
        <v>3</v>
      </c>
      <c r="B248" s="7" t="s">
        <v>271</v>
      </c>
      <c r="C248" s="6"/>
    </row>
    <row r="249">
      <c r="A249" s="7" t="s">
        <v>3</v>
      </c>
      <c r="B249" s="7" t="s">
        <v>157</v>
      </c>
      <c r="C249" s="6"/>
    </row>
    <row r="250">
      <c r="A250" s="7" t="s">
        <v>3</v>
      </c>
      <c r="B250" s="7" t="s">
        <v>159</v>
      </c>
      <c r="C250" s="6"/>
    </row>
    <row r="251">
      <c r="A251" s="7" t="s">
        <v>5</v>
      </c>
      <c r="B251" s="7" t="s">
        <v>272</v>
      </c>
      <c r="C251" s="6"/>
    </row>
    <row r="252">
      <c r="A252" s="5"/>
      <c r="B252" s="5"/>
      <c r="C252" s="6"/>
    </row>
    <row r="253">
      <c r="A253" s="7" t="s">
        <v>3</v>
      </c>
      <c r="B253" s="7" t="s">
        <v>273</v>
      </c>
      <c r="C253" s="6"/>
    </row>
    <row r="254">
      <c r="A254" s="7" t="s">
        <v>3</v>
      </c>
      <c r="B254" s="7" t="s">
        <v>274</v>
      </c>
      <c r="C254" s="6"/>
    </row>
    <row r="255">
      <c r="A255" s="7" t="s">
        <v>5</v>
      </c>
      <c r="B255" s="7" t="s">
        <v>275</v>
      </c>
      <c r="C255" s="6"/>
    </row>
    <row r="256">
      <c r="A256" s="7" t="s">
        <v>5</v>
      </c>
      <c r="B256" s="7" t="s">
        <v>276</v>
      </c>
      <c r="C256" s="6"/>
    </row>
    <row r="257">
      <c r="A257" s="7" t="s">
        <v>3</v>
      </c>
      <c r="B257" s="7" t="s">
        <v>277</v>
      </c>
      <c r="C257" s="6"/>
    </row>
    <row r="258">
      <c r="A258" s="7" t="s">
        <v>3</v>
      </c>
      <c r="B258" s="7" t="s">
        <v>278</v>
      </c>
      <c r="C258" s="6"/>
    </row>
    <row r="259">
      <c r="A259" s="7" t="s">
        <v>5</v>
      </c>
      <c r="B259" s="7" t="s">
        <v>279</v>
      </c>
      <c r="C259" s="6"/>
    </row>
    <row r="260">
      <c r="A260" s="7" t="s">
        <v>5</v>
      </c>
      <c r="B260" s="7" t="s">
        <v>280</v>
      </c>
      <c r="C260" s="6"/>
    </row>
    <row r="261">
      <c r="A261" s="7" t="s">
        <v>3</v>
      </c>
      <c r="B261" s="7" t="s">
        <v>281</v>
      </c>
      <c r="C261" s="6"/>
    </row>
    <row r="262">
      <c r="A262" s="7" t="s">
        <v>3</v>
      </c>
      <c r="B262" s="7" t="s">
        <v>282</v>
      </c>
      <c r="C262" s="6"/>
    </row>
    <row r="263">
      <c r="A263" s="7" t="s">
        <v>5</v>
      </c>
      <c r="B263" s="7" t="s">
        <v>283</v>
      </c>
      <c r="C263" s="6"/>
    </row>
    <row r="264">
      <c r="A264" s="7" t="s">
        <v>5</v>
      </c>
      <c r="B264" s="7" t="s">
        <v>284</v>
      </c>
      <c r="C264" s="6"/>
    </row>
    <row r="265">
      <c r="A265" s="7" t="s">
        <v>3</v>
      </c>
      <c r="B265" s="7" t="s">
        <v>285</v>
      </c>
      <c r="C265" s="6"/>
    </row>
    <row r="266">
      <c r="A266" s="7" t="s">
        <v>3</v>
      </c>
      <c r="B266" s="7" t="s">
        <v>286</v>
      </c>
      <c r="C266" s="6"/>
    </row>
    <row r="267">
      <c r="A267" s="7" t="s">
        <v>5</v>
      </c>
      <c r="B267" s="7" t="s">
        <v>287</v>
      </c>
      <c r="C267" s="6"/>
    </row>
    <row r="268">
      <c r="A268" s="7" t="s">
        <v>5</v>
      </c>
      <c r="B268" s="7" t="s">
        <v>288</v>
      </c>
      <c r="C268" s="6"/>
    </row>
    <row r="269">
      <c r="A269" s="7" t="s">
        <v>3</v>
      </c>
      <c r="B269" s="7" t="s">
        <v>289</v>
      </c>
      <c r="C269" s="6"/>
    </row>
    <row r="270">
      <c r="A270" s="7" t="s">
        <v>3</v>
      </c>
      <c r="B270" s="7" t="s">
        <v>290</v>
      </c>
      <c r="C270" s="6"/>
    </row>
    <row r="271">
      <c r="A271" s="7" t="s">
        <v>5</v>
      </c>
      <c r="B271" s="7" t="s">
        <v>291</v>
      </c>
      <c r="C271" s="6"/>
    </row>
    <row r="272">
      <c r="A272" s="7" t="s">
        <v>3</v>
      </c>
      <c r="B272" s="7" t="s">
        <v>292</v>
      </c>
      <c r="C272" s="6"/>
    </row>
    <row r="273">
      <c r="A273" s="7" t="s">
        <v>5</v>
      </c>
      <c r="B273" s="7" t="s">
        <v>293</v>
      </c>
      <c r="C273" s="6"/>
    </row>
    <row r="274">
      <c r="A274" s="7" t="s">
        <v>5</v>
      </c>
      <c r="B274" s="7" t="s">
        <v>294</v>
      </c>
      <c r="C274" s="6"/>
    </row>
    <row r="275">
      <c r="A275" s="5"/>
      <c r="B275" s="5"/>
      <c r="C275" s="6"/>
    </row>
    <row r="276">
      <c r="A276" s="5"/>
      <c r="B276" s="5"/>
      <c r="C276" s="6"/>
    </row>
    <row r="277">
      <c r="A277" s="5"/>
      <c r="B277" s="5"/>
      <c r="C277" s="6"/>
    </row>
    <row r="278">
      <c r="A278" s="5"/>
      <c r="B278" s="5"/>
      <c r="C278" s="6"/>
    </row>
    <row r="279">
      <c r="A279" s="7" t="s">
        <v>3</v>
      </c>
      <c r="B279" s="7" t="s">
        <v>295</v>
      </c>
      <c r="C279" s="6"/>
    </row>
    <row r="280">
      <c r="A280" s="7" t="s">
        <v>3</v>
      </c>
      <c r="B280" s="7" t="s">
        <v>296</v>
      </c>
      <c r="C280" s="6"/>
    </row>
    <row r="281">
      <c r="A281" s="7" t="s">
        <v>5</v>
      </c>
      <c r="B281" s="7" t="s">
        <v>297</v>
      </c>
      <c r="C281" s="6"/>
    </row>
    <row r="282">
      <c r="A282" s="7" t="s">
        <v>5</v>
      </c>
      <c r="B282" s="7" t="s">
        <v>298</v>
      </c>
      <c r="C282" s="6"/>
    </row>
    <row r="283">
      <c r="A283" s="7" t="s">
        <v>3</v>
      </c>
      <c r="B283" s="7" t="s">
        <v>299</v>
      </c>
      <c r="C283" s="6"/>
    </row>
    <row r="284">
      <c r="A284" s="7" t="s">
        <v>3</v>
      </c>
      <c r="B284" s="7" t="s">
        <v>300</v>
      </c>
      <c r="C284" s="6"/>
    </row>
    <row r="285">
      <c r="A285" s="7" t="s">
        <v>5</v>
      </c>
      <c r="B285" s="7" t="s">
        <v>301</v>
      </c>
      <c r="C285" s="6"/>
    </row>
    <row r="286">
      <c r="A286" s="7" t="s">
        <v>5</v>
      </c>
      <c r="B286" s="7" t="s">
        <v>302</v>
      </c>
      <c r="C286" s="6"/>
    </row>
    <row r="287">
      <c r="A287" s="7" t="s">
        <v>3</v>
      </c>
      <c r="B287" s="7" t="s">
        <v>303</v>
      </c>
      <c r="C287" s="6"/>
    </row>
    <row r="288">
      <c r="A288" s="7" t="s">
        <v>3</v>
      </c>
      <c r="B288" s="7" t="s">
        <v>304</v>
      </c>
      <c r="C288" s="6"/>
    </row>
    <row r="289">
      <c r="A289" s="7" t="s">
        <v>5</v>
      </c>
      <c r="B289" s="7" t="s">
        <v>305</v>
      </c>
      <c r="C289" s="6"/>
    </row>
    <row r="290">
      <c r="A290" s="7" t="s">
        <v>5</v>
      </c>
      <c r="B290" s="7" t="s">
        <v>306</v>
      </c>
      <c r="C290" s="6"/>
    </row>
    <row r="291">
      <c r="A291" s="7" t="s">
        <v>307</v>
      </c>
      <c r="B291" s="7" t="s">
        <v>308</v>
      </c>
      <c r="C291" s="6"/>
    </row>
    <row r="292">
      <c r="A292" s="7" t="s">
        <v>307</v>
      </c>
      <c r="B292" s="7" t="s">
        <v>309</v>
      </c>
      <c r="C292" s="6"/>
    </row>
    <row r="293">
      <c r="A293" s="7" t="s">
        <v>307</v>
      </c>
      <c r="B293" s="7" t="s">
        <v>310</v>
      </c>
      <c r="C293" s="6"/>
    </row>
    <row r="294">
      <c r="A294" s="7" t="s">
        <v>307</v>
      </c>
      <c r="B294" s="7" t="s">
        <v>311</v>
      </c>
      <c r="C294" s="6"/>
    </row>
    <row r="295">
      <c r="A295" s="7" t="s">
        <v>307</v>
      </c>
      <c r="B295" s="7" t="s">
        <v>312</v>
      </c>
      <c r="C295" s="6"/>
    </row>
    <row r="296">
      <c r="A296" s="7" t="s">
        <v>307</v>
      </c>
      <c r="B296" s="7" t="s">
        <v>313</v>
      </c>
      <c r="C296" s="6"/>
    </row>
    <row r="297">
      <c r="A297" s="7" t="s">
        <v>314</v>
      </c>
      <c r="B297" s="7" t="s">
        <v>315</v>
      </c>
      <c r="C297" s="6"/>
    </row>
    <row r="298">
      <c r="A298" s="7" t="s">
        <v>3</v>
      </c>
      <c r="B298" s="7" t="s">
        <v>316</v>
      </c>
      <c r="C298" s="6"/>
    </row>
    <row r="299">
      <c r="A299" s="7" t="s">
        <v>3</v>
      </c>
      <c r="B299" s="7" t="s">
        <v>317</v>
      </c>
      <c r="C299" s="6"/>
    </row>
    <row r="300">
      <c r="A300" s="7" t="s">
        <v>5</v>
      </c>
      <c r="B300" s="7" t="s">
        <v>318</v>
      </c>
      <c r="C300" s="6"/>
    </row>
    <row r="301">
      <c r="A301" s="7" t="s">
        <v>5</v>
      </c>
      <c r="B301" s="7" t="s">
        <v>319</v>
      </c>
      <c r="C301" s="6"/>
    </row>
    <row r="302">
      <c r="A302" s="7" t="s">
        <v>3</v>
      </c>
      <c r="B302" s="7" t="s">
        <v>320</v>
      </c>
      <c r="C302" s="6"/>
    </row>
    <row r="303">
      <c r="A303" s="7" t="s">
        <v>3</v>
      </c>
      <c r="B303" s="7" t="s">
        <v>321</v>
      </c>
      <c r="C303" s="6"/>
    </row>
    <row r="304">
      <c r="A304" s="7" t="s">
        <v>5</v>
      </c>
      <c r="B304" s="7" t="s">
        <v>322</v>
      </c>
      <c r="C304" s="6"/>
    </row>
    <row r="305">
      <c r="A305" s="7" t="s">
        <v>5</v>
      </c>
      <c r="B305" s="7" t="s">
        <v>323</v>
      </c>
      <c r="C305" s="6"/>
    </row>
    <row r="306">
      <c r="A306" s="7" t="s">
        <v>3</v>
      </c>
      <c r="B306" s="7" t="s">
        <v>324</v>
      </c>
      <c r="C306" s="6"/>
    </row>
    <row r="307">
      <c r="A307" s="7" t="s">
        <v>3</v>
      </c>
      <c r="B307" s="7" t="s">
        <v>325</v>
      </c>
      <c r="C307" s="6"/>
    </row>
    <row r="308">
      <c r="A308" s="7" t="s">
        <v>5</v>
      </c>
      <c r="B308" s="7" t="s">
        <v>326</v>
      </c>
      <c r="C308" s="6"/>
    </row>
    <row r="309">
      <c r="A309" s="7" t="s">
        <v>5</v>
      </c>
      <c r="B309" s="7" t="s">
        <v>327</v>
      </c>
      <c r="C309" s="6"/>
    </row>
    <row r="310">
      <c r="A310" s="7" t="s">
        <v>3</v>
      </c>
      <c r="B310" s="7" t="s">
        <v>328</v>
      </c>
      <c r="C310" s="6"/>
    </row>
    <row r="311">
      <c r="A311" s="7" t="s">
        <v>3</v>
      </c>
      <c r="B311" s="7" t="s">
        <v>329</v>
      </c>
      <c r="C311" s="6"/>
    </row>
    <row r="312">
      <c r="A312" s="7" t="s">
        <v>5</v>
      </c>
      <c r="B312" s="7" t="s">
        <v>330</v>
      </c>
      <c r="C312" s="6"/>
    </row>
    <row r="313">
      <c r="A313" s="7" t="s">
        <v>5</v>
      </c>
      <c r="B313" s="7" t="s">
        <v>331</v>
      </c>
      <c r="C313" s="6"/>
    </row>
    <row r="314">
      <c r="A314" s="7" t="s">
        <v>3</v>
      </c>
      <c r="B314" s="7" t="s">
        <v>332</v>
      </c>
      <c r="C314" s="6"/>
    </row>
    <row r="315">
      <c r="A315" s="7" t="s">
        <v>5</v>
      </c>
      <c r="B315" s="7" t="s">
        <v>333</v>
      </c>
      <c r="C315" s="6"/>
    </row>
    <row r="316">
      <c r="A316" s="7" t="s">
        <v>5</v>
      </c>
      <c r="B316" s="7" t="s">
        <v>334</v>
      </c>
      <c r="C316" s="6"/>
    </row>
    <row r="317">
      <c r="A317" s="7" t="s">
        <v>3</v>
      </c>
      <c r="B317" s="7" t="s">
        <v>335</v>
      </c>
      <c r="C317" s="6"/>
    </row>
    <row r="318">
      <c r="A318" s="7" t="s">
        <v>3</v>
      </c>
      <c r="B318" s="7" t="s">
        <v>336</v>
      </c>
      <c r="C318" s="6"/>
    </row>
    <row r="319">
      <c r="A319" s="7" t="s">
        <v>5</v>
      </c>
      <c r="B319" s="7" t="s">
        <v>337</v>
      </c>
      <c r="C319" s="6"/>
    </row>
    <row r="320">
      <c r="A320" s="7" t="s">
        <v>5</v>
      </c>
      <c r="B320" s="7" t="s">
        <v>338</v>
      </c>
      <c r="C320" s="6"/>
    </row>
    <row r="321">
      <c r="A321" s="7" t="s">
        <v>3</v>
      </c>
      <c r="B321" s="7" t="s">
        <v>339</v>
      </c>
      <c r="C321" s="6"/>
    </row>
    <row r="322">
      <c r="A322" s="7" t="s">
        <v>3</v>
      </c>
      <c r="B322" s="7" t="s">
        <v>340</v>
      </c>
      <c r="C322" s="6"/>
    </row>
    <row r="323">
      <c r="A323" s="7" t="s">
        <v>5</v>
      </c>
      <c r="B323" s="7" t="s">
        <v>341</v>
      </c>
      <c r="C323" s="6"/>
    </row>
    <row r="324">
      <c r="A324" s="7" t="s">
        <v>5</v>
      </c>
      <c r="B324" s="7" t="s">
        <v>342</v>
      </c>
      <c r="C324" s="6"/>
    </row>
    <row r="325">
      <c r="A325" s="5"/>
      <c r="B325" s="5"/>
      <c r="C325" s="6"/>
    </row>
    <row r="326">
      <c r="A326" s="5"/>
      <c r="B326" s="5"/>
      <c r="C326" s="6"/>
    </row>
    <row r="327">
      <c r="A327" s="7" t="s">
        <v>3</v>
      </c>
      <c r="B327" s="7" t="s">
        <v>343</v>
      </c>
      <c r="C327" s="6"/>
    </row>
    <row r="328">
      <c r="A328" s="7" t="s">
        <v>5</v>
      </c>
      <c r="B328" s="7" t="s">
        <v>344</v>
      </c>
      <c r="C328" s="6"/>
    </row>
    <row r="329">
      <c r="A329" s="7" t="s">
        <v>5</v>
      </c>
      <c r="B329" s="7" t="s">
        <v>345</v>
      </c>
      <c r="C329" s="6"/>
    </row>
    <row r="330">
      <c r="A330" s="7" t="s">
        <v>3</v>
      </c>
      <c r="B330" s="7" t="s">
        <v>346</v>
      </c>
      <c r="C330" s="6"/>
    </row>
    <row r="331">
      <c r="A331" s="7" t="s">
        <v>5</v>
      </c>
      <c r="B331" s="7" t="s">
        <v>347</v>
      </c>
      <c r="C331" s="6"/>
    </row>
    <row r="332">
      <c r="A332" s="11" t="s">
        <v>348</v>
      </c>
      <c r="B332" s="11" t="s">
        <v>89</v>
      </c>
      <c r="C332" s="6"/>
    </row>
    <row r="333">
      <c r="A333" s="11" t="s">
        <v>5</v>
      </c>
      <c r="B333" s="11" t="s">
        <v>91</v>
      </c>
      <c r="C333" s="6"/>
    </row>
    <row r="334">
      <c r="A334" s="11" t="s">
        <v>348</v>
      </c>
      <c r="B334" s="11" t="s">
        <v>89</v>
      </c>
      <c r="C334" s="6"/>
    </row>
    <row r="335">
      <c r="A335" s="11" t="s">
        <v>5</v>
      </c>
      <c r="B335" s="11" t="s">
        <v>91</v>
      </c>
      <c r="C335" s="6"/>
    </row>
    <row r="336">
      <c r="A336" s="7" t="s">
        <v>3</v>
      </c>
      <c r="B336" s="7" t="s">
        <v>349</v>
      </c>
      <c r="C336" s="6"/>
    </row>
    <row r="337">
      <c r="A337" s="7" t="s">
        <v>3</v>
      </c>
      <c r="B337" s="7" t="s">
        <v>350</v>
      </c>
      <c r="C337" s="6"/>
    </row>
    <row r="338">
      <c r="A338" s="7" t="s">
        <v>5</v>
      </c>
      <c r="B338" s="7" t="s">
        <v>351</v>
      </c>
      <c r="C338" s="6"/>
    </row>
    <row r="339">
      <c r="A339" s="7" t="s">
        <v>3</v>
      </c>
      <c r="B339" s="7" t="s">
        <v>352</v>
      </c>
      <c r="C339" s="6"/>
    </row>
    <row r="340">
      <c r="A340" s="7" t="s">
        <v>3</v>
      </c>
      <c r="B340" s="7" t="s">
        <v>353</v>
      </c>
      <c r="C340" s="6"/>
    </row>
    <row r="341">
      <c r="A341" s="7" t="s">
        <v>5</v>
      </c>
      <c r="B341" s="7" t="s">
        <v>354</v>
      </c>
      <c r="C341" s="6"/>
    </row>
    <row r="342">
      <c r="A342" s="7" t="s">
        <v>5</v>
      </c>
      <c r="B342" s="7" t="s">
        <v>355</v>
      </c>
      <c r="C342" s="6"/>
    </row>
    <row r="343">
      <c r="A343" s="7" t="s">
        <v>3</v>
      </c>
      <c r="B343" s="7" t="s">
        <v>356</v>
      </c>
      <c r="C343" s="6"/>
    </row>
    <row r="344">
      <c r="A344" s="7" t="s">
        <v>3</v>
      </c>
      <c r="B344" s="7" t="s">
        <v>357</v>
      </c>
      <c r="C344" s="6"/>
    </row>
    <row r="345">
      <c r="A345" s="7" t="s">
        <v>5</v>
      </c>
      <c r="B345" s="7" t="s">
        <v>358</v>
      </c>
      <c r="C345" s="6"/>
    </row>
    <row r="346">
      <c r="A346" s="7" t="s">
        <v>5</v>
      </c>
      <c r="B346" s="7" t="s">
        <v>359</v>
      </c>
      <c r="C346" s="6"/>
    </row>
    <row r="347">
      <c r="A347" s="7" t="s">
        <v>3</v>
      </c>
      <c r="B347" s="7" t="s">
        <v>360</v>
      </c>
      <c r="C347" s="6"/>
    </row>
    <row r="348">
      <c r="A348" s="7" t="s">
        <v>3</v>
      </c>
      <c r="B348" s="7" t="s">
        <v>361</v>
      </c>
      <c r="C348" s="6"/>
    </row>
    <row r="349">
      <c r="A349" s="7" t="s">
        <v>5</v>
      </c>
      <c r="B349" s="7" t="s">
        <v>362</v>
      </c>
      <c r="C349" s="6"/>
    </row>
    <row r="350">
      <c r="A350" s="7" t="s">
        <v>5</v>
      </c>
      <c r="B350" s="7" t="s">
        <v>40</v>
      </c>
      <c r="C350" s="6"/>
    </row>
    <row r="351">
      <c r="A351" s="7" t="s">
        <v>3</v>
      </c>
      <c r="B351" s="7" t="s">
        <v>363</v>
      </c>
      <c r="C351" s="6"/>
    </row>
    <row r="352">
      <c r="A352" s="7" t="s">
        <v>3</v>
      </c>
      <c r="B352" s="7" t="s">
        <v>364</v>
      </c>
      <c r="C352" s="6"/>
    </row>
    <row r="353">
      <c r="A353" s="7" t="s">
        <v>5</v>
      </c>
      <c r="B353" s="7" t="s">
        <v>365</v>
      </c>
      <c r="C353" s="6"/>
    </row>
    <row r="354">
      <c r="A354" s="7" t="s">
        <v>5</v>
      </c>
      <c r="B354" s="7" t="s">
        <v>366</v>
      </c>
      <c r="C354" s="6"/>
    </row>
    <row r="355">
      <c r="A355" s="7" t="s">
        <v>3</v>
      </c>
      <c r="B355" s="7" t="s">
        <v>11</v>
      </c>
      <c r="C355" s="8" t="s">
        <v>12</v>
      </c>
    </row>
    <row r="356">
      <c r="A356" s="7" t="s">
        <v>5</v>
      </c>
      <c r="B356" s="7" t="s">
        <v>367</v>
      </c>
      <c r="C356" s="6"/>
    </row>
    <row r="357">
      <c r="A357" s="7" t="s">
        <v>5</v>
      </c>
      <c r="B357" s="7" t="s">
        <v>368</v>
      </c>
      <c r="C357" s="6"/>
    </row>
    <row r="358">
      <c r="A358" s="7" t="s">
        <v>5</v>
      </c>
      <c r="B358" s="7" t="s">
        <v>369</v>
      </c>
      <c r="C358" s="6"/>
    </row>
    <row r="359">
      <c r="A359" s="5"/>
      <c r="B359" s="5"/>
      <c r="C359" s="6"/>
    </row>
    <row r="360">
      <c r="A360" s="5"/>
      <c r="B360" s="5"/>
      <c r="C360" s="6"/>
    </row>
    <row r="361">
      <c r="A361" s="7" t="s">
        <v>3</v>
      </c>
      <c r="B361" s="7" t="s">
        <v>370</v>
      </c>
      <c r="C361" s="6"/>
    </row>
    <row r="362">
      <c r="A362" s="7" t="s">
        <v>3</v>
      </c>
      <c r="B362" s="7" t="s">
        <v>371</v>
      </c>
      <c r="C362" s="6"/>
    </row>
    <row r="363">
      <c r="A363" s="7" t="s">
        <v>5</v>
      </c>
      <c r="B363" s="7" t="s">
        <v>372</v>
      </c>
      <c r="C363" s="6"/>
    </row>
    <row r="364">
      <c r="A364" s="7" t="s">
        <v>5</v>
      </c>
      <c r="B364" s="7" t="s">
        <v>373</v>
      </c>
      <c r="C364" s="6"/>
    </row>
    <row r="365">
      <c r="A365" s="7" t="s">
        <v>5</v>
      </c>
      <c r="B365" s="7" t="s">
        <v>374</v>
      </c>
      <c r="C365" s="6"/>
    </row>
    <row r="366">
      <c r="A366" s="7" t="s">
        <v>3</v>
      </c>
      <c r="B366" s="7" t="s">
        <v>370</v>
      </c>
      <c r="C366" s="6"/>
    </row>
    <row r="367">
      <c r="A367" s="7" t="s">
        <v>3</v>
      </c>
      <c r="B367" s="7" t="s">
        <v>371</v>
      </c>
      <c r="C367" s="6"/>
    </row>
    <row r="368">
      <c r="A368" s="7" t="s">
        <v>5</v>
      </c>
      <c r="B368" s="7" t="s">
        <v>373</v>
      </c>
      <c r="C368" s="6"/>
    </row>
    <row r="369">
      <c r="A369" s="7" t="s">
        <v>5</v>
      </c>
      <c r="B369" s="7" t="s">
        <v>374</v>
      </c>
      <c r="C369" s="6"/>
    </row>
    <row r="370">
      <c r="A370" s="7" t="s">
        <v>3</v>
      </c>
      <c r="B370" s="7" t="s">
        <v>375</v>
      </c>
      <c r="C370" s="6"/>
    </row>
    <row r="371">
      <c r="A371" s="7" t="s">
        <v>3</v>
      </c>
      <c r="B371" s="7" t="s">
        <v>76</v>
      </c>
      <c r="C371" s="6"/>
    </row>
    <row r="372">
      <c r="A372" s="7" t="s">
        <v>5</v>
      </c>
      <c r="B372" s="7" t="s">
        <v>376</v>
      </c>
      <c r="C372" s="6"/>
    </row>
    <row r="373">
      <c r="A373" s="7" t="s">
        <v>5</v>
      </c>
      <c r="B373" s="7" t="s">
        <v>377</v>
      </c>
      <c r="C373" s="6"/>
    </row>
    <row r="374">
      <c r="A374" s="7" t="s">
        <v>3</v>
      </c>
      <c r="B374" s="7" t="s">
        <v>378</v>
      </c>
      <c r="C374" s="6"/>
    </row>
    <row r="375">
      <c r="A375" s="7" t="s">
        <v>3</v>
      </c>
      <c r="B375" s="7" t="s">
        <v>24</v>
      </c>
      <c r="C375" s="8" t="s">
        <v>23</v>
      </c>
    </row>
    <row r="376">
      <c r="A376" s="7" t="s">
        <v>5</v>
      </c>
      <c r="B376" s="7" t="s">
        <v>379</v>
      </c>
      <c r="C376" s="6"/>
    </row>
    <row r="377">
      <c r="A377" s="7" t="s">
        <v>5</v>
      </c>
      <c r="B377" s="7" t="s">
        <v>380</v>
      </c>
      <c r="C377" s="6"/>
    </row>
    <row r="378">
      <c r="A378" s="7" t="s">
        <v>3</v>
      </c>
      <c r="B378" s="7" t="s">
        <v>381</v>
      </c>
      <c r="C378" s="6"/>
    </row>
    <row r="379">
      <c r="A379" s="7" t="s">
        <v>3</v>
      </c>
      <c r="B379" s="7" t="s">
        <v>382</v>
      </c>
      <c r="C379" s="6"/>
    </row>
    <row r="380">
      <c r="A380" s="7" t="s">
        <v>5</v>
      </c>
      <c r="B380" s="7" t="s">
        <v>277</v>
      </c>
      <c r="C380" s="6"/>
    </row>
    <row r="381">
      <c r="A381" s="7" t="s">
        <v>5</v>
      </c>
      <c r="B381" s="7" t="s">
        <v>383</v>
      </c>
      <c r="C381" s="6"/>
    </row>
    <row r="382">
      <c r="A382" s="7" t="s">
        <v>3</v>
      </c>
      <c r="B382" s="7" t="s">
        <v>384</v>
      </c>
      <c r="C382" s="6"/>
    </row>
    <row r="383">
      <c r="A383" s="7" t="s">
        <v>5</v>
      </c>
      <c r="B383" s="7" t="s">
        <v>385</v>
      </c>
      <c r="C383" s="6"/>
    </row>
    <row r="384">
      <c r="A384" s="7" t="s">
        <v>5</v>
      </c>
      <c r="B384" s="7" t="s">
        <v>386</v>
      </c>
      <c r="C384" s="6"/>
    </row>
    <row r="385">
      <c r="A385" s="7" t="s">
        <v>3</v>
      </c>
      <c r="B385" s="7" t="s">
        <v>387</v>
      </c>
      <c r="C385" s="6"/>
    </row>
    <row r="386">
      <c r="A386" s="7" t="s">
        <v>3</v>
      </c>
      <c r="B386" s="7" t="s">
        <v>388</v>
      </c>
      <c r="C386" s="6"/>
    </row>
    <row r="387">
      <c r="A387" s="7" t="s">
        <v>5</v>
      </c>
      <c r="B387" s="7" t="s">
        <v>389</v>
      </c>
      <c r="C387" s="6"/>
    </row>
    <row r="388">
      <c r="A388" s="7" t="s">
        <v>5</v>
      </c>
      <c r="B388" s="7" t="s">
        <v>390</v>
      </c>
      <c r="C388" s="6"/>
    </row>
    <row r="389">
      <c r="A389" s="7" t="s">
        <v>3</v>
      </c>
      <c r="B389" s="7" t="s">
        <v>391</v>
      </c>
      <c r="C389" s="6"/>
    </row>
    <row r="390">
      <c r="A390" s="7" t="s">
        <v>3</v>
      </c>
      <c r="B390" s="7" t="s">
        <v>392</v>
      </c>
      <c r="C390" s="6"/>
    </row>
    <row r="391">
      <c r="A391" s="7" t="s">
        <v>5</v>
      </c>
      <c r="B391" s="7" t="s">
        <v>393</v>
      </c>
      <c r="C391" s="6"/>
    </row>
    <row r="392">
      <c r="A392" s="7" t="s">
        <v>5</v>
      </c>
      <c r="B392" s="7" t="s">
        <v>394</v>
      </c>
      <c r="C392" s="6"/>
    </row>
    <row r="393">
      <c r="A393" s="7" t="s">
        <v>5</v>
      </c>
      <c r="B393" s="7" t="s">
        <v>395</v>
      </c>
      <c r="C393" s="6"/>
    </row>
    <row r="394">
      <c r="A394" s="5"/>
      <c r="B394" s="5"/>
      <c r="C394" s="6"/>
    </row>
    <row r="395">
      <c r="A395" s="5"/>
      <c r="B395" s="5"/>
      <c r="C395" s="6"/>
    </row>
    <row r="396">
      <c r="A396" s="5"/>
      <c r="B396" s="5"/>
      <c r="C396" s="6"/>
    </row>
    <row r="397">
      <c r="A397" s="5"/>
      <c r="B397" s="5"/>
      <c r="C397" s="6"/>
    </row>
    <row r="398">
      <c r="A398" s="5"/>
      <c r="B398" s="5"/>
      <c r="C398" s="6"/>
    </row>
    <row r="399">
      <c r="A399" s="7" t="s">
        <v>5</v>
      </c>
      <c r="B399" s="7" t="s">
        <v>396</v>
      </c>
      <c r="C399" s="6"/>
    </row>
    <row r="400">
      <c r="A400" s="7" t="s">
        <v>3</v>
      </c>
      <c r="B400" s="7" t="s">
        <v>397</v>
      </c>
      <c r="C400" s="6"/>
    </row>
    <row r="401">
      <c r="A401" s="7" t="s">
        <v>5</v>
      </c>
      <c r="B401" s="7" t="s">
        <v>398</v>
      </c>
      <c r="C401" s="6"/>
    </row>
    <row r="402">
      <c r="A402" s="7" t="s">
        <v>3</v>
      </c>
      <c r="B402" s="7" t="s">
        <v>398</v>
      </c>
      <c r="C402" s="6"/>
    </row>
    <row r="403">
      <c r="A403" s="7" t="s">
        <v>5</v>
      </c>
      <c r="B403" s="7" t="s">
        <v>257</v>
      </c>
      <c r="C403" s="6"/>
    </row>
    <row r="404">
      <c r="A404" s="7" t="s">
        <v>3</v>
      </c>
      <c r="B404" s="7" t="s">
        <v>262</v>
      </c>
      <c r="C404" s="8" t="s">
        <v>23</v>
      </c>
    </row>
    <row r="405">
      <c r="A405" s="7" t="s">
        <v>5</v>
      </c>
      <c r="B405" s="5"/>
      <c r="C405" s="6"/>
    </row>
    <row r="406">
      <c r="A406" s="7" t="s">
        <v>3</v>
      </c>
      <c r="B406" s="5"/>
      <c r="C406" s="6"/>
    </row>
    <row r="407">
      <c r="A407" s="7" t="s">
        <v>5</v>
      </c>
      <c r="B407" s="7" t="s">
        <v>399</v>
      </c>
      <c r="C407" s="6"/>
    </row>
    <row r="408">
      <c r="A408" s="7" t="s">
        <v>5</v>
      </c>
      <c r="B408" s="7" t="s">
        <v>400</v>
      </c>
      <c r="C408" s="6"/>
    </row>
    <row r="409">
      <c r="A409" s="7" t="s">
        <v>3</v>
      </c>
      <c r="B409" s="7" t="s">
        <v>401</v>
      </c>
      <c r="C409" s="6"/>
    </row>
    <row r="410">
      <c r="A410" s="7" t="s">
        <v>3</v>
      </c>
      <c r="B410" s="7" t="s">
        <v>402</v>
      </c>
      <c r="C410" s="6"/>
    </row>
    <row r="411">
      <c r="A411" s="7" t="s">
        <v>3</v>
      </c>
      <c r="B411" s="7" t="s">
        <v>403</v>
      </c>
      <c r="C411" s="6"/>
    </row>
    <row r="412">
      <c r="A412" s="7" t="s">
        <v>5</v>
      </c>
      <c r="B412" s="7" t="s">
        <v>404</v>
      </c>
      <c r="C412" s="6"/>
    </row>
    <row r="413">
      <c r="A413" s="7" t="s">
        <v>5</v>
      </c>
      <c r="B413" s="7" t="s">
        <v>405</v>
      </c>
      <c r="C413" s="6"/>
    </row>
    <row r="414">
      <c r="A414" s="7" t="s">
        <v>3</v>
      </c>
      <c r="B414" s="7" t="s">
        <v>406</v>
      </c>
      <c r="C414" s="6"/>
    </row>
    <row r="415">
      <c r="A415" s="7" t="s">
        <v>5</v>
      </c>
      <c r="B415" s="7" t="s">
        <v>407</v>
      </c>
      <c r="C415" s="6"/>
    </row>
    <row r="416">
      <c r="A416" s="7" t="s">
        <v>5</v>
      </c>
      <c r="B416" s="7" t="s">
        <v>408</v>
      </c>
      <c r="C416" s="6"/>
    </row>
    <row r="417">
      <c r="A417" s="7" t="s">
        <v>5</v>
      </c>
      <c r="B417" s="7" t="s">
        <v>247</v>
      </c>
      <c r="C417" s="6"/>
    </row>
    <row r="418">
      <c r="A418" s="7" t="s">
        <v>5</v>
      </c>
      <c r="B418" s="7" t="s">
        <v>234</v>
      </c>
      <c r="C418" s="6"/>
    </row>
    <row r="419">
      <c r="A419" s="7" t="s">
        <v>3</v>
      </c>
      <c r="B419" s="7" t="s">
        <v>409</v>
      </c>
      <c r="C419" s="6"/>
    </row>
    <row r="420">
      <c r="A420" s="7" t="s">
        <v>3</v>
      </c>
      <c r="B420" s="7" t="s">
        <v>410</v>
      </c>
      <c r="C420" s="6"/>
    </row>
    <row r="421">
      <c r="A421" s="7" t="s">
        <v>5</v>
      </c>
      <c r="B421" s="7" t="s">
        <v>411</v>
      </c>
      <c r="C421" s="6"/>
    </row>
    <row r="422">
      <c r="A422" s="7" t="s">
        <v>5</v>
      </c>
      <c r="B422" s="7" t="s">
        <v>412</v>
      </c>
      <c r="C422" s="6"/>
    </row>
    <row r="423">
      <c r="A423" s="7" t="s">
        <v>5</v>
      </c>
      <c r="B423" s="7" t="s">
        <v>413</v>
      </c>
      <c r="C423" s="6"/>
    </row>
    <row r="424">
      <c r="A424" s="7" t="s">
        <v>3</v>
      </c>
      <c r="B424" s="7" t="s">
        <v>414</v>
      </c>
      <c r="C424" s="6"/>
    </row>
    <row r="425">
      <c r="A425" s="7" t="s">
        <v>5</v>
      </c>
      <c r="B425" s="7" t="s">
        <v>309</v>
      </c>
      <c r="C425" s="6"/>
    </row>
    <row r="426">
      <c r="A426" s="7" t="s">
        <v>5</v>
      </c>
      <c r="B426" s="7" t="s">
        <v>216</v>
      </c>
      <c r="C426" s="6"/>
    </row>
    <row r="427">
      <c r="A427" s="7" t="s">
        <v>3</v>
      </c>
      <c r="B427" s="7" t="s">
        <v>415</v>
      </c>
      <c r="C427" s="6"/>
    </row>
    <row r="428">
      <c r="A428" s="7" t="s">
        <v>5</v>
      </c>
      <c r="B428" s="7" t="s">
        <v>416</v>
      </c>
      <c r="C428" s="6"/>
    </row>
    <row r="429">
      <c r="A429" s="7" t="s">
        <v>3</v>
      </c>
      <c r="B429" s="7" t="s">
        <v>417</v>
      </c>
      <c r="C429" s="6"/>
    </row>
    <row r="430">
      <c r="A430" s="7" t="s">
        <v>5</v>
      </c>
      <c r="B430" s="7" t="s">
        <v>418</v>
      </c>
      <c r="C430" s="6"/>
    </row>
    <row r="431">
      <c r="A431" s="5"/>
      <c r="B431" s="7"/>
      <c r="C431" s="6"/>
    </row>
    <row r="432">
      <c r="A432" s="5"/>
      <c r="B432" s="7"/>
      <c r="C432" s="6"/>
    </row>
    <row r="433">
      <c r="A433" s="5"/>
      <c r="B433" s="7"/>
      <c r="C433" s="6"/>
    </row>
    <row r="434">
      <c r="A434" s="5"/>
      <c r="B434" s="7"/>
      <c r="C434" s="6"/>
    </row>
    <row r="435">
      <c r="A435" s="5"/>
      <c r="B435" s="7"/>
      <c r="C435" s="6"/>
    </row>
    <row r="436">
      <c r="A436" s="5"/>
      <c r="B436" s="7"/>
      <c r="C436" s="6"/>
    </row>
    <row r="437">
      <c r="A437" s="5"/>
      <c r="B437" s="7"/>
      <c r="C437" s="6"/>
    </row>
    <row r="438">
      <c r="A438" s="7" t="s">
        <v>3</v>
      </c>
      <c r="B438" s="7" t="s">
        <v>419</v>
      </c>
      <c r="C438" s="6"/>
    </row>
    <row r="439">
      <c r="A439" s="7" t="s">
        <v>5</v>
      </c>
      <c r="B439" s="7" t="s">
        <v>420</v>
      </c>
      <c r="C439" s="6"/>
    </row>
    <row r="440">
      <c r="A440" s="7" t="s">
        <v>5</v>
      </c>
      <c r="B440" s="7" t="s">
        <v>421</v>
      </c>
      <c r="C440" s="6"/>
    </row>
    <row r="441">
      <c r="A441" s="7" t="s">
        <v>5</v>
      </c>
      <c r="B441" s="7" t="s">
        <v>422</v>
      </c>
      <c r="C441" s="6"/>
    </row>
    <row r="442">
      <c r="A442" s="5"/>
      <c r="B442" s="7"/>
      <c r="C442" s="6"/>
    </row>
    <row r="443">
      <c r="A443" s="5"/>
      <c r="B443" s="7"/>
      <c r="C443" s="6"/>
    </row>
    <row r="444">
      <c r="A444" s="5"/>
      <c r="B444" s="7"/>
      <c r="C444" s="6"/>
    </row>
    <row r="445">
      <c r="A445" s="7" t="s">
        <v>3</v>
      </c>
      <c r="B445" s="7" t="s">
        <v>423</v>
      </c>
      <c r="C445" s="6"/>
    </row>
    <row r="446">
      <c r="A446" s="7" t="s">
        <v>3</v>
      </c>
      <c r="B446" s="7" t="s">
        <v>424</v>
      </c>
      <c r="C446" s="6"/>
    </row>
    <row r="447">
      <c r="A447" s="7" t="s">
        <v>5</v>
      </c>
      <c r="B447" s="7" t="s">
        <v>349</v>
      </c>
      <c r="C447" s="6"/>
    </row>
    <row r="448">
      <c r="A448" s="7" t="s">
        <v>5</v>
      </c>
      <c r="B448" s="7" t="s">
        <v>425</v>
      </c>
      <c r="C448" s="6"/>
    </row>
    <row r="449">
      <c r="A449" s="7" t="s">
        <v>3</v>
      </c>
      <c r="B449" s="7" t="s">
        <v>330</v>
      </c>
      <c r="C449" s="6"/>
    </row>
    <row r="450">
      <c r="A450" s="7" t="s">
        <v>3</v>
      </c>
      <c r="B450" s="7" t="s">
        <v>426</v>
      </c>
      <c r="C450" s="6"/>
    </row>
    <row r="451">
      <c r="A451" s="7" t="s">
        <v>5</v>
      </c>
      <c r="B451" s="7" t="s">
        <v>40</v>
      </c>
      <c r="C451" s="6"/>
    </row>
    <row r="452">
      <c r="A452" s="7" t="s">
        <v>5</v>
      </c>
      <c r="B452" s="7" t="s">
        <v>362</v>
      </c>
      <c r="C452" s="6"/>
    </row>
    <row r="453">
      <c r="A453" s="7" t="s">
        <v>3</v>
      </c>
      <c r="B453" s="7" t="s">
        <v>378</v>
      </c>
      <c r="C453" s="6"/>
    </row>
    <row r="454">
      <c r="A454" s="7" t="s">
        <v>3</v>
      </c>
      <c r="B454" s="7" t="s">
        <v>427</v>
      </c>
      <c r="C454" s="6"/>
    </row>
    <row r="455">
      <c r="A455" s="7" t="s">
        <v>5</v>
      </c>
      <c r="B455" s="7" t="s">
        <v>380</v>
      </c>
      <c r="C455" s="6"/>
    </row>
    <row r="456">
      <c r="A456" s="7" t="s">
        <v>5</v>
      </c>
      <c r="B456" s="7" t="s">
        <v>428</v>
      </c>
      <c r="C456" s="6"/>
    </row>
    <row r="457">
      <c r="A457" s="7" t="s">
        <v>3</v>
      </c>
      <c r="B457" s="7" t="s">
        <v>429</v>
      </c>
      <c r="C457" s="6"/>
    </row>
    <row r="458">
      <c r="A458" s="7" t="s">
        <v>3</v>
      </c>
      <c r="B458" s="7" t="s">
        <v>430</v>
      </c>
      <c r="C458" s="6"/>
    </row>
    <row r="459">
      <c r="A459" s="7" t="s">
        <v>5</v>
      </c>
      <c r="B459" s="7" t="s">
        <v>431</v>
      </c>
      <c r="C459" s="6"/>
    </row>
    <row r="460">
      <c r="A460" s="7" t="s">
        <v>5</v>
      </c>
      <c r="B460" s="7" t="s">
        <v>432</v>
      </c>
      <c r="C460" s="6"/>
    </row>
    <row r="461">
      <c r="A461" s="5"/>
      <c r="B461" s="7"/>
      <c r="C461" s="6"/>
    </row>
    <row r="462">
      <c r="A462" s="5"/>
      <c r="B462" s="7"/>
      <c r="C462" s="6"/>
    </row>
    <row r="463">
      <c r="A463" s="7" t="s">
        <v>3</v>
      </c>
      <c r="B463" s="7" t="s">
        <v>433</v>
      </c>
      <c r="C463" s="6"/>
    </row>
    <row r="464">
      <c r="A464" s="7" t="s">
        <v>5</v>
      </c>
      <c r="B464" s="7" t="s">
        <v>434</v>
      </c>
      <c r="C464" s="6"/>
    </row>
    <row r="465">
      <c r="A465" s="7" t="s">
        <v>5</v>
      </c>
      <c r="B465" s="7" t="s">
        <v>435</v>
      </c>
      <c r="C465" s="6"/>
    </row>
    <row r="466">
      <c r="A466" s="7" t="s">
        <v>3</v>
      </c>
      <c r="B466" s="7" t="s">
        <v>436</v>
      </c>
      <c r="C466" s="6"/>
    </row>
    <row r="467">
      <c r="A467" s="7" t="s">
        <v>3</v>
      </c>
      <c r="B467" s="7" t="s">
        <v>42</v>
      </c>
      <c r="C467" s="8" t="s">
        <v>43</v>
      </c>
    </row>
    <row r="468">
      <c r="A468" s="7" t="s">
        <v>5</v>
      </c>
      <c r="B468" s="7" t="s">
        <v>45</v>
      </c>
      <c r="C468" s="6"/>
    </row>
    <row r="469">
      <c r="A469" s="7" t="s">
        <v>5</v>
      </c>
      <c r="B469" s="7" t="s">
        <v>40</v>
      </c>
      <c r="C469" s="6"/>
    </row>
    <row r="470">
      <c r="A470" s="5"/>
      <c r="B470" s="7"/>
      <c r="C470" s="6"/>
    </row>
    <row r="471">
      <c r="A471" s="5"/>
      <c r="B471" s="7"/>
      <c r="C471" s="6"/>
    </row>
    <row r="472">
      <c r="A472" s="7" t="s">
        <v>3</v>
      </c>
      <c r="B472" s="7" t="s">
        <v>437</v>
      </c>
      <c r="C472" s="6"/>
    </row>
    <row r="473">
      <c r="A473" s="7" t="s">
        <v>3</v>
      </c>
      <c r="B473" s="7" t="s">
        <v>438</v>
      </c>
      <c r="C473" s="6"/>
    </row>
    <row r="474">
      <c r="A474" s="7" t="s">
        <v>5</v>
      </c>
      <c r="B474" s="7" t="s">
        <v>439</v>
      </c>
      <c r="C474" s="6"/>
    </row>
    <row r="475">
      <c r="A475" s="7" t="s">
        <v>5</v>
      </c>
      <c r="B475" s="7" t="s">
        <v>87</v>
      </c>
      <c r="C475" s="6"/>
    </row>
    <row r="476">
      <c r="A476" s="7" t="s">
        <v>3</v>
      </c>
      <c r="B476" s="7" t="s">
        <v>440</v>
      </c>
      <c r="C476" s="6"/>
    </row>
    <row r="477">
      <c r="A477" s="7" t="s">
        <v>3</v>
      </c>
      <c r="B477" s="7" t="s">
        <v>37</v>
      </c>
      <c r="C477" s="6"/>
    </row>
    <row r="478">
      <c r="A478" s="7" t="s">
        <v>5</v>
      </c>
      <c r="B478" s="5" t="s">
        <v>39</v>
      </c>
      <c r="C478" s="6"/>
    </row>
    <row r="479">
      <c r="A479" s="7" t="s">
        <v>5</v>
      </c>
      <c r="B479" s="5" t="s">
        <v>441</v>
      </c>
      <c r="C479" s="6"/>
    </row>
    <row r="480">
      <c r="A480" s="7" t="s">
        <v>3</v>
      </c>
      <c r="B480" s="7" t="s">
        <v>442</v>
      </c>
      <c r="C480" s="6"/>
    </row>
    <row r="481">
      <c r="A481" s="7" t="s">
        <v>3</v>
      </c>
      <c r="B481" s="7" t="s">
        <v>443</v>
      </c>
      <c r="C481" s="6"/>
    </row>
    <row r="482">
      <c r="A482" s="7" t="s">
        <v>5</v>
      </c>
      <c r="B482" s="7" t="s">
        <v>444</v>
      </c>
      <c r="C482" s="6"/>
    </row>
    <row r="483">
      <c r="A483" s="7" t="s">
        <v>5</v>
      </c>
      <c r="B483" s="7" t="s">
        <v>445</v>
      </c>
      <c r="C483" s="6"/>
    </row>
    <row r="484">
      <c r="A484" s="7" t="s">
        <v>3</v>
      </c>
      <c r="B484" s="7" t="s">
        <v>446</v>
      </c>
      <c r="C484" s="6"/>
    </row>
    <row r="485">
      <c r="A485" s="7" t="s">
        <v>3</v>
      </c>
      <c r="B485" s="7" t="s">
        <v>447</v>
      </c>
      <c r="C485" s="6"/>
    </row>
    <row r="486">
      <c r="A486" s="7" t="s">
        <v>5</v>
      </c>
      <c r="B486" s="7" t="s">
        <v>448</v>
      </c>
      <c r="C486" s="6"/>
    </row>
    <row r="487">
      <c r="A487" s="7" t="s">
        <v>5</v>
      </c>
      <c r="B487" s="7" t="s">
        <v>449</v>
      </c>
      <c r="C487" s="6"/>
    </row>
    <row r="488">
      <c r="A488" s="7" t="s">
        <v>3</v>
      </c>
      <c r="B488" s="7" t="s">
        <v>450</v>
      </c>
      <c r="C488" s="6"/>
    </row>
    <row r="489">
      <c r="A489" s="7" t="s">
        <v>3</v>
      </c>
      <c r="B489" s="7" t="s">
        <v>451</v>
      </c>
      <c r="C489" s="6"/>
    </row>
    <row r="490">
      <c r="A490" s="7" t="s">
        <v>5</v>
      </c>
      <c r="B490" s="7" t="s">
        <v>452</v>
      </c>
      <c r="C490" s="6"/>
    </row>
    <row r="491">
      <c r="A491" s="7" t="s">
        <v>5</v>
      </c>
      <c r="B491" s="7" t="s">
        <v>453</v>
      </c>
      <c r="C491" s="6"/>
    </row>
    <row r="492">
      <c r="A492" s="5"/>
      <c r="B492" s="7"/>
      <c r="C492" s="6"/>
    </row>
    <row r="493">
      <c r="A493" s="5"/>
      <c r="B493" s="7"/>
      <c r="C493" s="6"/>
    </row>
    <row r="494">
      <c r="A494" s="7" t="s">
        <v>3</v>
      </c>
      <c r="B494" s="7" t="s">
        <v>454</v>
      </c>
      <c r="C494" s="6"/>
    </row>
    <row r="495">
      <c r="A495" s="7" t="s">
        <v>3</v>
      </c>
      <c r="B495" s="7" t="s">
        <v>455</v>
      </c>
      <c r="C495" s="6"/>
    </row>
    <row r="496">
      <c r="A496" s="7" t="s">
        <v>5</v>
      </c>
      <c r="B496" s="7" t="s">
        <v>456</v>
      </c>
      <c r="C496" s="6"/>
    </row>
    <row r="497">
      <c r="A497" s="7" t="s">
        <v>5</v>
      </c>
      <c r="B497" s="7" t="s">
        <v>457</v>
      </c>
      <c r="C497" s="6"/>
    </row>
    <row r="498">
      <c r="A498" s="7" t="s">
        <v>3</v>
      </c>
      <c r="B498" s="7" t="s">
        <v>458</v>
      </c>
      <c r="C498" s="6"/>
    </row>
    <row r="499">
      <c r="A499" s="7" t="s">
        <v>5</v>
      </c>
      <c r="B499" s="7" t="s">
        <v>459</v>
      </c>
      <c r="C499" s="6"/>
    </row>
    <row r="500">
      <c r="A500" s="7" t="s">
        <v>5</v>
      </c>
      <c r="B500" s="7" t="s">
        <v>460</v>
      </c>
      <c r="C500" s="6"/>
    </row>
    <row r="501">
      <c r="A501" s="7" t="s">
        <v>461</v>
      </c>
      <c r="B501" s="7" t="s">
        <v>462</v>
      </c>
      <c r="C501" s="6"/>
    </row>
    <row r="502">
      <c r="A502" s="7" t="s">
        <v>3</v>
      </c>
      <c r="B502" s="7" t="s">
        <v>463</v>
      </c>
      <c r="C502" s="6"/>
    </row>
    <row r="503">
      <c r="A503" s="7" t="s">
        <v>3</v>
      </c>
      <c r="B503" s="7" t="s">
        <v>464</v>
      </c>
      <c r="C503" s="6"/>
    </row>
    <row r="504">
      <c r="A504" s="7" t="s">
        <v>5</v>
      </c>
      <c r="B504" s="7" t="s">
        <v>465</v>
      </c>
      <c r="C504" s="6"/>
    </row>
    <row r="505">
      <c r="A505" s="7" t="s">
        <v>5</v>
      </c>
      <c r="B505" s="7" t="s">
        <v>466</v>
      </c>
      <c r="C505" s="6"/>
    </row>
    <row r="506">
      <c r="A506" s="7" t="s">
        <v>3</v>
      </c>
      <c r="B506" s="7" t="s">
        <v>467</v>
      </c>
      <c r="C506" s="6"/>
    </row>
    <row r="507">
      <c r="A507" s="7" t="s">
        <v>3</v>
      </c>
      <c r="B507" s="7" t="s">
        <v>282</v>
      </c>
      <c r="C507" s="6"/>
    </row>
    <row r="508">
      <c r="A508" s="7" t="s">
        <v>5</v>
      </c>
      <c r="B508" s="7" t="s">
        <v>468</v>
      </c>
      <c r="C508" s="6"/>
    </row>
    <row r="509">
      <c r="A509" s="7" t="s">
        <v>5</v>
      </c>
      <c r="B509" s="7" t="s">
        <v>469</v>
      </c>
      <c r="C509" s="6"/>
    </row>
    <row r="510">
      <c r="A510" s="7" t="s">
        <v>3</v>
      </c>
      <c r="B510" s="7" t="s">
        <v>470</v>
      </c>
      <c r="C510" s="6"/>
    </row>
    <row r="511">
      <c r="A511" s="7" t="s">
        <v>3</v>
      </c>
      <c r="B511" s="5" t="s">
        <v>471</v>
      </c>
      <c r="C511" s="6"/>
    </row>
    <row r="512">
      <c r="A512" s="7" t="s">
        <v>5</v>
      </c>
      <c r="B512" s="5" t="s">
        <v>74</v>
      </c>
      <c r="C512" s="6"/>
    </row>
    <row r="513">
      <c r="A513" s="7" t="s">
        <v>5</v>
      </c>
      <c r="B513" s="7" t="s">
        <v>472</v>
      </c>
      <c r="C513" s="6"/>
    </row>
    <row r="514">
      <c r="A514" s="7" t="s">
        <v>3</v>
      </c>
      <c r="B514" s="7" t="s">
        <v>31</v>
      </c>
      <c r="C514" s="6"/>
    </row>
    <row r="515">
      <c r="A515" s="7" t="s">
        <v>5</v>
      </c>
      <c r="B515" s="7" t="s">
        <v>362</v>
      </c>
      <c r="C515" s="6"/>
    </row>
    <row r="516">
      <c r="A516" s="7" t="s">
        <v>5</v>
      </c>
      <c r="B516" s="7" t="s">
        <v>40</v>
      </c>
      <c r="C516" s="6"/>
    </row>
    <row r="517">
      <c r="A517" s="7" t="s">
        <v>3</v>
      </c>
      <c r="B517" s="7" t="s">
        <v>473</v>
      </c>
      <c r="C517" s="6"/>
    </row>
    <row r="518">
      <c r="A518" s="7" t="s">
        <v>3</v>
      </c>
      <c r="B518" s="7" t="s">
        <v>474</v>
      </c>
      <c r="C518" s="6"/>
    </row>
    <row r="519">
      <c r="A519" s="7" t="s">
        <v>5</v>
      </c>
      <c r="B519" s="7" t="s">
        <v>475</v>
      </c>
      <c r="C519" s="6"/>
    </row>
    <row r="520">
      <c r="A520" s="7" t="s">
        <v>5</v>
      </c>
      <c r="B520" s="5" t="s">
        <v>476</v>
      </c>
      <c r="C520" s="6"/>
    </row>
    <row r="521">
      <c r="A521" s="7" t="s">
        <v>3</v>
      </c>
      <c r="B521" s="5" t="s">
        <v>477</v>
      </c>
      <c r="C521" s="6"/>
    </row>
    <row r="522">
      <c r="A522" s="7" t="s">
        <v>3</v>
      </c>
      <c r="B522" s="7" t="s">
        <v>478</v>
      </c>
      <c r="C522" s="6"/>
    </row>
    <row r="523">
      <c r="A523" s="7" t="s">
        <v>5</v>
      </c>
      <c r="B523" s="7" t="s">
        <v>45</v>
      </c>
      <c r="C523" s="6"/>
    </row>
    <row r="524">
      <c r="A524" s="7" t="s">
        <v>5</v>
      </c>
      <c r="B524" s="7" t="s">
        <v>56</v>
      </c>
      <c r="C524" s="6"/>
    </row>
    <row r="525">
      <c r="A525" s="5"/>
      <c r="B525" s="7"/>
      <c r="C525" s="6"/>
    </row>
    <row r="526">
      <c r="A526" s="5"/>
      <c r="B526" s="7"/>
      <c r="C526" s="6"/>
    </row>
    <row r="527">
      <c r="A527" s="7" t="s">
        <v>3</v>
      </c>
      <c r="B527" s="7" t="s">
        <v>104</v>
      </c>
      <c r="C527" s="6"/>
    </row>
    <row r="528">
      <c r="A528" s="7" t="s">
        <v>5</v>
      </c>
      <c r="B528" s="7" t="s">
        <v>479</v>
      </c>
      <c r="C528" s="6"/>
    </row>
    <row r="529">
      <c r="A529" s="7" t="s">
        <v>5</v>
      </c>
      <c r="B529" s="7" t="s">
        <v>480</v>
      </c>
      <c r="C529" s="6"/>
    </row>
    <row r="530">
      <c r="A530" s="7" t="s">
        <v>3</v>
      </c>
      <c r="B530" s="7" t="s">
        <v>481</v>
      </c>
      <c r="C530" s="6"/>
    </row>
    <row r="531">
      <c r="A531" s="7" t="s">
        <v>3</v>
      </c>
      <c r="B531" s="7" t="s">
        <v>482</v>
      </c>
      <c r="C531" s="6"/>
    </row>
    <row r="532">
      <c r="A532" s="7" t="s">
        <v>5</v>
      </c>
      <c r="B532" s="7" t="s">
        <v>483</v>
      </c>
      <c r="C532" s="6"/>
    </row>
    <row r="533">
      <c r="A533" s="7" t="s">
        <v>5</v>
      </c>
      <c r="B533" s="7" t="s">
        <v>484</v>
      </c>
      <c r="C533" s="6"/>
    </row>
    <row r="534">
      <c r="A534" s="5"/>
      <c r="B534" s="7"/>
      <c r="C534" s="6"/>
    </row>
    <row r="535">
      <c r="A535" s="5"/>
      <c r="B535" s="7"/>
      <c r="C535" s="6"/>
    </row>
    <row r="536">
      <c r="A536" s="7" t="s">
        <v>3</v>
      </c>
      <c r="B536" s="10" t="s">
        <v>485</v>
      </c>
      <c r="C536" s="6"/>
    </row>
    <row r="537">
      <c r="A537" s="7" t="s">
        <v>3</v>
      </c>
      <c r="B537" s="10" t="s">
        <v>486</v>
      </c>
      <c r="C537" s="6"/>
    </row>
    <row r="538">
      <c r="A538" s="7" t="s">
        <v>5</v>
      </c>
      <c r="B538" s="10" t="s">
        <v>487</v>
      </c>
      <c r="C538" s="6"/>
    </row>
    <row r="539">
      <c r="A539" s="7" t="s">
        <v>5</v>
      </c>
      <c r="B539" s="10" t="s">
        <v>488</v>
      </c>
      <c r="C539" s="6"/>
    </row>
    <row r="540">
      <c r="A540" s="7" t="s">
        <v>3</v>
      </c>
      <c r="B540" s="7" t="s">
        <v>364</v>
      </c>
      <c r="C540" s="6"/>
    </row>
    <row r="541">
      <c r="A541" s="7" t="s">
        <v>3</v>
      </c>
      <c r="B541" s="7" t="s">
        <v>490</v>
      </c>
      <c r="C541" s="6"/>
    </row>
    <row r="542">
      <c r="A542" s="7" t="s">
        <v>5</v>
      </c>
      <c r="B542" s="7" t="s">
        <v>365</v>
      </c>
      <c r="C542" s="6"/>
    </row>
    <row r="543">
      <c r="A543" s="7" t="s">
        <v>5</v>
      </c>
      <c r="B543" s="7" t="s">
        <v>491</v>
      </c>
      <c r="C543" s="6"/>
    </row>
    <row r="544">
      <c r="A544" s="5"/>
      <c r="B544" s="7"/>
      <c r="C544" s="6"/>
    </row>
    <row r="545">
      <c r="A545" s="5"/>
      <c r="B545" s="7"/>
      <c r="C545" s="6"/>
    </row>
    <row r="546">
      <c r="A546" s="5"/>
      <c r="B546" s="7"/>
      <c r="C546" s="6"/>
    </row>
    <row r="547">
      <c r="A547" s="5"/>
      <c r="B547" s="7"/>
      <c r="C547" s="6"/>
    </row>
    <row r="548">
      <c r="A548" s="5"/>
      <c r="B548" s="7"/>
      <c r="C548" s="6"/>
    </row>
    <row r="549">
      <c r="A549" s="5"/>
      <c r="B549" s="7"/>
      <c r="C549" s="6"/>
    </row>
    <row r="550">
      <c r="A550" s="5"/>
      <c r="B550" s="7"/>
      <c r="C550" s="6"/>
    </row>
    <row r="551">
      <c r="A551" s="5"/>
      <c r="B551" s="7"/>
      <c r="C551" s="6"/>
    </row>
    <row r="552">
      <c r="A552" s="7" t="s">
        <v>3</v>
      </c>
      <c r="B552" s="7" t="s">
        <v>493</v>
      </c>
      <c r="C552" s="6"/>
    </row>
    <row r="553">
      <c r="A553" s="7" t="s">
        <v>5</v>
      </c>
      <c r="B553" s="7" t="s">
        <v>495</v>
      </c>
      <c r="C553" s="6"/>
    </row>
    <row r="554">
      <c r="A554" s="7" t="s">
        <v>3</v>
      </c>
      <c r="B554" s="7" t="s">
        <v>496</v>
      </c>
      <c r="C554" s="6"/>
    </row>
    <row r="555">
      <c r="A555" s="7" t="s">
        <v>3</v>
      </c>
      <c r="B555" s="7" t="s">
        <v>484</v>
      </c>
      <c r="C555" s="6"/>
    </row>
    <row r="556">
      <c r="A556" s="7" t="s">
        <v>5</v>
      </c>
      <c r="B556" s="7" t="s">
        <v>324</v>
      </c>
      <c r="C556" s="6"/>
    </row>
    <row r="557">
      <c r="A557" s="7" t="s">
        <v>5</v>
      </c>
      <c r="B557" s="7" t="s">
        <v>483</v>
      </c>
      <c r="C557" s="6"/>
    </row>
    <row r="558">
      <c r="A558" s="10" t="s">
        <v>3</v>
      </c>
      <c r="B558" s="7" t="s">
        <v>497</v>
      </c>
      <c r="C558" s="6"/>
    </row>
    <row r="559">
      <c r="A559" s="10" t="s">
        <v>5</v>
      </c>
      <c r="B559" s="7" t="s">
        <v>498</v>
      </c>
      <c r="C559" s="6"/>
    </row>
    <row r="560">
      <c r="A560" s="10" t="s">
        <v>3</v>
      </c>
      <c r="B560" s="7" t="s">
        <v>499</v>
      </c>
      <c r="C560" s="6"/>
    </row>
    <row r="561">
      <c r="A561" s="10" t="s">
        <v>5</v>
      </c>
      <c r="B561" s="7" t="s">
        <v>500</v>
      </c>
      <c r="C561" s="6"/>
    </row>
    <row r="562">
      <c r="A562" s="7" t="s">
        <v>3</v>
      </c>
      <c r="B562" s="7" t="s">
        <v>463</v>
      </c>
      <c r="C562" s="6"/>
    </row>
    <row r="563">
      <c r="A563" s="7" t="s">
        <v>3</v>
      </c>
      <c r="B563" s="7" t="s">
        <v>501</v>
      </c>
      <c r="C563" s="6"/>
    </row>
    <row r="564">
      <c r="A564" s="7" t="s">
        <v>5</v>
      </c>
      <c r="B564" s="7" t="s">
        <v>502</v>
      </c>
      <c r="C564" s="6"/>
    </row>
    <row r="565">
      <c r="A565" s="7" t="s">
        <v>5</v>
      </c>
      <c r="B565" s="7" t="s">
        <v>503</v>
      </c>
      <c r="C565" s="6"/>
    </row>
    <row r="566">
      <c r="A566" s="7" t="s">
        <v>3</v>
      </c>
      <c r="B566" s="10" t="s">
        <v>504</v>
      </c>
      <c r="C566" s="6"/>
    </row>
    <row r="567">
      <c r="A567" s="7" t="s">
        <v>3</v>
      </c>
      <c r="B567" s="10" t="s">
        <v>505</v>
      </c>
      <c r="C567" s="6"/>
    </row>
    <row r="568">
      <c r="A568" s="7" t="s">
        <v>5</v>
      </c>
      <c r="B568" s="10" t="s">
        <v>506</v>
      </c>
      <c r="C568" s="6"/>
    </row>
    <row r="569">
      <c r="A569" s="7" t="s">
        <v>5</v>
      </c>
      <c r="B569" s="10" t="s">
        <v>507</v>
      </c>
      <c r="C569" s="6"/>
    </row>
    <row r="570">
      <c r="A570" s="7" t="s">
        <v>3</v>
      </c>
      <c r="B570" s="7" t="s">
        <v>508</v>
      </c>
      <c r="C570" s="6"/>
    </row>
    <row r="571">
      <c r="A571" s="7" t="s">
        <v>3</v>
      </c>
      <c r="B571" s="7" t="s">
        <v>509</v>
      </c>
      <c r="C571" s="6"/>
    </row>
    <row r="572">
      <c r="A572" s="7" t="s">
        <v>5</v>
      </c>
      <c r="B572" s="7" t="s">
        <v>510</v>
      </c>
      <c r="C572" s="6"/>
    </row>
    <row r="573">
      <c r="A573" s="7" t="s">
        <v>5</v>
      </c>
      <c r="B573" s="7" t="s">
        <v>511</v>
      </c>
      <c r="C573" s="6"/>
    </row>
    <row r="574">
      <c r="A574" s="7" t="s">
        <v>3</v>
      </c>
      <c r="B574" s="7" t="s">
        <v>512</v>
      </c>
      <c r="C574" s="6"/>
    </row>
    <row r="575">
      <c r="A575" s="7" t="s">
        <v>5</v>
      </c>
      <c r="B575" s="7" t="s">
        <v>513</v>
      </c>
      <c r="C575" s="6"/>
    </row>
    <row r="576">
      <c r="A576" s="7" t="s">
        <v>5</v>
      </c>
      <c r="B576" s="7" t="s">
        <v>514</v>
      </c>
      <c r="C576" s="6"/>
    </row>
    <row r="577">
      <c r="A577" s="7" t="s">
        <v>5</v>
      </c>
      <c r="B577" s="7" t="s">
        <v>515</v>
      </c>
      <c r="C577" s="6"/>
    </row>
    <row r="578">
      <c r="A578" s="7" t="s">
        <v>3</v>
      </c>
      <c r="B578" s="7" t="s">
        <v>516</v>
      </c>
      <c r="C578" s="6"/>
    </row>
    <row r="579">
      <c r="A579" s="7" t="s">
        <v>3</v>
      </c>
      <c r="B579" s="10" t="s">
        <v>517</v>
      </c>
      <c r="C579" s="6"/>
    </row>
    <row r="580">
      <c r="A580" s="7" t="s">
        <v>5</v>
      </c>
      <c r="B580" s="10" t="s">
        <v>518</v>
      </c>
      <c r="C580" s="6"/>
    </row>
    <row r="581">
      <c r="A581" s="7" t="s">
        <v>5</v>
      </c>
      <c r="B581" s="10" t="s">
        <v>379</v>
      </c>
      <c r="C581" s="6"/>
    </row>
    <row r="582">
      <c r="A582" s="7" t="s">
        <v>3</v>
      </c>
      <c r="B582" s="10" t="s">
        <v>519</v>
      </c>
      <c r="C582" s="6"/>
    </row>
    <row r="583">
      <c r="A583" s="7" t="s">
        <v>3</v>
      </c>
      <c r="B583" s="10" t="s">
        <v>520</v>
      </c>
      <c r="C583" s="6"/>
    </row>
    <row r="584">
      <c r="A584" s="7" t="s">
        <v>5</v>
      </c>
      <c r="B584" s="10" t="s">
        <v>521</v>
      </c>
      <c r="C584" s="6"/>
    </row>
    <row r="585">
      <c r="A585" s="7" t="s">
        <v>5</v>
      </c>
      <c r="B585" s="10" t="s">
        <v>522</v>
      </c>
      <c r="C585" s="6"/>
    </row>
    <row r="586">
      <c r="A586" s="7" t="s">
        <v>5</v>
      </c>
      <c r="B586" s="10" t="s">
        <v>523</v>
      </c>
      <c r="C586" s="6"/>
    </row>
    <row r="587">
      <c r="A587" s="7" t="s">
        <v>524</v>
      </c>
      <c r="B587" s="10" t="s">
        <v>525</v>
      </c>
      <c r="C587" s="6"/>
    </row>
    <row r="588">
      <c r="A588" s="10" t="s">
        <v>3</v>
      </c>
      <c r="B588" s="10" t="s">
        <v>344</v>
      </c>
      <c r="C588" s="6"/>
    </row>
    <row r="589">
      <c r="A589" s="10" t="s">
        <v>5</v>
      </c>
      <c r="B589" s="10" t="s">
        <v>526</v>
      </c>
      <c r="C589" s="6"/>
    </row>
    <row r="590">
      <c r="A590" s="10" t="s">
        <v>3</v>
      </c>
      <c r="B590" s="10" t="s">
        <v>527</v>
      </c>
      <c r="C590" s="6"/>
    </row>
    <row r="591">
      <c r="A591" s="10" t="s">
        <v>5</v>
      </c>
      <c r="B591" s="10" t="s">
        <v>528</v>
      </c>
      <c r="C591" s="6"/>
    </row>
    <row r="592">
      <c r="A592" s="7" t="s">
        <v>3</v>
      </c>
      <c r="B592" s="10" t="s">
        <v>529</v>
      </c>
      <c r="C592" s="6"/>
    </row>
    <row r="593">
      <c r="A593" s="7" t="s">
        <v>3</v>
      </c>
      <c r="B593" s="10" t="s">
        <v>530</v>
      </c>
      <c r="C593" s="6"/>
    </row>
    <row r="594">
      <c r="A594" s="7" t="s">
        <v>5</v>
      </c>
      <c r="B594" s="7" t="s">
        <v>531</v>
      </c>
      <c r="C594" s="6"/>
    </row>
    <row r="595">
      <c r="A595" s="7" t="s">
        <v>5</v>
      </c>
      <c r="B595" s="7" t="s">
        <v>532</v>
      </c>
      <c r="C595" s="6"/>
    </row>
    <row r="596">
      <c r="A596" s="7" t="s">
        <v>5</v>
      </c>
      <c r="B596" s="7" t="s">
        <v>533</v>
      </c>
      <c r="C596" s="6"/>
    </row>
    <row r="597">
      <c r="A597" s="7" t="s">
        <v>3</v>
      </c>
      <c r="B597" s="7" t="s">
        <v>534</v>
      </c>
      <c r="C597" s="6"/>
    </row>
    <row r="598">
      <c r="A598" s="7" t="s">
        <v>5</v>
      </c>
      <c r="B598" s="7" t="s">
        <v>535</v>
      </c>
      <c r="C598" s="6"/>
    </row>
    <row r="599">
      <c r="A599" s="7" t="s">
        <v>5</v>
      </c>
      <c r="B599" s="7" t="s">
        <v>536</v>
      </c>
      <c r="C599" s="6"/>
    </row>
    <row r="600">
      <c r="A600" s="7" t="s">
        <v>537</v>
      </c>
      <c r="B600" s="7" t="s">
        <v>538</v>
      </c>
      <c r="C600" s="6"/>
    </row>
    <row r="601">
      <c r="A601" s="10" t="s">
        <v>3</v>
      </c>
      <c r="B601" s="7" t="s">
        <v>539</v>
      </c>
      <c r="C601" s="6"/>
    </row>
    <row r="602">
      <c r="A602" s="10" t="s">
        <v>5</v>
      </c>
      <c r="B602" s="7" t="s">
        <v>540</v>
      </c>
      <c r="C602" s="6"/>
    </row>
    <row r="603">
      <c r="A603" s="10" t="s">
        <v>3</v>
      </c>
      <c r="B603" s="7" t="s">
        <v>541</v>
      </c>
      <c r="C603" s="6"/>
    </row>
    <row r="604">
      <c r="A604" s="10" t="s">
        <v>5</v>
      </c>
      <c r="B604" s="10" t="s">
        <v>542</v>
      </c>
      <c r="C604" s="6"/>
    </row>
    <row r="605">
      <c r="A605" s="10" t="s">
        <v>524</v>
      </c>
      <c r="B605" s="10" t="s">
        <v>543</v>
      </c>
      <c r="C605" s="6"/>
    </row>
    <row r="606">
      <c r="A606" s="10" t="s">
        <v>544</v>
      </c>
      <c r="B606" s="10" t="s">
        <v>545</v>
      </c>
      <c r="C606" s="6"/>
    </row>
    <row r="607">
      <c r="A607" s="13" t="s">
        <v>546</v>
      </c>
      <c r="B607" s="10" t="s">
        <v>547</v>
      </c>
      <c r="C607" s="6"/>
    </row>
    <row r="608">
      <c r="A608" s="13" t="s">
        <v>548</v>
      </c>
      <c r="B608" s="10" t="s">
        <v>549</v>
      </c>
      <c r="C608" s="6"/>
    </row>
    <row r="609">
      <c r="A609" s="13" t="s">
        <v>546</v>
      </c>
      <c r="B609" s="10" t="s">
        <v>547</v>
      </c>
      <c r="C609" s="6"/>
    </row>
    <row r="610">
      <c r="A610" s="13" t="s">
        <v>548</v>
      </c>
      <c r="B610" s="10" t="s">
        <v>550</v>
      </c>
      <c r="C610" s="6"/>
    </row>
    <row r="611">
      <c r="A611" s="13" t="s">
        <v>546</v>
      </c>
      <c r="B611" s="10" t="s">
        <v>551</v>
      </c>
      <c r="C611" s="6"/>
    </row>
    <row r="612">
      <c r="A612" s="13" t="s">
        <v>548</v>
      </c>
      <c r="B612" s="10" t="s">
        <v>552</v>
      </c>
      <c r="C612" s="6"/>
    </row>
    <row r="613">
      <c r="A613" s="13" t="s">
        <v>553</v>
      </c>
      <c r="B613" s="10" t="s">
        <v>554</v>
      </c>
      <c r="C613" s="6"/>
    </row>
    <row r="614">
      <c r="A614" s="13" t="s">
        <v>546</v>
      </c>
      <c r="B614" s="10" t="s">
        <v>547</v>
      </c>
      <c r="C614" s="6"/>
    </row>
    <row r="615">
      <c r="A615" s="13" t="s">
        <v>548</v>
      </c>
      <c r="B615" s="7" t="s">
        <v>550</v>
      </c>
      <c r="C615" s="6"/>
    </row>
    <row r="616">
      <c r="A616" s="7" t="s">
        <v>3</v>
      </c>
      <c r="B616" s="7" t="s">
        <v>555</v>
      </c>
      <c r="C616" s="6"/>
    </row>
    <row r="617">
      <c r="A617" s="7" t="s">
        <v>3</v>
      </c>
      <c r="B617" s="7" t="s">
        <v>556</v>
      </c>
      <c r="C617" s="6"/>
    </row>
    <row r="618">
      <c r="A618" s="7" t="s">
        <v>5</v>
      </c>
      <c r="B618" s="7" t="s">
        <v>557</v>
      </c>
      <c r="C618" s="6"/>
    </row>
    <row r="619">
      <c r="A619" s="7" t="s">
        <v>5</v>
      </c>
      <c r="B619" s="7" t="s">
        <v>392</v>
      </c>
      <c r="C619" s="6"/>
    </row>
    <row r="620">
      <c r="A620" s="7" t="s">
        <v>3</v>
      </c>
      <c r="B620" s="7" t="s">
        <v>558</v>
      </c>
      <c r="C620" s="6"/>
    </row>
    <row r="621">
      <c r="A621" s="7" t="s">
        <v>5</v>
      </c>
      <c r="B621" s="7" t="s">
        <v>559</v>
      </c>
      <c r="C621" s="6"/>
    </row>
    <row r="622">
      <c r="A622" s="7" t="s">
        <v>5</v>
      </c>
      <c r="B622" s="7" t="s">
        <v>560</v>
      </c>
      <c r="C622" s="6"/>
    </row>
    <row r="623">
      <c r="A623" s="7" t="s">
        <v>3</v>
      </c>
      <c r="B623" s="7" t="s">
        <v>561</v>
      </c>
      <c r="C623" s="6"/>
    </row>
    <row r="624">
      <c r="A624" s="7" t="s">
        <v>5</v>
      </c>
      <c r="B624" s="7" t="s">
        <v>562</v>
      </c>
      <c r="C624" s="6"/>
    </row>
    <row r="625">
      <c r="A625" s="7" t="s">
        <v>5</v>
      </c>
      <c r="B625" s="7" t="s">
        <v>563</v>
      </c>
      <c r="C625" s="6"/>
    </row>
    <row r="626">
      <c r="A626" s="10" t="s">
        <v>3</v>
      </c>
      <c r="B626" s="7" t="s">
        <v>564</v>
      </c>
      <c r="C626" s="6"/>
    </row>
    <row r="627">
      <c r="A627" s="10" t="s">
        <v>5</v>
      </c>
      <c r="B627" s="7" t="s">
        <v>565</v>
      </c>
      <c r="C627" s="6"/>
    </row>
    <row r="628">
      <c r="A628" s="10" t="s">
        <v>3</v>
      </c>
      <c r="B628" s="7" t="s">
        <v>56</v>
      </c>
      <c r="C628" s="6"/>
    </row>
    <row r="629">
      <c r="A629" s="10" t="s">
        <v>5</v>
      </c>
      <c r="B629" s="7" t="s">
        <v>566</v>
      </c>
      <c r="C629" s="6"/>
    </row>
    <row r="630">
      <c r="A630" s="10" t="s">
        <v>3</v>
      </c>
      <c r="B630" s="7" t="s">
        <v>567</v>
      </c>
      <c r="C630" s="6"/>
    </row>
    <row r="631">
      <c r="A631" s="10" t="s">
        <v>5</v>
      </c>
      <c r="B631" s="7" t="s">
        <v>568</v>
      </c>
      <c r="C631" s="6"/>
    </row>
    <row r="632">
      <c r="A632" s="10" t="s">
        <v>3</v>
      </c>
      <c r="B632" s="7" t="s">
        <v>569</v>
      </c>
      <c r="C632" s="6"/>
    </row>
    <row r="633">
      <c r="A633" s="10" t="s">
        <v>5</v>
      </c>
      <c r="B633" s="7" t="s">
        <v>570</v>
      </c>
      <c r="C633" s="6"/>
    </row>
    <row r="634">
      <c r="A634" s="10" t="s">
        <v>544</v>
      </c>
      <c r="B634" s="7" t="s">
        <v>571</v>
      </c>
      <c r="C634" s="6"/>
    </row>
    <row r="635">
      <c r="A635" s="10" t="s">
        <v>3</v>
      </c>
      <c r="B635" s="7" t="s">
        <v>572</v>
      </c>
      <c r="C635" s="6"/>
    </row>
    <row r="636">
      <c r="A636" s="10" t="s">
        <v>5</v>
      </c>
      <c r="B636" s="7" t="s">
        <v>573</v>
      </c>
      <c r="C636" s="6"/>
    </row>
    <row r="637">
      <c r="A637" s="7" t="s">
        <v>3</v>
      </c>
      <c r="B637" s="7" t="s">
        <v>574</v>
      </c>
      <c r="C637" s="6"/>
    </row>
    <row r="638">
      <c r="A638" s="7" t="s">
        <v>3</v>
      </c>
      <c r="B638" s="10" t="s">
        <v>575</v>
      </c>
      <c r="C638" s="6"/>
    </row>
    <row r="639">
      <c r="A639" s="7" t="s">
        <v>5</v>
      </c>
      <c r="B639" s="10" t="s">
        <v>576</v>
      </c>
      <c r="C639" s="6"/>
    </row>
    <row r="640">
      <c r="A640" s="7" t="s">
        <v>5</v>
      </c>
      <c r="B640" s="10" t="s">
        <v>577</v>
      </c>
      <c r="C640" s="6"/>
    </row>
    <row r="641">
      <c r="A641" s="7" t="s">
        <v>3</v>
      </c>
      <c r="B641" s="10" t="s">
        <v>578</v>
      </c>
      <c r="C641" s="6"/>
    </row>
    <row r="642">
      <c r="A642" s="7" t="s">
        <v>5</v>
      </c>
      <c r="B642" s="10" t="s">
        <v>579</v>
      </c>
      <c r="C642" s="6"/>
    </row>
    <row r="643">
      <c r="A643" s="7" t="s">
        <v>5</v>
      </c>
      <c r="B643" s="10" t="s">
        <v>580</v>
      </c>
      <c r="C643" s="6"/>
    </row>
    <row r="644">
      <c r="A644" s="7" t="s">
        <v>5</v>
      </c>
      <c r="B644" s="10" t="s">
        <v>581</v>
      </c>
      <c r="C644" s="6"/>
    </row>
    <row r="645">
      <c r="A645" s="7" t="s">
        <v>5</v>
      </c>
      <c r="B645" s="10" t="s">
        <v>582</v>
      </c>
      <c r="C645" s="6"/>
    </row>
    <row r="646">
      <c r="A646" s="7" t="s">
        <v>3</v>
      </c>
      <c r="B646" s="10" t="s">
        <v>583</v>
      </c>
      <c r="C646" s="6"/>
    </row>
    <row r="647">
      <c r="A647" s="7" t="s">
        <v>3</v>
      </c>
      <c r="B647" s="10" t="s">
        <v>584</v>
      </c>
      <c r="C647" s="6"/>
    </row>
    <row r="648">
      <c r="A648" s="7" t="s">
        <v>5</v>
      </c>
      <c r="B648" s="7" t="s">
        <v>585</v>
      </c>
      <c r="C648" s="6"/>
    </row>
    <row r="649">
      <c r="A649" s="7" t="s">
        <v>5</v>
      </c>
      <c r="B649" s="7" t="s">
        <v>587</v>
      </c>
      <c r="C649" s="6"/>
    </row>
    <row r="650">
      <c r="A650" s="7" t="s">
        <v>3</v>
      </c>
      <c r="B650" s="7" t="s">
        <v>364</v>
      </c>
      <c r="C650" s="6"/>
    </row>
    <row r="651">
      <c r="A651" s="7" t="s">
        <v>3</v>
      </c>
      <c r="B651" s="7" t="s">
        <v>590</v>
      </c>
      <c r="C651" s="6"/>
    </row>
    <row r="652">
      <c r="A652" s="7" t="s">
        <v>5</v>
      </c>
      <c r="B652" s="7" t="s">
        <v>591</v>
      </c>
      <c r="C652" s="6"/>
    </row>
    <row r="653">
      <c r="A653" s="7" t="s">
        <v>5</v>
      </c>
      <c r="B653" s="7" t="s">
        <v>592</v>
      </c>
      <c r="C653" s="6"/>
    </row>
    <row r="654">
      <c r="A654" s="7" t="s">
        <v>5</v>
      </c>
      <c r="B654" s="7" t="s">
        <v>567</v>
      </c>
      <c r="C654" s="6"/>
    </row>
    <row r="655">
      <c r="A655" s="7" t="s">
        <v>5</v>
      </c>
      <c r="B655" s="7" t="s">
        <v>593</v>
      </c>
      <c r="C655" s="6"/>
    </row>
    <row r="656">
      <c r="A656" s="7" t="s">
        <v>3</v>
      </c>
      <c r="B656" s="7" t="s">
        <v>594</v>
      </c>
      <c r="C656" s="6"/>
    </row>
    <row r="657">
      <c r="A657" s="7" t="s">
        <v>3</v>
      </c>
      <c r="B657" s="7" t="s">
        <v>595</v>
      </c>
      <c r="C657" s="6"/>
    </row>
    <row r="658">
      <c r="A658" s="7" t="s">
        <v>5</v>
      </c>
      <c r="B658" s="7" t="s">
        <v>596</v>
      </c>
      <c r="C658" s="6"/>
    </row>
    <row r="659">
      <c r="A659" s="7" t="s">
        <v>5</v>
      </c>
      <c r="B659" s="7" t="s">
        <v>597</v>
      </c>
      <c r="C659" s="6"/>
    </row>
    <row r="660">
      <c r="A660" s="10" t="s">
        <v>3</v>
      </c>
      <c r="B660" s="7" t="s">
        <v>33</v>
      </c>
      <c r="C660" s="6"/>
    </row>
    <row r="661">
      <c r="A661" s="10" t="s">
        <v>5</v>
      </c>
      <c r="B661" s="7" t="s">
        <v>598</v>
      </c>
      <c r="C661" s="6"/>
    </row>
    <row r="662">
      <c r="A662" s="10" t="s">
        <v>5</v>
      </c>
      <c r="B662" s="7" t="s">
        <v>599</v>
      </c>
      <c r="C662" s="6"/>
    </row>
    <row r="663">
      <c r="A663" s="10" t="s">
        <v>3</v>
      </c>
      <c r="B663" s="7" t="s">
        <v>600</v>
      </c>
      <c r="C663" s="6"/>
    </row>
    <row r="664">
      <c r="A664" s="10" t="s">
        <v>5</v>
      </c>
      <c r="B664" s="7" t="s">
        <v>393</v>
      </c>
      <c r="C664" s="6"/>
    </row>
    <row r="665">
      <c r="A665" s="10" t="s">
        <v>3</v>
      </c>
      <c r="B665" s="7" t="s">
        <v>601</v>
      </c>
      <c r="C665" s="6"/>
    </row>
    <row r="666">
      <c r="A666" s="10" t="s">
        <v>5</v>
      </c>
      <c r="B666" s="7" t="s">
        <v>602</v>
      </c>
      <c r="C666" s="6"/>
    </row>
    <row r="667">
      <c r="A667" s="10" t="s">
        <v>3</v>
      </c>
      <c r="B667" s="7" t="s">
        <v>603</v>
      </c>
      <c r="C667" s="6"/>
    </row>
    <row r="668">
      <c r="A668" s="10" t="s">
        <v>5</v>
      </c>
      <c r="B668" s="7" t="s">
        <v>604</v>
      </c>
      <c r="C668" s="6"/>
    </row>
    <row r="669">
      <c r="A669" s="10" t="s">
        <v>544</v>
      </c>
      <c r="B669" s="7" t="s">
        <v>341</v>
      </c>
      <c r="C669" s="6"/>
    </row>
    <row r="670">
      <c r="A670" s="7" t="s">
        <v>3</v>
      </c>
      <c r="B670" s="7" t="s">
        <v>605</v>
      </c>
      <c r="C670" s="6"/>
    </row>
    <row r="671">
      <c r="A671" s="7" t="s">
        <v>3</v>
      </c>
      <c r="B671" s="10" t="s">
        <v>606</v>
      </c>
      <c r="C671" s="6"/>
    </row>
    <row r="672">
      <c r="A672" s="7" t="s">
        <v>5</v>
      </c>
      <c r="B672" s="10" t="s">
        <v>607</v>
      </c>
      <c r="C672" s="6"/>
    </row>
    <row r="673">
      <c r="A673" s="7" t="s">
        <v>5</v>
      </c>
      <c r="B673" s="12" t="s">
        <v>608</v>
      </c>
      <c r="C673" s="6"/>
    </row>
    <row r="674">
      <c r="A674" s="7" t="s">
        <v>5</v>
      </c>
      <c r="B674" s="12" t="s">
        <v>609</v>
      </c>
      <c r="C674" s="6"/>
    </row>
    <row r="675">
      <c r="A675" s="7" t="s">
        <v>3</v>
      </c>
      <c r="B675" s="12" t="s">
        <v>610</v>
      </c>
      <c r="C675" s="6"/>
    </row>
    <row r="676">
      <c r="A676" s="7" t="s">
        <v>5</v>
      </c>
      <c r="B676" s="12" t="s">
        <v>611</v>
      </c>
      <c r="C676" s="6"/>
    </row>
    <row r="677">
      <c r="A677" s="7" t="s">
        <v>5</v>
      </c>
      <c r="B677" s="12" t="s">
        <v>612</v>
      </c>
      <c r="C677" s="6"/>
    </row>
    <row r="678">
      <c r="A678" s="7" t="s">
        <v>3</v>
      </c>
      <c r="B678" s="12" t="s">
        <v>613</v>
      </c>
      <c r="C678" s="6"/>
    </row>
    <row r="679">
      <c r="A679" s="7" t="s">
        <v>5</v>
      </c>
      <c r="B679" s="12" t="s">
        <v>614</v>
      </c>
      <c r="C679" s="6"/>
    </row>
    <row r="680">
      <c r="A680" s="7" t="s">
        <v>5</v>
      </c>
      <c r="B680" s="12" t="s">
        <v>615</v>
      </c>
      <c r="C680" s="6"/>
    </row>
    <row r="681">
      <c r="A681" s="7" t="s">
        <v>3</v>
      </c>
      <c r="B681" s="12" t="s">
        <v>616</v>
      </c>
      <c r="C681" s="6"/>
    </row>
    <row r="682">
      <c r="A682" s="7" t="s">
        <v>5</v>
      </c>
      <c r="B682" s="12" t="s">
        <v>618</v>
      </c>
      <c r="C682" s="6"/>
    </row>
    <row r="683">
      <c r="A683" s="7" t="s">
        <v>5</v>
      </c>
      <c r="B683" s="12" t="s">
        <v>619</v>
      </c>
      <c r="C683" s="6"/>
    </row>
    <row r="684">
      <c r="A684" s="7" t="s">
        <v>3</v>
      </c>
      <c r="B684" s="12" t="s">
        <v>620</v>
      </c>
      <c r="C684" s="6"/>
    </row>
    <row r="685">
      <c r="A685" s="7" t="s">
        <v>5</v>
      </c>
      <c r="B685" s="7" t="s">
        <v>621</v>
      </c>
      <c r="C685" s="6"/>
    </row>
    <row r="686">
      <c r="A686" s="7" t="s">
        <v>5</v>
      </c>
      <c r="B686" s="7" t="s">
        <v>622</v>
      </c>
      <c r="C686" s="6"/>
    </row>
    <row r="687">
      <c r="A687" s="7" t="s">
        <v>3</v>
      </c>
      <c r="B687" s="7" t="s">
        <v>623</v>
      </c>
      <c r="C687" s="6"/>
    </row>
    <row r="688">
      <c r="A688" s="7" t="s">
        <v>3</v>
      </c>
      <c r="B688" s="7" t="s">
        <v>74</v>
      </c>
      <c r="C688" s="6"/>
    </row>
    <row r="689">
      <c r="A689" s="7" t="s">
        <v>5</v>
      </c>
      <c r="B689" s="7" t="s">
        <v>45</v>
      </c>
      <c r="C689" s="6"/>
    </row>
    <row r="690">
      <c r="A690" s="7" t="s">
        <v>5</v>
      </c>
      <c r="B690" s="7" t="s">
        <v>624</v>
      </c>
      <c r="C690" s="6"/>
    </row>
    <row r="691">
      <c r="A691" s="7" t="s">
        <v>3</v>
      </c>
      <c r="B691" s="7" t="s">
        <v>625</v>
      </c>
      <c r="C691" s="6"/>
    </row>
    <row r="692">
      <c r="A692" s="7" t="s">
        <v>5</v>
      </c>
      <c r="B692" s="7" t="s">
        <v>626</v>
      </c>
      <c r="C692" s="6"/>
    </row>
    <row r="693">
      <c r="A693" s="10" t="s">
        <v>3</v>
      </c>
      <c r="B693" s="7" t="s">
        <v>627</v>
      </c>
      <c r="C693" s="6"/>
    </row>
    <row r="694">
      <c r="A694" s="10" t="s">
        <v>5</v>
      </c>
      <c r="B694" s="7" t="s">
        <v>628</v>
      </c>
      <c r="C694" s="6"/>
    </row>
    <row r="695">
      <c r="A695" s="7" t="s">
        <v>3</v>
      </c>
      <c r="B695" s="7" t="s">
        <v>629</v>
      </c>
      <c r="C695" s="6"/>
    </row>
    <row r="696">
      <c r="A696" s="7" t="s">
        <v>5</v>
      </c>
      <c r="B696" s="7" t="s">
        <v>386</v>
      </c>
      <c r="C696" s="6"/>
    </row>
    <row r="697">
      <c r="A697" s="7" t="s">
        <v>544</v>
      </c>
      <c r="B697" s="7" t="s">
        <v>630</v>
      </c>
      <c r="C697" s="6"/>
    </row>
    <row r="698">
      <c r="A698" s="7" t="s">
        <v>3</v>
      </c>
      <c r="B698" s="7" t="s">
        <v>631</v>
      </c>
      <c r="C698" s="6"/>
    </row>
    <row r="699">
      <c r="A699" s="7" t="s">
        <v>3</v>
      </c>
      <c r="B699" s="10" t="s">
        <v>632</v>
      </c>
      <c r="C699" s="6"/>
    </row>
    <row r="700">
      <c r="A700" s="7" t="s">
        <v>5</v>
      </c>
      <c r="B700" s="10" t="s">
        <v>633</v>
      </c>
      <c r="C700" s="6"/>
    </row>
    <row r="701">
      <c r="A701" s="7" t="s">
        <v>5</v>
      </c>
      <c r="B701" s="10" t="s">
        <v>634</v>
      </c>
      <c r="C701" s="6"/>
    </row>
    <row r="702">
      <c r="A702" s="7" t="s">
        <v>5</v>
      </c>
      <c r="B702" s="10" t="s">
        <v>635</v>
      </c>
      <c r="C702" s="6"/>
    </row>
    <row r="703">
      <c r="A703" s="7" t="s">
        <v>3</v>
      </c>
      <c r="B703" s="7" t="s">
        <v>636</v>
      </c>
      <c r="C703" s="6"/>
    </row>
    <row r="704">
      <c r="A704" s="7" t="s">
        <v>3</v>
      </c>
      <c r="B704" s="7" t="s">
        <v>637</v>
      </c>
      <c r="C704" s="6"/>
    </row>
    <row r="705">
      <c r="A705" s="7" t="s">
        <v>5</v>
      </c>
      <c r="B705" s="7" t="s">
        <v>638</v>
      </c>
      <c r="C705" s="6"/>
    </row>
    <row r="706">
      <c r="A706" s="7" t="s">
        <v>5</v>
      </c>
      <c r="B706" s="7" t="s">
        <v>639</v>
      </c>
      <c r="C706" s="6"/>
    </row>
    <row r="707">
      <c r="A707" s="7" t="s">
        <v>3</v>
      </c>
      <c r="B707" s="7" t="s">
        <v>640</v>
      </c>
      <c r="C707" s="6"/>
    </row>
    <row r="708">
      <c r="A708" s="7" t="s">
        <v>5</v>
      </c>
      <c r="B708" s="7" t="s">
        <v>641</v>
      </c>
      <c r="C708" s="6"/>
    </row>
    <row r="709">
      <c r="A709" s="7" t="s">
        <v>5</v>
      </c>
      <c r="B709" s="7" t="s">
        <v>642</v>
      </c>
      <c r="C709" s="6"/>
    </row>
    <row r="710">
      <c r="A710" s="7"/>
      <c r="B710" s="10"/>
      <c r="C710" s="6"/>
    </row>
    <row r="711">
      <c r="A711" s="7"/>
      <c r="B711" s="10"/>
      <c r="C711" s="6"/>
    </row>
    <row r="712">
      <c r="A712" s="7"/>
      <c r="B712" s="10"/>
      <c r="C712" s="6"/>
    </row>
    <row r="713">
      <c r="A713" s="7"/>
      <c r="B713" s="10"/>
      <c r="C713" s="6"/>
    </row>
    <row r="714">
      <c r="A714" s="7"/>
      <c r="B714" s="7"/>
      <c r="C714" s="6"/>
    </row>
    <row r="715">
      <c r="A715" s="7"/>
      <c r="B715" s="7"/>
      <c r="C715" s="6"/>
    </row>
    <row r="716">
      <c r="A716" s="7" t="s">
        <v>3</v>
      </c>
      <c r="B716" s="7" t="s">
        <v>627</v>
      </c>
      <c r="C716" s="6"/>
    </row>
    <row r="717">
      <c r="A717" s="7" t="s">
        <v>3</v>
      </c>
      <c r="B717" s="7" t="s">
        <v>643</v>
      </c>
      <c r="C717" s="6"/>
    </row>
    <row r="718">
      <c r="A718" s="7" t="s">
        <v>5</v>
      </c>
      <c r="B718" s="7" t="s">
        <v>479</v>
      </c>
      <c r="C718" s="6"/>
    </row>
    <row r="719">
      <c r="A719" s="7" t="s">
        <v>5</v>
      </c>
      <c r="B719" s="7" t="s">
        <v>644</v>
      </c>
      <c r="C719" s="6"/>
    </row>
    <row r="720">
      <c r="A720" s="7" t="s">
        <v>3</v>
      </c>
      <c r="B720" s="7" t="s">
        <v>645</v>
      </c>
      <c r="C720" s="6"/>
    </row>
    <row r="721">
      <c r="A721" s="7" t="s">
        <v>5</v>
      </c>
      <c r="B721" s="7" t="s">
        <v>646</v>
      </c>
      <c r="C721" s="6"/>
    </row>
    <row r="722">
      <c r="A722" s="7" t="s">
        <v>5</v>
      </c>
      <c r="B722" s="7" t="s">
        <v>647</v>
      </c>
      <c r="C722" s="6"/>
    </row>
    <row r="723">
      <c r="A723" s="7" t="s">
        <v>3</v>
      </c>
      <c r="B723" s="7" t="s">
        <v>648</v>
      </c>
      <c r="C723" s="6"/>
    </row>
    <row r="724">
      <c r="A724" s="7" t="s">
        <v>3</v>
      </c>
      <c r="B724" s="7" t="s">
        <v>649</v>
      </c>
      <c r="C724" s="6"/>
    </row>
    <row r="725">
      <c r="A725" s="7" t="s">
        <v>5</v>
      </c>
      <c r="B725" s="7" t="s">
        <v>650</v>
      </c>
      <c r="C725" s="6"/>
    </row>
    <row r="726">
      <c r="A726" s="7" t="s">
        <v>5</v>
      </c>
      <c r="B726" s="7" t="s">
        <v>651</v>
      </c>
      <c r="C726" s="6"/>
    </row>
    <row r="727">
      <c r="A727" s="10" t="s">
        <v>3</v>
      </c>
      <c r="B727" s="7" t="s">
        <v>652</v>
      </c>
      <c r="C727" s="6"/>
    </row>
    <row r="728">
      <c r="A728" s="10" t="s">
        <v>5</v>
      </c>
      <c r="B728" s="7" t="s">
        <v>653</v>
      </c>
      <c r="C728" s="6"/>
    </row>
    <row r="729">
      <c r="A729" s="10" t="s">
        <v>3</v>
      </c>
      <c r="B729" s="7" t="s">
        <v>60</v>
      </c>
      <c r="C729" s="6"/>
    </row>
    <row r="730">
      <c r="A730" s="10" t="s">
        <v>5</v>
      </c>
      <c r="B730" s="7" t="s">
        <v>654</v>
      </c>
      <c r="C730" s="6"/>
    </row>
    <row r="731">
      <c r="A731" s="7" t="s">
        <v>3</v>
      </c>
      <c r="B731" s="7" t="s">
        <v>655</v>
      </c>
      <c r="C731" s="6"/>
    </row>
    <row r="732">
      <c r="A732" s="7" t="s">
        <v>5</v>
      </c>
      <c r="B732" s="7" t="s">
        <v>656</v>
      </c>
      <c r="C732" s="6"/>
    </row>
    <row r="733">
      <c r="A733" s="7" t="s">
        <v>5</v>
      </c>
      <c r="B733" s="7" t="s">
        <v>657</v>
      </c>
      <c r="C733" s="6"/>
    </row>
    <row r="734">
      <c r="A734" s="7" t="s">
        <v>3</v>
      </c>
      <c r="B734" s="7" t="s">
        <v>658</v>
      </c>
      <c r="C734" s="8" t="s">
        <v>28</v>
      </c>
    </row>
    <row r="735">
      <c r="A735" s="7" t="s">
        <v>3</v>
      </c>
      <c r="B735" s="7" t="s">
        <v>517</v>
      </c>
      <c r="C735" s="6"/>
    </row>
    <row r="736">
      <c r="A736" s="7" t="s">
        <v>5</v>
      </c>
      <c r="B736" s="7" t="s">
        <v>659</v>
      </c>
      <c r="C736" s="6"/>
    </row>
    <row r="737">
      <c r="A737" s="7" t="s">
        <v>5</v>
      </c>
      <c r="B737" s="7" t="s">
        <v>571</v>
      </c>
      <c r="C737" s="6"/>
    </row>
    <row r="738">
      <c r="A738" s="10" t="s">
        <v>3</v>
      </c>
      <c r="B738" s="7" t="s">
        <v>660</v>
      </c>
      <c r="C738" s="6"/>
    </row>
    <row r="739">
      <c r="A739" s="10" t="s">
        <v>5</v>
      </c>
      <c r="B739" s="7" t="s">
        <v>661</v>
      </c>
      <c r="C739" s="6"/>
    </row>
    <row r="740">
      <c r="A740" s="10" t="s">
        <v>3</v>
      </c>
      <c r="B740" s="7" t="s">
        <v>662</v>
      </c>
      <c r="C740" s="6"/>
    </row>
    <row r="741">
      <c r="A741" s="10" t="s">
        <v>5</v>
      </c>
      <c r="B741" s="7" t="s">
        <v>663</v>
      </c>
      <c r="C741" s="6"/>
    </row>
    <row r="742">
      <c r="A742" s="7" t="s">
        <v>3</v>
      </c>
      <c r="B742" s="12" t="s">
        <v>664</v>
      </c>
      <c r="C742" s="6"/>
    </row>
    <row r="743">
      <c r="A743" s="7" t="s">
        <v>3</v>
      </c>
      <c r="B743" s="12" t="s">
        <v>665</v>
      </c>
      <c r="C743" s="6"/>
    </row>
    <row r="744">
      <c r="A744" s="7" t="s">
        <v>5</v>
      </c>
      <c r="B744" s="12" t="s">
        <v>666</v>
      </c>
      <c r="C744" s="6"/>
    </row>
    <row r="745">
      <c r="A745" s="7" t="s">
        <v>5</v>
      </c>
      <c r="B745" s="12" t="s">
        <v>667</v>
      </c>
      <c r="C745" s="6"/>
    </row>
    <row r="746">
      <c r="A746" s="7" t="s">
        <v>3</v>
      </c>
      <c r="B746" s="12" t="s">
        <v>499</v>
      </c>
      <c r="C746" s="6"/>
    </row>
    <row r="747">
      <c r="A747" s="7" t="s">
        <v>5</v>
      </c>
      <c r="B747" s="12" t="s">
        <v>668</v>
      </c>
      <c r="C747" s="6"/>
    </row>
    <row r="748">
      <c r="A748" s="7" t="s">
        <v>5</v>
      </c>
      <c r="B748" s="10" t="s">
        <v>669</v>
      </c>
      <c r="C748" s="6"/>
    </row>
    <row r="749">
      <c r="A749" s="7" t="s">
        <v>3</v>
      </c>
      <c r="B749" s="10" t="s">
        <v>286</v>
      </c>
      <c r="C749" s="6"/>
    </row>
    <row r="750">
      <c r="A750" s="7" t="s">
        <v>3</v>
      </c>
      <c r="B750" s="10" t="s">
        <v>285</v>
      </c>
      <c r="C750" s="6"/>
    </row>
    <row r="751">
      <c r="A751" s="7" t="s">
        <v>5</v>
      </c>
      <c r="B751" s="10" t="s">
        <v>279</v>
      </c>
      <c r="C751" s="6"/>
    </row>
    <row r="752">
      <c r="A752" s="7" t="s">
        <v>5</v>
      </c>
      <c r="B752" s="7" t="s">
        <v>288</v>
      </c>
      <c r="C752" s="6"/>
    </row>
    <row r="753">
      <c r="A753" s="7" t="s">
        <v>3</v>
      </c>
      <c r="B753" s="7" t="s">
        <v>670</v>
      </c>
      <c r="C753" s="6"/>
    </row>
    <row r="754">
      <c r="A754" s="7" t="s">
        <v>5</v>
      </c>
      <c r="B754" s="7" t="s">
        <v>671</v>
      </c>
      <c r="C754" s="6"/>
    </row>
    <row r="755">
      <c r="A755" s="7" t="s">
        <v>3</v>
      </c>
      <c r="B755" s="7" t="s">
        <v>495</v>
      </c>
      <c r="C755" s="6"/>
    </row>
    <row r="756">
      <c r="A756" s="7" t="s">
        <v>3</v>
      </c>
      <c r="B756" s="7" t="s">
        <v>101</v>
      </c>
      <c r="C756" s="6"/>
    </row>
    <row r="757">
      <c r="A757" s="7" t="s">
        <v>5</v>
      </c>
      <c r="B757" s="7" t="s">
        <v>435</v>
      </c>
      <c r="C757" s="6"/>
    </row>
    <row r="758">
      <c r="A758" s="7" t="s">
        <v>5</v>
      </c>
      <c r="B758" s="7" t="s">
        <v>100</v>
      </c>
      <c r="C758" s="6"/>
    </row>
    <row r="759">
      <c r="A759" s="7" t="s">
        <v>3</v>
      </c>
      <c r="B759" s="7" t="s">
        <v>672</v>
      </c>
      <c r="C759" s="6"/>
    </row>
    <row r="760">
      <c r="A760" s="7" t="s">
        <v>3</v>
      </c>
      <c r="B760" s="7" t="s">
        <v>37</v>
      </c>
      <c r="C760" s="6"/>
    </row>
    <row r="761">
      <c r="A761" s="7" t="s">
        <v>5</v>
      </c>
      <c r="B761" s="7" t="s">
        <v>39</v>
      </c>
      <c r="C761" s="6"/>
    </row>
    <row r="762">
      <c r="A762" s="7" t="s">
        <v>5</v>
      </c>
      <c r="B762" s="7" t="s">
        <v>27</v>
      </c>
      <c r="C762" s="6"/>
    </row>
    <row r="763">
      <c r="A763" s="7" t="s">
        <v>3</v>
      </c>
      <c r="B763" s="7" t="s">
        <v>673</v>
      </c>
      <c r="C763" s="6"/>
    </row>
    <row r="764">
      <c r="A764" s="7" t="s">
        <v>5</v>
      </c>
      <c r="B764" s="7" t="s">
        <v>674</v>
      </c>
      <c r="C764" s="6"/>
    </row>
    <row r="765">
      <c r="A765" s="7" t="s">
        <v>3</v>
      </c>
      <c r="B765" s="7" t="s">
        <v>675</v>
      </c>
      <c r="C765" s="6"/>
    </row>
    <row r="766">
      <c r="A766" s="7" t="s">
        <v>5</v>
      </c>
      <c r="B766" s="7" t="s">
        <v>676</v>
      </c>
      <c r="C766" s="6"/>
    </row>
    <row r="767">
      <c r="A767" s="7" t="s">
        <v>3</v>
      </c>
      <c r="B767" s="7" t="s">
        <v>677</v>
      </c>
      <c r="C767" s="6"/>
    </row>
    <row r="768">
      <c r="A768" s="7" t="s">
        <v>5</v>
      </c>
      <c r="B768" s="10" t="s">
        <v>678</v>
      </c>
      <c r="C768" s="6"/>
    </row>
    <row r="769">
      <c r="A769" s="7" t="s">
        <v>5</v>
      </c>
      <c r="B769" s="10" t="s">
        <v>292</v>
      </c>
      <c r="C769" s="6"/>
    </row>
    <row r="770">
      <c r="A770" s="7" t="s">
        <v>3</v>
      </c>
      <c r="B770" s="10" t="s">
        <v>679</v>
      </c>
      <c r="C770" s="6"/>
    </row>
    <row r="771">
      <c r="A771" s="7" t="s">
        <v>3</v>
      </c>
      <c r="B771" s="10" t="s">
        <v>680</v>
      </c>
      <c r="C771" s="6"/>
    </row>
    <row r="772">
      <c r="A772" s="12" t="s">
        <v>5</v>
      </c>
      <c r="B772" s="7" t="s">
        <v>681</v>
      </c>
      <c r="C772" s="6"/>
    </row>
    <row r="773">
      <c r="A773" s="12" t="s">
        <v>5</v>
      </c>
      <c r="B773" s="7" t="s">
        <v>682</v>
      </c>
      <c r="C773" s="6"/>
    </row>
    <row r="774">
      <c r="A774" s="12" t="s">
        <v>5</v>
      </c>
      <c r="B774" s="7" t="s">
        <v>683</v>
      </c>
      <c r="C774" s="6"/>
    </row>
    <row r="775">
      <c r="A775" s="12" t="s">
        <v>5</v>
      </c>
      <c r="B775" s="7" t="s">
        <v>684</v>
      </c>
      <c r="C775" s="6"/>
    </row>
    <row r="776">
      <c r="A776" s="10" t="s">
        <v>3</v>
      </c>
      <c r="B776" s="7" t="s">
        <v>685</v>
      </c>
      <c r="C776" s="6"/>
    </row>
    <row r="777">
      <c r="A777" s="10" t="s">
        <v>5</v>
      </c>
      <c r="B777" s="7" t="s">
        <v>686</v>
      </c>
      <c r="C777" s="6"/>
    </row>
    <row r="778">
      <c r="A778" s="10" t="s">
        <v>3</v>
      </c>
      <c r="B778" s="7" t="s">
        <v>327</v>
      </c>
      <c r="C778" s="6"/>
    </row>
    <row r="779">
      <c r="A779" s="10" t="s">
        <v>5</v>
      </c>
      <c r="B779" s="7" t="s">
        <v>687</v>
      </c>
      <c r="C779" s="6"/>
    </row>
    <row r="780">
      <c r="A780" s="7" t="s">
        <v>3</v>
      </c>
      <c r="B780" s="7" t="s">
        <v>688</v>
      </c>
      <c r="C780" s="6"/>
    </row>
    <row r="781">
      <c r="A781" s="12" t="s">
        <v>5</v>
      </c>
      <c r="B781" s="7" t="s">
        <v>689</v>
      </c>
      <c r="C781" s="6"/>
    </row>
    <row r="782">
      <c r="A782" s="12" t="s">
        <v>5</v>
      </c>
      <c r="B782" s="7" t="s">
        <v>690</v>
      </c>
      <c r="C782" s="6"/>
    </row>
    <row r="783">
      <c r="A783" s="7" t="s">
        <v>3</v>
      </c>
      <c r="B783" s="7" t="s">
        <v>691</v>
      </c>
      <c r="C783" s="6"/>
    </row>
    <row r="784">
      <c r="A784" s="12" t="s">
        <v>5</v>
      </c>
      <c r="B784" s="7" t="s">
        <v>692</v>
      </c>
      <c r="C784" s="6"/>
    </row>
    <row r="785">
      <c r="A785" s="12" t="s">
        <v>5</v>
      </c>
      <c r="B785" s="7" t="s">
        <v>693</v>
      </c>
      <c r="C785" s="6"/>
    </row>
    <row r="786">
      <c r="A786" s="7" t="s">
        <v>3</v>
      </c>
      <c r="B786" s="7" t="s">
        <v>694</v>
      </c>
      <c r="C786" s="6"/>
    </row>
    <row r="787">
      <c r="A787" s="12" t="s">
        <v>5</v>
      </c>
      <c r="B787" s="7" t="s">
        <v>695</v>
      </c>
      <c r="C787" s="6"/>
    </row>
    <row r="788">
      <c r="A788" s="12" t="s">
        <v>5</v>
      </c>
      <c r="B788" s="7" t="s">
        <v>696</v>
      </c>
      <c r="C788" s="6"/>
    </row>
    <row r="789">
      <c r="A789" s="7" t="s">
        <v>3</v>
      </c>
      <c r="B789" s="7" t="s">
        <v>697</v>
      </c>
      <c r="C789" s="6"/>
    </row>
    <row r="790">
      <c r="A790" s="12" t="s">
        <v>5</v>
      </c>
      <c r="B790" s="7" t="s">
        <v>698</v>
      </c>
      <c r="C790" s="6"/>
    </row>
    <row r="791">
      <c r="A791" s="12" t="s">
        <v>5</v>
      </c>
      <c r="B791" s="7" t="s">
        <v>699</v>
      </c>
      <c r="C791" s="6"/>
    </row>
    <row r="792">
      <c r="A792" s="7" t="s">
        <v>3</v>
      </c>
      <c r="B792" s="7" t="s">
        <v>700</v>
      </c>
      <c r="C792" s="6"/>
    </row>
    <row r="793">
      <c r="A793" s="7" t="s">
        <v>3</v>
      </c>
      <c r="B793" s="7" t="s">
        <v>701</v>
      </c>
      <c r="C793" s="6"/>
    </row>
    <row r="794">
      <c r="A794" s="12" t="s">
        <v>5</v>
      </c>
      <c r="B794" s="7" t="s">
        <v>702</v>
      </c>
      <c r="C794" s="6"/>
    </row>
    <row r="795">
      <c r="A795" s="12" t="s">
        <v>5</v>
      </c>
      <c r="B795" s="7" t="s">
        <v>703</v>
      </c>
      <c r="C795" s="6"/>
    </row>
    <row r="796">
      <c r="A796" s="10" t="s">
        <v>3</v>
      </c>
      <c r="B796" s="7" t="s">
        <v>704</v>
      </c>
      <c r="C796" s="6"/>
    </row>
    <row r="797">
      <c r="A797" s="10" t="s">
        <v>5</v>
      </c>
      <c r="B797" s="7" t="s">
        <v>705</v>
      </c>
      <c r="C797" s="6"/>
    </row>
    <row r="798">
      <c r="A798" s="10" t="s">
        <v>3</v>
      </c>
      <c r="B798" s="7" t="s">
        <v>706</v>
      </c>
      <c r="C798" s="6"/>
    </row>
    <row r="799">
      <c r="A799" s="10" t="s">
        <v>5</v>
      </c>
      <c r="B799" s="7" t="s">
        <v>707</v>
      </c>
      <c r="C799" s="6"/>
    </row>
    <row r="800">
      <c r="A800" s="7" t="s">
        <v>3</v>
      </c>
      <c r="B800" s="7" t="s">
        <v>484</v>
      </c>
      <c r="C800" s="6"/>
    </row>
    <row r="801">
      <c r="A801" s="7" t="s">
        <v>3</v>
      </c>
      <c r="B801" s="7" t="s">
        <v>483</v>
      </c>
      <c r="C801" s="6"/>
    </row>
    <row r="802">
      <c r="A802" s="12" t="s">
        <v>5</v>
      </c>
      <c r="B802" s="7" t="s">
        <v>708</v>
      </c>
      <c r="C802" s="6"/>
    </row>
    <row r="803">
      <c r="A803" s="12" t="s">
        <v>5</v>
      </c>
      <c r="B803" s="7" t="s">
        <v>22</v>
      </c>
      <c r="C803" s="6"/>
    </row>
    <row r="804">
      <c r="A804" s="7" t="s">
        <v>5</v>
      </c>
      <c r="B804" s="10" t="s">
        <v>709</v>
      </c>
      <c r="C804" s="6"/>
    </row>
    <row r="805">
      <c r="A805" s="7" t="s">
        <v>3</v>
      </c>
      <c r="B805" s="10" t="s">
        <v>710</v>
      </c>
      <c r="C805" s="6"/>
    </row>
    <row r="806">
      <c r="A806" s="12" t="s">
        <v>5</v>
      </c>
      <c r="B806" s="10" t="s">
        <v>711</v>
      </c>
      <c r="C806" s="6"/>
    </row>
    <row r="807">
      <c r="A807" s="12" t="s">
        <v>5</v>
      </c>
      <c r="B807" s="10" t="s">
        <v>712</v>
      </c>
      <c r="C807" s="6"/>
    </row>
    <row r="808">
      <c r="A808" s="7" t="s">
        <v>3</v>
      </c>
      <c r="B808" s="7" t="s">
        <v>713</v>
      </c>
      <c r="C808" s="6"/>
    </row>
    <row r="809">
      <c r="A809" s="12" t="s">
        <v>5</v>
      </c>
      <c r="B809" s="7" t="s">
        <v>714</v>
      </c>
      <c r="C809" s="6"/>
    </row>
    <row r="810">
      <c r="A810" s="7" t="s">
        <v>3</v>
      </c>
      <c r="B810" s="7" t="s">
        <v>715</v>
      </c>
      <c r="C810" s="6"/>
    </row>
    <row r="811">
      <c r="A811" s="12" t="s">
        <v>5</v>
      </c>
      <c r="B811" s="7" t="s">
        <v>716</v>
      </c>
      <c r="C811" s="6"/>
    </row>
    <row r="812">
      <c r="A812" s="5"/>
      <c r="B812" s="7" t="s">
        <v>717</v>
      </c>
      <c r="C812" s="6"/>
    </row>
    <row r="813">
      <c r="A813" s="5"/>
      <c r="B813" s="7" t="s">
        <v>718</v>
      </c>
      <c r="C813" s="6"/>
    </row>
    <row r="814">
      <c r="A814" s="5"/>
      <c r="B814" s="7" t="s">
        <v>719</v>
      </c>
      <c r="C814" s="6"/>
    </row>
    <row r="815">
      <c r="A815" s="5"/>
      <c r="B815" s="7" t="s">
        <v>720</v>
      </c>
      <c r="C815" s="6"/>
    </row>
    <row r="816">
      <c r="A816" s="7" t="s">
        <v>3</v>
      </c>
      <c r="B816" s="7" t="s">
        <v>460</v>
      </c>
      <c r="C816" s="6"/>
    </row>
    <row r="817">
      <c r="A817" s="12" t="s">
        <v>5</v>
      </c>
      <c r="B817" s="7" t="s">
        <v>721</v>
      </c>
      <c r="C817" s="6"/>
    </row>
    <row r="818">
      <c r="A818" s="12" t="s">
        <v>5</v>
      </c>
      <c r="B818" s="7" t="s">
        <v>722</v>
      </c>
      <c r="C818" s="6"/>
    </row>
    <row r="819">
      <c r="A819" s="7" t="s">
        <v>3</v>
      </c>
      <c r="B819" s="7" t="s">
        <v>458</v>
      </c>
      <c r="C819" s="6"/>
    </row>
    <row r="820">
      <c r="A820" s="12" t="s">
        <v>5</v>
      </c>
      <c r="B820" s="7" t="s">
        <v>39</v>
      </c>
      <c r="C820" s="6"/>
    </row>
    <row r="821">
      <c r="A821" s="12" t="s">
        <v>5</v>
      </c>
      <c r="B821" s="7" t="s">
        <v>723</v>
      </c>
      <c r="C821" s="6"/>
    </row>
    <row r="822">
      <c r="A822" s="7" t="s">
        <v>3</v>
      </c>
      <c r="B822" s="7" t="s">
        <v>724</v>
      </c>
      <c r="C822" s="6"/>
    </row>
    <row r="823">
      <c r="A823" s="12" t="s">
        <v>5</v>
      </c>
      <c r="B823" s="7" t="s">
        <v>725</v>
      </c>
      <c r="C823" s="6"/>
    </row>
    <row r="824">
      <c r="A824" s="12" t="s">
        <v>5</v>
      </c>
      <c r="B824" s="7" t="s">
        <v>726</v>
      </c>
      <c r="C824" s="6"/>
    </row>
    <row r="825">
      <c r="A825" s="7" t="s">
        <v>3</v>
      </c>
      <c r="B825" s="7" t="s">
        <v>727</v>
      </c>
      <c r="C825" s="6"/>
    </row>
    <row r="826">
      <c r="A826" s="7" t="s">
        <v>3</v>
      </c>
      <c r="B826" s="7" t="s">
        <v>7</v>
      </c>
      <c r="C826" s="6"/>
    </row>
    <row r="827">
      <c r="A827" s="12" t="s">
        <v>5</v>
      </c>
      <c r="B827" s="7" t="s">
        <v>715</v>
      </c>
      <c r="C827" s="6"/>
    </row>
    <row r="828">
      <c r="A828" s="12" t="s">
        <v>5</v>
      </c>
      <c r="B828" s="7" t="s">
        <v>728</v>
      </c>
      <c r="C828" s="6"/>
    </row>
    <row r="829">
      <c r="A829" s="7" t="s">
        <v>3</v>
      </c>
      <c r="B829" s="7" t="s">
        <v>454</v>
      </c>
      <c r="C829" s="6"/>
    </row>
    <row r="830">
      <c r="A830" s="12" t="s">
        <v>5</v>
      </c>
      <c r="B830" s="7" t="s">
        <v>687</v>
      </c>
      <c r="C830" s="6"/>
    </row>
    <row r="831">
      <c r="A831" s="12" t="s">
        <v>5</v>
      </c>
      <c r="B831" s="7" t="s">
        <v>729</v>
      </c>
      <c r="C831" s="6"/>
    </row>
    <row r="832">
      <c r="A832" s="10" t="s">
        <v>3</v>
      </c>
      <c r="B832" s="7" t="s">
        <v>730</v>
      </c>
      <c r="C832" s="6"/>
    </row>
    <row r="833">
      <c r="A833" s="10" t="s">
        <v>5</v>
      </c>
      <c r="B833" s="7" t="s">
        <v>731</v>
      </c>
      <c r="C833" s="6"/>
    </row>
    <row r="834">
      <c r="A834" s="10" t="s">
        <v>3</v>
      </c>
      <c r="B834" s="7" t="s">
        <v>732</v>
      </c>
      <c r="C834" s="6"/>
    </row>
    <row r="835">
      <c r="A835" s="10" t="s">
        <v>5</v>
      </c>
      <c r="B835" s="7" t="s">
        <v>733</v>
      </c>
      <c r="C835" s="6"/>
    </row>
    <row r="836">
      <c r="A836" s="7" t="s">
        <v>3</v>
      </c>
      <c r="B836" s="10" t="s">
        <v>734</v>
      </c>
      <c r="C836" s="6"/>
    </row>
    <row r="837">
      <c r="A837" s="12" t="s">
        <v>5</v>
      </c>
      <c r="B837" s="10" t="s">
        <v>735</v>
      </c>
      <c r="C837" s="6"/>
    </row>
    <row r="838">
      <c r="A838" s="12" t="s">
        <v>5</v>
      </c>
      <c r="B838" s="10" t="s">
        <v>736</v>
      </c>
      <c r="C838" s="6"/>
    </row>
    <row r="839">
      <c r="A839" s="7" t="s">
        <v>3</v>
      </c>
      <c r="B839" s="10"/>
      <c r="C839" s="6"/>
    </row>
    <row r="840">
      <c r="A840" s="7" t="s">
        <v>3</v>
      </c>
      <c r="B840" s="7"/>
      <c r="C840" s="6"/>
    </row>
    <row r="841">
      <c r="A841" s="12" t="s">
        <v>5</v>
      </c>
      <c r="B841" s="7"/>
      <c r="C841" s="6"/>
    </row>
    <row r="842">
      <c r="A842" s="12" t="s">
        <v>5</v>
      </c>
      <c r="B842" s="7"/>
      <c r="C842" s="6"/>
    </row>
    <row r="843">
      <c r="A843" s="7" t="s">
        <v>3</v>
      </c>
      <c r="B843" s="14" t="s">
        <v>737</v>
      </c>
      <c r="C843" s="15" t="s">
        <v>738</v>
      </c>
    </row>
    <row r="844">
      <c r="A844" s="12" t="s">
        <v>5</v>
      </c>
      <c r="B844" s="7" t="s">
        <v>703</v>
      </c>
      <c r="C844" s="8" t="s">
        <v>739</v>
      </c>
    </row>
    <row r="845">
      <c r="A845" s="12" t="s">
        <v>5</v>
      </c>
      <c r="B845" s="7" t="s">
        <v>740</v>
      </c>
      <c r="C845" s="6"/>
    </row>
    <row r="846">
      <c r="A846" s="7" t="s">
        <v>3</v>
      </c>
      <c r="B846" s="7" t="s">
        <v>285</v>
      </c>
      <c r="C846" s="6"/>
    </row>
    <row r="847">
      <c r="A847" s="7" t="s">
        <v>3</v>
      </c>
      <c r="B847" s="7" t="s">
        <v>741</v>
      </c>
      <c r="C847" s="6"/>
    </row>
    <row r="848">
      <c r="A848" s="12" t="s">
        <v>5</v>
      </c>
      <c r="B848" s="7" t="s">
        <v>742</v>
      </c>
      <c r="C848" s="6"/>
    </row>
    <row r="849">
      <c r="A849" s="12" t="s">
        <v>5</v>
      </c>
      <c r="B849" s="7" t="s">
        <v>743</v>
      </c>
      <c r="C849" s="6"/>
    </row>
    <row r="850">
      <c r="A850" s="7" t="s">
        <v>5</v>
      </c>
      <c r="B850" s="10" t="s">
        <v>744</v>
      </c>
      <c r="C850" s="6"/>
    </row>
    <row r="851">
      <c r="A851" s="7" t="s">
        <v>3</v>
      </c>
      <c r="B851" s="10" t="s">
        <v>745</v>
      </c>
      <c r="C851" s="6"/>
    </row>
    <row r="852">
      <c r="A852" s="7" t="s">
        <v>3</v>
      </c>
      <c r="B852" s="10" t="s">
        <v>746</v>
      </c>
      <c r="C852" s="6"/>
    </row>
    <row r="853">
      <c r="A853" s="12" t="s">
        <v>5</v>
      </c>
      <c r="B853" s="10" t="s">
        <v>747</v>
      </c>
      <c r="C853" s="6"/>
    </row>
    <row r="854">
      <c r="A854" s="7" t="s">
        <v>3</v>
      </c>
      <c r="B854" s="7" t="s">
        <v>748</v>
      </c>
      <c r="C854" s="6"/>
    </row>
    <row r="855">
      <c r="A855" s="7" t="s">
        <v>3</v>
      </c>
      <c r="B855" s="7" t="s">
        <v>749</v>
      </c>
      <c r="C855" s="6"/>
    </row>
    <row r="856">
      <c r="A856" s="12" t="s">
        <v>5</v>
      </c>
      <c r="B856" s="7" t="s">
        <v>566</v>
      </c>
      <c r="C856" s="6"/>
    </row>
    <row r="857">
      <c r="A857" s="12" t="s">
        <v>5</v>
      </c>
      <c r="B857" s="7" t="s">
        <v>750</v>
      </c>
      <c r="C857" s="6"/>
    </row>
    <row r="858">
      <c r="A858" s="7" t="s">
        <v>3</v>
      </c>
      <c r="B858" s="7" t="s">
        <v>429</v>
      </c>
      <c r="C858" s="6"/>
    </row>
    <row r="859">
      <c r="A859" s="12" t="s">
        <v>5</v>
      </c>
      <c r="B859" s="7" t="s">
        <v>751</v>
      </c>
      <c r="C859" s="6"/>
    </row>
    <row r="860">
      <c r="A860" s="12" t="s">
        <v>5</v>
      </c>
      <c r="B860" s="7" t="s">
        <v>752</v>
      </c>
      <c r="C860" s="6"/>
    </row>
    <row r="861">
      <c r="A861" s="7" t="s">
        <v>3</v>
      </c>
      <c r="B861" s="7" t="s">
        <v>753</v>
      </c>
      <c r="C861" s="6"/>
    </row>
    <row r="862">
      <c r="A862" s="12" t="s">
        <v>5</v>
      </c>
      <c r="B862" s="7" t="s">
        <v>9</v>
      </c>
      <c r="C862" s="6"/>
    </row>
    <row r="863">
      <c r="A863" s="12" t="s">
        <v>5</v>
      </c>
      <c r="B863" s="7" t="s">
        <v>754</v>
      </c>
      <c r="C863" s="6"/>
    </row>
    <row r="864">
      <c r="A864" s="10" t="s">
        <v>3</v>
      </c>
      <c r="B864" s="7" t="s">
        <v>755</v>
      </c>
      <c r="C864" s="6"/>
    </row>
    <row r="865">
      <c r="A865" s="10" t="s">
        <v>5</v>
      </c>
      <c r="B865" s="7" t="s">
        <v>756</v>
      </c>
      <c r="C865" s="6"/>
    </row>
    <row r="866">
      <c r="A866" s="10" t="s">
        <v>3</v>
      </c>
      <c r="B866" s="7" t="s">
        <v>757</v>
      </c>
      <c r="C866" s="6"/>
    </row>
    <row r="867">
      <c r="A867" s="10" t="s">
        <v>5</v>
      </c>
      <c r="B867" s="7" t="s">
        <v>759</v>
      </c>
      <c r="C867" s="6"/>
    </row>
    <row r="868">
      <c r="A868" s="5"/>
      <c r="B868" s="7"/>
      <c r="C868" s="6"/>
    </row>
    <row r="869">
      <c r="A869" s="7"/>
      <c r="B869" s="16"/>
      <c r="C869" s="6"/>
    </row>
    <row r="870">
      <c r="A870" s="5"/>
      <c r="B870" s="16"/>
      <c r="C870" s="6"/>
    </row>
    <row r="871">
      <c r="A871" s="14" t="s">
        <v>3</v>
      </c>
      <c r="B871" s="16" t="s">
        <v>760</v>
      </c>
      <c r="C871" s="6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7" t="s">
        <v>5</v>
      </c>
      <c r="B872" s="7" t="s">
        <v>761</v>
      </c>
      <c r="C872" s="6"/>
    </row>
    <row r="873">
      <c r="A873" s="7" t="s">
        <v>5</v>
      </c>
      <c r="B873" s="7" t="s">
        <v>762</v>
      </c>
      <c r="C873" s="6"/>
    </row>
    <row r="874">
      <c r="A874" s="7" t="s">
        <v>3</v>
      </c>
      <c r="B874" s="7" t="s">
        <v>763</v>
      </c>
      <c r="C874" s="6"/>
    </row>
    <row r="875">
      <c r="A875" s="7" t="s">
        <v>3</v>
      </c>
      <c r="B875" s="7" t="s">
        <v>764</v>
      </c>
      <c r="C875" s="6"/>
    </row>
    <row r="876">
      <c r="A876" s="7" t="s">
        <v>5</v>
      </c>
      <c r="B876" s="7" t="s">
        <v>765</v>
      </c>
      <c r="C876" s="6"/>
    </row>
    <row r="877">
      <c r="A877" s="7" t="s">
        <v>5</v>
      </c>
      <c r="B877" s="16" t="s">
        <v>766</v>
      </c>
      <c r="C877" s="6"/>
    </row>
    <row r="878">
      <c r="A878" s="10" t="s">
        <v>3</v>
      </c>
      <c r="B878" s="16" t="s">
        <v>767</v>
      </c>
      <c r="C878" s="6"/>
    </row>
    <row r="879">
      <c r="A879" s="10" t="s">
        <v>5</v>
      </c>
      <c r="B879" s="16" t="s">
        <v>768</v>
      </c>
      <c r="C879" s="6"/>
    </row>
    <row r="880">
      <c r="A880" s="10" t="s">
        <v>3</v>
      </c>
      <c r="B880" s="10" t="s">
        <v>769</v>
      </c>
      <c r="C880" s="6"/>
    </row>
    <row r="881">
      <c r="A881" s="10" t="s">
        <v>5</v>
      </c>
      <c r="B881" s="10" t="s">
        <v>770</v>
      </c>
      <c r="C881" s="6"/>
    </row>
    <row r="882">
      <c r="A882" s="7" t="s">
        <v>3</v>
      </c>
      <c r="B882" s="10" t="s">
        <v>771</v>
      </c>
      <c r="C882" s="6"/>
    </row>
    <row r="883">
      <c r="A883" s="7" t="s">
        <v>5</v>
      </c>
      <c r="B883" s="10" t="s">
        <v>772</v>
      </c>
      <c r="C883" s="6"/>
    </row>
    <row r="884">
      <c r="A884" s="7" t="s">
        <v>3</v>
      </c>
      <c r="B884" s="10" t="s">
        <v>773</v>
      </c>
      <c r="C884" s="6"/>
    </row>
    <row r="885">
      <c r="A885" s="7" t="s">
        <v>5</v>
      </c>
      <c r="B885" s="10" t="s">
        <v>774</v>
      </c>
      <c r="C885" s="6"/>
    </row>
    <row r="886">
      <c r="A886" s="7" t="s">
        <v>3</v>
      </c>
      <c r="B886" s="7" t="s">
        <v>775</v>
      </c>
      <c r="C886" s="6"/>
    </row>
    <row r="887">
      <c r="A887" s="7" t="s">
        <v>5</v>
      </c>
      <c r="B887" s="7" t="s">
        <v>776</v>
      </c>
      <c r="C887" s="6"/>
    </row>
    <row r="888">
      <c r="A888" s="7" t="s">
        <v>3</v>
      </c>
      <c r="B888" s="7" t="s">
        <v>777</v>
      </c>
      <c r="C888" s="6"/>
    </row>
    <row r="889">
      <c r="A889" s="7" t="s">
        <v>5</v>
      </c>
      <c r="B889" s="7" t="s">
        <v>778</v>
      </c>
      <c r="C889" s="6"/>
    </row>
    <row r="890">
      <c r="A890" s="7" t="s">
        <v>3</v>
      </c>
      <c r="B890" s="7" t="s">
        <v>779</v>
      </c>
      <c r="C890" s="6"/>
    </row>
    <row r="891">
      <c r="A891" s="7" t="s">
        <v>5</v>
      </c>
      <c r="B891" s="16" t="s">
        <v>780</v>
      </c>
      <c r="C891" s="6"/>
    </row>
    <row r="892">
      <c r="A892" s="7" t="s">
        <v>5</v>
      </c>
      <c r="B892" s="16" t="s">
        <v>781</v>
      </c>
      <c r="C892" s="6"/>
    </row>
    <row r="893">
      <c r="A893" s="7" t="s">
        <v>3</v>
      </c>
      <c r="B893" s="16" t="s">
        <v>782</v>
      </c>
      <c r="C893" s="6"/>
    </row>
    <row r="894">
      <c r="A894" s="7" t="s">
        <v>3</v>
      </c>
      <c r="B894" s="7" t="s">
        <v>783</v>
      </c>
      <c r="C894" s="6"/>
    </row>
    <row r="895">
      <c r="A895" s="7" t="s">
        <v>5</v>
      </c>
      <c r="B895" s="7" t="s">
        <v>784</v>
      </c>
      <c r="C895" s="6"/>
    </row>
    <row r="896">
      <c r="A896" s="7" t="s">
        <v>5</v>
      </c>
      <c r="B896" s="7" t="s">
        <v>785</v>
      </c>
      <c r="C896" s="6"/>
    </row>
    <row r="897">
      <c r="A897" s="16" t="s">
        <v>3</v>
      </c>
      <c r="B897" s="7" t="s">
        <v>786</v>
      </c>
      <c r="C897" s="6"/>
    </row>
    <row r="898">
      <c r="A898" s="16" t="s">
        <v>5</v>
      </c>
      <c r="B898" s="7" t="s">
        <v>787</v>
      </c>
      <c r="C898" s="6"/>
    </row>
    <row r="899">
      <c r="A899" s="16" t="s">
        <v>5</v>
      </c>
      <c r="B899" s="7" t="s">
        <v>788</v>
      </c>
      <c r="C899" s="6"/>
    </row>
    <row r="900">
      <c r="A900" s="7" t="s">
        <v>3</v>
      </c>
      <c r="B900" s="7" t="s">
        <v>789</v>
      </c>
      <c r="C900" s="6"/>
    </row>
    <row r="901">
      <c r="A901" s="7" t="s">
        <v>5</v>
      </c>
      <c r="B901" s="7" t="s">
        <v>790</v>
      </c>
      <c r="C901" s="6"/>
    </row>
    <row r="902">
      <c r="A902" s="7" t="s">
        <v>5</v>
      </c>
      <c r="B902" s="7" t="s">
        <v>791</v>
      </c>
      <c r="C902" s="6"/>
    </row>
    <row r="903">
      <c r="A903" s="7" t="s">
        <v>3</v>
      </c>
      <c r="B903" s="7" t="s">
        <v>792</v>
      </c>
      <c r="C903" s="6"/>
    </row>
    <row r="904">
      <c r="A904" s="7" t="s">
        <v>5</v>
      </c>
      <c r="B904" s="7" t="s">
        <v>793</v>
      </c>
      <c r="C904" s="6"/>
    </row>
    <row r="905">
      <c r="A905" s="16" t="s">
        <v>3</v>
      </c>
      <c r="B905" s="7" t="s">
        <v>786</v>
      </c>
      <c r="C905" s="6"/>
    </row>
    <row r="906">
      <c r="A906" s="16" t="s">
        <v>5</v>
      </c>
      <c r="B906" s="7" t="s">
        <v>787</v>
      </c>
      <c r="C906" s="6"/>
    </row>
    <row r="907">
      <c r="A907" s="16" t="s">
        <v>5</v>
      </c>
      <c r="B907" s="7" t="s">
        <v>788</v>
      </c>
      <c r="C907" s="6"/>
    </row>
    <row r="908">
      <c r="A908" s="10" t="s">
        <v>3</v>
      </c>
      <c r="B908" s="16" t="s">
        <v>794</v>
      </c>
      <c r="C908" s="6"/>
    </row>
    <row r="909">
      <c r="A909" s="10" t="s">
        <v>5</v>
      </c>
      <c r="B909" s="16" t="s">
        <v>795</v>
      </c>
      <c r="C909" s="6"/>
    </row>
    <row r="910">
      <c r="A910" s="10" t="s">
        <v>3</v>
      </c>
      <c r="B910" s="16" t="s">
        <v>796</v>
      </c>
      <c r="C910" s="6"/>
    </row>
    <row r="911">
      <c r="A911" s="10" t="s">
        <v>5</v>
      </c>
      <c r="B911" s="16" t="s">
        <v>797</v>
      </c>
      <c r="C911" s="6"/>
    </row>
    <row r="912">
      <c r="A912" s="10" t="s">
        <v>3</v>
      </c>
      <c r="B912" s="7" t="s">
        <v>798</v>
      </c>
      <c r="C912" s="6"/>
    </row>
    <row r="913">
      <c r="A913" s="10" t="s">
        <v>5</v>
      </c>
      <c r="B913" s="7" t="s">
        <v>799</v>
      </c>
      <c r="C913" s="6"/>
    </row>
    <row r="914">
      <c r="A914" s="7" t="s">
        <v>3</v>
      </c>
      <c r="B914" s="10" t="s">
        <v>800</v>
      </c>
      <c r="C914" s="6"/>
    </row>
    <row r="915">
      <c r="A915" s="7" t="s">
        <v>5</v>
      </c>
      <c r="B915" s="10" t="s">
        <v>468</v>
      </c>
      <c r="C915" s="6"/>
    </row>
    <row r="916">
      <c r="A916" s="7" t="s">
        <v>3</v>
      </c>
      <c r="B916" s="10" t="s">
        <v>113</v>
      </c>
      <c r="C916" s="6"/>
    </row>
    <row r="917">
      <c r="A917" s="7" t="s">
        <v>5</v>
      </c>
      <c r="B917" s="10" t="s">
        <v>801</v>
      </c>
      <c r="C917" s="6"/>
    </row>
    <row r="918">
      <c r="A918" s="7" t="s">
        <v>5</v>
      </c>
      <c r="B918" s="7" t="s">
        <v>112</v>
      </c>
      <c r="C918" s="6"/>
    </row>
    <row r="919">
      <c r="A919" s="16" t="s">
        <v>3</v>
      </c>
      <c r="B919" s="7" t="s">
        <v>786</v>
      </c>
      <c r="C919" s="6"/>
    </row>
    <row r="920">
      <c r="A920" s="16" t="s">
        <v>5</v>
      </c>
      <c r="B920" s="7" t="s">
        <v>787</v>
      </c>
      <c r="C920" s="6"/>
    </row>
    <row r="921">
      <c r="A921" s="16" t="s">
        <v>5</v>
      </c>
      <c r="B921" s="16" t="s">
        <v>788</v>
      </c>
      <c r="C921" s="6"/>
    </row>
    <row r="922">
      <c r="A922" s="7" t="s">
        <v>3</v>
      </c>
      <c r="B922" s="16" t="s">
        <v>802</v>
      </c>
      <c r="C922" s="6"/>
    </row>
    <row r="923">
      <c r="A923" s="7" t="s">
        <v>5</v>
      </c>
      <c r="B923" s="12" t="s">
        <v>803</v>
      </c>
      <c r="C923" s="6"/>
    </row>
    <row r="924">
      <c r="A924" s="7" t="s">
        <v>3</v>
      </c>
      <c r="B924" s="12" t="s">
        <v>534</v>
      </c>
      <c r="C924" s="6"/>
    </row>
    <row r="925">
      <c r="A925" s="7" t="s">
        <v>5</v>
      </c>
      <c r="B925" s="10" t="s">
        <v>804</v>
      </c>
      <c r="C925" s="6"/>
    </row>
    <row r="926">
      <c r="A926" s="7" t="s">
        <v>5</v>
      </c>
      <c r="B926" s="10" t="s">
        <v>805</v>
      </c>
      <c r="C926" s="6"/>
    </row>
    <row r="927">
      <c r="A927" s="7" t="s">
        <v>3</v>
      </c>
      <c r="B927" s="10" t="s">
        <v>806</v>
      </c>
      <c r="C927" s="6"/>
    </row>
    <row r="928">
      <c r="A928" s="7" t="s">
        <v>5</v>
      </c>
      <c r="B928" s="10" t="s">
        <v>807</v>
      </c>
      <c r="C928" s="6"/>
    </row>
    <row r="929">
      <c r="A929" s="7" t="s">
        <v>5</v>
      </c>
      <c r="B929" s="10" t="s">
        <v>808</v>
      </c>
      <c r="C929" s="6"/>
    </row>
    <row r="930">
      <c r="A930" s="7" t="s">
        <v>3</v>
      </c>
      <c r="B930" s="10" t="s">
        <v>809</v>
      </c>
      <c r="C930" s="6"/>
    </row>
    <row r="931">
      <c r="A931" s="7" t="s">
        <v>5</v>
      </c>
      <c r="B931" s="10" t="s">
        <v>810</v>
      </c>
      <c r="C931" s="6"/>
    </row>
    <row r="932">
      <c r="A932" s="7" t="s">
        <v>5</v>
      </c>
      <c r="B932" s="10" t="s">
        <v>811</v>
      </c>
      <c r="C932" s="6"/>
    </row>
    <row r="933">
      <c r="A933" s="7" t="s">
        <v>3</v>
      </c>
      <c r="B933" s="10" t="s">
        <v>812</v>
      </c>
      <c r="C933" s="6"/>
    </row>
    <row r="934">
      <c r="A934" s="7" t="s">
        <v>5</v>
      </c>
      <c r="B934" s="10" t="s">
        <v>813</v>
      </c>
      <c r="C934" s="6"/>
    </row>
    <row r="935">
      <c r="A935" s="7" t="s">
        <v>5</v>
      </c>
      <c r="B935" s="10" t="s">
        <v>814</v>
      </c>
      <c r="C935" s="6"/>
    </row>
    <row r="936">
      <c r="A936" s="16" t="s">
        <v>3</v>
      </c>
      <c r="B936" s="10" t="s">
        <v>69</v>
      </c>
      <c r="C936" s="6"/>
    </row>
    <row r="937">
      <c r="A937" s="16" t="s">
        <v>5</v>
      </c>
      <c r="B937" s="7" t="s">
        <v>815</v>
      </c>
      <c r="C937" s="6"/>
    </row>
    <row r="938">
      <c r="A938" s="16" t="s">
        <v>5</v>
      </c>
      <c r="B938" s="7" t="s">
        <v>816</v>
      </c>
      <c r="C938" s="6"/>
    </row>
    <row r="939">
      <c r="A939" s="16" t="s">
        <v>5</v>
      </c>
      <c r="B939" s="7" t="s">
        <v>817</v>
      </c>
      <c r="C939" s="6"/>
    </row>
    <row r="940">
      <c r="A940" s="7" t="s">
        <v>3</v>
      </c>
      <c r="B940" s="7" t="s">
        <v>818</v>
      </c>
      <c r="C940" s="6"/>
    </row>
    <row r="941">
      <c r="A941" s="7" t="s">
        <v>5</v>
      </c>
      <c r="B941" s="7" t="s">
        <v>819</v>
      </c>
      <c r="C941" s="6"/>
    </row>
    <row r="942">
      <c r="A942" s="10" t="s">
        <v>3</v>
      </c>
      <c r="B942" s="7" t="s">
        <v>820</v>
      </c>
      <c r="C942" s="6"/>
    </row>
    <row r="943">
      <c r="A943" s="10" t="s">
        <v>5</v>
      </c>
      <c r="B943" s="7" t="s">
        <v>821</v>
      </c>
      <c r="C943" s="6"/>
    </row>
    <row r="944">
      <c r="A944" s="10" t="s">
        <v>3</v>
      </c>
      <c r="B944" s="7" t="s">
        <v>822</v>
      </c>
      <c r="C944" s="6"/>
    </row>
    <row r="945">
      <c r="A945" s="10" t="s">
        <v>5</v>
      </c>
      <c r="B945" s="7" t="s">
        <v>823</v>
      </c>
      <c r="C945" s="6"/>
    </row>
    <row r="946">
      <c r="A946" s="7" t="s">
        <v>3</v>
      </c>
      <c r="B946" s="7" t="s">
        <v>824</v>
      </c>
      <c r="C946" s="6"/>
    </row>
    <row r="947">
      <c r="A947" s="7" t="s">
        <v>5</v>
      </c>
      <c r="B947" s="7" t="s">
        <v>825</v>
      </c>
      <c r="C947" s="6"/>
    </row>
    <row r="948">
      <c r="A948" s="7" t="s">
        <v>5</v>
      </c>
      <c r="B948" s="7" t="s">
        <v>826</v>
      </c>
      <c r="C948" s="6"/>
    </row>
    <row r="949">
      <c r="A949" s="16" t="s">
        <v>3</v>
      </c>
      <c r="B949" s="7" t="s">
        <v>786</v>
      </c>
      <c r="C949" s="6"/>
    </row>
    <row r="950">
      <c r="A950" s="16" t="s">
        <v>5</v>
      </c>
      <c r="B950" s="7" t="s">
        <v>791</v>
      </c>
      <c r="C950" s="6"/>
    </row>
    <row r="951">
      <c r="A951" s="18" t="s">
        <v>3</v>
      </c>
      <c r="B951" s="7" t="s">
        <v>827</v>
      </c>
      <c r="C951" s="6"/>
    </row>
    <row r="952">
      <c r="A952" s="18" t="s">
        <v>5</v>
      </c>
      <c r="B952" s="7" t="s">
        <v>828</v>
      </c>
      <c r="C952" s="6"/>
    </row>
    <row r="953">
      <c r="A953" s="10" t="s">
        <v>3</v>
      </c>
      <c r="B953" s="10" t="s">
        <v>829</v>
      </c>
      <c r="C953" s="6"/>
    </row>
    <row r="954">
      <c r="A954" s="10" t="s">
        <v>5</v>
      </c>
      <c r="B954" s="10" t="s">
        <v>830</v>
      </c>
      <c r="C954" s="6"/>
    </row>
    <row r="955">
      <c r="A955" s="10" t="s">
        <v>3</v>
      </c>
      <c r="B955" s="10" t="s">
        <v>831</v>
      </c>
      <c r="C955" s="6"/>
    </row>
    <row r="956">
      <c r="A956" s="10" t="s">
        <v>5</v>
      </c>
      <c r="B956" s="10" t="s">
        <v>832</v>
      </c>
      <c r="C956" s="6"/>
    </row>
    <row r="957">
      <c r="A957" s="10" t="s">
        <v>5</v>
      </c>
      <c r="B957" s="10" t="s">
        <v>833</v>
      </c>
      <c r="C957" s="6"/>
    </row>
    <row r="958">
      <c r="A958" s="10" t="s">
        <v>5</v>
      </c>
      <c r="B958" s="10" t="s">
        <v>834</v>
      </c>
      <c r="C958" s="6"/>
    </row>
    <row r="959">
      <c r="A959" s="10" t="s">
        <v>3</v>
      </c>
      <c r="B959" s="7" t="s">
        <v>835</v>
      </c>
      <c r="C959" s="6"/>
    </row>
    <row r="960">
      <c r="A960" s="10" t="s">
        <v>5</v>
      </c>
      <c r="B960" s="7" t="s">
        <v>836</v>
      </c>
      <c r="C960" s="6"/>
    </row>
    <row r="961">
      <c r="A961" s="10" t="s">
        <v>3</v>
      </c>
      <c r="B961" s="7" t="s">
        <v>837</v>
      </c>
      <c r="C961" s="6"/>
    </row>
    <row r="962">
      <c r="A962" s="10" t="s">
        <v>5</v>
      </c>
      <c r="B962" s="16" t="s">
        <v>838</v>
      </c>
      <c r="C962" s="6"/>
    </row>
    <row r="963">
      <c r="A963" s="10" t="s">
        <v>3</v>
      </c>
      <c r="B963" s="16" t="s">
        <v>839</v>
      </c>
      <c r="C963" s="6"/>
    </row>
    <row r="964">
      <c r="A964" s="10" t="s">
        <v>5</v>
      </c>
      <c r="B964" s="16" t="s">
        <v>840</v>
      </c>
      <c r="C964" s="6"/>
    </row>
    <row r="965">
      <c r="A965" s="7" t="s">
        <v>3</v>
      </c>
      <c r="B965" s="7" t="s">
        <v>841</v>
      </c>
      <c r="C965" s="6"/>
    </row>
    <row r="966">
      <c r="A966" s="7" t="s">
        <v>5</v>
      </c>
      <c r="B966" s="7" t="s">
        <v>842</v>
      </c>
      <c r="C966" s="6"/>
    </row>
    <row r="967">
      <c r="A967" s="7" t="s">
        <v>3</v>
      </c>
      <c r="B967" s="7" t="s">
        <v>841</v>
      </c>
      <c r="C967" s="6"/>
    </row>
    <row r="968">
      <c r="A968" s="7" t="s">
        <v>5</v>
      </c>
      <c r="B968" s="7" t="s">
        <v>842</v>
      </c>
      <c r="C968" s="6"/>
    </row>
    <row r="969">
      <c r="A969" s="7" t="s">
        <v>3</v>
      </c>
      <c r="B969" s="7"/>
      <c r="C969" s="6"/>
    </row>
    <row r="970">
      <c r="A970" s="7" t="s">
        <v>5</v>
      </c>
      <c r="B970" s="7"/>
      <c r="C970" s="6"/>
    </row>
    <row r="971">
      <c r="A971" s="7" t="s">
        <v>5</v>
      </c>
      <c r="B971" s="7"/>
      <c r="C971" s="6"/>
    </row>
    <row r="972">
      <c r="A972" s="7" t="s">
        <v>3</v>
      </c>
      <c r="B972" s="7" t="s">
        <v>841</v>
      </c>
      <c r="C972" s="6"/>
    </row>
    <row r="973">
      <c r="A973" s="7" t="s">
        <v>5</v>
      </c>
      <c r="B973" s="7" t="s">
        <v>842</v>
      </c>
      <c r="C973" s="6"/>
    </row>
    <row r="974">
      <c r="A974" s="7" t="s">
        <v>3</v>
      </c>
      <c r="B974" s="7"/>
      <c r="C974" s="6"/>
    </row>
    <row r="975">
      <c r="A975" s="7" t="s">
        <v>5</v>
      </c>
      <c r="B975" s="16"/>
      <c r="C975" s="6"/>
    </row>
    <row r="976">
      <c r="A976" s="7" t="s">
        <v>5</v>
      </c>
      <c r="B976" s="16"/>
      <c r="C976" s="6"/>
    </row>
    <row r="977">
      <c r="A977" s="7" t="s">
        <v>3</v>
      </c>
      <c r="B977" s="16" t="s">
        <v>843</v>
      </c>
      <c r="C977" s="6"/>
    </row>
    <row r="978">
      <c r="A978" s="7" t="s">
        <v>5</v>
      </c>
      <c r="B978" s="7" t="s">
        <v>844</v>
      </c>
      <c r="C978" s="6"/>
    </row>
    <row r="979">
      <c r="A979" s="7" t="s">
        <v>3</v>
      </c>
      <c r="B979" s="7" t="s">
        <v>845</v>
      </c>
      <c r="C979" s="6"/>
    </row>
    <row r="980">
      <c r="A980" s="7" t="s">
        <v>5</v>
      </c>
      <c r="B980" s="7" t="s">
        <v>846</v>
      </c>
      <c r="C980" s="6"/>
    </row>
    <row r="981">
      <c r="A981" s="10" t="s">
        <v>3</v>
      </c>
      <c r="B981" s="7" t="s">
        <v>847</v>
      </c>
      <c r="C981" s="6"/>
    </row>
    <row r="982">
      <c r="A982" s="10" t="s">
        <v>5</v>
      </c>
      <c r="B982" s="7" t="s">
        <v>848</v>
      </c>
      <c r="C982" s="6"/>
    </row>
    <row r="983">
      <c r="A983" s="10" t="s">
        <v>3</v>
      </c>
      <c r="B983" s="7" t="s">
        <v>849</v>
      </c>
      <c r="C983" s="6"/>
    </row>
    <row r="984">
      <c r="A984" s="10" t="s">
        <v>5</v>
      </c>
      <c r="B984" s="7" t="s">
        <v>850</v>
      </c>
      <c r="C984" s="6"/>
    </row>
    <row r="985">
      <c r="A985" s="10" t="s">
        <v>3</v>
      </c>
      <c r="B985" s="7" t="s">
        <v>851</v>
      </c>
      <c r="C985" s="6"/>
    </row>
    <row r="986">
      <c r="A986" s="10" t="s">
        <v>5</v>
      </c>
      <c r="B986" s="7" t="s">
        <v>852</v>
      </c>
      <c r="C986" s="6"/>
    </row>
    <row r="987">
      <c r="A987" s="7" t="s">
        <v>3</v>
      </c>
      <c r="B987" s="7" t="s">
        <v>853</v>
      </c>
      <c r="C987" s="6"/>
    </row>
    <row r="988">
      <c r="A988" s="7" t="s">
        <v>5</v>
      </c>
      <c r="B988" s="7" t="s">
        <v>854</v>
      </c>
      <c r="C988" s="6"/>
    </row>
    <row r="989">
      <c r="A989" s="7" t="s">
        <v>5</v>
      </c>
      <c r="B989" s="7" t="s">
        <v>855</v>
      </c>
      <c r="C989" s="6"/>
    </row>
    <row r="990">
      <c r="A990" s="16" t="s">
        <v>3</v>
      </c>
      <c r="B990" s="7" t="s">
        <v>786</v>
      </c>
      <c r="C990" s="8" t="s">
        <v>856</v>
      </c>
    </row>
    <row r="991">
      <c r="A991" s="16" t="s">
        <v>5</v>
      </c>
      <c r="B991" s="7" t="s">
        <v>787</v>
      </c>
      <c r="C991" s="8" t="s">
        <v>857</v>
      </c>
    </row>
    <row r="992">
      <c r="A992" s="16" t="s">
        <v>5</v>
      </c>
      <c r="B992" s="5" t="s">
        <v>788</v>
      </c>
      <c r="C992" s="6"/>
    </row>
    <row r="993">
      <c r="A993" s="7" t="s">
        <v>3</v>
      </c>
      <c r="B993" s="19" t="s">
        <v>858</v>
      </c>
      <c r="C993" s="20"/>
    </row>
    <row r="994">
      <c r="A994" s="7" t="s">
        <v>3</v>
      </c>
      <c r="B994" s="7" t="s">
        <v>859</v>
      </c>
      <c r="C994" s="8" t="s">
        <v>860</v>
      </c>
    </row>
    <row r="995">
      <c r="A995" s="7" t="s">
        <v>5</v>
      </c>
      <c r="B995" s="7" t="s">
        <v>861</v>
      </c>
      <c r="C995" s="8" t="s">
        <v>860</v>
      </c>
    </row>
    <row r="996">
      <c r="A996" s="7" t="s">
        <v>5</v>
      </c>
      <c r="B996" s="7" t="s">
        <v>862</v>
      </c>
      <c r="C996" s="8" t="s">
        <v>211</v>
      </c>
    </row>
    <row r="997">
      <c r="A997" s="7" t="s">
        <v>3</v>
      </c>
      <c r="B997" s="7" t="s">
        <v>863</v>
      </c>
      <c r="C997" s="8" t="s">
        <v>864</v>
      </c>
    </row>
    <row r="998">
      <c r="A998" s="7" t="s">
        <v>5</v>
      </c>
      <c r="B998" s="7" t="s">
        <v>865</v>
      </c>
      <c r="C998" s="8" t="s">
        <v>211</v>
      </c>
    </row>
    <row r="999">
      <c r="A999" s="7" t="s">
        <v>5</v>
      </c>
      <c r="B999" s="7" t="s">
        <v>866</v>
      </c>
      <c r="C999" s="8" t="s">
        <v>867</v>
      </c>
    </row>
    <row r="1000">
      <c r="A1000" s="7" t="s">
        <v>3</v>
      </c>
      <c r="B1000" s="7" t="s">
        <v>868</v>
      </c>
      <c r="C1000" s="8" t="s">
        <v>869</v>
      </c>
    </row>
    <row r="1001">
      <c r="A1001" s="7" t="s">
        <v>5</v>
      </c>
      <c r="B1001" s="7" t="s">
        <v>870</v>
      </c>
      <c r="C1001" s="6"/>
    </row>
    <row r="1002">
      <c r="A1002" s="7" t="s">
        <v>5</v>
      </c>
      <c r="B1002" s="7"/>
      <c r="C1002" s="8" t="s">
        <v>871</v>
      </c>
    </row>
    <row r="1003">
      <c r="A1003" s="16" t="s">
        <v>3</v>
      </c>
      <c r="B1003" s="7" t="s">
        <v>786</v>
      </c>
      <c r="C1003" s="8" t="s">
        <v>158</v>
      </c>
    </row>
    <row r="1004">
      <c r="A1004" s="16" t="s">
        <v>5</v>
      </c>
      <c r="B1004" s="7" t="s">
        <v>787</v>
      </c>
      <c r="C1004" s="8" t="s">
        <v>81</v>
      </c>
    </row>
    <row r="1005">
      <c r="A1005" s="16" t="s">
        <v>5</v>
      </c>
      <c r="B1005" s="7" t="s">
        <v>788</v>
      </c>
      <c r="C1005" s="8" t="s">
        <v>92</v>
      </c>
    </row>
    <row r="1006">
      <c r="A1006" s="7" t="s">
        <v>3</v>
      </c>
      <c r="B1006" s="7" t="s">
        <v>872</v>
      </c>
      <c r="C1006" s="8" t="s">
        <v>873</v>
      </c>
    </row>
    <row r="1007">
      <c r="A1007" s="7" t="s">
        <v>5</v>
      </c>
      <c r="B1007" s="7" t="s">
        <v>874</v>
      </c>
      <c r="C1007" s="8" t="s">
        <v>875</v>
      </c>
    </row>
    <row r="1008">
      <c r="A1008" s="7" t="s">
        <v>3</v>
      </c>
      <c r="B1008" s="7" t="s">
        <v>876</v>
      </c>
      <c r="C1008" s="8" t="s">
        <v>877</v>
      </c>
    </row>
    <row r="1009">
      <c r="A1009" s="7" t="s">
        <v>5</v>
      </c>
      <c r="B1009" s="7" t="s">
        <v>878</v>
      </c>
      <c r="C1009" s="8" t="s">
        <v>16</v>
      </c>
    </row>
    <row r="1010">
      <c r="A1010" s="7" t="s">
        <v>5</v>
      </c>
      <c r="B1010" s="7" t="s">
        <v>879</v>
      </c>
      <c r="C1010" s="8" t="s">
        <v>877</v>
      </c>
    </row>
    <row r="1011">
      <c r="A1011" s="7" t="s">
        <v>3</v>
      </c>
      <c r="B1011" s="7" t="s">
        <v>880</v>
      </c>
      <c r="C1011" s="8" t="s">
        <v>881</v>
      </c>
    </row>
    <row r="1012">
      <c r="A1012" s="7" t="s">
        <v>5</v>
      </c>
      <c r="B1012" s="7" t="s">
        <v>882</v>
      </c>
      <c r="C1012" s="8" t="s">
        <v>883</v>
      </c>
    </row>
    <row r="1013">
      <c r="A1013" s="7" t="s">
        <v>5</v>
      </c>
      <c r="B1013" s="7" t="s">
        <v>884</v>
      </c>
      <c r="C1013" s="8" t="s">
        <v>885</v>
      </c>
    </row>
    <row r="1014">
      <c r="A1014" s="7" t="s">
        <v>3</v>
      </c>
      <c r="B1014" s="7" t="s">
        <v>886</v>
      </c>
      <c r="C1014" s="8" t="s">
        <v>887</v>
      </c>
    </row>
    <row r="1015">
      <c r="A1015" s="7" t="s">
        <v>5</v>
      </c>
      <c r="B1015" s="7" t="s">
        <v>888</v>
      </c>
      <c r="C1015" s="8" t="s">
        <v>889</v>
      </c>
    </row>
    <row r="1016">
      <c r="A1016" s="7" t="s">
        <v>3</v>
      </c>
      <c r="B1016" s="21" t="s">
        <v>808</v>
      </c>
      <c r="C1016" s="8" t="s">
        <v>889</v>
      </c>
    </row>
    <row r="1017">
      <c r="A1017" s="7" t="s">
        <v>5</v>
      </c>
      <c r="B1017" s="7" t="s">
        <v>667</v>
      </c>
      <c r="C1017" s="8" t="s">
        <v>61</v>
      </c>
    </row>
    <row r="1018">
      <c r="A1018" s="7" t="s">
        <v>3</v>
      </c>
      <c r="B1018" s="7" t="s">
        <v>890</v>
      </c>
      <c r="C1018" s="8" t="s">
        <v>14</v>
      </c>
    </row>
    <row r="1019">
      <c r="A1019" s="7" t="s">
        <v>5</v>
      </c>
      <c r="B1019" s="7" t="s">
        <v>891</v>
      </c>
      <c r="C1019" s="8" t="s">
        <v>892</v>
      </c>
    </row>
    <row r="1020">
      <c r="A1020" s="7"/>
      <c r="B1020" s="7"/>
      <c r="C1020" s="8" t="s">
        <v>893</v>
      </c>
    </row>
    <row r="1021">
      <c r="A1021" s="19" t="s">
        <v>3</v>
      </c>
      <c r="B1021" s="7" t="s">
        <v>710</v>
      </c>
      <c r="C1021" s="8" t="s">
        <v>14</v>
      </c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>
      <c r="A1022" s="7" t="s">
        <v>5</v>
      </c>
      <c r="B1022" s="7" t="s">
        <v>894</v>
      </c>
      <c r="C1022" s="8" t="s">
        <v>877</v>
      </c>
    </row>
    <row r="1023">
      <c r="A1023" s="7" t="s">
        <v>5</v>
      </c>
      <c r="B1023" s="7" t="s">
        <v>895</v>
      </c>
      <c r="C1023" s="8" t="s">
        <v>877</v>
      </c>
    </row>
    <row r="1024">
      <c r="A1024" s="7" t="s">
        <v>3</v>
      </c>
      <c r="B1024" s="7" t="s">
        <v>896</v>
      </c>
      <c r="C1024" s="8" t="s">
        <v>897</v>
      </c>
    </row>
    <row r="1025">
      <c r="A1025" s="7" t="s">
        <v>5</v>
      </c>
      <c r="B1025" s="7" t="s">
        <v>898</v>
      </c>
      <c r="C1025" s="8" t="s">
        <v>214</v>
      </c>
    </row>
    <row r="1026">
      <c r="A1026" s="7" t="s">
        <v>5</v>
      </c>
      <c r="B1026" s="21" t="s">
        <v>899</v>
      </c>
      <c r="C1026" s="8" t="s">
        <v>900</v>
      </c>
    </row>
    <row r="1027">
      <c r="A1027" s="7" t="s">
        <v>3</v>
      </c>
      <c r="B1027" s="7" t="s">
        <v>901</v>
      </c>
      <c r="C1027" s="8" t="s">
        <v>877</v>
      </c>
    </row>
    <row r="1028">
      <c r="A1028" s="7" t="s">
        <v>3</v>
      </c>
      <c r="B1028" s="7" t="s">
        <v>256</v>
      </c>
      <c r="C1028" s="8" t="s">
        <v>877</v>
      </c>
    </row>
    <row r="1029">
      <c r="A1029" s="7" t="s">
        <v>5</v>
      </c>
      <c r="B1029" s="7" t="s">
        <v>902</v>
      </c>
      <c r="C1029" s="8" t="s">
        <v>903</v>
      </c>
    </row>
    <row r="1030">
      <c r="A1030" s="7" t="s">
        <v>5</v>
      </c>
      <c r="B1030" s="7" t="s">
        <v>904</v>
      </c>
      <c r="C1030" s="6"/>
    </row>
    <row r="1031">
      <c r="A1031" s="7" t="s">
        <v>3</v>
      </c>
      <c r="B1031" s="7" t="s">
        <v>157</v>
      </c>
      <c r="C1031" s="8" t="s">
        <v>72</v>
      </c>
    </row>
    <row r="1032">
      <c r="A1032" s="7" t="s">
        <v>3</v>
      </c>
      <c r="B1032" s="7" t="s">
        <v>159</v>
      </c>
      <c r="C1032" s="8" t="s">
        <v>905</v>
      </c>
    </row>
    <row r="1033">
      <c r="A1033" s="7" t="s">
        <v>5</v>
      </c>
      <c r="B1033" s="7" t="s">
        <v>906</v>
      </c>
      <c r="C1033" s="6"/>
    </row>
    <row r="1034">
      <c r="A1034" s="7" t="s">
        <v>5</v>
      </c>
      <c r="B1034" s="7" t="s">
        <v>907</v>
      </c>
      <c r="C1034" s="8" t="s">
        <v>72</v>
      </c>
    </row>
    <row r="1035">
      <c r="A1035" s="7" t="s">
        <v>5</v>
      </c>
      <c r="B1035" s="7" t="s">
        <v>908</v>
      </c>
      <c r="C1035" s="8" t="s">
        <v>70</v>
      </c>
    </row>
    <row r="1036">
      <c r="A1036" s="7" t="s">
        <v>3</v>
      </c>
      <c r="B1036" s="7" t="s">
        <v>909</v>
      </c>
      <c r="C1036" s="8" t="s">
        <v>36</v>
      </c>
    </row>
    <row r="1037">
      <c r="A1037" s="7" t="s">
        <v>5</v>
      </c>
      <c r="B1037" s="7" t="s">
        <v>910</v>
      </c>
      <c r="C1037" s="6"/>
    </row>
    <row r="1038">
      <c r="A1038" s="7" t="s">
        <v>5</v>
      </c>
      <c r="B1038" s="7" t="s">
        <v>164</v>
      </c>
      <c r="C1038" s="8" t="s">
        <v>911</v>
      </c>
    </row>
    <row r="1039">
      <c r="A1039" s="7" t="s">
        <v>3</v>
      </c>
      <c r="B1039" s="7" t="s">
        <v>912</v>
      </c>
      <c r="C1039" s="8" t="s">
        <v>900</v>
      </c>
    </row>
    <row r="1040">
      <c r="A1040" s="7" t="s">
        <v>5</v>
      </c>
      <c r="B1040" s="7" t="s">
        <v>913</v>
      </c>
      <c r="C1040" s="6"/>
    </row>
    <row r="1041">
      <c r="A1041" s="7" t="s">
        <v>5</v>
      </c>
      <c r="B1041" s="7" t="s">
        <v>914</v>
      </c>
      <c r="C1041" s="8" t="s">
        <v>915</v>
      </c>
    </row>
    <row r="1042">
      <c r="A1042" s="7" t="s">
        <v>3</v>
      </c>
      <c r="B1042" s="7" t="s">
        <v>916</v>
      </c>
      <c r="C1042" s="8" t="s">
        <v>917</v>
      </c>
    </row>
    <row r="1043">
      <c r="A1043" s="7" t="s">
        <v>5</v>
      </c>
      <c r="B1043" s="7" t="s">
        <v>918</v>
      </c>
      <c r="C1043" s="8" t="s">
        <v>919</v>
      </c>
    </row>
    <row r="1044">
      <c r="A1044" s="7" t="s">
        <v>5</v>
      </c>
      <c r="B1044" s="7" t="s">
        <v>415</v>
      </c>
      <c r="C1044" s="8" t="s">
        <v>919</v>
      </c>
    </row>
    <row r="1045">
      <c r="A1045" s="7" t="s">
        <v>3</v>
      </c>
      <c r="B1045" s="7" t="s">
        <v>920</v>
      </c>
      <c r="C1045" s="8" t="s">
        <v>921</v>
      </c>
    </row>
    <row r="1046">
      <c r="A1046" s="7" t="s">
        <v>3</v>
      </c>
      <c r="B1046" s="7" t="s">
        <v>204</v>
      </c>
      <c r="C1046" s="8" t="s">
        <v>922</v>
      </c>
    </row>
    <row r="1047">
      <c r="A1047" s="7" t="s">
        <v>5</v>
      </c>
      <c r="B1047" s="7" t="s">
        <v>923</v>
      </c>
      <c r="C1047" s="8" t="s">
        <v>55</v>
      </c>
    </row>
    <row r="1048">
      <c r="A1048" s="7" t="s">
        <v>5</v>
      </c>
      <c r="B1048" s="7" t="s">
        <v>924</v>
      </c>
      <c r="C1048" s="8" t="s">
        <v>925</v>
      </c>
    </row>
    <row r="1049">
      <c r="A1049" s="7" t="s">
        <v>3</v>
      </c>
      <c r="B1049" s="7" t="s">
        <v>204</v>
      </c>
      <c r="C1049" s="8" t="s">
        <v>23</v>
      </c>
    </row>
    <row r="1050">
      <c r="A1050" s="7" t="s">
        <v>5</v>
      </c>
      <c r="B1050" s="7" t="s">
        <v>926</v>
      </c>
      <c r="C1050" s="8" t="s">
        <v>877</v>
      </c>
    </row>
    <row r="1051">
      <c r="A1051" s="7" t="s">
        <v>5</v>
      </c>
      <c r="B1051" s="7" t="s">
        <v>927</v>
      </c>
      <c r="C1051" s="8" t="s">
        <v>14</v>
      </c>
    </row>
    <row r="1052">
      <c r="A1052" s="7" t="s">
        <v>3</v>
      </c>
      <c r="B1052" s="7" t="s">
        <v>928</v>
      </c>
      <c r="C1052" s="8" t="s">
        <v>929</v>
      </c>
    </row>
    <row r="1053">
      <c r="A1053" s="7" t="s">
        <v>5</v>
      </c>
      <c r="B1053" s="7" t="s">
        <v>930</v>
      </c>
      <c r="C1053" s="8" t="s">
        <v>931</v>
      </c>
    </row>
    <row r="1054">
      <c r="A1054" s="7" t="s">
        <v>5</v>
      </c>
      <c r="B1054" s="7" t="s">
        <v>932</v>
      </c>
      <c r="C1054" s="8" t="s">
        <v>933</v>
      </c>
    </row>
    <row r="1055">
      <c r="A1055" s="7" t="s">
        <v>5</v>
      </c>
      <c r="B1055" s="7" t="s">
        <v>934</v>
      </c>
      <c r="C1055" s="8" t="s">
        <v>935</v>
      </c>
    </row>
    <row r="1056">
      <c r="A1056" s="7" t="s">
        <v>5</v>
      </c>
      <c r="B1056" s="7" t="s">
        <v>936</v>
      </c>
      <c r="C1056" s="8" t="s">
        <v>937</v>
      </c>
    </row>
    <row r="1057">
      <c r="A1057" s="7" t="s">
        <v>3</v>
      </c>
      <c r="B1057" s="7" t="s">
        <v>938</v>
      </c>
      <c r="C1057" s="8" t="s">
        <v>860</v>
      </c>
    </row>
    <row r="1058">
      <c r="A1058" s="7"/>
      <c r="B1058" s="7"/>
      <c r="C1058" s="8" t="s">
        <v>939</v>
      </c>
    </row>
    <row r="1059">
      <c r="A1059" s="7" t="s">
        <v>3</v>
      </c>
      <c r="B1059" s="7" t="s">
        <v>940</v>
      </c>
      <c r="C1059" s="8" t="s">
        <v>195</v>
      </c>
    </row>
    <row r="1060">
      <c r="A1060" s="7" t="s">
        <v>3</v>
      </c>
      <c r="B1060" s="7" t="s">
        <v>941</v>
      </c>
      <c r="C1060" s="8" t="s">
        <v>929</v>
      </c>
    </row>
    <row r="1061">
      <c r="A1061" s="7" t="s">
        <v>5</v>
      </c>
      <c r="B1061" s="7" t="s">
        <v>942</v>
      </c>
      <c r="C1061" s="8" t="s">
        <v>943</v>
      </c>
    </row>
    <row r="1062">
      <c r="A1062" s="7" t="s">
        <v>5</v>
      </c>
      <c r="B1062" s="7" t="s">
        <v>944</v>
      </c>
      <c r="C1062" s="8" t="s">
        <v>945</v>
      </c>
    </row>
    <row r="1063">
      <c r="A1063" s="7" t="s">
        <v>3</v>
      </c>
      <c r="B1063" s="7" t="s">
        <v>235</v>
      </c>
      <c r="C1063" s="8" t="s">
        <v>946</v>
      </c>
    </row>
    <row r="1064">
      <c r="A1064" s="7" t="s">
        <v>5</v>
      </c>
      <c r="B1064" s="7" t="s">
        <v>247</v>
      </c>
      <c r="C1064" s="8" t="s">
        <v>935</v>
      </c>
    </row>
    <row r="1065">
      <c r="A1065" s="7" t="s">
        <v>5</v>
      </c>
      <c r="B1065" s="7" t="s">
        <v>248</v>
      </c>
      <c r="C1065" s="8" t="s">
        <v>156</v>
      </c>
    </row>
    <row r="1066">
      <c r="A1066" s="7" t="s">
        <v>3</v>
      </c>
      <c r="B1066" s="7" t="s">
        <v>947</v>
      </c>
      <c r="C1066" s="8" t="s">
        <v>935</v>
      </c>
    </row>
    <row r="1067">
      <c r="A1067" s="7" t="s">
        <v>5</v>
      </c>
      <c r="B1067" s="7" t="s">
        <v>948</v>
      </c>
      <c r="C1067" s="23" t="s">
        <v>949</v>
      </c>
    </row>
    <row r="1068">
      <c r="A1068" s="7" t="s">
        <v>5</v>
      </c>
      <c r="B1068" s="7" t="s">
        <v>950</v>
      </c>
      <c r="C1068" s="8" t="s">
        <v>951</v>
      </c>
    </row>
    <row r="1069">
      <c r="A1069" s="7" t="s">
        <v>5</v>
      </c>
      <c r="B1069" s="7" t="s">
        <v>952</v>
      </c>
      <c r="C1069" s="8" t="s">
        <v>72</v>
      </c>
    </row>
    <row r="1070">
      <c r="A1070" s="7" t="s">
        <v>5</v>
      </c>
      <c r="B1070" s="7" t="s">
        <v>953</v>
      </c>
      <c r="C1070" s="8" t="s">
        <v>951</v>
      </c>
    </row>
    <row r="1071">
      <c r="A1071" s="7" t="s">
        <v>3</v>
      </c>
      <c r="B1071" s="7" t="s">
        <v>954</v>
      </c>
      <c r="C1071" s="8" t="s">
        <v>72</v>
      </c>
    </row>
    <row r="1072">
      <c r="A1072" s="7" t="s">
        <v>5</v>
      </c>
      <c r="B1072" s="7" t="s">
        <v>308</v>
      </c>
      <c r="C1072" s="8" t="s">
        <v>72</v>
      </c>
    </row>
    <row r="1073">
      <c r="A1073" s="7" t="s">
        <v>5</v>
      </c>
      <c r="B1073" s="7" t="s">
        <v>311</v>
      </c>
      <c r="C1073" s="8" t="s">
        <v>877</v>
      </c>
    </row>
    <row r="1074">
      <c r="A1074" s="7" t="s">
        <v>5</v>
      </c>
      <c r="B1074" s="7" t="s">
        <v>955</v>
      </c>
      <c r="C1074" s="8" t="s">
        <v>956</v>
      </c>
    </row>
    <row r="1075">
      <c r="A1075" s="7" t="s">
        <v>5</v>
      </c>
      <c r="B1075" s="7" t="s">
        <v>957</v>
      </c>
      <c r="C1075" s="8" t="s">
        <v>877</v>
      </c>
    </row>
    <row r="1076">
      <c r="A1076" s="7" t="s">
        <v>3</v>
      </c>
      <c r="B1076" s="7" t="s">
        <v>958</v>
      </c>
      <c r="C1076" s="8" t="s">
        <v>903</v>
      </c>
    </row>
    <row r="1077">
      <c r="A1077" s="7" t="s">
        <v>5</v>
      </c>
      <c r="B1077" s="7" t="s">
        <v>914</v>
      </c>
      <c r="C1077" s="8" t="s">
        <v>959</v>
      </c>
    </row>
    <row r="1078">
      <c r="A1078" s="7" t="s">
        <v>5</v>
      </c>
      <c r="B1078" s="7" t="s">
        <v>960</v>
      </c>
      <c r="C1078" s="8" t="s">
        <v>903</v>
      </c>
    </row>
    <row r="1079">
      <c r="A1079" s="7" t="s">
        <v>3</v>
      </c>
      <c r="B1079" s="7" t="s">
        <v>196</v>
      </c>
      <c r="C1079" s="8" t="s">
        <v>877</v>
      </c>
    </row>
    <row r="1080">
      <c r="A1080" s="7" t="s">
        <v>5</v>
      </c>
      <c r="B1080" s="7" t="s">
        <v>268</v>
      </c>
      <c r="C1080" s="8" t="s">
        <v>877</v>
      </c>
    </row>
    <row r="1081">
      <c r="A1081" s="7" t="s">
        <v>3</v>
      </c>
      <c r="B1081" s="7" t="s">
        <v>269</v>
      </c>
      <c r="C1081" s="8" t="s">
        <v>877</v>
      </c>
    </row>
    <row r="1082">
      <c r="A1082" s="7" t="s">
        <v>5</v>
      </c>
      <c r="B1082" s="7" t="s">
        <v>270</v>
      </c>
      <c r="C1082" s="8" t="s">
        <v>946</v>
      </c>
    </row>
    <row r="1083">
      <c r="A1083" s="7" t="s">
        <v>5</v>
      </c>
      <c r="B1083" s="7" t="s">
        <v>271</v>
      </c>
      <c r="C1083" s="8" t="s">
        <v>961</v>
      </c>
    </row>
    <row r="1084">
      <c r="A1084" s="7" t="s">
        <v>3</v>
      </c>
      <c r="B1084" s="7" t="s">
        <v>962</v>
      </c>
      <c r="C1084" s="8" t="s">
        <v>168</v>
      </c>
    </row>
    <row r="1085">
      <c r="A1085" s="7" t="s">
        <v>5</v>
      </c>
      <c r="B1085" s="7" t="s">
        <v>963</v>
      </c>
      <c r="C1085" s="8" t="s">
        <v>50</v>
      </c>
    </row>
    <row r="1086">
      <c r="A1086" s="7" t="s">
        <v>5</v>
      </c>
      <c r="B1086" s="7" t="s">
        <v>964</v>
      </c>
      <c r="C1086" s="8" t="s">
        <v>28</v>
      </c>
    </row>
    <row r="1087">
      <c r="A1087" s="7" t="s">
        <v>5</v>
      </c>
      <c r="B1087" s="7" t="s">
        <v>227</v>
      </c>
      <c r="C1087" s="24" t="s">
        <v>965</v>
      </c>
    </row>
    <row r="1088">
      <c r="A1088" s="7" t="s">
        <v>5</v>
      </c>
      <c r="B1088" s="7" t="s">
        <v>966</v>
      </c>
      <c r="C1088" s="24" t="s">
        <v>965</v>
      </c>
    </row>
    <row r="1089">
      <c r="A1089" s="7" t="s">
        <v>5</v>
      </c>
      <c r="B1089" s="7" t="s">
        <v>967</v>
      </c>
      <c r="C1089" s="8" t="s">
        <v>968</v>
      </c>
    </row>
    <row r="1090">
      <c r="A1090" s="7" t="s">
        <v>3</v>
      </c>
      <c r="B1090" s="7" t="s">
        <v>969</v>
      </c>
      <c r="C1090" s="8" t="s">
        <v>43</v>
      </c>
    </row>
    <row r="1091">
      <c r="A1091" s="7" t="s">
        <v>3</v>
      </c>
      <c r="B1091" s="7" t="s">
        <v>970</v>
      </c>
      <c r="C1091" s="8" t="s">
        <v>32</v>
      </c>
    </row>
    <row r="1092">
      <c r="A1092" s="7" t="s">
        <v>5</v>
      </c>
      <c r="B1092" s="7" t="s">
        <v>971</v>
      </c>
      <c r="C1092" s="8" t="s">
        <v>877</v>
      </c>
    </row>
    <row r="1093">
      <c r="A1093" s="7" t="s">
        <v>5</v>
      </c>
      <c r="B1093" s="7" t="s">
        <v>155</v>
      </c>
      <c r="C1093" s="8" t="s">
        <v>23</v>
      </c>
    </row>
    <row r="1094">
      <c r="A1094" s="7" t="s">
        <v>3</v>
      </c>
      <c r="B1094" s="7" t="s">
        <v>271</v>
      </c>
      <c r="C1094" s="8" t="s">
        <v>959</v>
      </c>
    </row>
    <row r="1095">
      <c r="A1095" s="7" t="s">
        <v>5</v>
      </c>
      <c r="B1095" s="7" t="s">
        <v>972</v>
      </c>
      <c r="C1095" s="8" t="s">
        <v>55</v>
      </c>
    </row>
    <row r="1096">
      <c r="A1096" s="7" t="s">
        <v>5</v>
      </c>
      <c r="B1096" s="7" t="s">
        <v>973</v>
      </c>
      <c r="C1096" s="8" t="s">
        <v>974</v>
      </c>
    </row>
    <row r="1097">
      <c r="A1097" s="7" t="s">
        <v>3</v>
      </c>
      <c r="B1097" s="7" t="s">
        <v>975</v>
      </c>
      <c r="C1097" s="8" t="s">
        <v>43</v>
      </c>
    </row>
    <row r="1098">
      <c r="A1098" s="7" t="s">
        <v>5</v>
      </c>
      <c r="B1098" s="7" t="s">
        <v>976</v>
      </c>
      <c r="C1098" s="8" t="s">
        <v>877</v>
      </c>
    </row>
    <row r="1099">
      <c r="A1099" s="7" t="s">
        <v>5</v>
      </c>
      <c r="B1099" s="7" t="s">
        <v>977</v>
      </c>
      <c r="C1099" s="6"/>
    </row>
    <row r="1100">
      <c r="A1100" s="7" t="s">
        <v>5</v>
      </c>
      <c r="B1100" s="7" t="s">
        <v>944</v>
      </c>
      <c r="C1100" s="8" t="s">
        <v>978</v>
      </c>
    </row>
    <row r="1101">
      <c r="A1101" s="7" t="s">
        <v>3</v>
      </c>
      <c r="B1101" s="7" t="s">
        <v>979</v>
      </c>
      <c r="C1101" s="6"/>
    </row>
    <row r="1102">
      <c r="A1102" s="7" t="s">
        <v>5</v>
      </c>
      <c r="B1102" s="7" t="s">
        <v>980</v>
      </c>
      <c r="C1102" s="8" t="s">
        <v>14</v>
      </c>
    </row>
    <row r="1103">
      <c r="A1103" s="7" t="s">
        <v>5</v>
      </c>
      <c r="B1103" s="7" t="s">
        <v>981</v>
      </c>
      <c r="C1103" s="8" t="s">
        <v>982</v>
      </c>
    </row>
    <row r="1104">
      <c r="A1104" s="7" t="s">
        <v>5</v>
      </c>
      <c r="B1104" s="7" t="s">
        <v>938</v>
      </c>
      <c r="C1104" s="8" t="s">
        <v>12</v>
      </c>
    </row>
    <row r="1105">
      <c r="A1105" s="7" t="s">
        <v>5</v>
      </c>
      <c r="B1105" s="7" t="s">
        <v>983</v>
      </c>
      <c r="C1105" s="8" t="s">
        <v>14</v>
      </c>
    </row>
    <row r="1106">
      <c r="A1106" s="7" t="s">
        <v>3</v>
      </c>
      <c r="B1106" s="7" t="s">
        <v>984</v>
      </c>
      <c r="C1106" s="6"/>
    </row>
    <row r="1107">
      <c r="A1107" s="7" t="s">
        <v>5</v>
      </c>
      <c r="B1107" s="7" t="s">
        <v>985</v>
      </c>
      <c r="C1107" s="8" t="s">
        <v>14</v>
      </c>
    </row>
    <row r="1108">
      <c r="A1108" s="7" t="s">
        <v>5</v>
      </c>
      <c r="B1108" s="7" t="s">
        <v>986</v>
      </c>
      <c r="C1108" s="8" t="s">
        <v>176</v>
      </c>
    </row>
    <row r="1109">
      <c r="A1109" s="7" t="s">
        <v>5</v>
      </c>
      <c r="B1109" s="7" t="s">
        <v>987</v>
      </c>
      <c r="C1109" s="6"/>
    </row>
    <row r="1110">
      <c r="A1110" s="7" t="s">
        <v>3</v>
      </c>
      <c r="B1110" s="7" t="s">
        <v>988</v>
      </c>
      <c r="C1110" s="8" t="s">
        <v>14</v>
      </c>
    </row>
    <row r="1111">
      <c r="A1111" s="7" t="s">
        <v>5</v>
      </c>
      <c r="B1111" s="7" t="s">
        <v>989</v>
      </c>
      <c r="C1111" s="8" t="s">
        <v>14</v>
      </c>
    </row>
    <row r="1112">
      <c r="A1112" s="7" t="s">
        <v>5</v>
      </c>
      <c r="B1112" s="7" t="s">
        <v>990</v>
      </c>
      <c r="C1112" s="8" t="s">
        <v>991</v>
      </c>
    </row>
    <row r="1113">
      <c r="A1113" s="7" t="s">
        <v>5</v>
      </c>
      <c r="B1113" s="7" t="s">
        <v>992</v>
      </c>
      <c r="C1113" s="6"/>
    </row>
    <row r="1114">
      <c r="A1114" s="7" t="s">
        <v>3</v>
      </c>
      <c r="B1114" s="7" t="s">
        <v>408</v>
      </c>
      <c r="C1114" s="8" t="s">
        <v>23</v>
      </c>
    </row>
    <row r="1115">
      <c r="A1115" s="7" t="s">
        <v>5</v>
      </c>
      <c r="B1115" s="7" t="s">
        <v>993</v>
      </c>
      <c r="C1115" s="8" t="s">
        <v>14</v>
      </c>
    </row>
    <row r="1116">
      <c r="A1116" s="7" t="s">
        <v>5</v>
      </c>
      <c r="B1116" s="7" t="s">
        <v>994</v>
      </c>
      <c r="C1116" s="8" t="s">
        <v>995</v>
      </c>
    </row>
    <row r="1117">
      <c r="A1117" s="7" t="s">
        <v>3</v>
      </c>
      <c r="B1117" s="7" t="s">
        <v>996</v>
      </c>
      <c r="C1117" s="8" t="s">
        <v>997</v>
      </c>
    </row>
    <row r="1118">
      <c r="A1118" s="7" t="s">
        <v>5</v>
      </c>
      <c r="B1118" s="7" t="s">
        <v>256</v>
      </c>
      <c r="C1118" s="8" t="s">
        <v>998</v>
      </c>
    </row>
    <row r="1119">
      <c r="A1119" s="7" t="s">
        <v>5</v>
      </c>
      <c r="B1119" s="7" t="s">
        <v>999</v>
      </c>
      <c r="C1119" s="8" t="s">
        <v>1000</v>
      </c>
    </row>
    <row r="1120">
      <c r="A1120" s="7" t="s">
        <v>5</v>
      </c>
      <c r="B1120" s="7" t="s">
        <v>250</v>
      </c>
      <c r="C1120" s="8" t="s">
        <v>1001</v>
      </c>
    </row>
    <row r="1121">
      <c r="A1121" s="7" t="s">
        <v>5</v>
      </c>
      <c r="B1121" s="7" t="s">
        <v>1002</v>
      </c>
      <c r="C1121" s="6"/>
    </row>
    <row r="1122">
      <c r="A1122" s="7" t="s">
        <v>3</v>
      </c>
      <c r="B1122" s="7" t="s">
        <v>402</v>
      </c>
      <c r="C1122" s="6"/>
    </row>
    <row r="1123">
      <c r="A1123" s="7" t="s">
        <v>3</v>
      </c>
      <c r="B1123" s="7" t="s">
        <v>218</v>
      </c>
      <c r="C1123" s="8" t="s">
        <v>1003</v>
      </c>
    </row>
    <row r="1124">
      <c r="A1124" s="7" t="s">
        <v>5</v>
      </c>
      <c r="B1124" s="7" t="s">
        <v>1004</v>
      </c>
      <c r="C1124" s="6"/>
    </row>
    <row r="1125">
      <c r="A1125" s="7" t="s">
        <v>5</v>
      </c>
      <c r="B1125" s="7" t="s">
        <v>219</v>
      </c>
      <c r="C1125" s="8" t="s">
        <v>36</v>
      </c>
    </row>
    <row r="1126">
      <c r="A1126" s="7" t="s">
        <v>3</v>
      </c>
      <c r="B1126" s="7" t="s">
        <v>164</v>
      </c>
      <c r="C1126" s="8" t="s">
        <v>55</v>
      </c>
    </row>
    <row r="1127">
      <c r="A1127" s="7" t="s">
        <v>3</v>
      </c>
      <c r="B1127" s="7" t="s">
        <v>1005</v>
      </c>
      <c r="C1127" s="8" t="s">
        <v>43</v>
      </c>
    </row>
    <row r="1128">
      <c r="A1128" s="7" t="s">
        <v>5</v>
      </c>
      <c r="B1128" s="7" t="s">
        <v>1006</v>
      </c>
      <c r="C1128" s="8" t="s">
        <v>956</v>
      </c>
    </row>
    <row r="1129">
      <c r="A1129" s="7" t="s">
        <v>5</v>
      </c>
      <c r="B1129" s="7" t="s">
        <v>1007</v>
      </c>
      <c r="C1129" s="8" t="s">
        <v>1008</v>
      </c>
    </row>
    <row r="1130">
      <c r="A1130" s="7" t="s">
        <v>3</v>
      </c>
      <c r="B1130" s="7" t="s">
        <v>202</v>
      </c>
      <c r="C1130" s="8" t="s">
        <v>956</v>
      </c>
    </row>
    <row r="1131">
      <c r="A1131" s="7" t="s">
        <v>3</v>
      </c>
      <c r="B1131" s="7" t="s">
        <v>912</v>
      </c>
      <c r="C1131" s="8" t="s">
        <v>1009</v>
      </c>
    </row>
    <row r="1132">
      <c r="A1132" s="7" t="s">
        <v>5</v>
      </c>
      <c r="B1132" s="7" t="s">
        <v>173</v>
      </c>
      <c r="C1132" s="6"/>
    </row>
    <row r="1133">
      <c r="A1133" s="7" t="s">
        <v>5</v>
      </c>
      <c r="B1133" s="7" t="s">
        <v>1010</v>
      </c>
      <c r="C1133" s="8" t="s">
        <v>26</v>
      </c>
    </row>
    <row r="1134">
      <c r="A1134" s="7" t="s">
        <v>5</v>
      </c>
      <c r="B1134" s="7" t="s">
        <v>174</v>
      </c>
      <c r="C1134" s="8" t="s">
        <v>959</v>
      </c>
    </row>
    <row r="1135">
      <c r="A1135" s="7" t="s">
        <v>3</v>
      </c>
      <c r="B1135" s="7" t="s">
        <v>1010</v>
      </c>
      <c r="C1135" s="8" t="s">
        <v>119</v>
      </c>
    </row>
    <row r="1136">
      <c r="A1136" s="7" t="s">
        <v>5</v>
      </c>
      <c r="B1136" s="7" t="s">
        <v>1011</v>
      </c>
      <c r="C1136" s="8" t="s">
        <v>959</v>
      </c>
    </row>
    <row r="1137">
      <c r="A1137" s="7" t="s">
        <v>5</v>
      </c>
      <c r="B1137" s="7" t="s">
        <v>1012</v>
      </c>
      <c r="C1137" s="6"/>
    </row>
    <row r="1138">
      <c r="A1138" s="7" t="s">
        <v>3</v>
      </c>
      <c r="B1138" s="7" t="s">
        <v>1013</v>
      </c>
      <c r="C1138" s="6"/>
    </row>
    <row r="1139">
      <c r="A1139" s="7" t="s">
        <v>5</v>
      </c>
      <c r="B1139" s="5" t="s">
        <v>196</v>
      </c>
      <c r="C1139" s="6"/>
    </row>
    <row r="1140">
      <c r="A1140" s="7" t="s">
        <v>3</v>
      </c>
      <c r="B1140" s="5" t="s">
        <v>1014</v>
      </c>
      <c r="C1140" s="6"/>
    </row>
    <row r="1141">
      <c r="A1141" s="7" t="s">
        <v>3</v>
      </c>
      <c r="B1141" s="5" t="s">
        <v>316</v>
      </c>
      <c r="C1141" s="6"/>
    </row>
    <row r="1142">
      <c r="A1142" s="7" t="s">
        <v>5</v>
      </c>
      <c r="B1142" s="5" t="s">
        <v>914</v>
      </c>
      <c r="C1142" s="6"/>
    </row>
    <row r="1143">
      <c r="A1143" s="7" t="s">
        <v>5</v>
      </c>
      <c r="B1143" s="7" t="s">
        <v>1015</v>
      </c>
      <c r="C1143" s="6"/>
    </row>
    <row r="1144">
      <c r="A1144" s="7" t="s">
        <v>5</v>
      </c>
      <c r="B1144" s="7" t="s">
        <v>320</v>
      </c>
      <c r="C1144" s="6"/>
    </row>
    <row r="1145">
      <c r="A1145" s="7" t="s">
        <v>5</v>
      </c>
      <c r="B1145" s="7" t="s">
        <v>1016</v>
      </c>
      <c r="C1145" s="6"/>
    </row>
    <row r="1146">
      <c r="A1146" s="7" t="s">
        <v>3</v>
      </c>
      <c r="B1146" s="7" t="s">
        <v>1017</v>
      </c>
      <c r="C1146" s="6"/>
    </row>
    <row r="1147">
      <c r="A1147" s="7" t="s">
        <v>5</v>
      </c>
      <c r="B1147" s="5" t="s">
        <v>1018</v>
      </c>
      <c r="C1147" s="6"/>
    </row>
    <row r="1148">
      <c r="A1148" s="7" t="s">
        <v>5</v>
      </c>
      <c r="B1148" s="5" t="s">
        <v>1019</v>
      </c>
      <c r="C1148" s="6"/>
    </row>
    <row r="1149">
      <c r="A1149" s="7" t="s">
        <v>5</v>
      </c>
      <c r="B1149" s="7" t="s">
        <v>321</v>
      </c>
      <c r="C1149" s="6"/>
    </row>
    <row r="1150">
      <c r="A1150" s="7" t="s">
        <v>3</v>
      </c>
      <c r="B1150" s="7" t="s">
        <v>1020</v>
      </c>
      <c r="C1150" s="6"/>
    </row>
    <row r="1151">
      <c r="A1151" s="7" t="s">
        <v>3</v>
      </c>
      <c r="B1151" s="7" t="s">
        <v>1021</v>
      </c>
      <c r="C1151" s="6"/>
    </row>
    <row r="1152" hidden="1">
      <c r="A1152" s="7" t="s">
        <v>5</v>
      </c>
      <c r="B1152" s="7" t="s">
        <v>239</v>
      </c>
      <c r="C1152" s="6"/>
    </row>
    <row r="1153">
      <c r="A1153" s="7" t="s">
        <v>5</v>
      </c>
      <c r="B1153" s="7" t="s">
        <v>1015</v>
      </c>
      <c r="C1153" s="6"/>
    </row>
    <row r="1154">
      <c r="A1154" s="7" t="s">
        <v>3</v>
      </c>
      <c r="B1154" s="7" t="s">
        <v>218</v>
      </c>
      <c r="C1154" s="6"/>
    </row>
    <row r="1155">
      <c r="A1155" s="7" t="s">
        <v>3</v>
      </c>
      <c r="B1155" s="7" t="s">
        <v>219</v>
      </c>
      <c r="C1155" s="6"/>
    </row>
    <row r="1156">
      <c r="A1156" s="7" t="s">
        <v>5</v>
      </c>
      <c r="B1156" s="7" t="s">
        <v>220</v>
      </c>
      <c r="C1156" s="6"/>
    </row>
    <row r="1157">
      <c r="A1157" s="7" t="s">
        <v>5</v>
      </c>
      <c r="B1157" s="7" t="s">
        <v>1022</v>
      </c>
      <c r="C1157" s="6"/>
    </row>
    <row r="1158">
      <c r="A1158" s="7" t="s">
        <v>3</v>
      </c>
      <c r="B1158" s="7" t="s">
        <v>1023</v>
      </c>
      <c r="C1158" s="6"/>
    </row>
    <row r="1159">
      <c r="A1159" s="7" t="s">
        <v>3</v>
      </c>
      <c r="B1159" s="7" t="s">
        <v>1024</v>
      </c>
      <c r="C1159" s="6"/>
    </row>
    <row r="1160">
      <c r="A1160" s="7" t="s">
        <v>5</v>
      </c>
      <c r="B1160" s="7" t="s">
        <v>1025</v>
      </c>
      <c r="C1160" s="6"/>
    </row>
    <row r="1161">
      <c r="A1161" s="7" t="s">
        <v>3</v>
      </c>
      <c r="B1161" s="7" t="s">
        <v>1026</v>
      </c>
      <c r="C1161" s="6"/>
    </row>
    <row r="1162">
      <c r="A1162" s="7" t="s">
        <v>3</v>
      </c>
      <c r="B1162" s="7" t="s">
        <v>402</v>
      </c>
      <c r="C1162" s="6"/>
    </row>
    <row r="1163">
      <c r="A1163" s="7" t="s">
        <v>5</v>
      </c>
      <c r="B1163" s="7" t="s">
        <v>404</v>
      </c>
      <c r="C1163" s="6"/>
    </row>
    <row r="1164">
      <c r="A1164" s="7" t="s">
        <v>5</v>
      </c>
      <c r="B1164" s="7" t="s">
        <v>403</v>
      </c>
      <c r="C1164" s="6"/>
    </row>
    <row r="1165">
      <c r="A1165" s="7"/>
      <c r="B1165" s="7"/>
      <c r="C1165" s="6"/>
    </row>
    <row r="1166">
      <c r="A1166" s="7"/>
      <c r="B1166" s="7"/>
      <c r="C1166" s="6"/>
    </row>
    <row r="1167">
      <c r="A1167" s="7"/>
      <c r="B1167" s="7"/>
      <c r="C1167" s="6"/>
    </row>
    <row r="1168">
      <c r="A1168" s="7"/>
      <c r="B1168" s="7"/>
      <c r="C1168" s="6"/>
    </row>
    <row r="1169">
      <c r="A1169" s="7"/>
      <c r="B1169" s="7"/>
      <c r="C1169" s="6"/>
    </row>
    <row r="1170">
      <c r="A1170" s="7"/>
      <c r="B1170" s="5"/>
      <c r="C1170" s="6"/>
    </row>
    <row r="1171">
      <c r="A1171" s="7"/>
      <c r="B1171" s="5"/>
      <c r="C1171" s="6"/>
    </row>
    <row r="1172">
      <c r="A1172" s="7"/>
      <c r="B1172" s="7"/>
      <c r="C1172" s="6"/>
    </row>
    <row r="1173">
      <c r="A1173" s="7"/>
      <c r="B1173" s="7"/>
      <c r="C1173" s="6"/>
    </row>
    <row r="1174">
      <c r="A1174" s="7"/>
      <c r="B1174" s="7"/>
      <c r="C1174" s="6"/>
    </row>
    <row r="1175">
      <c r="A1175" s="5"/>
      <c r="B1175" s="7"/>
      <c r="C1175" s="6"/>
    </row>
    <row r="1176">
      <c r="A1176" s="5"/>
      <c r="B1176" s="7"/>
      <c r="C1176" s="6"/>
    </row>
    <row r="1177">
      <c r="A1177" s="7"/>
      <c r="B1177" s="7"/>
      <c r="C1177" s="6"/>
    </row>
    <row r="1178">
      <c r="A1178" s="7"/>
      <c r="B1178" s="7"/>
      <c r="C1178" s="6"/>
    </row>
    <row r="1179">
      <c r="A1179" s="7"/>
      <c r="B1179" s="7"/>
      <c r="C1179" s="6"/>
    </row>
    <row r="1180">
      <c r="A1180" s="7"/>
      <c r="B1180" s="7"/>
      <c r="C1180" s="6"/>
    </row>
    <row r="1181">
      <c r="A1181" s="7"/>
      <c r="B1181" s="7"/>
      <c r="C1181" s="6"/>
    </row>
    <row r="1182">
      <c r="A1182" s="7"/>
      <c r="B1182" s="7"/>
      <c r="C1182" s="6"/>
    </row>
    <row r="1183">
      <c r="A1183" s="7"/>
      <c r="B1183" s="7"/>
      <c r="C1183" s="6"/>
    </row>
    <row r="1184">
      <c r="A1184" s="7"/>
      <c r="B1184" s="7"/>
      <c r="C1184" s="6"/>
    </row>
    <row r="1185">
      <c r="A1185" s="7"/>
      <c r="B1185" s="7"/>
      <c r="C1185" s="6"/>
    </row>
    <row r="1186">
      <c r="A1186" s="7"/>
      <c r="B1186" s="7"/>
      <c r="C1186" s="6"/>
    </row>
    <row r="1187">
      <c r="A1187" s="7"/>
      <c r="B1187" s="7"/>
      <c r="C1187" s="6"/>
    </row>
    <row r="1188">
      <c r="A1188" s="7"/>
      <c r="B1188" s="7"/>
      <c r="C1188" s="6"/>
    </row>
    <row r="1189">
      <c r="A1189" s="7"/>
      <c r="B1189" s="7"/>
      <c r="C1189" s="6"/>
    </row>
    <row r="1190">
      <c r="A1190" s="7"/>
      <c r="B1190" s="7"/>
      <c r="C1190" s="6"/>
    </row>
    <row r="1191">
      <c r="A1191" s="7"/>
      <c r="B1191" s="7"/>
      <c r="C1191" s="6"/>
    </row>
    <row r="1192">
      <c r="A1192" s="7"/>
      <c r="B1192" s="5"/>
      <c r="C1192" s="6"/>
    </row>
    <row r="1193">
      <c r="A1193" s="7"/>
      <c r="B1193" s="5"/>
      <c r="C1193" s="6"/>
    </row>
    <row r="1194">
      <c r="A1194" s="7"/>
      <c r="B1194" s="5"/>
      <c r="C1194" s="6"/>
    </row>
    <row r="1195">
      <c r="A1195" s="7"/>
      <c r="B1195" s="5"/>
      <c r="C1195" s="6"/>
    </row>
    <row r="1196">
      <c r="A1196" s="7"/>
      <c r="B1196" s="5"/>
      <c r="C1196" s="6"/>
    </row>
    <row r="1197">
      <c r="A1197" s="7"/>
      <c r="B1197" s="5"/>
      <c r="C1197" s="6"/>
    </row>
    <row r="1198">
      <c r="A1198" s="5"/>
      <c r="B1198" s="5"/>
      <c r="C1198" s="6"/>
    </row>
    <row r="1199">
      <c r="A1199" s="5"/>
      <c r="B1199" s="5"/>
      <c r="C1199" s="6"/>
    </row>
    <row r="1200">
      <c r="A1200" s="7"/>
      <c r="B1200" s="5"/>
      <c r="C1200" s="6"/>
    </row>
    <row r="1201">
      <c r="A1201" s="7"/>
      <c r="B1201" s="7"/>
      <c r="C1201" s="6"/>
    </row>
    <row r="1202">
      <c r="A1202" s="7"/>
      <c r="B1202" s="7"/>
      <c r="C1202" s="6"/>
    </row>
    <row r="1203">
      <c r="A1203" s="7"/>
      <c r="B1203" s="7"/>
      <c r="C1203" s="6"/>
    </row>
    <row r="1204">
      <c r="A1204" s="7"/>
      <c r="B1204" s="7"/>
      <c r="C1204" s="6"/>
    </row>
    <row r="1205">
      <c r="A1205" s="7"/>
      <c r="B1205" s="7"/>
      <c r="C1205" s="6"/>
    </row>
    <row r="1206">
      <c r="A1206" s="7"/>
      <c r="B1206" s="7"/>
      <c r="C1206" s="6"/>
    </row>
    <row r="1207">
      <c r="A1207" s="7"/>
      <c r="B1207" s="7"/>
      <c r="C1207" s="6"/>
    </row>
    <row r="1208">
      <c r="A1208" s="7"/>
      <c r="B1208" s="7"/>
      <c r="C1208" s="6"/>
    </row>
    <row r="1209">
      <c r="A1209" s="7"/>
      <c r="B1209" s="7"/>
      <c r="C1209" s="6"/>
    </row>
    <row r="1210">
      <c r="A1210" s="7"/>
      <c r="B1210" s="7"/>
      <c r="C1210" s="6"/>
    </row>
    <row r="1211">
      <c r="A1211" s="7"/>
      <c r="B1211" s="7"/>
      <c r="C1211" s="6"/>
    </row>
    <row r="1212">
      <c r="A1212" s="7"/>
      <c r="B1212" s="7"/>
      <c r="C1212" s="6"/>
    </row>
    <row r="1213">
      <c r="A1213" s="7"/>
      <c r="B1213" s="7"/>
      <c r="C1213" s="6"/>
    </row>
    <row r="1214">
      <c r="A1214" s="7"/>
      <c r="B1214" s="7"/>
      <c r="C1214" s="6"/>
    </row>
    <row r="1215">
      <c r="A1215" s="7"/>
      <c r="B1215" s="7"/>
      <c r="C1215" s="6"/>
    </row>
    <row r="1216">
      <c r="A1216" s="7"/>
      <c r="B1216" s="7"/>
      <c r="C1216" s="6"/>
    </row>
    <row r="1217">
      <c r="A1217" s="7"/>
      <c r="B1217" s="7"/>
      <c r="C1217" s="6"/>
    </row>
    <row r="1218">
      <c r="A1218" s="7"/>
      <c r="B1218" s="7"/>
      <c r="C1218" s="6"/>
    </row>
    <row r="1219">
      <c r="A1219" s="7"/>
      <c r="B1219" s="7"/>
      <c r="C1219" s="6"/>
    </row>
    <row r="1220">
      <c r="A1220" s="7"/>
      <c r="B1220" s="7"/>
      <c r="C1220" s="6"/>
    </row>
    <row r="1221">
      <c r="A1221" s="7"/>
      <c r="B1221" s="7"/>
      <c r="C1221" s="6"/>
    </row>
    <row r="1222">
      <c r="A1222" s="7"/>
      <c r="B1222" s="7"/>
      <c r="C1222" s="6"/>
    </row>
    <row r="1223">
      <c r="A1223" s="7"/>
      <c r="B1223" s="7"/>
      <c r="C1223" s="6"/>
    </row>
    <row r="1224">
      <c r="A1224" s="7"/>
      <c r="B1224" s="7"/>
      <c r="C1224" s="6"/>
    </row>
    <row r="1225">
      <c r="A1225" s="7"/>
      <c r="B1225" s="7"/>
      <c r="C1225" s="6"/>
    </row>
    <row r="1226">
      <c r="A1226" s="7"/>
      <c r="B1226" s="7"/>
      <c r="C1226" s="6"/>
    </row>
    <row r="1227">
      <c r="A1227" s="7"/>
      <c r="B1227" s="7"/>
      <c r="C1227" s="6"/>
    </row>
    <row r="1228">
      <c r="A1228" s="5"/>
      <c r="B1228" s="7"/>
      <c r="C1228" s="6"/>
    </row>
    <row r="1229">
      <c r="A1229" s="7"/>
      <c r="B1229" s="7"/>
      <c r="C1229" s="6"/>
    </row>
    <row r="1230">
      <c r="A1230" s="7"/>
      <c r="B1230" s="7"/>
      <c r="C1230" s="6"/>
    </row>
    <row r="1231">
      <c r="A1231" s="7"/>
      <c r="B1231" s="7"/>
      <c r="C1231" s="6"/>
    </row>
    <row r="1232">
      <c r="A1232" s="5"/>
      <c r="B1232" s="7"/>
      <c r="C1232" s="6"/>
    </row>
    <row r="1233">
      <c r="A1233" s="5"/>
      <c r="B1233" s="7"/>
      <c r="C1233" s="6"/>
    </row>
    <row r="1234">
      <c r="A1234" s="5"/>
      <c r="B1234" s="7"/>
      <c r="C1234" s="6"/>
    </row>
    <row r="1235">
      <c r="A1235" s="7"/>
      <c r="B1235" s="7"/>
      <c r="C1235" s="6"/>
    </row>
    <row r="1236">
      <c r="A1236" s="7"/>
      <c r="B1236" s="7"/>
      <c r="C1236" s="6"/>
    </row>
    <row r="1237">
      <c r="A1237" s="7"/>
      <c r="B1237" s="7"/>
      <c r="C1237" s="6"/>
    </row>
    <row r="1238">
      <c r="A1238" s="7"/>
      <c r="B1238" s="7"/>
      <c r="C1238" s="6"/>
    </row>
    <row r="1239">
      <c r="A1239" s="7"/>
      <c r="B1239" s="7"/>
      <c r="C1239" s="6"/>
    </row>
    <row r="1240">
      <c r="A1240" s="7"/>
      <c r="B1240" s="7"/>
      <c r="C1240" s="6"/>
    </row>
    <row r="1241">
      <c r="A1241" s="7"/>
      <c r="B1241" s="7"/>
      <c r="C1241" s="6"/>
    </row>
    <row r="1242">
      <c r="A1242" s="7"/>
      <c r="B1242" s="7"/>
      <c r="C1242" s="6"/>
    </row>
    <row r="1243">
      <c r="A1243" s="7"/>
      <c r="B1243" s="7"/>
      <c r="C1243" s="6"/>
    </row>
    <row r="1244">
      <c r="A1244" s="7"/>
      <c r="B1244" s="7"/>
      <c r="C1244" s="6"/>
    </row>
    <row r="1245">
      <c r="A1245" s="7"/>
      <c r="B1245" s="7"/>
      <c r="C1245" s="6"/>
    </row>
    <row r="1246">
      <c r="A1246" s="7"/>
      <c r="B1246" s="7"/>
      <c r="C1246" s="6"/>
    </row>
    <row r="1247">
      <c r="A1247" s="7"/>
      <c r="B1247" s="7"/>
      <c r="C1247" s="6"/>
    </row>
    <row r="1248">
      <c r="A1248" s="7"/>
      <c r="B1248" s="7"/>
      <c r="C1248" s="6"/>
    </row>
    <row r="1249">
      <c r="A1249" s="7"/>
      <c r="B1249" s="7"/>
      <c r="C1249" s="6"/>
    </row>
    <row r="1250">
      <c r="A1250" s="7"/>
      <c r="B1250" s="7"/>
      <c r="C1250" s="6"/>
    </row>
    <row r="1251">
      <c r="A1251" s="7"/>
      <c r="B1251" s="7"/>
      <c r="C1251" s="6"/>
    </row>
    <row r="1252">
      <c r="A1252" s="7"/>
      <c r="B1252" s="7"/>
      <c r="C1252" s="6"/>
    </row>
    <row r="1253">
      <c r="A1253" s="7"/>
      <c r="B1253" s="7"/>
      <c r="C1253" s="6"/>
    </row>
    <row r="1254">
      <c r="A1254" s="7"/>
      <c r="B1254" s="7"/>
      <c r="C1254" s="6"/>
    </row>
    <row r="1255">
      <c r="A1255" s="7"/>
      <c r="B1255" s="7"/>
      <c r="C1255" s="6"/>
    </row>
    <row r="1256">
      <c r="A1256" s="7"/>
      <c r="B1256" s="7"/>
      <c r="C1256" s="6"/>
    </row>
    <row r="1257">
      <c r="A1257" s="7"/>
      <c r="B1257" s="7"/>
      <c r="C1257" s="6"/>
    </row>
    <row r="1258">
      <c r="A1258" s="7"/>
      <c r="B1258" s="7"/>
      <c r="C1258" s="6"/>
    </row>
    <row r="1259">
      <c r="A1259" s="5"/>
      <c r="B1259" s="7"/>
      <c r="C1259" s="6"/>
    </row>
    <row r="1260">
      <c r="A1260" s="5"/>
      <c r="B1260" s="7"/>
      <c r="C1260" s="6"/>
    </row>
    <row r="1261">
      <c r="A1261" s="5"/>
      <c r="B1261" s="7"/>
      <c r="C1261" s="6"/>
    </row>
    <row r="1262">
      <c r="A1262" s="5"/>
      <c r="B1262" s="7"/>
      <c r="C1262" s="6"/>
    </row>
    <row r="1263">
      <c r="A1263" s="7"/>
      <c r="B1263" s="7"/>
      <c r="C1263" s="6"/>
    </row>
    <row r="1264">
      <c r="A1264" s="7"/>
      <c r="B1264" s="7"/>
      <c r="C1264" s="6"/>
    </row>
    <row r="1265">
      <c r="A1265" s="7"/>
      <c r="B1265" s="7"/>
      <c r="C1265" s="6"/>
    </row>
    <row r="1266">
      <c r="A1266" s="7"/>
      <c r="B1266" s="7"/>
      <c r="C1266" s="6"/>
    </row>
    <row r="1267">
      <c r="A1267" s="7"/>
      <c r="B1267" s="7"/>
      <c r="C1267" s="6"/>
    </row>
    <row r="1268">
      <c r="A1268" s="7"/>
      <c r="B1268" s="7"/>
      <c r="C1268" s="6"/>
    </row>
    <row r="1269">
      <c r="A1269" s="7"/>
      <c r="B1269" s="7"/>
      <c r="C1269" s="6"/>
    </row>
    <row r="1270">
      <c r="A1270" s="7"/>
      <c r="B1270" s="7"/>
      <c r="C1270" s="6"/>
    </row>
    <row r="1271">
      <c r="A1271" s="7"/>
      <c r="B1271" s="7"/>
      <c r="C1271" s="6"/>
    </row>
    <row r="1272">
      <c r="A1272" s="7"/>
      <c r="B1272" s="7"/>
      <c r="C1272" s="6"/>
    </row>
    <row r="1273">
      <c r="A1273" s="7"/>
      <c r="B1273" s="7"/>
      <c r="C1273" s="6"/>
    </row>
    <row r="1274">
      <c r="A1274" s="7"/>
      <c r="B1274" s="7"/>
      <c r="C1274" s="6"/>
    </row>
    <row r="1275">
      <c r="A1275" s="7"/>
      <c r="B1275" s="7"/>
      <c r="C1275" s="6"/>
    </row>
    <row r="1276">
      <c r="A1276" s="7"/>
      <c r="B1276" s="7"/>
      <c r="C1276" s="6"/>
    </row>
    <row r="1277">
      <c r="A1277" s="7"/>
      <c r="B1277" s="7"/>
      <c r="C1277" s="6"/>
    </row>
    <row r="1278">
      <c r="A1278" s="7"/>
      <c r="B1278" s="7"/>
      <c r="C1278" s="6"/>
    </row>
    <row r="1279">
      <c r="A1279" s="7"/>
      <c r="B1279" s="7"/>
      <c r="C1279" s="6"/>
    </row>
    <row r="1280">
      <c r="A1280" s="7"/>
      <c r="B1280" s="7"/>
      <c r="C1280" s="6"/>
    </row>
    <row r="1281">
      <c r="A1281" s="7"/>
      <c r="B1281" s="7"/>
      <c r="C1281" s="6"/>
    </row>
    <row r="1282">
      <c r="A1282" s="7"/>
      <c r="B1282" s="7"/>
      <c r="C1282" s="6"/>
    </row>
    <row r="1283">
      <c r="A1283" s="7"/>
      <c r="B1283" s="7"/>
      <c r="C1283" s="6"/>
    </row>
    <row r="1284">
      <c r="A1284" s="7"/>
      <c r="B1284" s="7"/>
      <c r="C1284" s="6"/>
    </row>
    <row r="1285">
      <c r="A1285" s="7"/>
      <c r="B1285" s="7"/>
      <c r="C1285" s="6"/>
    </row>
    <row r="1286">
      <c r="A1286" s="7"/>
      <c r="B1286" s="7"/>
      <c r="C1286" s="6"/>
    </row>
    <row r="1287">
      <c r="A1287" s="7"/>
      <c r="B1287" s="7"/>
      <c r="C1287" s="6"/>
    </row>
    <row r="1288">
      <c r="A1288" s="7"/>
      <c r="B1288" s="7"/>
      <c r="C1288" s="6"/>
    </row>
    <row r="1289">
      <c r="A1289" s="7"/>
      <c r="B1289" s="7"/>
      <c r="C1289" s="6"/>
    </row>
    <row r="1290">
      <c r="A1290" s="7"/>
      <c r="B1290" s="7"/>
      <c r="C1290" s="6"/>
    </row>
    <row r="1291">
      <c r="A1291" s="7"/>
      <c r="B1291" s="7"/>
      <c r="C1291" s="6"/>
    </row>
    <row r="1292">
      <c r="A1292" s="7"/>
      <c r="B1292" s="7"/>
      <c r="C1292" s="6"/>
    </row>
    <row r="1293">
      <c r="A1293" s="7"/>
      <c r="B1293" s="7"/>
      <c r="C1293" s="6"/>
    </row>
    <row r="1294">
      <c r="A1294" s="7"/>
      <c r="B1294" s="7"/>
      <c r="C1294" s="6"/>
    </row>
    <row r="1295">
      <c r="A1295" s="7"/>
      <c r="B1295" s="7"/>
      <c r="C1295" s="6"/>
    </row>
    <row r="1296">
      <c r="A1296" s="7"/>
      <c r="B1296" s="7"/>
      <c r="C1296" s="6"/>
    </row>
    <row r="1297">
      <c r="A1297" s="7"/>
      <c r="B1297" s="7"/>
      <c r="C1297" s="6"/>
    </row>
    <row r="1298">
      <c r="A1298" s="7"/>
      <c r="B1298" s="7"/>
      <c r="C1298" s="6"/>
    </row>
    <row r="1299">
      <c r="A1299" s="7"/>
      <c r="B1299" s="7"/>
      <c r="C1299" s="6"/>
    </row>
    <row r="1300">
      <c r="A1300" s="7"/>
      <c r="B1300" s="7"/>
      <c r="C1300" s="6"/>
    </row>
    <row r="1301">
      <c r="A1301" s="7"/>
      <c r="B1301" s="7"/>
      <c r="C1301" s="6"/>
    </row>
    <row r="1302">
      <c r="A1302" s="7"/>
      <c r="B1302" s="7"/>
      <c r="C1302" s="6"/>
    </row>
    <row r="1303">
      <c r="A1303" s="7"/>
      <c r="B1303" s="7"/>
      <c r="C1303" s="6"/>
    </row>
    <row r="1304">
      <c r="A1304" s="7"/>
      <c r="B1304" s="7"/>
      <c r="C1304" s="6"/>
    </row>
    <row r="1305">
      <c r="A1305" s="7"/>
      <c r="B1305" s="7"/>
      <c r="C1305" s="6"/>
    </row>
    <row r="1306">
      <c r="A1306" s="7"/>
      <c r="B1306" s="7"/>
      <c r="C1306" s="6"/>
    </row>
    <row r="1307">
      <c r="A1307" s="7"/>
      <c r="B1307" s="7"/>
      <c r="C1307" s="6"/>
    </row>
    <row r="1308">
      <c r="A1308" s="7"/>
      <c r="B1308" s="7"/>
      <c r="C1308" s="6"/>
    </row>
    <row r="1309">
      <c r="A1309" s="7"/>
      <c r="B1309" s="7"/>
      <c r="C1309" s="6"/>
    </row>
    <row r="1310">
      <c r="A1310" s="7"/>
      <c r="B1310" s="7"/>
      <c r="C1310" s="6"/>
    </row>
    <row r="1311">
      <c r="A1311" s="7"/>
      <c r="B1311" s="7"/>
      <c r="C1311" s="6"/>
    </row>
    <row r="1312">
      <c r="A1312" s="7"/>
      <c r="B1312" s="7"/>
      <c r="C1312" s="6"/>
    </row>
    <row r="1313">
      <c r="A1313" s="7"/>
      <c r="B1313" s="7"/>
      <c r="C1313" s="6"/>
    </row>
    <row r="1314">
      <c r="A1314" s="7"/>
      <c r="B1314" s="7"/>
      <c r="C1314" s="6"/>
    </row>
    <row r="1315">
      <c r="A1315" s="7"/>
      <c r="B1315" s="7"/>
      <c r="C1315" s="6"/>
    </row>
    <row r="1316">
      <c r="A1316" s="7"/>
      <c r="B1316" s="7"/>
      <c r="C1316" s="6"/>
    </row>
    <row r="1317">
      <c r="A1317" s="7"/>
      <c r="B1317" s="7"/>
      <c r="C1317" s="6"/>
    </row>
    <row r="1318">
      <c r="A1318" s="7"/>
      <c r="B1318" s="7"/>
      <c r="C1318" s="6"/>
    </row>
    <row r="1319">
      <c r="A1319" s="7"/>
      <c r="B1319" s="7"/>
      <c r="C1319" s="6"/>
    </row>
    <row r="1320">
      <c r="A1320" s="7"/>
      <c r="B1320" s="7"/>
      <c r="C1320" s="6"/>
    </row>
    <row r="1321">
      <c r="A1321" s="7"/>
      <c r="B1321" s="7"/>
      <c r="C1321" s="6"/>
    </row>
    <row r="1322">
      <c r="A1322" s="7"/>
      <c r="B1322" s="7"/>
      <c r="C1322" s="6"/>
    </row>
    <row r="1323">
      <c r="A1323" s="7"/>
      <c r="B1323" s="7"/>
      <c r="C1323" s="6"/>
    </row>
    <row r="1324">
      <c r="A1324" s="7"/>
      <c r="B1324" s="7"/>
      <c r="C1324" s="6"/>
    </row>
    <row r="1325">
      <c r="A1325" s="7"/>
      <c r="B1325" s="7"/>
      <c r="C1325" s="6"/>
    </row>
    <row r="1326">
      <c r="A1326" s="7"/>
      <c r="B1326" s="7"/>
      <c r="C1326" s="6"/>
    </row>
    <row r="1327">
      <c r="A1327" s="7"/>
      <c r="B1327" s="7"/>
      <c r="C1327" s="6"/>
    </row>
    <row r="1328">
      <c r="A1328" s="7"/>
      <c r="B1328" s="7"/>
      <c r="C1328" s="6"/>
    </row>
    <row r="1329">
      <c r="A1329" s="7"/>
      <c r="B1329" s="7"/>
      <c r="C1329" s="6"/>
    </row>
    <row r="1330">
      <c r="A1330" s="7"/>
      <c r="B1330" s="7"/>
      <c r="C1330" s="6"/>
    </row>
    <row r="1331">
      <c r="A1331" s="7"/>
      <c r="B1331" s="7"/>
      <c r="C1331" s="6"/>
    </row>
    <row r="1332">
      <c r="A1332" s="7"/>
      <c r="B1332" s="7"/>
      <c r="C1332" s="6"/>
    </row>
    <row r="1333">
      <c r="A1333" s="7"/>
      <c r="B1333" s="7"/>
      <c r="C1333" s="6"/>
    </row>
    <row r="1334">
      <c r="A1334" s="7"/>
      <c r="B1334" s="7"/>
      <c r="C1334" s="6"/>
    </row>
    <row r="1335">
      <c r="A1335" s="7"/>
      <c r="B1335" s="7"/>
      <c r="C1335" s="6"/>
    </row>
    <row r="1336">
      <c r="A1336" s="7"/>
      <c r="B1336" s="7"/>
      <c r="C1336" s="6"/>
    </row>
    <row r="1337">
      <c r="A1337" s="7"/>
      <c r="B1337" s="7"/>
      <c r="C1337" s="6"/>
    </row>
    <row r="1338">
      <c r="A1338" s="7"/>
      <c r="B1338" s="7"/>
      <c r="C1338" s="6"/>
    </row>
    <row r="1339">
      <c r="A1339" s="7"/>
      <c r="B1339" s="7"/>
      <c r="C1339" s="6"/>
    </row>
    <row r="1340">
      <c r="A1340" s="7"/>
      <c r="B1340" s="7"/>
      <c r="C1340" s="6"/>
    </row>
    <row r="1341">
      <c r="A1341" s="7"/>
      <c r="B1341" s="7"/>
      <c r="C1341" s="6"/>
    </row>
    <row r="1342">
      <c r="A1342" s="7"/>
      <c r="B1342" s="7"/>
      <c r="C1342" s="6"/>
    </row>
    <row r="1343">
      <c r="A1343" s="7"/>
      <c r="B1343" s="7"/>
      <c r="C1343" s="6"/>
    </row>
    <row r="1344">
      <c r="A1344" s="7"/>
      <c r="B1344" s="7"/>
      <c r="C1344" s="6"/>
    </row>
    <row r="1345">
      <c r="A1345" s="7"/>
      <c r="B1345" s="7"/>
      <c r="C1345" s="6"/>
    </row>
    <row r="1346">
      <c r="A1346" s="7"/>
      <c r="B1346" s="7"/>
      <c r="C1346" s="6"/>
    </row>
    <row r="1347">
      <c r="A1347" s="7"/>
      <c r="B1347" s="7"/>
      <c r="C1347" s="6"/>
    </row>
    <row r="1348">
      <c r="A1348" s="7"/>
      <c r="B1348" s="7"/>
      <c r="C1348" s="6"/>
    </row>
    <row r="1349">
      <c r="A1349" s="7"/>
      <c r="B1349" s="7"/>
      <c r="C1349" s="6"/>
    </row>
    <row r="1350">
      <c r="A1350" s="7"/>
      <c r="B1350" s="7"/>
      <c r="C1350" s="6"/>
    </row>
    <row r="1351">
      <c r="A1351" s="7"/>
      <c r="B1351" s="7"/>
      <c r="C1351" s="6"/>
    </row>
    <row r="1352">
      <c r="A1352" s="7"/>
      <c r="B1352" s="7"/>
      <c r="C1352" s="6"/>
    </row>
    <row r="1353">
      <c r="A1353" s="7"/>
      <c r="B1353" s="7"/>
      <c r="C1353" s="6"/>
    </row>
    <row r="1354">
      <c r="A1354" s="7"/>
      <c r="B1354" s="7"/>
      <c r="C1354" s="6"/>
    </row>
    <row r="1355">
      <c r="A1355" s="7"/>
      <c r="B1355" s="7"/>
      <c r="C1355" s="6"/>
    </row>
    <row r="1356">
      <c r="A1356" s="7"/>
      <c r="B1356" s="7"/>
      <c r="C1356" s="6"/>
    </row>
    <row r="1357">
      <c r="A1357" s="7"/>
      <c r="B1357" s="7"/>
      <c r="C1357" s="6"/>
    </row>
    <row r="1358">
      <c r="A1358" s="7"/>
      <c r="B1358" s="7"/>
      <c r="C1358" s="6"/>
    </row>
    <row r="1359">
      <c r="A1359" s="7"/>
      <c r="B1359" s="7"/>
      <c r="C1359" s="6"/>
    </row>
    <row r="1360">
      <c r="A1360" s="7"/>
      <c r="B1360" s="7"/>
      <c r="C1360" s="6"/>
    </row>
    <row r="1361">
      <c r="A1361" s="7"/>
      <c r="B1361" s="7"/>
      <c r="C1361" s="6"/>
    </row>
    <row r="1362">
      <c r="A1362" s="7"/>
      <c r="B1362" s="7"/>
      <c r="C1362" s="6"/>
    </row>
    <row r="1363">
      <c r="A1363" s="7"/>
      <c r="B1363" s="5"/>
      <c r="C1363" s="6"/>
    </row>
    <row r="1364">
      <c r="A1364" s="7"/>
      <c r="B1364" s="7"/>
      <c r="C1364" s="6"/>
    </row>
    <row r="1365">
      <c r="A1365" s="7"/>
      <c r="B1365" s="7"/>
      <c r="C1365" s="6"/>
    </row>
    <row r="1366">
      <c r="A1366" s="7"/>
      <c r="B1366" s="7"/>
      <c r="C1366" s="6"/>
    </row>
    <row r="1367">
      <c r="A1367" s="7"/>
      <c r="B1367" s="7"/>
      <c r="C1367" s="6"/>
    </row>
    <row r="1368">
      <c r="A1368" s="7"/>
      <c r="B1368" s="7"/>
      <c r="C1368" s="6"/>
    </row>
    <row r="1369">
      <c r="A1369" s="7"/>
      <c r="B1369" s="7"/>
      <c r="C1369" s="6"/>
    </row>
    <row r="1370">
      <c r="A1370" s="7"/>
      <c r="B1370" s="7"/>
      <c r="C1370" s="6"/>
    </row>
    <row r="1371">
      <c r="A1371" s="7"/>
      <c r="B1371" s="7"/>
      <c r="C1371" s="6"/>
    </row>
    <row r="1372">
      <c r="A1372" s="7"/>
      <c r="B1372" s="7"/>
      <c r="C1372" s="6"/>
    </row>
    <row r="1373">
      <c r="A1373" s="7"/>
      <c r="B1373" s="7"/>
      <c r="C1373" s="6"/>
    </row>
    <row r="1374">
      <c r="A1374" s="7"/>
      <c r="B1374" s="7"/>
      <c r="C1374" s="6"/>
    </row>
    <row r="1375">
      <c r="A1375" s="7"/>
      <c r="B1375" s="7"/>
      <c r="C1375" s="6"/>
    </row>
    <row r="1376">
      <c r="A1376" s="7"/>
      <c r="B1376" s="7"/>
      <c r="C1376" s="6"/>
    </row>
    <row r="1377">
      <c r="A1377" s="7"/>
      <c r="B1377" s="7"/>
      <c r="C1377" s="6"/>
    </row>
    <row r="1378">
      <c r="A1378" s="7"/>
      <c r="B1378" s="7"/>
      <c r="C1378" s="6"/>
    </row>
    <row r="1379">
      <c r="A1379" s="7"/>
      <c r="B1379" s="7"/>
      <c r="C1379" s="6"/>
    </row>
    <row r="1380">
      <c r="A1380" s="7"/>
      <c r="B1380" s="7"/>
      <c r="C1380" s="6"/>
    </row>
    <row r="1381">
      <c r="A1381" s="7"/>
      <c r="B1381" s="7"/>
      <c r="C1381" s="6"/>
    </row>
    <row r="1382">
      <c r="A1382" s="7"/>
      <c r="B1382" s="7"/>
      <c r="C1382" s="6"/>
    </row>
    <row r="1383">
      <c r="A1383" s="7"/>
      <c r="B1383" s="7"/>
      <c r="C1383" s="6"/>
    </row>
    <row r="1384">
      <c r="A1384" s="7"/>
      <c r="B1384" s="7"/>
      <c r="C1384" s="6"/>
    </row>
    <row r="1385">
      <c r="A1385" s="7"/>
      <c r="B1385" s="7"/>
      <c r="C1385" s="6"/>
    </row>
    <row r="1386">
      <c r="A1386" s="7"/>
      <c r="B1386" s="7"/>
      <c r="C1386" s="6"/>
    </row>
    <row r="1387">
      <c r="A1387" s="7"/>
      <c r="B1387" s="7"/>
      <c r="C1387" s="6"/>
    </row>
    <row r="1388">
      <c r="A1388" s="7"/>
      <c r="B1388" s="7"/>
      <c r="C1388" s="6"/>
    </row>
    <row r="1389">
      <c r="A1389" s="7"/>
      <c r="B1389" s="7"/>
      <c r="C1389" s="6"/>
    </row>
    <row r="1390">
      <c r="A1390" s="7"/>
      <c r="B1390" s="7"/>
      <c r="C1390" s="6"/>
    </row>
    <row r="1391">
      <c r="A1391" s="5"/>
      <c r="B1391" s="7"/>
      <c r="C1391" s="6"/>
    </row>
    <row r="1392">
      <c r="A1392" s="7"/>
      <c r="B1392" s="7"/>
      <c r="C1392" s="6"/>
    </row>
    <row r="1393">
      <c r="A1393" s="7"/>
      <c r="B1393" s="7"/>
      <c r="C1393" s="6"/>
    </row>
    <row r="1394">
      <c r="A1394" s="25"/>
      <c r="B1394" s="7"/>
      <c r="C1394" s="6"/>
    </row>
    <row r="1395">
      <c r="A1395" s="7"/>
      <c r="B1395" s="7"/>
      <c r="C1395" s="6"/>
    </row>
    <row r="1396">
      <c r="A1396" s="7"/>
      <c r="B1396" s="7"/>
      <c r="C1396" s="6"/>
    </row>
    <row r="1397">
      <c r="A1397" s="7"/>
      <c r="B1397" s="7"/>
      <c r="C1397" s="6"/>
    </row>
    <row r="1398">
      <c r="A1398" s="7"/>
      <c r="B1398" s="7"/>
      <c r="C1398" s="6"/>
    </row>
    <row r="1399">
      <c r="A1399" s="7"/>
      <c r="B1399" s="7"/>
      <c r="C1399" s="6"/>
    </row>
    <row r="1400">
      <c r="A1400" s="7"/>
      <c r="B1400" s="7"/>
      <c r="C1400" s="6"/>
    </row>
    <row r="1401">
      <c r="A1401" s="7"/>
      <c r="B1401" s="7"/>
      <c r="C1401" s="6"/>
    </row>
    <row r="1402">
      <c r="A1402" s="7"/>
      <c r="B1402" s="7"/>
      <c r="C1402" s="6"/>
    </row>
    <row r="1403">
      <c r="A1403" s="7"/>
      <c r="B1403" s="7"/>
      <c r="C1403" s="6"/>
    </row>
    <row r="1404">
      <c r="A1404" s="7"/>
      <c r="B1404" s="7"/>
      <c r="C1404" s="6"/>
    </row>
    <row r="1405">
      <c r="A1405" s="7"/>
      <c r="B1405" s="7"/>
      <c r="C1405" s="6"/>
    </row>
    <row r="1406">
      <c r="A1406" s="7"/>
      <c r="B1406" s="7"/>
      <c r="C1406" s="6"/>
    </row>
    <row r="1407">
      <c r="A1407" s="7"/>
      <c r="B1407" s="7"/>
      <c r="C1407" s="6"/>
    </row>
    <row r="1408">
      <c r="A1408" s="7"/>
      <c r="B1408" s="7"/>
      <c r="C1408" s="6"/>
    </row>
    <row r="1409">
      <c r="A1409" s="7"/>
      <c r="B1409" s="7"/>
      <c r="C1409" s="6"/>
    </row>
    <row r="1410">
      <c r="A1410" s="7"/>
      <c r="B1410" s="7"/>
      <c r="C1410" s="6"/>
    </row>
    <row r="1411">
      <c r="A1411" s="7"/>
      <c r="B1411" s="7"/>
      <c r="C1411" s="6"/>
    </row>
    <row r="1412">
      <c r="A1412" s="7"/>
      <c r="B1412" s="7"/>
      <c r="C1412" s="6"/>
    </row>
    <row r="1413">
      <c r="A1413" s="7"/>
      <c r="B1413" s="5"/>
      <c r="C1413" s="6"/>
    </row>
    <row r="1414">
      <c r="A1414" s="7"/>
      <c r="B1414" s="5"/>
      <c r="C1414" s="6"/>
    </row>
    <row r="1415">
      <c r="A1415" s="7"/>
      <c r="B1415" s="5"/>
      <c r="C1415" s="6"/>
    </row>
    <row r="1416">
      <c r="A1416" s="7"/>
      <c r="B1416" s="5"/>
      <c r="C1416" s="6"/>
    </row>
    <row r="1417">
      <c r="A1417" s="7"/>
      <c r="B1417" s="7"/>
      <c r="C1417" s="6"/>
    </row>
    <row r="1418">
      <c r="A1418" s="7"/>
      <c r="B1418" s="7"/>
      <c r="C1418" s="6"/>
    </row>
    <row r="1419">
      <c r="A1419" s="7"/>
      <c r="B1419" s="7"/>
      <c r="C1419" s="6"/>
    </row>
    <row r="1420">
      <c r="A1420" s="7"/>
      <c r="B1420" s="7"/>
      <c r="C1420" s="6"/>
    </row>
    <row r="1421">
      <c r="A1421" s="7"/>
      <c r="B1421" s="5"/>
      <c r="C1421" s="6"/>
    </row>
    <row r="1422">
      <c r="A1422" s="7"/>
      <c r="B1422" s="5"/>
      <c r="C1422" s="6"/>
    </row>
    <row r="1423">
      <c r="A1423" s="7"/>
      <c r="B1423" s="5"/>
      <c r="C1423" s="6"/>
    </row>
    <row r="1424">
      <c r="A1424" s="7"/>
      <c r="B1424" s="5"/>
      <c r="C1424" s="6"/>
    </row>
    <row r="1425">
      <c r="A1425" s="7"/>
      <c r="B1425" s="5"/>
      <c r="C1425" s="6"/>
    </row>
    <row r="1426">
      <c r="A1426" s="7"/>
      <c r="B1426" s="5"/>
      <c r="C1426" s="6"/>
    </row>
    <row r="1427">
      <c r="A1427" s="7"/>
      <c r="B1427" s="5"/>
      <c r="C1427" s="6"/>
    </row>
    <row r="1428">
      <c r="A1428" s="7"/>
      <c r="B1428" s="5"/>
      <c r="C1428" s="6"/>
    </row>
    <row r="1429">
      <c r="A1429" s="7"/>
      <c r="B1429" s="5"/>
      <c r="C1429" s="6"/>
    </row>
    <row r="1430">
      <c r="A1430" s="7"/>
      <c r="B1430" s="5"/>
      <c r="C1430" s="6"/>
    </row>
    <row r="1431">
      <c r="A1431" s="7"/>
      <c r="B1431" s="5"/>
      <c r="C1431" s="6"/>
    </row>
    <row r="1432">
      <c r="A1432" s="7"/>
      <c r="B1432" s="5"/>
      <c r="C1432" s="6"/>
    </row>
    <row r="1433">
      <c r="A1433" s="7"/>
      <c r="B1433" s="5"/>
      <c r="C1433" s="6"/>
    </row>
    <row r="1434">
      <c r="A1434" s="7"/>
      <c r="B1434" s="5"/>
      <c r="C1434" s="6"/>
    </row>
    <row r="1435">
      <c r="A1435" s="7"/>
      <c r="B1435" s="5"/>
      <c r="C1435" s="6"/>
    </row>
    <row r="1436">
      <c r="A1436" s="7"/>
      <c r="B1436" s="5"/>
      <c r="C1436" s="6"/>
    </row>
    <row r="1437">
      <c r="A1437" s="7"/>
      <c r="B1437" s="5"/>
      <c r="C1437" s="6"/>
    </row>
    <row r="1438">
      <c r="A1438" s="7"/>
      <c r="B1438" s="5"/>
      <c r="C1438" s="6"/>
    </row>
    <row r="1439">
      <c r="A1439" s="7"/>
      <c r="B1439" s="5"/>
      <c r="C1439" s="6"/>
    </row>
    <row r="1440">
      <c r="A1440" s="7"/>
      <c r="B1440" s="5"/>
      <c r="C1440" s="6"/>
    </row>
    <row r="1441">
      <c r="A1441" s="7"/>
      <c r="B1441" s="5"/>
      <c r="C1441" s="6"/>
    </row>
    <row r="1442">
      <c r="A1442" s="7"/>
      <c r="B1442" s="5"/>
      <c r="C1442" s="6"/>
    </row>
    <row r="1443">
      <c r="A1443" s="7"/>
      <c r="B1443" s="5"/>
      <c r="C1443" s="6"/>
    </row>
    <row r="1444">
      <c r="A1444" s="7"/>
      <c r="B1444" s="5"/>
      <c r="C1444" s="6"/>
    </row>
    <row r="1445">
      <c r="A1445" s="7"/>
      <c r="B1445" s="5"/>
      <c r="C1445" s="6"/>
    </row>
    <row r="1446">
      <c r="A1446" s="7"/>
      <c r="B1446" s="5"/>
      <c r="C1446" s="6"/>
    </row>
    <row r="1447">
      <c r="A1447" s="7"/>
      <c r="B1447" s="5"/>
      <c r="C1447" s="6"/>
    </row>
    <row r="1448">
      <c r="A1448" s="7"/>
      <c r="B1448" s="5"/>
      <c r="C1448" s="6"/>
    </row>
    <row r="1449">
      <c r="A1449" s="5"/>
      <c r="B1449" s="5"/>
      <c r="C1449" s="6"/>
    </row>
    <row r="1450">
      <c r="A1450" s="5"/>
      <c r="B1450" s="5"/>
      <c r="C1450" s="6"/>
    </row>
    <row r="1451">
      <c r="A1451" s="5"/>
      <c r="B1451" s="5"/>
      <c r="C1451" s="6"/>
    </row>
    <row r="1452">
      <c r="A1452" s="5"/>
      <c r="B1452" s="5"/>
      <c r="C1452" s="6"/>
    </row>
    <row r="1453">
      <c r="A1453" s="5"/>
      <c r="B1453" s="5"/>
      <c r="C1453" s="6"/>
    </row>
    <row r="1454">
      <c r="A1454" s="5"/>
      <c r="B1454" s="5"/>
      <c r="C1454" s="6"/>
    </row>
    <row r="1455">
      <c r="A1455" s="5"/>
      <c r="B1455" s="5"/>
      <c r="C1455" s="6"/>
    </row>
    <row r="1456">
      <c r="A1456" s="5"/>
      <c r="B1456" s="5"/>
      <c r="C1456" s="6"/>
    </row>
    <row r="1457">
      <c r="A1457" s="5"/>
      <c r="B1457" s="5"/>
      <c r="C1457" s="6"/>
    </row>
    <row r="1458">
      <c r="A1458" s="5"/>
      <c r="B1458" s="5"/>
      <c r="C1458" s="6"/>
    </row>
    <row r="1459">
      <c r="A1459" s="5"/>
      <c r="B1459" s="5"/>
      <c r="C1459" s="6"/>
    </row>
    <row r="1460">
      <c r="A1460" s="5"/>
      <c r="B1460" s="5"/>
      <c r="C1460" s="6"/>
    </row>
    <row r="1461">
      <c r="A1461" s="5"/>
      <c r="B1461" s="5"/>
      <c r="C1461" s="6"/>
    </row>
    <row r="1462">
      <c r="A1462" s="5"/>
      <c r="B1462" s="5"/>
      <c r="C1462" s="6"/>
    </row>
    <row r="1463">
      <c r="A1463" s="5"/>
      <c r="B1463" s="5"/>
      <c r="C1463" s="6"/>
    </row>
    <row r="1464">
      <c r="A1464" s="5"/>
      <c r="B1464" s="5"/>
      <c r="C1464" s="6"/>
    </row>
    <row r="1465">
      <c r="A1465" s="5"/>
      <c r="B1465" s="5"/>
      <c r="C1465" s="6"/>
    </row>
    <row r="1466">
      <c r="A1466" s="5"/>
      <c r="B1466" s="5"/>
      <c r="C1466" s="6"/>
    </row>
    <row r="1467">
      <c r="A1467" s="5"/>
      <c r="B1467" s="5"/>
      <c r="C1467" s="6"/>
    </row>
    <row r="1468">
      <c r="A1468" s="5"/>
      <c r="B1468" s="5"/>
      <c r="C1468" s="6"/>
    </row>
    <row r="1469">
      <c r="A1469" s="5"/>
      <c r="B1469" s="5"/>
      <c r="C1469" s="6"/>
    </row>
    <row r="1470">
      <c r="A1470" s="5"/>
      <c r="B1470" s="5"/>
      <c r="C1470" s="6"/>
    </row>
    <row r="1471">
      <c r="A1471" s="5"/>
      <c r="B1471" s="5"/>
      <c r="C1471" s="6"/>
    </row>
    <row r="1472">
      <c r="A1472" s="5"/>
      <c r="B1472" s="5"/>
      <c r="C1472" s="6"/>
    </row>
    <row r="1473">
      <c r="A1473" s="5"/>
      <c r="B1473" s="5"/>
      <c r="C1473" s="6"/>
    </row>
    <row r="1474">
      <c r="A1474" s="5"/>
      <c r="B1474" s="5"/>
      <c r="C1474" s="6"/>
    </row>
    <row r="1475">
      <c r="A1475" s="5"/>
      <c r="B1475" s="5"/>
      <c r="C1475" s="6"/>
    </row>
    <row r="1476">
      <c r="A1476" s="5"/>
      <c r="B1476" s="5"/>
      <c r="C1476" s="6"/>
    </row>
    <row r="1477">
      <c r="A1477" s="5"/>
      <c r="B1477" s="5"/>
      <c r="C1477" s="6"/>
    </row>
    <row r="1478">
      <c r="A1478" s="5"/>
      <c r="B1478" s="5"/>
      <c r="C1478" s="6"/>
    </row>
    <row r="1479">
      <c r="A1479" s="5"/>
      <c r="B1479" s="5"/>
      <c r="C1479" s="6"/>
    </row>
    <row r="1480">
      <c r="A1480" s="5"/>
      <c r="B1480" s="5"/>
      <c r="C1480" s="6"/>
    </row>
    <row r="1481">
      <c r="A1481" s="5"/>
      <c r="B1481" s="5"/>
      <c r="C1481" s="6"/>
    </row>
    <row r="1482">
      <c r="A1482" s="5"/>
      <c r="B1482" s="5"/>
      <c r="C1482" s="6"/>
    </row>
    <row r="1483">
      <c r="A1483" s="5"/>
      <c r="B1483" s="5"/>
      <c r="C1483" s="6"/>
    </row>
    <row r="1484">
      <c r="A1484" s="5"/>
      <c r="B1484" s="5"/>
      <c r="C1484" s="6"/>
    </row>
    <row r="1485">
      <c r="A1485" s="5"/>
      <c r="B1485" s="5"/>
      <c r="C1485" s="6"/>
    </row>
    <row r="1486">
      <c r="A1486" s="5"/>
      <c r="B1486" s="5"/>
      <c r="C1486" s="6"/>
    </row>
    <row r="1487">
      <c r="A1487" s="5"/>
      <c r="B1487" s="5"/>
      <c r="C1487" s="6"/>
    </row>
    <row r="1488">
      <c r="A1488" s="5"/>
      <c r="B1488" s="5"/>
      <c r="C1488" s="6"/>
    </row>
    <row r="1489">
      <c r="A1489" s="5"/>
      <c r="B1489" s="5"/>
      <c r="C1489" s="6"/>
    </row>
    <row r="1490">
      <c r="A1490" s="5"/>
      <c r="B1490" s="5"/>
      <c r="C1490" s="6"/>
    </row>
    <row r="1491">
      <c r="A1491" s="5"/>
      <c r="B1491" s="5"/>
      <c r="C1491" s="6"/>
    </row>
    <row r="1492">
      <c r="A1492" s="5"/>
      <c r="B1492" s="5"/>
      <c r="C1492" s="6"/>
    </row>
    <row r="1493">
      <c r="A1493" s="5"/>
      <c r="B1493" s="5"/>
      <c r="C1493" s="6"/>
    </row>
    <row r="1494">
      <c r="A1494" s="5"/>
      <c r="B1494" s="5"/>
      <c r="C1494" s="6"/>
    </row>
    <row r="1495">
      <c r="A1495" s="5"/>
      <c r="B1495" s="5"/>
      <c r="C1495" s="6"/>
    </row>
    <row r="1496">
      <c r="A1496" s="5"/>
      <c r="B1496" s="5"/>
      <c r="C1496" s="6"/>
    </row>
    <row r="1497">
      <c r="A1497" s="5"/>
      <c r="B1497" s="5"/>
      <c r="C1497" s="6"/>
    </row>
    <row r="1498">
      <c r="A1498" s="5"/>
      <c r="B1498" s="5"/>
      <c r="C1498" s="6"/>
    </row>
    <row r="1499">
      <c r="A1499" s="5"/>
      <c r="B1499" s="5"/>
      <c r="C1499" s="6"/>
    </row>
    <row r="1500">
      <c r="A1500" s="5"/>
      <c r="B1500" s="5"/>
      <c r="C1500" s="6"/>
    </row>
    <row r="1501">
      <c r="A1501" s="5"/>
      <c r="B1501" s="5"/>
      <c r="C1501" s="6"/>
    </row>
    <row r="1502">
      <c r="A1502" s="5"/>
      <c r="B1502" s="5"/>
      <c r="C1502" s="6"/>
    </row>
    <row r="1503">
      <c r="A1503" s="5"/>
      <c r="B1503" s="5"/>
      <c r="C1503" s="6"/>
    </row>
    <row r="1504">
      <c r="A1504" s="5"/>
      <c r="B1504" s="5"/>
      <c r="C1504" s="6"/>
    </row>
    <row r="1505">
      <c r="A1505" s="5"/>
      <c r="B1505" s="5"/>
      <c r="C1505" s="6"/>
    </row>
    <row r="1506">
      <c r="A1506" s="5"/>
      <c r="B1506" s="5"/>
      <c r="C1506" s="6"/>
    </row>
    <row r="1507">
      <c r="A1507" s="5"/>
      <c r="B1507" s="5"/>
      <c r="C1507" s="6"/>
    </row>
    <row r="1508">
      <c r="A1508" s="5"/>
      <c r="B1508" s="5"/>
      <c r="C1508" s="6"/>
    </row>
    <row r="1509">
      <c r="A1509" s="5"/>
      <c r="B1509" s="5"/>
      <c r="C1509" s="6"/>
    </row>
    <row r="1510">
      <c r="A1510" s="5"/>
      <c r="B1510" s="5"/>
      <c r="C1510" s="6"/>
    </row>
    <row r="1511">
      <c r="A1511" s="5"/>
      <c r="B1511" s="5"/>
      <c r="C1511" s="6"/>
    </row>
    <row r="1512">
      <c r="A1512" s="5"/>
      <c r="B1512" s="5"/>
      <c r="C1512" s="6"/>
    </row>
    <row r="1513">
      <c r="A1513" s="5"/>
      <c r="B1513" s="5"/>
      <c r="C1513" s="6"/>
    </row>
    <row r="1514">
      <c r="A1514" s="5"/>
      <c r="B1514" s="5"/>
      <c r="C1514" s="6"/>
    </row>
    <row r="1515">
      <c r="A1515" s="5"/>
      <c r="B1515" s="5"/>
      <c r="C1515" s="6"/>
    </row>
    <row r="1516">
      <c r="A1516" s="5"/>
      <c r="B1516" s="5"/>
      <c r="C1516" s="6"/>
    </row>
    <row r="1517">
      <c r="A1517" s="5"/>
      <c r="B1517" s="5"/>
      <c r="C1517" s="6"/>
    </row>
    <row r="1518">
      <c r="A1518" s="5"/>
      <c r="B1518" s="5"/>
      <c r="C1518" s="6"/>
    </row>
    <row r="1519">
      <c r="A1519" s="5"/>
      <c r="B1519" s="5"/>
      <c r="C1519" s="6"/>
    </row>
    <row r="1520">
      <c r="A1520" s="5"/>
      <c r="B1520" s="5"/>
      <c r="C1520" s="6"/>
    </row>
    <row r="1521">
      <c r="A1521" s="5"/>
      <c r="B1521" s="5"/>
      <c r="C1521" s="6"/>
    </row>
    <row r="1522">
      <c r="A1522" s="5"/>
      <c r="B1522" s="5"/>
      <c r="C1522" s="6"/>
    </row>
    <row r="1523">
      <c r="A1523" s="5"/>
      <c r="B1523" s="5"/>
      <c r="C1523" s="6"/>
    </row>
    <row r="1524">
      <c r="A1524" s="5"/>
      <c r="B1524" s="5"/>
      <c r="C1524" s="6"/>
    </row>
    <row r="1525">
      <c r="A1525" s="5"/>
      <c r="B1525" s="5"/>
      <c r="C1525" s="6"/>
    </row>
    <row r="1526">
      <c r="A1526" s="5"/>
      <c r="B1526" s="5"/>
      <c r="C1526" s="6"/>
    </row>
    <row r="1527">
      <c r="A1527" s="5"/>
      <c r="B1527" s="5"/>
      <c r="C1527" s="6"/>
    </row>
    <row r="1528">
      <c r="A1528" s="5"/>
      <c r="B1528" s="5"/>
      <c r="C1528" s="6"/>
    </row>
    <row r="1529">
      <c r="A1529" s="5"/>
      <c r="B1529" s="5"/>
      <c r="C1529" s="6"/>
    </row>
    <row r="1530">
      <c r="A1530" s="5"/>
      <c r="B1530" s="5"/>
      <c r="C1530" s="6"/>
    </row>
    <row r="1531">
      <c r="A1531" s="5"/>
      <c r="B1531" s="5"/>
      <c r="C1531" s="6"/>
    </row>
    <row r="1532">
      <c r="A1532" s="5"/>
      <c r="B1532" s="5"/>
      <c r="C1532" s="6"/>
    </row>
    <row r="1533">
      <c r="A1533" s="5"/>
      <c r="B1533" s="5"/>
      <c r="C1533" s="6"/>
    </row>
    <row r="1534">
      <c r="A1534" s="5"/>
      <c r="B1534" s="5"/>
      <c r="C1534" s="6"/>
    </row>
    <row r="1535">
      <c r="A1535" s="5"/>
      <c r="B1535" s="5"/>
      <c r="C1535" s="6"/>
    </row>
    <row r="1536">
      <c r="A1536" s="5"/>
      <c r="B1536" s="5"/>
      <c r="C1536" s="6"/>
    </row>
    <row r="1537">
      <c r="A1537" s="5"/>
      <c r="B1537" s="5"/>
      <c r="C1537" s="6"/>
    </row>
    <row r="1538">
      <c r="A1538" s="5"/>
      <c r="B1538" s="5"/>
      <c r="C1538" s="6"/>
    </row>
    <row r="1539">
      <c r="A1539" s="5"/>
      <c r="B1539" s="5"/>
      <c r="C1539" s="6"/>
    </row>
    <row r="1540">
      <c r="A1540" s="5"/>
      <c r="B1540" s="5"/>
      <c r="C1540" s="6"/>
    </row>
    <row r="1541">
      <c r="A1541" s="5"/>
      <c r="B1541" s="5"/>
      <c r="C1541" s="6"/>
    </row>
    <row r="1542">
      <c r="A1542" s="5"/>
      <c r="B1542" s="5"/>
      <c r="C1542" s="6"/>
    </row>
    <row r="1543">
      <c r="A1543" s="5"/>
      <c r="B1543" s="5"/>
      <c r="C1543" s="6"/>
    </row>
    <row r="1544">
      <c r="A1544" s="5"/>
      <c r="B1544" s="5"/>
      <c r="C1544" s="6"/>
    </row>
    <row r="1545">
      <c r="A1545" s="5"/>
      <c r="B1545" s="5"/>
      <c r="C1545" s="6"/>
    </row>
    <row r="1546">
      <c r="A1546" s="5"/>
      <c r="B1546" s="5"/>
      <c r="C1546" s="6"/>
    </row>
    <row r="1547">
      <c r="A1547" s="5"/>
      <c r="B1547" s="5"/>
      <c r="C1547" s="6"/>
    </row>
    <row r="1548">
      <c r="A1548" s="5"/>
      <c r="B1548" s="5"/>
      <c r="C1548" s="6"/>
    </row>
    <row r="1549">
      <c r="A1549" s="5"/>
      <c r="B1549" s="5"/>
      <c r="C1549" s="6"/>
    </row>
    <row r="1550">
      <c r="A1550" s="5"/>
      <c r="B1550" s="5"/>
      <c r="C1550" s="6"/>
    </row>
    <row r="1551">
      <c r="A1551" s="5"/>
      <c r="B1551" s="5"/>
      <c r="C1551" s="6"/>
    </row>
    <row r="1552">
      <c r="A1552" s="5"/>
      <c r="B1552" s="5"/>
      <c r="C1552" s="6"/>
    </row>
    <row r="1553">
      <c r="A1553" s="5"/>
      <c r="B1553" s="5"/>
      <c r="C1553" s="6"/>
    </row>
    <row r="1554">
      <c r="A1554" s="5"/>
      <c r="B1554" s="5"/>
      <c r="C1554" s="6"/>
    </row>
    <row r="1555">
      <c r="A1555" s="5"/>
      <c r="B1555" s="5"/>
      <c r="C1555" s="6"/>
    </row>
    <row r="1556">
      <c r="A1556" s="5"/>
      <c r="B1556" s="5"/>
      <c r="C1556" s="6"/>
    </row>
    <row r="1557">
      <c r="A1557" s="5"/>
      <c r="B1557" s="5"/>
      <c r="C1557" s="6"/>
    </row>
    <row r="1558">
      <c r="A1558" s="5"/>
      <c r="B1558" s="5"/>
      <c r="C1558" s="6"/>
    </row>
    <row r="1559">
      <c r="A1559" s="5"/>
      <c r="B1559" s="5"/>
      <c r="C1559" s="6"/>
    </row>
    <row r="1560">
      <c r="A1560" s="5"/>
      <c r="B1560" s="5"/>
      <c r="C1560" s="6"/>
    </row>
    <row r="1561">
      <c r="A1561" s="5"/>
      <c r="B1561" s="5"/>
      <c r="C1561" s="6"/>
    </row>
    <row r="1562">
      <c r="A1562" s="5"/>
      <c r="B1562" s="5"/>
      <c r="C1562" s="6"/>
    </row>
    <row r="1563">
      <c r="A1563" s="5"/>
      <c r="B1563" s="5"/>
      <c r="C1563" s="6"/>
    </row>
    <row r="1564">
      <c r="A1564" s="5"/>
      <c r="B1564" s="5"/>
      <c r="C1564" s="6"/>
    </row>
    <row r="1565">
      <c r="A1565" s="5"/>
      <c r="B1565" s="5"/>
      <c r="C1565" s="6"/>
    </row>
    <row r="1566">
      <c r="A1566" s="5"/>
      <c r="B1566" s="5"/>
      <c r="C1566" s="6"/>
    </row>
    <row r="1567">
      <c r="A1567" s="5"/>
      <c r="B1567" s="5"/>
      <c r="C1567" s="6"/>
    </row>
    <row r="1568">
      <c r="A1568" s="5"/>
      <c r="B1568" s="5"/>
      <c r="C1568" s="6"/>
    </row>
    <row r="1569">
      <c r="A1569" s="5"/>
      <c r="B1569" s="5"/>
      <c r="C1569" s="6"/>
    </row>
    <row r="1570">
      <c r="A1570" s="5"/>
      <c r="B1570" s="5"/>
      <c r="C1570" s="6"/>
    </row>
    <row r="1571">
      <c r="A1571" s="5"/>
      <c r="B1571" s="5"/>
      <c r="C1571" s="6"/>
    </row>
    <row r="1572">
      <c r="A1572" s="5"/>
      <c r="B1572" s="5"/>
      <c r="C1572" s="6"/>
    </row>
    <row r="1573">
      <c r="A1573" s="5"/>
      <c r="B1573" s="5"/>
      <c r="C1573" s="6"/>
    </row>
    <row r="1574">
      <c r="A1574" s="5"/>
      <c r="B1574" s="5"/>
      <c r="C1574" s="6"/>
    </row>
    <row r="1575">
      <c r="A1575" s="5"/>
      <c r="B1575" s="5"/>
      <c r="C1575" s="6"/>
    </row>
    <row r="1576">
      <c r="A1576" s="5"/>
      <c r="B1576" s="5"/>
      <c r="C1576" s="6"/>
    </row>
    <row r="1577">
      <c r="A1577" s="5"/>
      <c r="B1577" s="5"/>
      <c r="C1577" s="6"/>
    </row>
    <row r="1578">
      <c r="A1578" s="5"/>
      <c r="B1578" s="5"/>
      <c r="C1578" s="6"/>
    </row>
    <row r="1579">
      <c r="A1579" s="5"/>
      <c r="B1579" s="5"/>
      <c r="C1579" s="6"/>
    </row>
    <row r="1580">
      <c r="A1580" s="5"/>
      <c r="B1580" s="5"/>
      <c r="C1580" s="6"/>
    </row>
    <row r="1581">
      <c r="A1581" s="5"/>
      <c r="B1581" s="5"/>
      <c r="C1581" s="6"/>
    </row>
    <row r="1582">
      <c r="A1582" s="5"/>
      <c r="B1582" s="5"/>
      <c r="C1582" s="6"/>
    </row>
    <row r="1583">
      <c r="A1583" s="5"/>
      <c r="B1583" s="5"/>
      <c r="C1583" s="6"/>
    </row>
    <row r="1584">
      <c r="A1584" s="5"/>
      <c r="B1584" s="5"/>
      <c r="C1584" s="6"/>
    </row>
    <row r="1585">
      <c r="A1585" s="5"/>
      <c r="B1585" s="5"/>
      <c r="C1585" s="6"/>
    </row>
    <row r="1586">
      <c r="A1586" s="5"/>
      <c r="B1586" s="5"/>
      <c r="C1586" s="6"/>
    </row>
    <row r="1587">
      <c r="A1587" s="5"/>
      <c r="B1587" s="5"/>
      <c r="C1587" s="6"/>
    </row>
    <row r="1588">
      <c r="A1588" s="5"/>
      <c r="B1588" s="5"/>
      <c r="C1588" s="6"/>
    </row>
    <row r="1589">
      <c r="A1589" s="5"/>
      <c r="B1589" s="5"/>
      <c r="C1589" s="6"/>
    </row>
    <row r="1590">
      <c r="A1590" s="5"/>
      <c r="B1590" s="5"/>
      <c r="C1590" s="6"/>
    </row>
    <row r="1591">
      <c r="A1591" s="5"/>
      <c r="B1591" s="5"/>
      <c r="C1591" s="6"/>
    </row>
    <row r="1592">
      <c r="A1592" s="5"/>
      <c r="B1592" s="5"/>
      <c r="C1592" s="6"/>
    </row>
    <row r="1593">
      <c r="A1593" s="5"/>
      <c r="B1593" s="5"/>
      <c r="C1593" s="6"/>
    </row>
    <row r="1594">
      <c r="A1594" s="5"/>
      <c r="B1594" s="5"/>
      <c r="C1594" s="6"/>
    </row>
    <row r="1595">
      <c r="A1595" s="5"/>
      <c r="B1595" s="5"/>
      <c r="C1595" s="6"/>
    </row>
    <row r="1596">
      <c r="A1596" s="5"/>
      <c r="B1596" s="5"/>
      <c r="C1596" s="6"/>
    </row>
    <row r="1597">
      <c r="A1597" s="5"/>
      <c r="B1597" s="5"/>
      <c r="C1597" s="6"/>
    </row>
    <row r="1598">
      <c r="A1598" s="5"/>
      <c r="B1598" s="5"/>
      <c r="C1598" s="6"/>
    </row>
    <row r="1599">
      <c r="A1599" s="5"/>
      <c r="B1599" s="5"/>
      <c r="C1599" s="6"/>
    </row>
    <row r="1600">
      <c r="A1600" s="5"/>
      <c r="B1600" s="5"/>
      <c r="C1600" s="6"/>
    </row>
    <row r="1601">
      <c r="A1601" s="5"/>
      <c r="B1601" s="5"/>
      <c r="C1601" s="6"/>
    </row>
    <row r="1602">
      <c r="A1602" s="5"/>
      <c r="B1602" s="5"/>
      <c r="C1602" s="6"/>
    </row>
    <row r="1603">
      <c r="A1603" s="5"/>
      <c r="B1603" s="5"/>
      <c r="C1603" s="6"/>
    </row>
    <row r="1604">
      <c r="A1604" s="5"/>
      <c r="B1604" s="5"/>
      <c r="C1604" s="6"/>
    </row>
    <row r="1605">
      <c r="A1605" s="5"/>
      <c r="B1605" s="5"/>
      <c r="C1605" s="6"/>
    </row>
    <row r="1606">
      <c r="A1606" s="5"/>
      <c r="B1606" s="5"/>
      <c r="C1606" s="6"/>
    </row>
    <row r="1607">
      <c r="A1607" s="5"/>
      <c r="B1607" s="5"/>
      <c r="C1607" s="6"/>
    </row>
    <row r="1608">
      <c r="A1608" s="5"/>
      <c r="B1608" s="5"/>
      <c r="C1608" s="6"/>
    </row>
    <row r="1609">
      <c r="A1609" s="5"/>
      <c r="B1609" s="5"/>
      <c r="C1609" s="6"/>
    </row>
    <row r="1610">
      <c r="A1610" s="5"/>
      <c r="B1610" s="5"/>
      <c r="C1610" s="6"/>
    </row>
    <row r="1611">
      <c r="A1611" s="5"/>
      <c r="B1611" s="5"/>
      <c r="C1611" s="6"/>
    </row>
    <row r="1612">
      <c r="A1612" s="5"/>
      <c r="B1612" s="5"/>
      <c r="C1612" s="6"/>
    </row>
    <row r="1613">
      <c r="A1613" s="5"/>
      <c r="B1613" s="5"/>
      <c r="C1613" s="6"/>
    </row>
    <row r="1614">
      <c r="A1614" s="5"/>
      <c r="B1614" s="5"/>
      <c r="C1614" s="6"/>
    </row>
    <row r="1615">
      <c r="A1615" s="5"/>
      <c r="B1615" s="5"/>
      <c r="C1615" s="6"/>
    </row>
    <row r="1616">
      <c r="A1616" s="5"/>
      <c r="B1616" s="5"/>
      <c r="C1616" s="6"/>
    </row>
    <row r="1617">
      <c r="A1617" s="5"/>
      <c r="B1617" s="5"/>
      <c r="C1617" s="6"/>
    </row>
    <row r="1618">
      <c r="A1618" s="5"/>
      <c r="B1618" s="5"/>
      <c r="C1618" s="6"/>
    </row>
    <row r="1619">
      <c r="A1619" s="5"/>
      <c r="B1619" s="5"/>
      <c r="C1619" s="6"/>
    </row>
    <row r="1620">
      <c r="A1620" s="5"/>
      <c r="B1620" s="5"/>
      <c r="C1620" s="6"/>
    </row>
    <row r="1621">
      <c r="A1621" s="5"/>
      <c r="B1621" s="5"/>
      <c r="C1621" s="6"/>
    </row>
    <row r="1622">
      <c r="A1622" s="5"/>
      <c r="B1622" s="5"/>
      <c r="C1622" s="6"/>
    </row>
    <row r="1623">
      <c r="A1623" s="5"/>
      <c r="B1623" s="5"/>
      <c r="C1623" s="6"/>
    </row>
    <row r="1624">
      <c r="A1624" s="5"/>
      <c r="B1624" s="5"/>
      <c r="C1624" s="6"/>
    </row>
    <row r="1625">
      <c r="A1625" s="5"/>
      <c r="B1625" s="5"/>
      <c r="C1625" s="6"/>
    </row>
    <row r="1626">
      <c r="A1626" s="5"/>
      <c r="B1626" s="5"/>
      <c r="C1626" s="6"/>
    </row>
    <row r="1627">
      <c r="A1627" s="5"/>
      <c r="B1627" s="5"/>
      <c r="C1627" s="6"/>
    </row>
    <row r="1628">
      <c r="A1628" s="5"/>
      <c r="B1628" s="5"/>
      <c r="C1628" s="6"/>
    </row>
    <row r="1629">
      <c r="A1629" s="5"/>
      <c r="B1629" s="5"/>
      <c r="C1629" s="6"/>
    </row>
    <row r="1630">
      <c r="A1630" s="5"/>
      <c r="B1630" s="5"/>
      <c r="C1630" s="6"/>
    </row>
    <row r="1631">
      <c r="A1631" s="5"/>
      <c r="B1631" s="5"/>
      <c r="C1631" s="6"/>
    </row>
    <row r="1632">
      <c r="A1632" s="5"/>
      <c r="B1632" s="5"/>
      <c r="C1632" s="6"/>
    </row>
    <row r="1633">
      <c r="A1633" s="5"/>
      <c r="B1633" s="5"/>
      <c r="C1633" s="6"/>
    </row>
    <row r="1634">
      <c r="A1634" s="5"/>
      <c r="B1634" s="5"/>
      <c r="C1634" s="6"/>
    </row>
    <row r="1635">
      <c r="A1635" s="5"/>
      <c r="B1635" s="5"/>
      <c r="C1635" s="6"/>
    </row>
    <row r="1636">
      <c r="A1636" s="5"/>
      <c r="B1636" s="5"/>
      <c r="C1636" s="6"/>
    </row>
    <row r="1637">
      <c r="A1637" s="5"/>
      <c r="B1637" s="5"/>
      <c r="C1637" s="6"/>
    </row>
    <row r="1638">
      <c r="A1638" s="5"/>
      <c r="B1638" s="5"/>
      <c r="C1638" s="6"/>
    </row>
    <row r="1639">
      <c r="A1639" s="5"/>
      <c r="B1639" s="5"/>
      <c r="C1639" s="6"/>
    </row>
    <row r="1640">
      <c r="A1640" s="5"/>
      <c r="B1640" s="5"/>
      <c r="C1640" s="6"/>
    </row>
    <row r="1641">
      <c r="A1641" s="5"/>
      <c r="B1641" s="5"/>
      <c r="C1641" s="6"/>
    </row>
    <row r="1642">
      <c r="A1642" s="5"/>
      <c r="B1642" s="5"/>
      <c r="C1642" s="6"/>
    </row>
    <row r="1643">
      <c r="A1643" s="5"/>
      <c r="B1643" s="5"/>
      <c r="C1643" s="6"/>
    </row>
    <row r="1644">
      <c r="A1644" s="5"/>
      <c r="B1644" s="5"/>
      <c r="C1644" s="6"/>
    </row>
    <row r="1645">
      <c r="A1645" s="5"/>
      <c r="B1645" s="5"/>
      <c r="C1645" s="6"/>
    </row>
    <row r="1646">
      <c r="A1646" s="5"/>
      <c r="B1646" s="5"/>
      <c r="C1646" s="6"/>
    </row>
    <row r="1647">
      <c r="A1647" s="5"/>
      <c r="B1647" s="5"/>
      <c r="C1647" s="6"/>
    </row>
    <row r="1648">
      <c r="A1648" s="5"/>
      <c r="B1648" s="5"/>
      <c r="C1648" s="6"/>
    </row>
    <row r="1649">
      <c r="A1649" s="5"/>
      <c r="B1649" s="5"/>
      <c r="C1649" s="6"/>
    </row>
    <row r="1650">
      <c r="A1650" s="5"/>
      <c r="B1650" s="5"/>
      <c r="C1650" s="6"/>
    </row>
    <row r="1651">
      <c r="A1651" s="5"/>
      <c r="B1651" s="5"/>
      <c r="C1651" s="6"/>
    </row>
    <row r="1652">
      <c r="A1652" s="5"/>
      <c r="B1652" s="5"/>
      <c r="C1652" s="6"/>
    </row>
    <row r="1653">
      <c r="A1653" s="5"/>
      <c r="B1653" s="5"/>
      <c r="C1653" s="6"/>
    </row>
    <row r="1654">
      <c r="A1654" s="5"/>
      <c r="B1654" s="5"/>
      <c r="C1654" s="6"/>
    </row>
    <row r="1655">
      <c r="A1655" s="5"/>
      <c r="B1655" s="5"/>
      <c r="C1655" s="6"/>
    </row>
    <row r="1656">
      <c r="A1656" s="5"/>
      <c r="B1656" s="5"/>
      <c r="C1656" s="6"/>
    </row>
    <row r="1657">
      <c r="A1657" s="5"/>
      <c r="B1657" s="5"/>
      <c r="C1657" s="6"/>
    </row>
    <row r="1658">
      <c r="A1658" s="5"/>
      <c r="B1658" s="5"/>
      <c r="C1658" s="6"/>
    </row>
    <row r="1659">
      <c r="A1659" s="5"/>
      <c r="B1659" s="5"/>
      <c r="C1659" s="6"/>
    </row>
    <row r="1660">
      <c r="A1660" s="5"/>
      <c r="B1660" s="5"/>
      <c r="C1660" s="6"/>
    </row>
    <row r="1661">
      <c r="A1661" s="5"/>
      <c r="B1661" s="5"/>
      <c r="C1661" s="6"/>
    </row>
    <row r="1662">
      <c r="A1662" s="5"/>
      <c r="B1662" s="5"/>
      <c r="C1662" s="6"/>
    </row>
    <row r="1663">
      <c r="A1663" s="5"/>
      <c r="B1663" s="5"/>
      <c r="C1663" s="6"/>
    </row>
    <row r="1664">
      <c r="A1664" s="5"/>
      <c r="B1664" s="5"/>
      <c r="C1664" s="6"/>
    </row>
    <row r="1665">
      <c r="A1665" s="5"/>
      <c r="B1665" s="5"/>
      <c r="C1665" s="6"/>
    </row>
    <row r="1666">
      <c r="A1666" s="5"/>
      <c r="B1666" s="5"/>
      <c r="C1666" s="6"/>
    </row>
    <row r="1667">
      <c r="A1667" s="5"/>
      <c r="B1667" s="5"/>
      <c r="C1667" s="6"/>
    </row>
    <row r="1668">
      <c r="A1668" s="5"/>
      <c r="B1668" s="5"/>
      <c r="C1668" s="6"/>
    </row>
    <row r="1669">
      <c r="A1669" s="5"/>
      <c r="B1669" s="5"/>
      <c r="C1669" s="6"/>
    </row>
    <row r="1670">
      <c r="A1670" s="5"/>
      <c r="B1670" s="5"/>
      <c r="C1670" s="6"/>
    </row>
    <row r="1671">
      <c r="A1671" s="5"/>
      <c r="B1671" s="5"/>
      <c r="C1671" s="6"/>
    </row>
    <row r="1672">
      <c r="A1672" s="5"/>
      <c r="B1672" s="5"/>
      <c r="C1672" s="6"/>
    </row>
    <row r="1673">
      <c r="A1673" s="5"/>
      <c r="B1673" s="5"/>
      <c r="C1673" s="6"/>
    </row>
    <row r="1674">
      <c r="A1674" s="5"/>
      <c r="B1674" s="5"/>
      <c r="C1674" s="6"/>
    </row>
    <row r="1675">
      <c r="A1675" s="5"/>
      <c r="B1675" s="5"/>
      <c r="C1675" s="6"/>
    </row>
    <row r="1676">
      <c r="A1676" s="5"/>
      <c r="B1676" s="5"/>
      <c r="C1676" s="6"/>
    </row>
    <row r="1677">
      <c r="A1677" s="5"/>
      <c r="B1677" s="5"/>
      <c r="C1677" s="6"/>
    </row>
    <row r="1678">
      <c r="A1678" s="5"/>
      <c r="B1678" s="5"/>
      <c r="C1678" s="6"/>
    </row>
    <row r="1679">
      <c r="A1679" s="5"/>
      <c r="B1679" s="5"/>
      <c r="C1679" s="6"/>
    </row>
    <row r="1680">
      <c r="A1680" s="5"/>
      <c r="B1680" s="5"/>
      <c r="C1680" s="6"/>
    </row>
    <row r="1681">
      <c r="A1681" s="5"/>
      <c r="B1681" s="5"/>
      <c r="C1681" s="6"/>
    </row>
    <row r="1682">
      <c r="A1682" s="5"/>
      <c r="B1682" s="5"/>
      <c r="C1682" s="6"/>
    </row>
    <row r="1683">
      <c r="A1683" s="5"/>
      <c r="B1683" s="5"/>
      <c r="C1683" s="6"/>
    </row>
    <row r="1684">
      <c r="A1684" s="5"/>
      <c r="B1684" s="5"/>
      <c r="C1684" s="6"/>
    </row>
    <row r="1685">
      <c r="A1685" s="5"/>
      <c r="B1685" s="5"/>
      <c r="C1685" s="6"/>
    </row>
    <row r="1686">
      <c r="A1686" s="5"/>
      <c r="B1686" s="5"/>
      <c r="C1686" s="6"/>
    </row>
    <row r="1687">
      <c r="A1687" s="5"/>
      <c r="B1687" s="5"/>
      <c r="C1687" s="6"/>
    </row>
    <row r="1688">
      <c r="A1688" s="5"/>
      <c r="B1688" s="5"/>
      <c r="C1688" s="6"/>
    </row>
    <row r="1689">
      <c r="A1689" s="5"/>
      <c r="B1689" s="5"/>
      <c r="C1689" s="6"/>
    </row>
    <row r="1690">
      <c r="A1690" s="5"/>
      <c r="B1690" s="5"/>
      <c r="C1690" s="6"/>
    </row>
    <row r="1691">
      <c r="A1691" s="5"/>
      <c r="B1691" s="5"/>
      <c r="C1691" s="6"/>
    </row>
    <row r="1692">
      <c r="A1692" s="5"/>
      <c r="B1692" s="5"/>
      <c r="C1692" s="6"/>
    </row>
    <row r="1693">
      <c r="A1693" s="5"/>
      <c r="B1693" s="5"/>
      <c r="C1693" s="6"/>
    </row>
    <row r="1694">
      <c r="A1694" s="5"/>
      <c r="B1694" s="5"/>
      <c r="C1694" s="6"/>
    </row>
    <row r="1695">
      <c r="A1695" s="5"/>
      <c r="B1695" s="5"/>
      <c r="C1695" s="6"/>
    </row>
    <row r="1696">
      <c r="A1696" s="5"/>
      <c r="B1696" s="5"/>
      <c r="C1696" s="6"/>
    </row>
    <row r="1697">
      <c r="A1697" s="5"/>
      <c r="B1697" s="5"/>
      <c r="C1697" s="6"/>
    </row>
    <row r="1698">
      <c r="A1698" s="5"/>
      <c r="B1698" s="5"/>
      <c r="C1698" s="6"/>
    </row>
    <row r="1699">
      <c r="A1699" s="5"/>
      <c r="B1699" s="5"/>
      <c r="C1699" s="6"/>
    </row>
    <row r="1700">
      <c r="A1700" s="5"/>
      <c r="B1700" s="5"/>
      <c r="C1700" s="6"/>
    </row>
    <row r="1701">
      <c r="A1701" s="5"/>
      <c r="B1701" s="5"/>
      <c r="C1701" s="6"/>
    </row>
    <row r="1702">
      <c r="A1702" s="5"/>
      <c r="B1702" s="5"/>
      <c r="C1702" s="6"/>
    </row>
    <row r="1703">
      <c r="A1703" s="5"/>
      <c r="B1703" s="5"/>
      <c r="C1703" s="6"/>
    </row>
    <row r="1704">
      <c r="A1704" s="5"/>
      <c r="B1704" s="5"/>
      <c r="C1704" s="6"/>
    </row>
    <row r="1705">
      <c r="A1705" s="5"/>
      <c r="B1705" s="5"/>
      <c r="C1705" s="6"/>
    </row>
    <row r="1706">
      <c r="A1706" s="5"/>
      <c r="B1706" s="5"/>
      <c r="C1706" s="6"/>
    </row>
    <row r="1707">
      <c r="A1707" s="5"/>
      <c r="B1707" s="5"/>
      <c r="C1707" s="6"/>
    </row>
    <row r="1708">
      <c r="A1708" s="5"/>
      <c r="B1708" s="5"/>
      <c r="C1708" s="6"/>
    </row>
    <row r="1709">
      <c r="A1709" s="5"/>
      <c r="B1709" s="5"/>
      <c r="C1709" s="6"/>
    </row>
    <row r="1710">
      <c r="A1710" s="5"/>
      <c r="B1710" s="5"/>
      <c r="C1710" s="6"/>
    </row>
    <row r="1711">
      <c r="A1711" s="5"/>
      <c r="B1711" s="5"/>
      <c r="C1711" s="6"/>
    </row>
    <row r="1712">
      <c r="A1712" s="5"/>
      <c r="B1712" s="5"/>
      <c r="C1712" s="6"/>
    </row>
    <row r="1713">
      <c r="A1713" s="5"/>
      <c r="B1713" s="5"/>
      <c r="C1713" s="6"/>
    </row>
    <row r="1714">
      <c r="A1714" s="5"/>
      <c r="B1714" s="5"/>
      <c r="C1714" s="6"/>
    </row>
    <row r="1715">
      <c r="A1715" s="5"/>
      <c r="B1715" s="5"/>
      <c r="C1715" s="6"/>
    </row>
    <row r="1716">
      <c r="A1716" s="5"/>
      <c r="B1716" s="5"/>
      <c r="C1716" s="6"/>
    </row>
    <row r="1717">
      <c r="A1717" s="5"/>
      <c r="B1717" s="5"/>
      <c r="C1717" s="6"/>
    </row>
    <row r="1718">
      <c r="A1718" s="5"/>
      <c r="B1718" s="5"/>
      <c r="C1718" s="6"/>
    </row>
    <row r="1719">
      <c r="A1719" s="5"/>
      <c r="B1719" s="5"/>
      <c r="C1719" s="6"/>
    </row>
    <row r="1720">
      <c r="A1720" s="5"/>
      <c r="B1720" s="5"/>
      <c r="C1720" s="6"/>
    </row>
    <row r="1721">
      <c r="A1721" s="5"/>
      <c r="B1721" s="5"/>
      <c r="C1721" s="6"/>
    </row>
    <row r="1722">
      <c r="A1722" s="5"/>
      <c r="B1722" s="5"/>
      <c r="C1722" s="6"/>
    </row>
    <row r="1723">
      <c r="A1723" s="5"/>
      <c r="B1723" s="5"/>
      <c r="C1723" s="6"/>
    </row>
    <row r="1724">
      <c r="A1724" s="5"/>
      <c r="B1724" s="5"/>
      <c r="C1724" s="6"/>
    </row>
    <row r="1725">
      <c r="A1725" s="5"/>
      <c r="B1725" s="5"/>
      <c r="C1725" s="6"/>
    </row>
    <row r="1726">
      <c r="A1726" s="5"/>
      <c r="B1726" s="5"/>
      <c r="C1726" s="6"/>
    </row>
    <row r="1727">
      <c r="A1727" s="5"/>
      <c r="B1727" s="5"/>
      <c r="C1727" s="6"/>
    </row>
    <row r="1728">
      <c r="A1728" s="5"/>
      <c r="B1728" s="5"/>
      <c r="C1728" s="6"/>
    </row>
    <row r="1729">
      <c r="A1729" s="5"/>
      <c r="B1729" s="5"/>
      <c r="C1729" s="6"/>
    </row>
    <row r="1730">
      <c r="A1730" s="5"/>
      <c r="B1730" s="5"/>
      <c r="C1730" s="6"/>
    </row>
    <row r="1731">
      <c r="A1731" s="5"/>
      <c r="B1731" s="5"/>
      <c r="C1731" s="6"/>
    </row>
    <row r="1732">
      <c r="A1732" s="5"/>
      <c r="B1732" s="5"/>
      <c r="C1732" s="6"/>
    </row>
    <row r="1733">
      <c r="A1733" s="5"/>
      <c r="B1733" s="5"/>
      <c r="C1733" s="6"/>
    </row>
    <row r="1734">
      <c r="A1734" s="5"/>
      <c r="B1734" s="5"/>
      <c r="C1734" s="6"/>
    </row>
    <row r="1735">
      <c r="A1735" s="5"/>
      <c r="B1735" s="5"/>
      <c r="C1735" s="6"/>
    </row>
    <row r="1736">
      <c r="A1736" s="5"/>
      <c r="B1736" s="5"/>
      <c r="C1736" s="6"/>
    </row>
    <row r="1737">
      <c r="A1737" s="5"/>
      <c r="B1737" s="5"/>
      <c r="C1737" s="6"/>
    </row>
    <row r="1738">
      <c r="A1738" s="5"/>
      <c r="B1738" s="5"/>
      <c r="C1738" s="6"/>
    </row>
    <row r="1739">
      <c r="A1739" s="5"/>
      <c r="B1739" s="5"/>
      <c r="C1739" s="6"/>
    </row>
    <row r="1740">
      <c r="A1740" s="5"/>
      <c r="B1740" s="5"/>
      <c r="C1740" s="6"/>
    </row>
    <row r="1741">
      <c r="A1741" s="5"/>
      <c r="B1741" s="5"/>
      <c r="C1741" s="6"/>
    </row>
    <row r="1742">
      <c r="A1742" s="5"/>
      <c r="B1742" s="5"/>
      <c r="C1742" s="6"/>
    </row>
    <row r="1743">
      <c r="A1743" s="5"/>
      <c r="B1743" s="5"/>
      <c r="C1743" s="6"/>
    </row>
    <row r="1744">
      <c r="A1744" s="5"/>
      <c r="B1744" s="5"/>
      <c r="C1744" s="6"/>
    </row>
    <row r="1745">
      <c r="A1745" s="5"/>
      <c r="B1745" s="5"/>
      <c r="C1745" s="6"/>
    </row>
    <row r="1746">
      <c r="A1746" s="5"/>
      <c r="B1746" s="5"/>
      <c r="C1746" s="6"/>
    </row>
    <row r="1747">
      <c r="A1747" s="5"/>
      <c r="B1747" s="5"/>
      <c r="C1747" s="6"/>
    </row>
    <row r="1748">
      <c r="A1748" s="5"/>
      <c r="B1748" s="5"/>
      <c r="C1748" s="6"/>
    </row>
    <row r="1749">
      <c r="A1749" s="5"/>
      <c r="B1749" s="5"/>
      <c r="C1749" s="6"/>
    </row>
    <row r="1750">
      <c r="A1750" s="5"/>
      <c r="B1750" s="5"/>
      <c r="C1750" s="6"/>
    </row>
    <row r="1751">
      <c r="A1751" s="5"/>
      <c r="B1751" s="5"/>
      <c r="C1751" s="6"/>
    </row>
    <row r="1752">
      <c r="A1752" s="5"/>
      <c r="B1752" s="5"/>
      <c r="C1752" s="6"/>
    </row>
    <row r="1753">
      <c r="A1753" s="5"/>
      <c r="B1753" s="5"/>
      <c r="C1753" s="6"/>
    </row>
    <row r="1754">
      <c r="A1754" s="5"/>
      <c r="B1754" s="5"/>
      <c r="C1754" s="6"/>
    </row>
    <row r="1755">
      <c r="A1755" s="5"/>
      <c r="B1755" s="5"/>
      <c r="C1755" s="6"/>
    </row>
    <row r="1756">
      <c r="A1756" s="5"/>
      <c r="B1756" s="5"/>
      <c r="C1756" s="6"/>
    </row>
    <row r="1757">
      <c r="A1757" s="5"/>
      <c r="B1757" s="5"/>
      <c r="C1757" s="6"/>
    </row>
    <row r="1758">
      <c r="A1758" s="5"/>
      <c r="B1758" s="5"/>
      <c r="C1758" s="6"/>
    </row>
    <row r="1759">
      <c r="A1759" s="5"/>
      <c r="B1759" s="5"/>
      <c r="C1759" s="6"/>
    </row>
    <row r="1760">
      <c r="A1760" s="5"/>
      <c r="B1760" s="5"/>
      <c r="C1760" s="6"/>
    </row>
    <row r="1761">
      <c r="A1761" s="5"/>
      <c r="B1761" s="5"/>
      <c r="C1761" s="6"/>
    </row>
    <row r="1762">
      <c r="A1762" s="5"/>
      <c r="B1762" s="5"/>
      <c r="C1762" s="6"/>
    </row>
    <row r="1763">
      <c r="A1763" s="5"/>
      <c r="B1763" s="5"/>
      <c r="C1763" s="6"/>
    </row>
    <row r="1764">
      <c r="A1764" s="5"/>
      <c r="B1764" s="5"/>
      <c r="C1764" s="6"/>
    </row>
    <row r="1765">
      <c r="A1765" s="5"/>
      <c r="B1765" s="5"/>
      <c r="C1765" s="6"/>
    </row>
    <row r="1766">
      <c r="A1766" s="5"/>
      <c r="B1766" s="5"/>
      <c r="C1766" s="6"/>
    </row>
    <row r="1767">
      <c r="A1767" s="5"/>
      <c r="B1767" s="5"/>
      <c r="C1767" s="6"/>
    </row>
    <row r="1768">
      <c r="A1768" s="5"/>
      <c r="B1768" s="5"/>
      <c r="C1768" s="6"/>
    </row>
    <row r="1769">
      <c r="A1769" s="5"/>
      <c r="B1769" s="5"/>
      <c r="C1769" s="6"/>
    </row>
    <row r="1770">
      <c r="A1770" s="5"/>
      <c r="B1770" s="5"/>
      <c r="C1770" s="6"/>
    </row>
    <row r="1771">
      <c r="A1771" s="5"/>
      <c r="B1771" s="5"/>
      <c r="C1771" s="6"/>
    </row>
    <row r="1772">
      <c r="A1772" s="5"/>
      <c r="B1772" s="5"/>
      <c r="C1772" s="6"/>
    </row>
    <row r="1773">
      <c r="A1773" s="5"/>
      <c r="B1773" s="5"/>
      <c r="C1773" s="6"/>
    </row>
    <row r="1774">
      <c r="A1774" s="5"/>
      <c r="B1774" s="5"/>
      <c r="C1774" s="6"/>
    </row>
    <row r="1775">
      <c r="A1775" s="5"/>
      <c r="B1775" s="5"/>
      <c r="C1775" s="6"/>
    </row>
    <row r="1776">
      <c r="A1776" s="5"/>
      <c r="B1776" s="5"/>
      <c r="C1776" s="6"/>
    </row>
    <row r="1777">
      <c r="A1777" s="5"/>
      <c r="B1777" s="5"/>
      <c r="C1777" s="6"/>
    </row>
    <row r="1778">
      <c r="A1778" s="5"/>
      <c r="B1778" s="5"/>
      <c r="C1778" s="6"/>
    </row>
    <row r="1779">
      <c r="A1779" s="5"/>
      <c r="B1779" s="5"/>
      <c r="C1779" s="6"/>
    </row>
    <row r="1780">
      <c r="A1780" s="5"/>
      <c r="B1780" s="5"/>
      <c r="C1780" s="6"/>
    </row>
    <row r="1781">
      <c r="A1781" s="5"/>
      <c r="B1781" s="5"/>
      <c r="C1781" s="6"/>
    </row>
    <row r="1782">
      <c r="A1782" s="5"/>
      <c r="B1782" s="5"/>
      <c r="C1782" s="6"/>
    </row>
    <row r="1783">
      <c r="A1783" s="5"/>
      <c r="B1783" s="5"/>
      <c r="C1783" s="6"/>
    </row>
    <row r="1784">
      <c r="A1784" s="5"/>
      <c r="B1784" s="5"/>
      <c r="C1784" s="6"/>
    </row>
    <row r="1785">
      <c r="A1785" s="5"/>
      <c r="B1785" s="5"/>
      <c r="C1785" s="6"/>
    </row>
    <row r="1786">
      <c r="A1786" s="5"/>
      <c r="B1786" s="5"/>
      <c r="C1786" s="6"/>
    </row>
    <row r="1787">
      <c r="A1787" s="5"/>
      <c r="B1787" s="5"/>
      <c r="C1787" s="6"/>
    </row>
    <row r="1788">
      <c r="A1788" s="5"/>
      <c r="B1788" s="5"/>
      <c r="C1788" s="6"/>
    </row>
    <row r="1789">
      <c r="A1789" s="5"/>
      <c r="B1789" s="5"/>
      <c r="C1789" s="6"/>
    </row>
    <row r="1790">
      <c r="A1790" s="5"/>
      <c r="B1790" s="5"/>
      <c r="C1790" s="6"/>
    </row>
    <row r="1791">
      <c r="A1791" s="5"/>
      <c r="B1791" s="5"/>
      <c r="C1791" s="6"/>
    </row>
    <row r="1792">
      <c r="A1792" s="5"/>
      <c r="B1792" s="5"/>
      <c r="C1792" s="6"/>
    </row>
    <row r="1793">
      <c r="A1793" s="5"/>
      <c r="B1793" s="5"/>
      <c r="C1793" s="6"/>
    </row>
    <row r="1794">
      <c r="A1794" s="5"/>
      <c r="B1794" s="5"/>
      <c r="C1794" s="6"/>
    </row>
    <row r="1795">
      <c r="A1795" s="5"/>
      <c r="B1795" s="5"/>
      <c r="C1795" s="6"/>
    </row>
    <row r="1796">
      <c r="A1796" s="5"/>
      <c r="B1796" s="5"/>
      <c r="C1796" s="6"/>
    </row>
    <row r="1797">
      <c r="A1797" s="5"/>
      <c r="B1797" s="5"/>
      <c r="C1797" s="6"/>
    </row>
    <row r="1798">
      <c r="A1798" s="5"/>
      <c r="B1798" s="5"/>
      <c r="C1798" s="6"/>
    </row>
    <row r="1799">
      <c r="A1799" s="5"/>
      <c r="B1799" s="5"/>
      <c r="C1799" s="6"/>
    </row>
    <row r="1800">
      <c r="A1800" s="5"/>
      <c r="B1800" s="5"/>
      <c r="C1800" s="6"/>
    </row>
    <row r="1801">
      <c r="A1801" s="5"/>
      <c r="B1801" s="5"/>
      <c r="C1801" s="6"/>
    </row>
    <row r="1802">
      <c r="A1802" s="5"/>
      <c r="B1802" s="5"/>
      <c r="C1802" s="6"/>
    </row>
    <row r="1803">
      <c r="A1803" s="5"/>
      <c r="B1803" s="5"/>
      <c r="C1803" s="6"/>
    </row>
    <row r="1804">
      <c r="A1804" s="5"/>
      <c r="B1804" s="5"/>
      <c r="C1804" s="6"/>
    </row>
    <row r="1805">
      <c r="A1805" s="5"/>
      <c r="B1805" s="5"/>
      <c r="C1805" s="6"/>
    </row>
    <row r="1806">
      <c r="A1806" s="5"/>
      <c r="B1806" s="5"/>
      <c r="C1806" s="6"/>
    </row>
    <row r="1807">
      <c r="A1807" s="5"/>
      <c r="B1807" s="5"/>
      <c r="C1807" s="6"/>
    </row>
    <row r="1808">
      <c r="A1808" s="5"/>
      <c r="B1808" s="5"/>
      <c r="C1808" s="6"/>
    </row>
    <row r="1809">
      <c r="A1809" s="5"/>
      <c r="B1809" s="5"/>
      <c r="C1809" s="6"/>
    </row>
    <row r="1810">
      <c r="A1810" s="5"/>
      <c r="B1810" s="5"/>
      <c r="C1810" s="6"/>
    </row>
    <row r="1811">
      <c r="A1811" s="5"/>
      <c r="B1811" s="5"/>
      <c r="C1811" s="6"/>
    </row>
    <row r="1812">
      <c r="A1812" s="5"/>
      <c r="B1812" s="5"/>
      <c r="C1812" s="6"/>
    </row>
    <row r="1813">
      <c r="A1813" s="5"/>
      <c r="B1813" s="5"/>
      <c r="C1813" s="6"/>
    </row>
    <row r="1814">
      <c r="A1814" s="5"/>
      <c r="B1814" s="5"/>
      <c r="C1814" s="6"/>
    </row>
    <row r="1815">
      <c r="A1815" s="5"/>
      <c r="B1815" s="5"/>
      <c r="C1815" s="6"/>
    </row>
    <row r="1816">
      <c r="A1816" s="5"/>
      <c r="B1816" s="5"/>
      <c r="C1816" s="6"/>
    </row>
    <row r="1817">
      <c r="A1817" s="5"/>
      <c r="B1817" s="5"/>
      <c r="C1817" s="6"/>
    </row>
    <row r="1818">
      <c r="A1818" s="5"/>
      <c r="B1818" s="5"/>
      <c r="C1818" s="6"/>
    </row>
    <row r="1819">
      <c r="A1819" s="5"/>
      <c r="B1819" s="5"/>
      <c r="C1819" s="6"/>
    </row>
    <row r="1820">
      <c r="A1820" s="5"/>
      <c r="B1820" s="5"/>
      <c r="C1820" s="6"/>
    </row>
    <row r="1821">
      <c r="A1821" s="5"/>
      <c r="B1821" s="5"/>
      <c r="C1821" s="6"/>
    </row>
    <row r="1822">
      <c r="A1822" s="5"/>
      <c r="B1822" s="5"/>
      <c r="C1822" s="6"/>
    </row>
    <row r="1823">
      <c r="A1823" s="5"/>
      <c r="B1823" s="5"/>
      <c r="C1823" s="6"/>
    </row>
    <row r="1824">
      <c r="A1824" s="5"/>
      <c r="B1824" s="5"/>
      <c r="C1824" s="6"/>
    </row>
    <row r="1825">
      <c r="A1825" s="5"/>
      <c r="B1825" s="5"/>
      <c r="C1825" s="6"/>
    </row>
    <row r="1826">
      <c r="A1826" s="5"/>
      <c r="B1826" s="5"/>
      <c r="C1826" s="6"/>
    </row>
    <row r="1827">
      <c r="A1827" s="5"/>
      <c r="B1827" s="5"/>
      <c r="C1827" s="6"/>
    </row>
    <row r="1828">
      <c r="A1828" s="5"/>
      <c r="B1828" s="5"/>
      <c r="C1828" s="6"/>
    </row>
    <row r="1829">
      <c r="A1829" s="5"/>
      <c r="B1829" s="5"/>
      <c r="C1829" s="6"/>
    </row>
    <row r="1830">
      <c r="A1830" s="5"/>
      <c r="B1830" s="5"/>
      <c r="C1830" s="6"/>
    </row>
    <row r="1831">
      <c r="A1831" s="5"/>
      <c r="B1831" s="5"/>
      <c r="C1831" s="6"/>
    </row>
    <row r="1832">
      <c r="A1832" s="5"/>
      <c r="B1832" s="5"/>
      <c r="C1832" s="6"/>
    </row>
    <row r="1833">
      <c r="A1833" s="5"/>
      <c r="B1833" s="5"/>
      <c r="C1833" s="6"/>
    </row>
    <row r="1834">
      <c r="A1834" s="5"/>
      <c r="B1834" s="5"/>
      <c r="C1834" s="6"/>
    </row>
    <row r="1835">
      <c r="A1835" s="5"/>
      <c r="B1835" s="5"/>
      <c r="C1835" s="6"/>
    </row>
    <row r="1836">
      <c r="A1836" s="5"/>
      <c r="B1836" s="5"/>
      <c r="C1836" s="6"/>
    </row>
    <row r="1837">
      <c r="A1837" s="5"/>
      <c r="B1837" s="5"/>
      <c r="C1837" s="6"/>
    </row>
    <row r="1838">
      <c r="A1838" s="5"/>
      <c r="B1838" s="5"/>
      <c r="C1838" s="6"/>
    </row>
    <row r="1839">
      <c r="A1839" s="5"/>
      <c r="B1839" s="5"/>
      <c r="C1839" s="6"/>
    </row>
    <row r="1840">
      <c r="A1840" s="5"/>
      <c r="B1840" s="5"/>
      <c r="C1840" s="6"/>
    </row>
    <row r="1841">
      <c r="A1841" s="5"/>
      <c r="B1841" s="5"/>
      <c r="C1841" s="6"/>
    </row>
    <row r="1842">
      <c r="A1842" s="5"/>
      <c r="B1842" s="5"/>
      <c r="C1842" s="6"/>
    </row>
    <row r="1843">
      <c r="A1843" s="5"/>
      <c r="B1843" s="5"/>
      <c r="C1843" s="6"/>
    </row>
    <row r="1844">
      <c r="A1844" s="5"/>
      <c r="B1844" s="5"/>
      <c r="C1844" s="6"/>
    </row>
    <row r="1845">
      <c r="A1845" s="5"/>
      <c r="B1845" s="5"/>
      <c r="C1845" s="6"/>
    </row>
    <row r="1846">
      <c r="A1846" s="5"/>
      <c r="B1846" s="5"/>
      <c r="C1846" s="6"/>
    </row>
    <row r="1847">
      <c r="A1847" s="5"/>
      <c r="B1847" s="5"/>
      <c r="C1847" s="6"/>
    </row>
    <row r="1848">
      <c r="A1848" s="5"/>
      <c r="B1848" s="5"/>
      <c r="C1848" s="6"/>
    </row>
    <row r="1849">
      <c r="A1849" s="5"/>
      <c r="B1849" s="5"/>
      <c r="C1849" s="6"/>
    </row>
    <row r="1850">
      <c r="A1850" s="5"/>
      <c r="B1850" s="5"/>
      <c r="C1850" s="6"/>
    </row>
    <row r="1851">
      <c r="A1851" s="5"/>
      <c r="B1851" s="5"/>
      <c r="C1851" s="6"/>
    </row>
    <row r="1852">
      <c r="A1852" s="5"/>
      <c r="B1852" s="5"/>
      <c r="C1852" s="6"/>
    </row>
    <row r="1853">
      <c r="A1853" s="5"/>
      <c r="B1853" s="5"/>
      <c r="C1853" s="6"/>
    </row>
    <row r="1854">
      <c r="A1854" s="5"/>
      <c r="B1854" s="5"/>
      <c r="C1854" s="6"/>
    </row>
    <row r="1855">
      <c r="A1855" s="5"/>
      <c r="B1855" s="5"/>
      <c r="C1855" s="6"/>
    </row>
    <row r="1856">
      <c r="A1856" s="5"/>
      <c r="B1856" s="5"/>
      <c r="C1856" s="6"/>
    </row>
    <row r="1857">
      <c r="A1857" s="5"/>
      <c r="B1857" s="5"/>
      <c r="C1857" s="6"/>
    </row>
    <row r="1858">
      <c r="A1858" s="5"/>
      <c r="B1858" s="5"/>
      <c r="C1858" s="6"/>
    </row>
    <row r="1859">
      <c r="A1859" s="5"/>
      <c r="B1859" s="5"/>
      <c r="C1859" s="6"/>
    </row>
    <row r="1860">
      <c r="A1860" s="5"/>
      <c r="B1860" s="5"/>
      <c r="C1860" s="6"/>
    </row>
    <row r="1861">
      <c r="A1861" s="5"/>
      <c r="B1861" s="5"/>
      <c r="C1861" s="6"/>
    </row>
    <row r="1862">
      <c r="A1862" s="5"/>
      <c r="B1862" s="5"/>
      <c r="C1862" s="6"/>
    </row>
    <row r="1863">
      <c r="A1863" s="5"/>
      <c r="B1863" s="5"/>
      <c r="C1863" s="6"/>
    </row>
    <row r="1864">
      <c r="A1864" s="5"/>
      <c r="B1864" s="5"/>
      <c r="C1864" s="6"/>
    </row>
    <row r="1865">
      <c r="A1865" s="5"/>
      <c r="B1865" s="5"/>
      <c r="C1865" s="6"/>
    </row>
    <row r="1866">
      <c r="A1866" s="5"/>
      <c r="B1866" s="5"/>
      <c r="C1866" s="6"/>
    </row>
    <row r="1867">
      <c r="A1867" s="5"/>
      <c r="B1867" s="5"/>
      <c r="C1867" s="6"/>
    </row>
    <row r="1868">
      <c r="A1868" s="5"/>
      <c r="B1868" s="5"/>
      <c r="C1868" s="6"/>
    </row>
    <row r="1869">
      <c r="A1869" s="5"/>
      <c r="B1869" s="5"/>
      <c r="C1869" s="6"/>
    </row>
    <row r="1870">
      <c r="A1870" s="5"/>
      <c r="B1870" s="5"/>
      <c r="C1870" s="6"/>
    </row>
    <row r="1871">
      <c r="A1871" s="5"/>
      <c r="B1871" s="5"/>
      <c r="C1871" s="6"/>
    </row>
    <row r="1872">
      <c r="A1872" s="5"/>
      <c r="B1872" s="5"/>
      <c r="C1872" s="6"/>
    </row>
    <row r="1873">
      <c r="A1873" s="5"/>
      <c r="B1873" s="5"/>
      <c r="C1873" s="6"/>
    </row>
    <row r="1874">
      <c r="A1874" s="5"/>
      <c r="B1874" s="5"/>
      <c r="C1874" s="6"/>
    </row>
    <row r="1875">
      <c r="A1875" s="5"/>
      <c r="B1875" s="5"/>
      <c r="C1875" s="6"/>
    </row>
    <row r="1876">
      <c r="A1876" s="5"/>
      <c r="B1876" s="5"/>
      <c r="C1876" s="6"/>
    </row>
    <row r="1877">
      <c r="A1877" s="5"/>
      <c r="B1877" s="5"/>
      <c r="C1877" s="6"/>
    </row>
    <row r="1878">
      <c r="A1878" s="5"/>
      <c r="B1878" s="5"/>
      <c r="C1878" s="6"/>
    </row>
    <row r="1879">
      <c r="A1879" s="5"/>
      <c r="B1879" s="5"/>
      <c r="C1879" s="6"/>
    </row>
    <row r="1880">
      <c r="A1880" s="5"/>
      <c r="B1880" s="5"/>
      <c r="C1880" s="6"/>
    </row>
    <row r="1881">
      <c r="A1881" s="5"/>
      <c r="B1881" s="5"/>
      <c r="C1881" s="6"/>
    </row>
    <row r="1882">
      <c r="A1882" s="5"/>
      <c r="B1882" s="5"/>
      <c r="C1882" s="6"/>
    </row>
    <row r="1883">
      <c r="A1883" s="5"/>
      <c r="B1883" s="5"/>
      <c r="C1883" s="6"/>
    </row>
    <row r="1884">
      <c r="A1884" s="5"/>
      <c r="B1884" s="5"/>
      <c r="C1884" s="6"/>
    </row>
    <row r="1885">
      <c r="A1885" s="5"/>
      <c r="B1885" s="5"/>
      <c r="C1885" s="6"/>
    </row>
    <row r="1886">
      <c r="A1886" s="5"/>
      <c r="B1886" s="5"/>
      <c r="C1886" s="6"/>
    </row>
    <row r="1887">
      <c r="A1887" s="5"/>
      <c r="B1887" s="5"/>
      <c r="C1887" s="6"/>
    </row>
    <row r="1888">
      <c r="A1888" s="5"/>
      <c r="B1888" s="5"/>
      <c r="C1888" s="6"/>
    </row>
    <row r="1889">
      <c r="A1889" s="5"/>
      <c r="B1889" s="5"/>
      <c r="C1889" s="6"/>
    </row>
    <row r="1890">
      <c r="A1890" s="5"/>
      <c r="B1890" s="5"/>
      <c r="C1890" s="6"/>
    </row>
    <row r="1891">
      <c r="A1891" s="5"/>
      <c r="B1891" s="5"/>
      <c r="C1891" s="6"/>
    </row>
    <row r="1892">
      <c r="A1892" s="5"/>
      <c r="B1892" s="5"/>
      <c r="C1892" s="6"/>
    </row>
    <row r="1893">
      <c r="A1893" s="5"/>
      <c r="B1893" s="5"/>
      <c r="C1893" s="6"/>
    </row>
    <row r="1894">
      <c r="A1894" s="5"/>
      <c r="B1894" s="5"/>
      <c r="C1894" s="6"/>
    </row>
    <row r="1895">
      <c r="A1895" s="5"/>
      <c r="B1895" s="5"/>
      <c r="C1895" s="6"/>
    </row>
    <row r="1896">
      <c r="A1896" s="5"/>
      <c r="B1896" s="5"/>
      <c r="C1896" s="6"/>
    </row>
    <row r="1897">
      <c r="A1897" s="5"/>
      <c r="B1897" s="5"/>
      <c r="C1897" s="6"/>
    </row>
    <row r="1898">
      <c r="A1898" s="5"/>
      <c r="B1898" s="5"/>
      <c r="C1898" s="6"/>
    </row>
    <row r="1899">
      <c r="A1899" s="5"/>
      <c r="B1899" s="5"/>
      <c r="C1899" s="6"/>
    </row>
    <row r="1900">
      <c r="A1900" s="5"/>
      <c r="B1900" s="5"/>
      <c r="C1900" s="6"/>
    </row>
    <row r="1901">
      <c r="A1901" s="5"/>
      <c r="B1901" s="5"/>
      <c r="C1901" s="6"/>
    </row>
    <row r="1902">
      <c r="A1902" s="5"/>
      <c r="B1902" s="5"/>
      <c r="C1902" s="6"/>
    </row>
    <row r="1903">
      <c r="A1903" s="5"/>
      <c r="B1903" s="5"/>
      <c r="C1903" s="6"/>
    </row>
    <row r="1904">
      <c r="A1904" s="5"/>
      <c r="B1904" s="5"/>
      <c r="C1904" s="6"/>
    </row>
    <row r="1905">
      <c r="A1905" s="5"/>
      <c r="B1905" s="5"/>
      <c r="C1905" s="6"/>
    </row>
    <row r="1906">
      <c r="A1906" s="5"/>
      <c r="B1906" s="5"/>
      <c r="C1906" s="6"/>
    </row>
    <row r="1907">
      <c r="A1907" s="5"/>
      <c r="B1907" s="5"/>
      <c r="C1907" s="6"/>
    </row>
    <row r="1908">
      <c r="A1908" s="5"/>
      <c r="B1908" s="5"/>
      <c r="C1908" s="6"/>
    </row>
    <row r="1909">
      <c r="A1909" s="5"/>
      <c r="B1909" s="5"/>
      <c r="C1909" s="6"/>
    </row>
    <row r="1910">
      <c r="A1910" s="5"/>
      <c r="B1910" s="5"/>
      <c r="C1910" s="6"/>
    </row>
    <row r="1911">
      <c r="A1911" s="5"/>
      <c r="B1911" s="5"/>
      <c r="C1911" s="6"/>
    </row>
    <row r="1912">
      <c r="A1912" s="5"/>
      <c r="B1912" s="5"/>
      <c r="C1912" s="6"/>
    </row>
    <row r="1913">
      <c r="A1913" s="5"/>
      <c r="B1913" s="5"/>
      <c r="C1913" s="6"/>
    </row>
    <row r="1914">
      <c r="A1914" s="5"/>
      <c r="B1914" s="5"/>
      <c r="C1914" s="6"/>
    </row>
    <row r="1915">
      <c r="A1915" s="5"/>
      <c r="B1915" s="5"/>
      <c r="C1915" s="6"/>
    </row>
    <row r="1916">
      <c r="A1916" s="5"/>
      <c r="B1916" s="5"/>
      <c r="C1916" s="6"/>
    </row>
    <row r="1917">
      <c r="A1917" s="5"/>
      <c r="B1917" s="5"/>
      <c r="C1917" s="6"/>
    </row>
    <row r="1918">
      <c r="A1918" s="5"/>
      <c r="B1918" s="5"/>
      <c r="C1918" s="6"/>
    </row>
    <row r="1919">
      <c r="A1919" s="5"/>
      <c r="B1919" s="5"/>
      <c r="C1919" s="6"/>
    </row>
    <row r="1920">
      <c r="A1920" s="5"/>
      <c r="B1920" s="5"/>
      <c r="C1920" s="6"/>
    </row>
    <row r="1921">
      <c r="A1921" s="5"/>
      <c r="B1921" s="5"/>
      <c r="C1921" s="6"/>
    </row>
    <row r="1922">
      <c r="A1922" s="5"/>
      <c r="B1922" s="5"/>
      <c r="C1922" s="6"/>
    </row>
    <row r="1923">
      <c r="A1923" s="5"/>
      <c r="B1923" s="5"/>
      <c r="C1923" s="6"/>
    </row>
    <row r="1924">
      <c r="A1924" s="5"/>
      <c r="B1924" s="5"/>
      <c r="C1924" s="6"/>
    </row>
    <row r="1925">
      <c r="A1925" s="5"/>
      <c r="B1925" s="5"/>
      <c r="C1925" s="6"/>
    </row>
    <row r="1926">
      <c r="A1926" s="5"/>
      <c r="B1926" s="5"/>
      <c r="C1926" s="6"/>
    </row>
    <row r="1927">
      <c r="A1927" s="5"/>
      <c r="B1927" s="5"/>
      <c r="C1927" s="6"/>
    </row>
    <row r="1928">
      <c r="A1928" s="5"/>
      <c r="B1928" s="5"/>
      <c r="C1928" s="6"/>
    </row>
    <row r="1929">
      <c r="A1929" s="5"/>
      <c r="B1929" s="5"/>
      <c r="C1929" s="6"/>
    </row>
    <row r="1930">
      <c r="A1930" s="5"/>
      <c r="B1930" s="5"/>
      <c r="C1930" s="6"/>
    </row>
    <row r="1931">
      <c r="A1931" s="5"/>
      <c r="B1931" s="5"/>
      <c r="C1931" s="6"/>
    </row>
    <row r="1932">
      <c r="A1932" s="5"/>
      <c r="B1932" s="5"/>
      <c r="C1932" s="6"/>
    </row>
    <row r="1933">
      <c r="A1933" s="5"/>
      <c r="B1933" s="5"/>
      <c r="C1933" s="6"/>
    </row>
    <row r="1934">
      <c r="A1934" s="5"/>
      <c r="B1934" s="5"/>
      <c r="C1934" s="6"/>
    </row>
    <row r="1935">
      <c r="A1935" s="5"/>
      <c r="B1935" s="5"/>
      <c r="C1935" s="6"/>
    </row>
    <row r="1936">
      <c r="A1936" s="5"/>
      <c r="B1936" s="5"/>
      <c r="C1936" s="6"/>
    </row>
    <row r="1937">
      <c r="A1937" s="5"/>
      <c r="B1937" s="5"/>
      <c r="C1937" s="6"/>
    </row>
    <row r="1938">
      <c r="A1938" s="5"/>
      <c r="B1938" s="5"/>
      <c r="C1938" s="6"/>
    </row>
    <row r="1939">
      <c r="A1939" s="5"/>
      <c r="B1939" s="5"/>
      <c r="C1939" s="6"/>
    </row>
    <row r="1940">
      <c r="A1940" s="5"/>
      <c r="B1940" s="5"/>
      <c r="C1940" s="6"/>
    </row>
    <row r="1941">
      <c r="A1941" s="5"/>
      <c r="B1941" s="5"/>
      <c r="C1941" s="6"/>
    </row>
    <row r="1942">
      <c r="A1942" s="5"/>
      <c r="B1942" s="5"/>
      <c r="C1942" s="6"/>
    </row>
    <row r="1943">
      <c r="A1943" s="5"/>
      <c r="B1943" s="5"/>
      <c r="C194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3" width="26.0"/>
    <col customWidth="1" min="4" max="4" width="40.29"/>
    <col customWidth="1" min="5" max="27" width="16.29"/>
  </cols>
  <sheetData>
    <row r="1">
      <c r="A1" s="1" t="s">
        <v>0</v>
      </c>
      <c r="B1" s="2" t="s">
        <v>1</v>
      </c>
      <c r="C1" s="2"/>
      <c r="D1" s="4" t="s">
        <v>2</v>
      </c>
    </row>
    <row r="2">
      <c r="A2" s="5"/>
      <c r="B2" s="5"/>
      <c r="C2" s="5"/>
      <c r="D2" s="6"/>
    </row>
    <row r="3">
      <c r="A3" s="5" t="s">
        <v>3</v>
      </c>
      <c r="B3" s="7" t="s">
        <v>4</v>
      </c>
      <c r="C3" s="7" t="str">
        <f t="shared" ref="C3:C1136" si="1">UPPER(B3)</f>
        <v>CAFE OF LOVE(B)</v>
      </c>
      <c r="D3" s="6"/>
    </row>
    <row r="4">
      <c r="A4" s="5" t="s">
        <v>5</v>
      </c>
      <c r="B4" s="7" t="s">
        <v>6</v>
      </c>
      <c r="C4" s="7" t="str">
        <f t="shared" si="1"/>
        <v>DAILY NEWS (A) NEWS</v>
      </c>
      <c r="D4" s="6"/>
    </row>
    <row r="5">
      <c r="A5" s="7" t="s">
        <v>3</v>
      </c>
      <c r="B5" s="7" t="s">
        <v>7</v>
      </c>
      <c r="C5" s="7" t="str">
        <f t="shared" si="1"/>
        <v>BOP AND BOUNCE(A)</v>
      </c>
      <c r="D5" s="6"/>
    </row>
    <row r="6">
      <c r="A6" s="7" t="s">
        <v>5</v>
      </c>
      <c r="B6" s="7" t="s">
        <v>8</v>
      </c>
      <c r="C6" s="7" t="str">
        <f t="shared" si="1"/>
        <v>GONNA BE TOGETHER(A)</v>
      </c>
      <c r="D6" s="6"/>
    </row>
    <row r="7">
      <c r="A7" s="7" t="s">
        <v>5</v>
      </c>
      <c r="B7" s="7" t="s">
        <v>9</v>
      </c>
      <c r="C7" s="7" t="str">
        <f t="shared" si="1"/>
        <v>SHINE AS BRIGHT AS YOU(A)</v>
      </c>
      <c r="D7" s="6"/>
    </row>
    <row r="8">
      <c r="A8" s="7" t="s">
        <v>3</v>
      </c>
      <c r="B8" s="7" t="s">
        <v>10</v>
      </c>
      <c r="C8" s="7" t="str">
        <f t="shared" si="1"/>
        <v>CANCIN DE CUNA(B)</v>
      </c>
      <c r="D8" s="6"/>
    </row>
    <row r="9">
      <c r="A9" s="7" t="s">
        <v>3</v>
      </c>
      <c r="B9" s="7" t="s">
        <v>11</v>
      </c>
      <c r="C9" s="7" t="str">
        <f t="shared" si="1"/>
        <v>CLOSER I GET TO MY DREAMS(B)</v>
      </c>
      <c r="D9" s="8" t="s">
        <v>12</v>
      </c>
    </row>
    <row r="10">
      <c r="A10" s="7" t="s">
        <v>5</v>
      </c>
      <c r="B10" s="7" t="s">
        <v>13</v>
      </c>
      <c r="C10" s="7" t="str">
        <f t="shared" si="1"/>
        <v>TIME WITH YOU(A)</v>
      </c>
      <c r="D10" s="8" t="s">
        <v>14</v>
      </c>
    </row>
    <row r="11">
      <c r="A11" s="7" t="s">
        <v>5</v>
      </c>
      <c r="B11" s="7" t="s">
        <v>15</v>
      </c>
      <c r="C11" s="7" t="str">
        <f t="shared" si="1"/>
        <v>MAKE IT WITH YOU(A)</v>
      </c>
      <c r="D11" s="8" t="s">
        <v>16</v>
      </c>
    </row>
    <row r="12">
      <c r="A12" s="7" t="s">
        <v>3</v>
      </c>
      <c r="B12" s="7" t="s">
        <v>17</v>
      </c>
      <c r="C12" s="7" t="str">
        <f t="shared" si="1"/>
        <v>LIFE'S TOO SHORT(B)</v>
      </c>
      <c r="D12" s="8" t="s">
        <v>18</v>
      </c>
    </row>
    <row r="13">
      <c r="A13" s="7" t="s">
        <v>3</v>
      </c>
      <c r="B13" s="7" t="s">
        <v>19</v>
      </c>
      <c r="C13" s="7" t="str">
        <f t="shared" si="1"/>
        <v>THAT GIRL(B)</v>
      </c>
      <c r="D13" s="8" t="s">
        <v>18</v>
      </c>
    </row>
    <row r="14">
      <c r="A14" s="7" t="s">
        <v>5</v>
      </c>
      <c r="B14" s="7" t="s">
        <v>20</v>
      </c>
      <c r="C14" s="7" t="str">
        <f t="shared" si="1"/>
        <v>READY FOR THE SHOW(A)</v>
      </c>
      <c r="D14" s="8" t="s">
        <v>18</v>
      </c>
    </row>
    <row r="15">
      <c r="A15" s="7" t="s">
        <v>5</v>
      </c>
      <c r="B15" s="7" t="s">
        <v>21</v>
      </c>
      <c r="C15" s="7" t="str">
        <f t="shared" si="1"/>
        <v>COME OUT TO PLAY(A)</v>
      </c>
      <c r="D15" s="8" t="s">
        <v>18</v>
      </c>
    </row>
    <row r="16">
      <c r="A16" s="7" t="s">
        <v>3</v>
      </c>
      <c r="B16" s="7" t="s">
        <v>22</v>
      </c>
      <c r="C16" s="7" t="str">
        <f t="shared" si="1"/>
        <v>DOWN INTHE CITY (A)</v>
      </c>
      <c r="D16" s="8" t="s">
        <v>23</v>
      </c>
    </row>
    <row r="17">
      <c r="A17" s="7" t="s">
        <v>3</v>
      </c>
      <c r="B17" s="7" t="s">
        <v>24</v>
      </c>
      <c r="C17" s="7" t="str">
        <f t="shared" si="1"/>
        <v>OUR REFLECTION (A)</v>
      </c>
      <c r="D17" s="8" t="s">
        <v>23</v>
      </c>
    </row>
    <row r="18">
      <c r="A18" s="7" t="s">
        <v>5</v>
      </c>
      <c r="B18" s="7" t="s">
        <v>25</v>
      </c>
      <c r="C18" s="7" t="str">
        <f t="shared" si="1"/>
        <v>GO FOR IT (B)</v>
      </c>
      <c r="D18" s="8" t="s">
        <v>26</v>
      </c>
    </row>
    <row r="19">
      <c r="A19" s="7" t="s">
        <v>5</v>
      </c>
      <c r="B19" s="7" t="s">
        <v>27</v>
      </c>
      <c r="C19" s="7" t="str">
        <f t="shared" si="1"/>
        <v>IN BETWEEN (B)</v>
      </c>
      <c r="D19" s="8" t="s">
        <v>28</v>
      </c>
    </row>
    <row r="20">
      <c r="A20" s="7" t="s">
        <v>3</v>
      </c>
      <c r="B20" s="7" t="s">
        <v>31</v>
      </c>
      <c r="C20" s="7" t="str">
        <f t="shared" si="1"/>
        <v>RACE TO THE TOP(B)</v>
      </c>
      <c r="D20" s="8" t="s">
        <v>32</v>
      </c>
    </row>
    <row r="21">
      <c r="A21" s="7" t="s">
        <v>5</v>
      </c>
      <c r="B21" s="7" t="s">
        <v>33</v>
      </c>
      <c r="C21" s="7" t="str">
        <f t="shared" si="1"/>
        <v>WALK ON BY (B)</v>
      </c>
      <c r="D21" s="8" t="s">
        <v>34</v>
      </c>
    </row>
    <row r="22">
      <c r="A22" s="7" t="s">
        <v>5</v>
      </c>
      <c r="B22" s="7" t="s">
        <v>35</v>
      </c>
      <c r="C22" s="7" t="str">
        <f t="shared" si="1"/>
        <v>FOREVER (B)</v>
      </c>
      <c r="D22" s="8" t="s">
        <v>36</v>
      </c>
    </row>
    <row r="23">
      <c r="A23" s="7" t="s">
        <v>3</v>
      </c>
      <c r="B23" s="7" t="s">
        <v>37</v>
      </c>
      <c r="C23" s="7" t="str">
        <f t="shared" si="1"/>
        <v>I KNOW YOU CAN DO IT(B)</v>
      </c>
      <c r="D23" s="8" t="s">
        <v>28</v>
      </c>
    </row>
    <row r="24">
      <c r="A24" s="7" t="s">
        <v>3</v>
      </c>
      <c r="B24" s="7" t="s">
        <v>38</v>
      </c>
      <c r="C24" s="7" t="str">
        <f t="shared" si="1"/>
        <v>INSANE(B)</v>
      </c>
      <c r="D24" s="8" t="s">
        <v>28</v>
      </c>
    </row>
    <row r="25">
      <c r="A25" s="7" t="s">
        <v>5</v>
      </c>
      <c r="B25" s="7" t="s">
        <v>39</v>
      </c>
      <c r="C25" s="7" t="str">
        <f t="shared" si="1"/>
        <v>BEST OF ME(B)</v>
      </c>
      <c r="D25" s="8" t="s">
        <v>28</v>
      </c>
    </row>
    <row r="26">
      <c r="A26" s="7" t="s">
        <v>5</v>
      </c>
      <c r="B26" s="7" t="s">
        <v>40</v>
      </c>
      <c r="C26" s="7" t="str">
        <f t="shared" si="1"/>
        <v>IN BETWEEN(B)</v>
      </c>
      <c r="D26" s="8" t="s">
        <v>28</v>
      </c>
    </row>
    <row r="27">
      <c r="A27" s="7" t="s">
        <v>3</v>
      </c>
      <c r="B27" s="7" t="s">
        <v>41</v>
      </c>
      <c r="C27" s="7" t="str">
        <f t="shared" si="1"/>
        <v>SMILE BABY(B)</v>
      </c>
      <c r="D27" s="8" t="s">
        <v>36</v>
      </c>
    </row>
    <row r="28">
      <c r="A28" s="7" t="s">
        <v>3</v>
      </c>
      <c r="B28" s="7" t="s">
        <v>42</v>
      </c>
      <c r="C28" s="7" t="str">
        <f t="shared" si="1"/>
        <v>DRIVETIME(B)</v>
      </c>
      <c r="D28" s="8" t="s">
        <v>43</v>
      </c>
    </row>
    <row r="29">
      <c r="A29" s="7" t="s">
        <v>5</v>
      </c>
      <c r="B29" s="7" t="s">
        <v>44</v>
      </c>
      <c r="C29" s="7" t="str">
        <f t="shared" si="1"/>
        <v>FREEWHEELING(A)</v>
      </c>
      <c r="D29" s="8" t="s">
        <v>32</v>
      </c>
    </row>
    <row r="30">
      <c r="A30" s="7" t="s">
        <v>5</v>
      </c>
      <c r="B30" s="7" t="s">
        <v>45</v>
      </c>
      <c r="C30" s="7" t="str">
        <f t="shared" si="1"/>
        <v>HOMEWARD BOUND(B)</v>
      </c>
      <c r="D30" s="8" t="s">
        <v>43</v>
      </c>
    </row>
    <row r="31" hidden="1">
      <c r="A31" s="7" t="s">
        <v>3</v>
      </c>
      <c r="B31" s="7" t="s">
        <v>46</v>
      </c>
      <c r="C31" s="7" t="str">
        <f t="shared" si="1"/>
        <v>GREAT GETAWAYS(A)</v>
      </c>
      <c r="D31" s="6"/>
    </row>
    <row r="32">
      <c r="A32" s="7" t="s">
        <v>3</v>
      </c>
      <c r="B32" s="7" t="s">
        <v>47</v>
      </c>
      <c r="C32" s="7" t="str">
        <f t="shared" si="1"/>
        <v>WE MADE IT ON OUR OWN(B)</v>
      </c>
      <c r="D32" s="8" t="s">
        <v>48</v>
      </c>
    </row>
    <row r="33">
      <c r="A33" s="7" t="s">
        <v>5</v>
      </c>
      <c r="B33" s="7" t="s">
        <v>49</v>
      </c>
      <c r="C33" s="7" t="str">
        <f t="shared" si="1"/>
        <v>WHEREVER YOU GO(B)</v>
      </c>
      <c r="D33" s="8" t="s">
        <v>50</v>
      </c>
    </row>
    <row r="34">
      <c r="A34" s="7" t="s">
        <v>5</v>
      </c>
      <c r="B34" s="7" t="s">
        <v>51</v>
      </c>
      <c r="C34" s="7" t="str">
        <f t="shared" si="1"/>
        <v>SUMMER'S KISS(A)</v>
      </c>
      <c r="D34" s="8" t="s">
        <v>52</v>
      </c>
    </row>
    <row r="35">
      <c r="A35" s="7" t="s">
        <v>3</v>
      </c>
      <c r="B35" s="7" t="s">
        <v>53</v>
      </c>
      <c r="C35" s="7" t="str">
        <f t="shared" si="1"/>
        <v>HOME RUN (C)</v>
      </c>
      <c r="D35" s="8" t="s">
        <v>43</v>
      </c>
    </row>
    <row r="36">
      <c r="A36" s="7" t="s">
        <v>3</v>
      </c>
      <c r="B36" s="7" t="s">
        <v>7</v>
      </c>
      <c r="C36" s="7" t="str">
        <f t="shared" si="1"/>
        <v>BOP AND BOUNCE(A)</v>
      </c>
      <c r="D36" s="8" t="s">
        <v>36</v>
      </c>
    </row>
    <row r="37">
      <c r="A37" s="7" t="s">
        <v>5</v>
      </c>
      <c r="B37" s="7" t="s">
        <v>54</v>
      </c>
      <c r="C37" s="7" t="str">
        <f t="shared" si="1"/>
        <v>BGM SUNSHINE MORNING (A)</v>
      </c>
      <c r="D37" s="8" t="s">
        <v>55</v>
      </c>
    </row>
    <row r="38">
      <c r="A38" s="7" t="s">
        <v>5</v>
      </c>
      <c r="B38" s="7" t="s">
        <v>56</v>
      </c>
      <c r="C38" s="7" t="str">
        <f t="shared" si="1"/>
        <v>CYCLE (A)</v>
      </c>
      <c r="D38" s="8" t="s">
        <v>57</v>
      </c>
    </row>
    <row r="39">
      <c r="A39" s="7"/>
      <c r="B39" s="5"/>
      <c r="C39" s="5" t="str">
        <f t="shared" si="1"/>
        <v/>
      </c>
      <c r="D39" s="6"/>
    </row>
    <row r="40">
      <c r="A40" s="7"/>
      <c r="B40" s="5"/>
      <c r="C40" s="5" t="str">
        <f t="shared" si="1"/>
        <v/>
      </c>
      <c r="D40" s="6"/>
    </row>
    <row r="41">
      <c r="A41" s="7" t="s">
        <v>3</v>
      </c>
      <c r="B41" s="7" t="s">
        <v>58</v>
      </c>
      <c r="C41" s="7" t="str">
        <f t="shared" si="1"/>
        <v>STATE TO STATE(B)</v>
      </c>
      <c r="D41" s="8" t="s">
        <v>59</v>
      </c>
    </row>
    <row r="42">
      <c r="A42" s="7" t="s">
        <v>3</v>
      </c>
      <c r="B42" s="7" t="s">
        <v>60</v>
      </c>
      <c r="C42" s="7" t="str">
        <f t="shared" si="1"/>
        <v>FUN IN THE SUN(B)</v>
      </c>
      <c r="D42" s="8" t="s">
        <v>61</v>
      </c>
    </row>
    <row r="43">
      <c r="A43" s="7" t="s">
        <v>5</v>
      </c>
      <c r="B43" s="7" t="s">
        <v>62</v>
      </c>
      <c r="C43" s="7" t="str">
        <f t="shared" si="1"/>
        <v>STORY OF A DREAM(B)</v>
      </c>
      <c r="D43" s="8" t="s">
        <v>63</v>
      </c>
    </row>
    <row r="44">
      <c r="A44" s="7" t="s">
        <v>5</v>
      </c>
      <c r="B44" s="7" t="s">
        <v>64</v>
      </c>
      <c r="C44" s="7" t="str">
        <f t="shared" si="1"/>
        <v>STEPPING OUT(B)</v>
      </c>
      <c r="D44" s="8" t="s">
        <v>59</v>
      </c>
    </row>
    <row r="45">
      <c r="A45" s="7" t="s">
        <v>3</v>
      </c>
      <c r="B45" s="7" t="s">
        <v>65</v>
      </c>
      <c r="C45" s="7" t="str">
        <f t="shared" si="1"/>
        <v>COAST TO COAST(A)</v>
      </c>
      <c r="D45" s="8" t="s">
        <v>43</v>
      </c>
    </row>
    <row r="46">
      <c r="A46" s="7" t="s">
        <v>5</v>
      </c>
      <c r="B46" s="7" t="s">
        <v>66</v>
      </c>
      <c r="C46" s="7" t="str">
        <f t="shared" si="1"/>
        <v>SEA BREEZE(A)</v>
      </c>
      <c r="D46" s="8" t="s">
        <v>67</v>
      </c>
    </row>
    <row r="47">
      <c r="A47" s="7" t="s">
        <v>5</v>
      </c>
      <c r="B47" s="7" t="s">
        <v>68</v>
      </c>
      <c r="C47" s="7" t="str">
        <f t="shared" si="1"/>
        <v>DAZED HORN(B)</v>
      </c>
      <c r="D47" s="8" t="s">
        <v>67</v>
      </c>
    </row>
    <row r="48">
      <c r="A48" s="7"/>
      <c r="B48" s="5"/>
      <c r="C48" s="5" t="str">
        <f t="shared" si="1"/>
        <v/>
      </c>
      <c r="D48" s="6"/>
    </row>
    <row r="49">
      <c r="A49" s="7" t="s">
        <v>3</v>
      </c>
      <c r="B49" s="7" t="s">
        <v>69</v>
      </c>
      <c r="C49" s="7" t="str">
        <f t="shared" si="1"/>
        <v>TEAM TECHNOLOGY(A)</v>
      </c>
      <c r="D49" s="8" t="s">
        <v>70</v>
      </c>
    </row>
    <row r="50">
      <c r="A50" s="7" t="s">
        <v>5</v>
      </c>
      <c r="B50" s="7" t="s">
        <v>71</v>
      </c>
      <c r="C50" s="7" t="str">
        <f t="shared" si="1"/>
        <v>MIDDLE KINGDOM(A)(2)</v>
      </c>
      <c r="D50" s="8" t="s">
        <v>72</v>
      </c>
    </row>
    <row r="51">
      <c r="A51" s="7" t="s">
        <v>5</v>
      </c>
      <c r="B51" s="7" t="s">
        <v>73</v>
      </c>
      <c r="C51" s="7" t="str">
        <f t="shared" si="1"/>
        <v>MIDDLE KINGDOM(A)</v>
      </c>
      <c r="D51" s="8" t="s">
        <v>72</v>
      </c>
    </row>
    <row r="52">
      <c r="A52" s="7" t="s">
        <v>3</v>
      </c>
      <c r="B52" s="7" t="s">
        <v>74</v>
      </c>
      <c r="C52" s="7" t="str">
        <f t="shared" si="1"/>
        <v>ROLLING HILLS(B)</v>
      </c>
      <c r="D52" s="8" t="s">
        <v>75</v>
      </c>
    </row>
    <row r="53">
      <c r="A53" s="7" t="s">
        <v>3</v>
      </c>
      <c r="B53" s="7" t="s">
        <v>76</v>
      </c>
      <c r="C53" s="7" t="str">
        <f t="shared" si="1"/>
        <v>HAPPY VALLEY(A)</v>
      </c>
      <c r="D53" s="8" t="s">
        <v>77</v>
      </c>
    </row>
    <row r="54">
      <c r="A54" s="7" t="s">
        <v>5</v>
      </c>
      <c r="B54" s="7" t="s">
        <v>78</v>
      </c>
      <c r="C54" s="7" t="str">
        <f t="shared" si="1"/>
        <v>WHEREVER YOU GO(A)</v>
      </c>
      <c r="D54" s="8" t="s">
        <v>50</v>
      </c>
    </row>
    <row r="55">
      <c r="A55" s="7" t="s">
        <v>5</v>
      </c>
      <c r="B55" s="7" t="s">
        <v>79</v>
      </c>
      <c r="C55" s="7" t="str">
        <f t="shared" si="1"/>
        <v>ON WHOM YOU GAZE</v>
      </c>
      <c r="D55" s="8" t="s">
        <v>16</v>
      </c>
    </row>
    <row r="56">
      <c r="A56" s="7" t="s">
        <v>3</v>
      </c>
      <c r="B56" s="7" t="s">
        <v>80</v>
      </c>
      <c r="C56" s="7" t="str">
        <f t="shared" si="1"/>
        <v>LA FERIA!</v>
      </c>
      <c r="D56" s="8" t="s">
        <v>81</v>
      </c>
    </row>
    <row r="57">
      <c r="A57" s="7" t="s">
        <v>3</v>
      </c>
      <c r="B57" s="7" t="s">
        <v>82</v>
      </c>
      <c r="C57" s="7" t="str">
        <f t="shared" si="1"/>
        <v>MOVE YOUR HIPS</v>
      </c>
      <c r="D57" s="8" t="s">
        <v>81</v>
      </c>
    </row>
    <row r="58">
      <c r="A58" s="7" t="s">
        <v>5</v>
      </c>
      <c r="B58" s="7" t="s">
        <v>83</v>
      </c>
      <c r="C58" s="7" t="str">
        <f t="shared" si="1"/>
        <v>A NIGHT IN RIO</v>
      </c>
      <c r="D58" s="8" t="s">
        <v>81</v>
      </c>
    </row>
    <row r="59">
      <c r="A59" s="7" t="s">
        <v>5</v>
      </c>
      <c r="B59" s="7" t="s">
        <v>84</v>
      </c>
      <c r="C59" s="7" t="str">
        <f t="shared" si="1"/>
        <v>EL SALIDO</v>
      </c>
      <c r="D59" s="8" t="s">
        <v>81</v>
      </c>
    </row>
    <row r="60">
      <c r="A60" s="7" t="s">
        <v>5</v>
      </c>
      <c r="B60" s="7" t="s">
        <v>85</v>
      </c>
      <c r="C60" s="7" t="str">
        <f t="shared" si="1"/>
        <v>PARAISO</v>
      </c>
      <c r="D60" s="8" t="s">
        <v>81</v>
      </c>
    </row>
    <row r="61">
      <c r="A61" s="10" t="s">
        <v>3</v>
      </c>
      <c r="B61" s="10" t="s">
        <v>86</v>
      </c>
      <c r="C61" s="10" t="str">
        <f t="shared" si="1"/>
        <v>PALACE OF THE EAST(A)</v>
      </c>
      <c r="D61" s="8" t="s">
        <v>72</v>
      </c>
    </row>
    <row r="62">
      <c r="A62" s="10" t="s">
        <v>5</v>
      </c>
      <c r="B62" s="10" t="s">
        <v>87</v>
      </c>
      <c r="C62" s="10" t="str">
        <f t="shared" si="1"/>
        <v>SERENE VALLEYS(B)</v>
      </c>
      <c r="D62" s="8" t="s">
        <v>72</v>
      </c>
    </row>
    <row r="63">
      <c r="A63" s="10" t="s">
        <v>5</v>
      </c>
      <c r="B63" s="10" t="s">
        <v>88</v>
      </c>
      <c r="C63" s="10" t="str">
        <f t="shared" si="1"/>
        <v>ELYSIUM(B)</v>
      </c>
      <c r="D63" s="8" t="s">
        <v>72</v>
      </c>
    </row>
    <row r="64">
      <c r="A64" s="11" t="s">
        <v>5</v>
      </c>
      <c r="B64" s="11" t="s">
        <v>89</v>
      </c>
      <c r="C64" s="11" t="str">
        <f t="shared" si="1"/>
        <v>01_MUSIC OPEN-CLOSE TOKYO-YO(A)</v>
      </c>
      <c r="D64" s="8" t="s">
        <v>36</v>
      </c>
    </row>
    <row r="65">
      <c r="A65" s="11" t="s">
        <v>5</v>
      </c>
      <c r="B65" s="11" t="s">
        <v>90</v>
      </c>
      <c r="C65" s="11" t="str">
        <f t="shared" si="1"/>
        <v>PROMOTION IN CROWD</v>
      </c>
      <c r="D65" s="6"/>
    </row>
    <row r="66">
      <c r="A66" s="11" t="s">
        <v>5</v>
      </c>
      <c r="B66" s="11" t="s">
        <v>89</v>
      </c>
      <c r="C66" s="11" t="str">
        <f t="shared" si="1"/>
        <v>01_MUSIC OPEN-CLOSE TOKYO-YO(A)</v>
      </c>
      <c r="D66" s="8" t="s">
        <v>36</v>
      </c>
    </row>
    <row r="67">
      <c r="A67" s="11" t="s">
        <v>5</v>
      </c>
      <c r="B67" s="11" t="s">
        <v>91</v>
      </c>
      <c r="C67" s="11" t="str">
        <f t="shared" si="1"/>
        <v>PROMOTION IN CROWD_(31)</v>
      </c>
      <c r="D67" s="8" t="s">
        <v>92</v>
      </c>
    </row>
    <row r="68">
      <c r="A68" s="11" t="s">
        <v>5</v>
      </c>
      <c r="B68" s="11" t="s">
        <v>89</v>
      </c>
      <c r="C68" s="11" t="str">
        <f t="shared" si="1"/>
        <v>01_MUSIC OPEN-CLOSE TOKYO-YO(A)</v>
      </c>
      <c r="D68" s="8" t="s">
        <v>36</v>
      </c>
    </row>
    <row r="69">
      <c r="A69" s="11" t="s">
        <v>5</v>
      </c>
      <c r="B69" s="11" t="s">
        <v>91</v>
      </c>
      <c r="C69" s="11" t="str">
        <f t="shared" si="1"/>
        <v>PROMOTION IN CROWD_(31)</v>
      </c>
      <c r="D69" s="8" t="s">
        <v>36</v>
      </c>
    </row>
    <row r="70">
      <c r="A70" s="5"/>
      <c r="B70" s="5"/>
      <c r="C70" s="5" t="str">
        <f t="shared" si="1"/>
        <v/>
      </c>
      <c r="D70" s="6"/>
    </row>
    <row r="71">
      <c r="A71" s="7" t="s">
        <v>3</v>
      </c>
      <c r="B71" s="7" t="s">
        <v>93</v>
      </c>
      <c r="C71" s="7" t="str">
        <f t="shared" si="1"/>
        <v>SIMPLICITY(B)</v>
      </c>
      <c r="D71" s="8" t="s">
        <v>72</v>
      </c>
    </row>
    <row r="72">
      <c r="A72" s="7" t="s">
        <v>5</v>
      </c>
      <c r="B72" s="7" t="s">
        <v>94</v>
      </c>
      <c r="C72" s="7" t="str">
        <f t="shared" si="1"/>
        <v>FOREVER SUMMER(A)</v>
      </c>
      <c r="D72" s="8" t="s">
        <v>95</v>
      </c>
    </row>
    <row r="73">
      <c r="A73" s="7" t="s">
        <v>3</v>
      </c>
      <c r="B73" s="7" t="s">
        <v>96</v>
      </c>
      <c r="C73" s="7" t="str">
        <f t="shared" si="1"/>
        <v>FOR THE WEEKEND(B)</v>
      </c>
      <c r="D73" s="8" t="s">
        <v>97</v>
      </c>
    </row>
    <row r="74">
      <c r="A74" s="7" t="s">
        <v>5</v>
      </c>
      <c r="B74" s="7" t="s">
        <v>98</v>
      </c>
      <c r="C74" s="7" t="str">
        <f t="shared" si="1"/>
        <v>CLOSER TO THE LIGHT(A)</v>
      </c>
      <c r="D74" s="8" t="s">
        <v>18</v>
      </c>
    </row>
    <row r="75">
      <c r="A75" s="7" t="s">
        <v>5</v>
      </c>
      <c r="B75" s="7" t="s">
        <v>99</v>
      </c>
      <c r="C75" s="7" t="str">
        <f t="shared" si="1"/>
        <v>THAT GIRL(A)</v>
      </c>
      <c r="D75" s="8" t="s">
        <v>18</v>
      </c>
    </row>
    <row r="76">
      <c r="A76" s="7" t="s">
        <v>3</v>
      </c>
      <c r="B76" s="7" t="s">
        <v>100</v>
      </c>
      <c r="C76" s="7" t="str">
        <f t="shared" si="1"/>
        <v>THE BEST THINGS(A)</v>
      </c>
      <c r="D76" s="8" t="s">
        <v>36</v>
      </c>
    </row>
    <row r="77">
      <c r="A77" s="7" t="s">
        <v>3</v>
      </c>
      <c r="B77" s="7" t="s">
        <v>101</v>
      </c>
      <c r="C77" s="7" t="str">
        <f t="shared" si="1"/>
        <v>HAPPENSTANCE(A)</v>
      </c>
      <c r="D77" s="8" t="s">
        <v>36</v>
      </c>
    </row>
    <row r="78">
      <c r="A78" s="7" t="s">
        <v>5</v>
      </c>
      <c r="B78" s="7" t="s">
        <v>102</v>
      </c>
      <c r="C78" s="7" t="str">
        <f t="shared" si="1"/>
        <v>IT'S A BEAUTIFUL DAY(A)</v>
      </c>
      <c r="D78" s="8" t="s">
        <v>36</v>
      </c>
    </row>
    <row r="79">
      <c r="A79" s="7" t="s">
        <v>5</v>
      </c>
      <c r="B79" s="7" t="s">
        <v>103</v>
      </c>
      <c r="C79" s="7" t="str">
        <f t="shared" si="1"/>
        <v>WHEN I THINK OF YOU(A)</v>
      </c>
      <c r="D79" s="8" t="s">
        <v>36</v>
      </c>
    </row>
    <row r="80">
      <c r="A80" s="7" t="s">
        <v>5</v>
      </c>
      <c r="B80" s="7" t="s">
        <v>103</v>
      </c>
      <c r="C80" s="7" t="str">
        <f t="shared" si="1"/>
        <v>WHEN I THINK OF YOU(A)</v>
      </c>
      <c r="D80" s="8" t="s">
        <v>36</v>
      </c>
    </row>
    <row r="81">
      <c r="A81" s="10"/>
      <c r="B81" s="10"/>
      <c r="C81" s="10" t="str">
        <f t="shared" si="1"/>
        <v/>
      </c>
      <c r="D81" s="6"/>
    </row>
    <row r="82">
      <c r="A82" s="10"/>
      <c r="B82" s="10"/>
      <c r="C82" s="10" t="str">
        <f t="shared" si="1"/>
        <v/>
      </c>
      <c r="D82" s="6"/>
    </row>
    <row r="83">
      <c r="A83" s="7" t="s">
        <v>3</v>
      </c>
      <c r="B83" s="12" t="s">
        <v>104</v>
      </c>
      <c r="C83" s="12" t="str">
        <f t="shared" si="1"/>
        <v>STARS AT NIGHT(B)</v>
      </c>
      <c r="D83" s="8" t="s">
        <v>105</v>
      </c>
    </row>
    <row r="84">
      <c r="A84" s="7" t="s">
        <v>3</v>
      </c>
      <c r="B84" s="7" t="s">
        <v>106</v>
      </c>
      <c r="C84" s="7" t="str">
        <f t="shared" si="1"/>
        <v>POOR YOU POOR ME(B)</v>
      </c>
      <c r="D84" s="8" t="s">
        <v>107</v>
      </c>
    </row>
    <row r="85">
      <c r="A85" s="7" t="s">
        <v>5</v>
      </c>
      <c r="B85" s="7" t="s">
        <v>108</v>
      </c>
      <c r="C85" s="7" t="str">
        <f t="shared" si="1"/>
        <v>ABOVE THE CROWD(B)</v>
      </c>
      <c r="D85" s="8" t="s">
        <v>105</v>
      </c>
    </row>
    <row r="86">
      <c r="A86" s="7" t="s">
        <v>5</v>
      </c>
      <c r="B86" s="7" t="s">
        <v>109</v>
      </c>
      <c r="C86" s="7" t="str">
        <f t="shared" si="1"/>
        <v>SWING AWAY(B)</v>
      </c>
      <c r="D86" s="8" t="s">
        <v>105</v>
      </c>
    </row>
    <row r="87">
      <c r="A87" s="5"/>
      <c r="B87" s="5"/>
      <c r="C87" s="5" t="str">
        <f t="shared" si="1"/>
        <v/>
      </c>
      <c r="D87" s="6"/>
    </row>
    <row r="88">
      <c r="A88" s="5"/>
      <c r="B88" s="5"/>
      <c r="C88" s="5" t="str">
        <f t="shared" si="1"/>
        <v/>
      </c>
      <c r="D88" s="6"/>
    </row>
    <row r="89">
      <c r="A89" s="7" t="s">
        <v>3</v>
      </c>
      <c r="B89" s="7" t="s">
        <v>110</v>
      </c>
      <c r="C89" s="7" t="str">
        <f t="shared" si="1"/>
        <v>CHINA MIST(A)</v>
      </c>
      <c r="D89" s="8" t="s">
        <v>36</v>
      </c>
    </row>
    <row r="90">
      <c r="A90" s="7" t="s">
        <v>3</v>
      </c>
      <c r="B90" s="7" t="s">
        <v>111</v>
      </c>
      <c r="C90" s="7" t="str">
        <f t="shared" si="1"/>
        <v>PASSAGE THROUNG ASIA(B)</v>
      </c>
      <c r="D90" s="8"/>
    </row>
    <row r="91">
      <c r="A91" s="7" t="s">
        <v>5</v>
      </c>
      <c r="B91" s="7" t="s">
        <v>112</v>
      </c>
      <c r="C91" s="7" t="str">
        <f t="shared" si="1"/>
        <v>THE FIRST EMPEROR(B)</v>
      </c>
      <c r="D91" s="8" t="s">
        <v>72</v>
      </c>
    </row>
    <row r="92">
      <c r="A92" s="7" t="s">
        <v>5</v>
      </c>
      <c r="B92" s="7" t="s">
        <v>113</v>
      </c>
      <c r="C92" s="7" t="str">
        <f t="shared" si="1"/>
        <v>THE BUTTERFLY LOVERS</v>
      </c>
      <c r="D92" s="8" t="s">
        <v>114</v>
      </c>
    </row>
    <row r="93">
      <c r="A93" s="7" t="s">
        <v>3</v>
      </c>
      <c r="B93" s="7" t="s">
        <v>115</v>
      </c>
      <c r="C93" s="7" t="str">
        <f t="shared" si="1"/>
        <v>WE WONT BREAK(A)</v>
      </c>
      <c r="D93" s="8"/>
    </row>
    <row r="94">
      <c r="A94" s="7" t="s">
        <v>3</v>
      </c>
      <c r="B94" s="7" t="s">
        <v>116</v>
      </c>
      <c r="C94" s="7" t="str">
        <f t="shared" si="1"/>
        <v>TEAR IT UP(A)</v>
      </c>
      <c r="D94" s="8" t="s">
        <v>117</v>
      </c>
    </row>
    <row r="95">
      <c r="A95" s="7" t="s">
        <v>5</v>
      </c>
      <c r="B95" s="7" t="s">
        <v>118</v>
      </c>
      <c r="C95" s="7" t="str">
        <f t="shared" si="1"/>
        <v>PUSHING THE LIMIT(A)</v>
      </c>
      <c r="D95" s="8" t="s">
        <v>119</v>
      </c>
    </row>
    <row r="96">
      <c r="A96" s="7" t="s">
        <v>5</v>
      </c>
      <c r="B96" s="7" t="s">
        <v>120</v>
      </c>
      <c r="C96" s="7" t="str">
        <f t="shared" si="1"/>
        <v>DIVIDE AND CONQUER(A)</v>
      </c>
      <c r="D96" s="8" t="s">
        <v>55</v>
      </c>
    </row>
    <row r="97">
      <c r="A97" s="7" t="s">
        <v>3</v>
      </c>
      <c r="B97" s="7" t="s">
        <v>121</v>
      </c>
      <c r="C97" s="7" t="str">
        <f t="shared" si="1"/>
        <v>BURN OUT BRIGHT(B)</v>
      </c>
      <c r="D97" s="8" t="s">
        <v>105</v>
      </c>
    </row>
    <row r="98">
      <c r="A98" s="7" t="s">
        <v>3</v>
      </c>
      <c r="B98" s="7" t="s">
        <v>108</v>
      </c>
      <c r="C98" s="7" t="str">
        <f t="shared" si="1"/>
        <v>ABOVE THE CROWD(B)</v>
      </c>
      <c r="D98" s="8" t="s">
        <v>105</v>
      </c>
    </row>
    <row r="99">
      <c r="A99" s="7" t="s">
        <v>5</v>
      </c>
      <c r="B99" s="7" t="s">
        <v>122</v>
      </c>
      <c r="C99" s="7" t="str">
        <f t="shared" si="1"/>
        <v>MY TIME TO SHINE(A)</v>
      </c>
      <c r="D99" s="8" t="s">
        <v>105</v>
      </c>
    </row>
    <row r="100">
      <c r="A100" s="7" t="s">
        <v>5</v>
      </c>
      <c r="B100" s="7" t="s">
        <v>104</v>
      </c>
      <c r="C100" s="7" t="str">
        <f t="shared" si="1"/>
        <v>STARS AT NIGHT(B)</v>
      </c>
      <c r="D100" s="8" t="s">
        <v>105</v>
      </c>
    </row>
    <row r="101">
      <c r="A101" s="5"/>
      <c r="B101" s="5"/>
      <c r="C101" s="5" t="str">
        <f t="shared" si="1"/>
        <v/>
      </c>
      <c r="D101" s="6"/>
    </row>
    <row r="102">
      <c r="A102" s="7" t="s">
        <v>3</v>
      </c>
      <c r="B102" s="7" t="s">
        <v>123</v>
      </c>
      <c r="C102" s="7" t="str">
        <f t="shared" si="1"/>
        <v>WP_CHINA</v>
      </c>
      <c r="D102" s="6"/>
    </row>
    <row r="103">
      <c r="A103" s="7" t="s">
        <v>5</v>
      </c>
      <c r="B103" s="7" t="s">
        <v>124</v>
      </c>
      <c r="C103" s="7" t="str">
        <f t="shared" si="1"/>
        <v>MUSIC CHINA</v>
      </c>
      <c r="D103" s="6"/>
    </row>
    <row r="104">
      <c r="A104" s="7" t="s">
        <v>3</v>
      </c>
      <c r="B104" s="7" t="s">
        <v>123</v>
      </c>
      <c r="C104" s="7" t="str">
        <f t="shared" si="1"/>
        <v>WP_CHINA</v>
      </c>
      <c r="D104" s="6"/>
    </row>
    <row r="105">
      <c r="A105" s="7" t="s">
        <v>5</v>
      </c>
      <c r="B105" s="7" t="s">
        <v>124</v>
      </c>
      <c r="C105" s="7" t="str">
        <f t="shared" si="1"/>
        <v>MUSIC CHINA</v>
      </c>
      <c r="D105" s="6"/>
    </row>
    <row r="106">
      <c r="A106" s="7" t="s">
        <v>3</v>
      </c>
      <c r="B106" s="7" t="s">
        <v>125</v>
      </c>
      <c r="C106" s="7" t="str">
        <f t="shared" si="1"/>
        <v>EL TRI(B)</v>
      </c>
      <c r="D106" s="8" t="s">
        <v>126</v>
      </c>
    </row>
    <row r="107">
      <c r="A107" s="7" t="s">
        <v>5</v>
      </c>
      <c r="B107" s="7" t="s">
        <v>127</v>
      </c>
      <c r="C107" s="7" t="str">
        <f t="shared" si="1"/>
        <v>MORENITA PIEL DORADA(B)</v>
      </c>
      <c r="D107" s="8" t="s">
        <v>126</v>
      </c>
    </row>
    <row r="108">
      <c r="A108" s="7" t="s">
        <v>5</v>
      </c>
      <c r="B108" s="7" t="s">
        <v>128</v>
      </c>
      <c r="C108" s="7" t="str">
        <f t="shared" si="1"/>
        <v>FESTEJO DE REPIQUES(A)</v>
      </c>
      <c r="D108" s="8" t="s">
        <v>129</v>
      </c>
    </row>
    <row r="109">
      <c r="A109" s="5"/>
      <c r="B109" s="5"/>
      <c r="C109" s="5" t="str">
        <f t="shared" si="1"/>
        <v/>
      </c>
      <c r="D109" s="6"/>
    </row>
    <row r="110">
      <c r="A110" s="7" t="s">
        <v>3</v>
      </c>
      <c r="B110" s="7" t="s">
        <v>130</v>
      </c>
      <c r="C110" s="7" t="str">
        <f t="shared" si="1"/>
        <v>NIGHT IN THE OASIS</v>
      </c>
      <c r="D110" s="8" t="s">
        <v>72</v>
      </c>
    </row>
    <row r="111">
      <c r="A111" s="7" t="s">
        <v>5</v>
      </c>
      <c r="B111" s="7" t="s">
        <v>131</v>
      </c>
      <c r="C111" s="7" t="str">
        <f t="shared" si="1"/>
        <v>THE BOOK OF SECRETS</v>
      </c>
      <c r="D111" s="6"/>
    </row>
    <row r="112">
      <c r="A112" s="7" t="s">
        <v>5</v>
      </c>
      <c r="B112" s="7" t="s">
        <v>132</v>
      </c>
      <c r="C112" s="7" t="str">
        <f t="shared" si="1"/>
        <v>THE SPICE CARAVAN(A)</v>
      </c>
      <c r="D112" s="8" t="s">
        <v>72</v>
      </c>
    </row>
    <row r="113">
      <c r="A113" s="7" t="s">
        <v>3</v>
      </c>
      <c r="B113" s="7" t="s">
        <v>123</v>
      </c>
      <c r="C113" s="7" t="str">
        <f t="shared" si="1"/>
        <v>WP_CHINA</v>
      </c>
      <c r="D113" s="6"/>
    </row>
    <row r="114">
      <c r="A114" s="7" t="s">
        <v>5</v>
      </c>
      <c r="B114" s="7" t="s">
        <v>124</v>
      </c>
      <c r="C114" s="7" t="str">
        <f t="shared" si="1"/>
        <v>MUSIC CHINA</v>
      </c>
      <c r="D114" s="6"/>
    </row>
    <row r="115">
      <c r="A115" s="7" t="s">
        <v>3</v>
      </c>
      <c r="B115" s="7" t="s">
        <v>133</v>
      </c>
      <c r="C115" s="7" t="str">
        <f t="shared" si="1"/>
        <v>CATCH THE MOMENT</v>
      </c>
      <c r="D115" s="8" t="s">
        <v>134</v>
      </c>
    </row>
    <row r="116">
      <c r="A116" s="7" t="s">
        <v>5</v>
      </c>
      <c r="B116" s="7" t="s">
        <v>135</v>
      </c>
      <c r="C116" s="7" t="str">
        <f t="shared" si="1"/>
        <v>IN THE HOOD</v>
      </c>
      <c r="D116" s="8" t="s">
        <v>136</v>
      </c>
    </row>
    <row r="117">
      <c r="A117" s="7" t="s">
        <v>5</v>
      </c>
      <c r="B117" s="7" t="s">
        <v>137</v>
      </c>
      <c r="C117" s="7" t="str">
        <f t="shared" si="1"/>
        <v>GRIND LOW</v>
      </c>
      <c r="D117" s="8" t="s">
        <v>138</v>
      </c>
    </row>
    <row r="118">
      <c r="A118" s="7" t="s">
        <v>3</v>
      </c>
      <c r="B118" s="7" t="s">
        <v>139</v>
      </c>
      <c r="C118" s="7" t="str">
        <f t="shared" si="1"/>
        <v>BASSHEAD.WAV</v>
      </c>
      <c r="D118" s="8" t="s">
        <v>140</v>
      </c>
    </row>
    <row r="119">
      <c r="A119" s="7" t="s">
        <v>3</v>
      </c>
      <c r="B119" s="7" t="s">
        <v>141</v>
      </c>
      <c r="C119" s="7" t="str">
        <f t="shared" si="1"/>
        <v>ROLLIN HIGH(B).WAV</v>
      </c>
      <c r="D119" s="8" t="s">
        <v>142</v>
      </c>
    </row>
    <row r="120">
      <c r="A120" s="7" t="s">
        <v>5</v>
      </c>
      <c r="B120" s="7" t="s">
        <v>143</v>
      </c>
      <c r="C120" s="7" t="str">
        <f t="shared" si="1"/>
        <v>NEW YORK.WAV</v>
      </c>
      <c r="D120" s="8" t="s">
        <v>144</v>
      </c>
    </row>
    <row r="121">
      <c r="A121" s="7" t="s">
        <v>5</v>
      </c>
      <c r="B121" s="7" t="s">
        <v>145</v>
      </c>
      <c r="C121" s="7" t="str">
        <f t="shared" si="1"/>
        <v>WHAT'S YA FLAVA(B).WAV</v>
      </c>
      <c r="D121" s="8" t="s">
        <v>146</v>
      </c>
    </row>
    <row r="122">
      <c r="A122" s="7" t="s">
        <v>3</v>
      </c>
      <c r="B122" s="7" t="s">
        <v>147</v>
      </c>
      <c r="C122" s="7" t="str">
        <f t="shared" si="1"/>
        <v>GLITCH TRIP(B).WAV</v>
      </c>
      <c r="D122" s="8" t="s">
        <v>148</v>
      </c>
    </row>
    <row r="123">
      <c r="A123" s="7" t="s">
        <v>5</v>
      </c>
      <c r="B123" s="7" t="s">
        <v>147</v>
      </c>
      <c r="C123" s="7" t="str">
        <f t="shared" si="1"/>
        <v>GLITCH TRIP(B).WAV</v>
      </c>
      <c r="D123" s="8" t="s">
        <v>148</v>
      </c>
    </row>
    <row r="124">
      <c r="A124" s="7" t="s">
        <v>5</v>
      </c>
      <c r="B124" s="7" t="s">
        <v>149</v>
      </c>
      <c r="C124" s="7" t="str">
        <f t="shared" si="1"/>
        <v>GREEN TEA .WAV</v>
      </c>
      <c r="D124" s="8" t="s">
        <v>150</v>
      </c>
    </row>
    <row r="125">
      <c r="A125" s="7" t="s">
        <v>5</v>
      </c>
      <c r="B125" s="7" t="s">
        <v>151</v>
      </c>
      <c r="C125" s="7" t="str">
        <f t="shared" si="1"/>
        <v>RATTLESNAKE.WAV</v>
      </c>
      <c r="D125" s="8" t="s">
        <v>152</v>
      </c>
    </row>
    <row r="126">
      <c r="A126" s="7" t="s">
        <v>3</v>
      </c>
      <c r="B126" s="7" t="s">
        <v>153</v>
      </c>
      <c r="C126" s="7" t="str">
        <f t="shared" si="1"/>
        <v>GET ON THE GAS 2.WAV</v>
      </c>
      <c r="D126" s="8" t="s">
        <v>154</v>
      </c>
    </row>
    <row r="127">
      <c r="A127" s="7" t="s">
        <v>3</v>
      </c>
      <c r="B127" s="7" t="s">
        <v>155</v>
      </c>
      <c r="C127" s="7" t="str">
        <f t="shared" si="1"/>
        <v>SAO PAULO .WAV</v>
      </c>
      <c r="D127" s="8" t="s">
        <v>156</v>
      </c>
    </row>
    <row r="128">
      <c r="A128" s="7" t="s">
        <v>5</v>
      </c>
      <c r="B128" s="7" t="s">
        <v>153</v>
      </c>
      <c r="C128" s="7" t="str">
        <f t="shared" si="1"/>
        <v>GET ON THE GAS 2.WAV</v>
      </c>
      <c r="D128" s="8" t="s">
        <v>154</v>
      </c>
    </row>
    <row r="129">
      <c r="A129" s="7" t="s">
        <v>5</v>
      </c>
      <c r="B129" s="7" t="s">
        <v>155</v>
      </c>
      <c r="C129" s="7" t="str">
        <f t="shared" si="1"/>
        <v>SAO PAULO .WAV</v>
      </c>
      <c r="D129" s="8" t="s">
        <v>156</v>
      </c>
    </row>
    <row r="130">
      <c r="A130" s="7" t="s">
        <v>3</v>
      </c>
      <c r="B130" s="7" t="s">
        <v>157</v>
      </c>
      <c r="C130" s="7" t="str">
        <f t="shared" si="1"/>
        <v>02_BGM VIVA EL VINO.WAV</v>
      </c>
      <c r="D130" s="8" t="s">
        <v>158</v>
      </c>
    </row>
    <row r="131">
      <c r="A131" s="7" t="s">
        <v>3</v>
      </c>
      <c r="B131" s="7" t="s">
        <v>159</v>
      </c>
      <c r="C131" s="7" t="str">
        <f t="shared" si="1"/>
        <v>BGM DESPERADO.WAV</v>
      </c>
      <c r="D131" s="8" t="s">
        <v>81</v>
      </c>
    </row>
    <row r="132">
      <c r="A132" s="7" t="s">
        <v>5</v>
      </c>
      <c r="B132" s="7" t="s">
        <v>160</v>
      </c>
      <c r="C132" s="7" t="str">
        <f t="shared" si="1"/>
        <v>MUSIC CLAP YOUR HANDS(B) CAMARA .WAV</v>
      </c>
      <c r="D132" s="8" t="s">
        <v>161</v>
      </c>
    </row>
    <row r="133">
      <c r="A133" s="7" t="s">
        <v>5</v>
      </c>
      <c r="B133" s="7" t="s">
        <v>162</v>
      </c>
      <c r="C133" s="7" t="str">
        <f t="shared" si="1"/>
        <v>MUSIC GET ON THE FLOOR CAMERA .WAV</v>
      </c>
      <c r="D133" s="8" t="s">
        <v>163</v>
      </c>
    </row>
    <row r="134">
      <c r="A134" s="7" t="s">
        <v>3</v>
      </c>
      <c r="B134" s="7" t="s">
        <v>164</v>
      </c>
      <c r="C134" s="7" t="str">
        <f t="shared" si="1"/>
        <v>FEEL_SO_HAPPY_(B).WAV</v>
      </c>
      <c r="D134" s="8" t="s">
        <v>36</v>
      </c>
    </row>
    <row r="135">
      <c r="A135" s="7" t="s">
        <v>5</v>
      </c>
      <c r="B135" s="7" t="s">
        <v>165</v>
      </c>
      <c r="C135" s="7" t="str">
        <f t="shared" si="1"/>
        <v>WORKPOINT MILK BAR TWIST .WAV</v>
      </c>
      <c r="D135" s="8" t="s">
        <v>166</v>
      </c>
    </row>
    <row r="136">
      <c r="A136" s="7" t="s">
        <v>5</v>
      </c>
      <c r="B136" s="7" t="s">
        <v>167</v>
      </c>
      <c r="C136" s="7" t="str">
        <f t="shared" si="1"/>
        <v>WORKPOINT SUPER GROOVER(A).WAV</v>
      </c>
      <c r="D136" s="8" t="s">
        <v>168</v>
      </c>
    </row>
    <row r="137">
      <c r="A137" s="7" t="s">
        <v>3</v>
      </c>
      <c r="B137" s="7" t="s">
        <v>169</v>
      </c>
      <c r="C137" s="7" t="str">
        <f t="shared" si="1"/>
        <v>BGM HEATED DEBATE (A).WAV</v>
      </c>
      <c r="D137" s="8" t="s">
        <v>36</v>
      </c>
    </row>
    <row r="138">
      <c r="A138" s="7" t="s">
        <v>3</v>
      </c>
      <c r="B138" s="7" t="s">
        <v>170</v>
      </c>
      <c r="C138" s="7" t="str">
        <f t="shared" si="1"/>
        <v>BGM ON THE HOUR (A).WAV</v>
      </c>
      <c r="D138" s="8" t="s">
        <v>36</v>
      </c>
    </row>
    <row r="139">
      <c r="A139" s="7" t="s">
        <v>5</v>
      </c>
      <c r="B139" s="7" t="s">
        <v>171</v>
      </c>
      <c r="C139" s="7" t="str">
        <f t="shared" si="1"/>
        <v>MUSIC BIG SOCIETY (A).WAV</v>
      </c>
      <c r="D139" s="8" t="s">
        <v>36</v>
      </c>
    </row>
    <row r="140">
      <c r="A140" s="7" t="s">
        <v>5</v>
      </c>
      <c r="B140" s="7" t="s">
        <v>172</v>
      </c>
      <c r="C140" s="7" t="str">
        <f t="shared" si="1"/>
        <v>MUSIC GAME OF POWER (A).WAV</v>
      </c>
      <c r="D140" s="8" t="s">
        <v>36</v>
      </c>
    </row>
    <row r="141">
      <c r="A141" s="7" t="s">
        <v>3</v>
      </c>
      <c r="B141" s="7" t="s">
        <v>173</v>
      </c>
      <c r="C141" s="7" t="str">
        <f t="shared" si="1"/>
        <v>HOT THANG(B).WAV</v>
      </c>
      <c r="D141" s="8" t="s">
        <v>12</v>
      </c>
    </row>
    <row r="142">
      <c r="A142" s="7" t="s">
        <v>3</v>
      </c>
      <c r="B142" s="7" t="s">
        <v>174</v>
      </c>
      <c r="C142" s="7" t="str">
        <f t="shared" si="1"/>
        <v>ROCK&amp;ROLL(B).WAV</v>
      </c>
      <c r="D142" s="8"/>
    </row>
    <row r="143">
      <c r="A143" s="7" t="s">
        <v>5</v>
      </c>
      <c r="B143" s="7" t="s">
        <v>175</v>
      </c>
      <c r="C143" s="7" t="str">
        <f t="shared" si="1"/>
        <v>BRING IT BACK(A).WAV</v>
      </c>
      <c r="D143" s="8" t="s">
        <v>176</v>
      </c>
    </row>
    <row r="144">
      <c r="A144" s="7" t="s">
        <v>5</v>
      </c>
      <c r="B144" s="7" t="s">
        <v>177</v>
      </c>
      <c r="C144" s="7" t="str">
        <f t="shared" si="1"/>
        <v>SMILE BABY(A).WAV</v>
      </c>
      <c r="D144" s="8" t="s">
        <v>36</v>
      </c>
    </row>
    <row r="145">
      <c r="A145" s="7" t="s">
        <v>5</v>
      </c>
      <c r="B145" s="7" t="s">
        <v>178</v>
      </c>
      <c r="C145" s="7" t="str">
        <f t="shared" si="1"/>
        <v>ONE ON ONE(B).WAV</v>
      </c>
      <c r="D145" s="8" t="s">
        <v>179</v>
      </c>
    </row>
    <row r="146">
      <c r="A146" s="7" t="s">
        <v>3</v>
      </c>
      <c r="B146" s="7" t="s">
        <v>180</v>
      </c>
      <c r="C146" s="7" t="str">
        <f t="shared" si="1"/>
        <v>ALL THIS TIME(B).WAV</v>
      </c>
      <c r="D146" s="8" t="s">
        <v>179</v>
      </c>
    </row>
    <row r="147">
      <c r="A147" s="7" t="s">
        <v>5</v>
      </c>
      <c r="B147" s="7" t="s">
        <v>181</v>
      </c>
      <c r="C147" s="7" t="str">
        <f t="shared" si="1"/>
        <v>HOT POTATO(A).WAV</v>
      </c>
      <c r="D147" s="8" t="s">
        <v>182</v>
      </c>
    </row>
    <row r="148">
      <c r="A148" s="7" t="s">
        <v>3</v>
      </c>
      <c r="B148" s="7" t="s">
        <v>183</v>
      </c>
      <c r="C148" s="7" t="str">
        <f t="shared" si="1"/>
        <v>MINNIGHT SNACK(A).WAV</v>
      </c>
      <c r="D148" s="6"/>
    </row>
    <row r="149">
      <c r="A149" s="7" t="s">
        <v>5</v>
      </c>
      <c r="B149" s="7" t="s">
        <v>184</v>
      </c>
      <c r="C149" s="7" t="str">
        <f t="shared" si="1"/>
        <v>EXOTIQUE.WAV</v>
      </c>
      <c r="D149" s="8" t="s">
        <v>185</v>
      </c>
    </row>
    <row r="150">
      <c r="A150" s="7" t="s">
        <v>5</v>
      </c>
      <c r="B150" s="7" t="s">
        <v>186</v>
      </c>
      <c r="C150" s="7" t="str">
        <f t="shared" si="1"/>
        <v>SUN LOUNGER(A).WAV</v>
      </c>
      <c r="D150" s="8" t="s">
        <v>187</v>
      </c>
    </row>
    <row r="151">
      <c r="A151" s="7" t="s">
        <v>3</v>
      </c>
      <c r="B151" s="7" t="s">
        <v>188</v>
      </c>
      <c r="C151" s="7" t="str">
        <f t="shared" si="1"/>
        <v>STEP ON UP(A).WAV</v>
      </c>
      <c r="D151" s="8" t="s">
        <v>189</v>
      </c>
    </row>
    <row r="152">
      <c r="A152" s="7" t="s">
        <v>5</v>
      </c>
      <c r="B152" s="7" t="s">
        <v>190</v>
      </c>
      <c r="C152" s="7" t="str">
        <f t="shared" si="1"/>
        <v>GET READY 2 PLAY(A).WAV</v>
      </c>
      <c r="D152" s="8" t="s">
        <v>191</v>
      </c>
    </row>
    <row r="153">
      <c r="A153" s="7" t="s">
        <v>5</v>
      </c>
      <c r="B153" s="7" t="s">
        <v>192</v>
      </c>
      <c r="C153" s="7" t="str">
        <f t="shared" si="1"/>
        <v>SHAKE IT BABY.WAV</v>
      </c>
      <c r="D153" s="8" t="s">
        <v>193</v>
      </c>
    </row>
    <row r="154">
      <c r="A154" s="7" t="s">
        <v>5</v>
      </c>
      <c r="B154" s="7" t="s">
        <v>194</v>
      </c>
      <c r="C154" s="7" t="str">
        <f t="shared" si="1"/>
        <v>SUPERHUMAN STRENGTH(A).WAV</v>
      </c>
      <c r="D154" s="8" t="s">
        <v>195</v>
      </c>
    </row>
    <row r="155">
      <c r="A155" s="7" t="s">
        <v>3</v>
      </c>
      <c r="B155" s="7" t="s">
        <v>196</v>
      </c>
      <c r="C155" s="7" t="str">
        <f t="shared" si="1"/>
        <v>TIME WITH YOU(A).WAV</v>
      </c>
      <c r="D155" s="8" t="s">
        <v>14</v>
      </c>
    </row>
    <row r="156">
      <c r="A156" s="7" t="s">
        <v>3</v>
      </c>
      <c r="B156" s="7" t="s">
        <v>197</v>
      </c>
      <c r="C156" s="7" t="str">
        <f t="shared" si="1"/>
        <v>BOP AND BOUNCE(A).WAV</v>
      </c>
      <c r="D156" s="8" t="s">
        <v>36</v>
      </c>
    </row>
    <row r="157">
      <c r="A157" s="7" t="s">
        <v>5</v>
      </c>
      <c r="B157" s="7" t="s">
        <v>198</v>
      </c>
      <c r="C157" s="7" t="str">
        <f t="shared" si="1"/>
        <v>WHEREVER YOU GO(B).WAV</v>
      </c>
      <c r="D157" s="8" t="s">
        <v>50</v>
      </c>
    </row>
    <row r="158">
      <c r="A158" s="7" t="s">
        <v>5</v>
      </c>
      <c r="B158" s="7" t="s">
        <v>199</v>
      </c>
      <c r="C158" s="7" t="str">
        <f t="shared" si="1"/>
        <v>WE MADE IT ON OUR OWN(B).WAV</v>
      </c>
      <c r="D158" s="8" t="s">
        <v>200</v>
      </c>
    </row>
    <row r="159">
      <c r="A159" s="7" t="s">
        <v>3</v>
      </c>
      <c r="B159" s="7" t="s">
        <v>201</v>
      </c>
      <c r="C159" s="7" t="str">
        <f t="shared" si="1"/>
        <v>GONNA BE TOGETHER(B).WAV</v>
      </c>
      <c r="D159" s="8" t="s">
        <v>36</v>
      </c>
    </row>
    <row r="160">
      <c r="A160" s="7" t="s">
        <v>3</v>
      </c>
      <c r="B160" s="7" t="s">
        <v>174</v>
      </c>
      <c r="C160" s="7" t="str">
        <f t="shared" si="1"/>
        <v>ROCK&amp;ROLL(B).WAV</v>
      </c>
      <c r="D160" s="6"/>
    </row>
    <row r="161">
      <c r="A161" s="7" t="s">
        <v>5</v>
      </c>
      <c r="B161" s="7" t="s">
        <v>202</v>
      </c>
      <c r="C161" s="7" t="str">
        <f t="shared" si="1"/>
        <v>BRIGHT FEELING(A).WAV</v>
      </c>
      <c r="D161" s="8" t="s">
        <v>203</v>
      </c>
    </row>
    <row r="162">
      <c r="A162" s="7" t="s">
        <v>5</v>
      </c>
      <c r="B162" s="7" t="s">
        <v>204</v>
      </c>
      <c r="C162" s="7" t="str">
        <f t="shared" si="1"/>
        <v>REPEAT AFTER ME(A).WAV</v>
      </c>
      <c r="D162" s="8" t="s">
        <v>14</v>
      </c>
    </row>
    <row r="163">
      <c r="A163" s="7" t="s">
        <v>3</v>
      </c>
      <c r="B163" s="10" t="s">
        <v>205</v>
      </c>
      <c r="C163" s="10" t="str">
        <f t="shared" si="1"/>
        <v>CATWALKING (A).WAV</v>
      </c>
      <c r="D163" s="8" t="s">
        <v>206</v>
      </c>
    </row>
    <row r="164">
      <c r="A164" s="7" t="s">
        <v>5</v>
      </c>
      <c r="B164" s="10" t="s">
        <v>207</v>
      </c>
      <c r="C164" s="10" t="str">
        <f t="shared" si="1"/>
        <v>FASHION SHOOTOUT.WAV</v>
      </c>
      <c r="D164" s="8" t="s">
        <v>206</v>
      </c>
    </row>
    <row r="165">
      <c r="A165" s="7" t="s">
        <v>5</v>
      </c>
      <c r="B165" s="10" t="s">
        <v>208</v>
      </c>
      <c r="C165" s="10" t="str">
        <f t="shared" si="1"/>
        <v>TALKING HEADS (A).WAV</v>
      </c>
      <c r="D165" s="8" t="s">
        <v>206</v>
      </c>
    </row>
    <row r="166">
      <c r="A166" s="7" t="s">
        <v>3</v>
      </c>
      <c r="B166" s="10" t="s">
        <v>209</v>
      </c>
      <c r="C166" s="10" t="str">
        <f t="shared" si="1"/>
        <v>LIQUID NIGHT (A).WAV</v>
      </c>
      <c r="D166" s="8" t="s">
        <v>206</v>
      </c>
    </row>
    <row r="167">
      <c r="A167" s="7" t="s">
        <v>5</v>
      </c>
      <c r="B167" s="10" t="s">
        <v>210</v>
      </c>
      <c r="C167" s="10" t="str">
        <f t="shared" si="1"/>
        <v>GONNA BE THERE (A).WAV</v>
      </c>
      <c r="D167" s="8" t="s">
        <v>211</v>
      </c>
    </row>
    <row r="168">
      <c r="A168" s="7" t="s">
        <v>5</v>
      </c>
      <c r="B168" s="10" t="s">
        <v>212</v>
      </c>
      <c r="C168" s="10" t="str">
        <f t="shared" si="1"/>
        <v>KNOW ME (A).WAV</v>
      </c>
      <c r="D168" s="8" t="s">
        <v>211</v>
      </c>
    </row>
    <row r="169">
      <c r="A169" s="7" t="s">
        <v>3</v>
      </c>
      <c r="B169" s="10" t="s">
        <v>208</v>
      </c>
      <c r="C169" s="10" t="str">
        <f t="shared" si="1"/>
        <v>TALKING HEADS (A).WAV</v>
      </c>
      <c r="D169" s="8" t="s">
        <v>206</v>
      </c>
    </row>
    <row r="170">
      <c r="A170" s="7" t="s">
        <v>5</v>
      </c>
      <c r="B170" s="10" t="s">
        <v>210</v>
      </c>
      <c r="C170" s="10" t="str">
        <f t="shared" si="1"/>
        <v>GONNA BE THERE (A).WAV</v>
      </c>
      <c r="D170" s="8" t="s">
        <v>211</v>
      </c>
    </row>
    <row r="171">
      <c r="A171" s="7" t="s">
        <v>5</v>
      </c>
      <c r="B171" s="10" t="s">
        <v>213</v>
      </c>
      <c r="C171" s="10" t="str">
        <f t="shared" si="1"/>
        <v>NIGHTGLOW (A).WAV</v>
      </c>
      <c r="D171" s="8" t="s">
        <v>214</v>
      </c>
    </row>
    <row r="172">
      <c r="A172" s="7" t="s">
        <v>3</v>
      </c>
      <c r="B172" s="10" t="s">
        <v>215</v>
      </c>
      <c r="C172" s="10" t="str">
        <f t="shared" si="1"/>
        <v>SUPER GROOVER(A).WAV</v>
      </c>
      <c r="D172" s="8" t="s">
        <v>168</v>
      </c>
    </row>
    <row r="173">
      <c r="A173" s="7" t="s">
        <v>5</v>
      </c>
      <c r="B173" s="7" t="s">
        <v>216</v>
      </c>
      <c r="C173" s="7" t="str">
        <f t="shared" si="1"/>
        <v>PRETTY IN LOVE(A).WAV</v>
      </c>
      <c r="D173" s="8" t="s">
        <v>36</v>
      </c>
    </row>
    <row r="174">
      <c r="A174" s="7" t="s">
        <v>5</v>
      </c>
      <c r="B174" s="10" t="s">
        <v>217</v>
      </c>
      <c r="C174" s="10" t="str">
        <f t="shared" si="1"/>
        <v>MILK BAR TWIST .WAV</v>
      </c>
      <c r="D174" s="8" t="s">
        <v>166</v>
      </c>
    </row>
    <row r="175">
      <c r="A175" s="7" t="s">
        <v>3</v>
      </c>
      <c r="B175" s="7" t="s">
        <v>218</v>
      </c>
      <c r="C175" s="7" t="str">
        <f t="shared" si="1"/>
        <v>LIVE FREE(B).WAV</v>
      </c>
      <c r="D175" s="8" t="s">
        <v>55</v>
      </c>
    </row>
    <row r="176">
      <c r="A176" s="7" t="s">
        <v>5</v>
      </c>
      <c r="B176" s="7" t="s">
        <v>219</v>
      </c>
      <c r="C176" s="7" t="str">
        <f t="shared" si="1"/>
        <v>OCEAN BOULEVARD(B).WAV</v>
      </c>
      <c r="D176" s="8" t="s">
        <v>43</v>
      </c>
    </row>
    <row r="177">
      <c r="A177" s="7" t="s">
        <v>5</v>
      </c>
      <c r="B177" s="7" t="s">
        <v>220</v>
      </c>
      <c r="C177" s="7" t="str">
        <f t="shared" si="1"/>
        <v>SAY WHAT YOU SAY (B).WAV</v>
      </c>
      <c r="D177" s="6"/>
    </row>
    <row r="178">
      <c r="A178" s="7" t="s">
        <v>3</v>
      </c>
      <c r="B178" s="7" t="s">
        <v>221</v>
      </c>
      <c r="C178" s="7" t="str">
        <f t="shared" si="1"/>
        <v>VIVA EL VINO.WAV</v>
      </c>
      <c r="D178" s="6"/>
    </row>
    <row r="179">
      <c r="A179" s="7" t="s">
        <v>3</v>
      </c>
      <c r="B179" s="7" t="s">
        <v>222</v>
      </c>
      <c r="C179" s="7" t="str">
        <f t="shared" si="1"/>
        <v>DESPERADO.WAV</v>
      </c>
      <c r="D179" s="6"/>
    </row>
    <row r="180">
      <c r="A180" s="7" t="s">
        <v>5</v>
      </c>
      <c r="B180" s="7" t="s">
        <v>223</v>
      </c>
      <c r="C180" s="7" t="str">
        <f t="shared" si="1"/>
        <v>CIRCUS OF STARS.WAV</v>
      </c>
      <c r="D180" s="6"/>
    </row>
    <row r="181">
      <c r="A181" s="7" t="s">
        <v>5</v>
      </c>
      <c r="B181" s="7" t="s">
        <v>224</v>
      </c>
      <c r="C181" s="7" t="str">
        <f t="shared" si="1"/>
        <v>SALSA FUNK(A).WAV</v>
      </c>
      <c r="D181" s="6"/>
    </row>
    <row r="182">
      <c r="A182" s="7" t="s">
        <v>5</v>
      </c>
      <c r="B182" s="7" t="s">
        <v>225</v>
      </c>
      <c r="C182" s="7" t="str">
        <f t="shared" si="1"/>
        <v>BOOGALOO(A).WAV</v>
      </c>
      <c r="D182" s="6"/>
    </row>
    <row r="183">
      <c r="A183" s="7" t="s">
        <v>3</v>
      </c>
      <c r="B183" s="7" t="s">
        <v>226</v>
      </c>
      <c r="C183" s="7" t="str">
        <f t="shared" si="1"/>
        <v>QUIET STORM.WAV</v>
      </c>
      <c r="D183" s="6"/>
    </row>
    <row r="184">
      <c r="A184" s="7" t="s">
        <v>3</v>
      </c>
      <c r="B184" s="7" t="s">
        <v>227</v>
      </c>
      <c r="C184" s="7" t="str">
        <f t="shared" si="1"/>
        <v>SUNSET PARTY.WAV</v>
      </c>
      <c r="D184" s="6"/>
    </row>
    <row r="185">
      <c r="A185" s="7" t="s">
        <v>5</v>
      </c>
      <c r="B185" s="7" t="s">
        <v>228</v>
      </c>
      <c r="C185" s="7" t="str">
        <f t="shared" si="1"/>
        <v>LATE NIGHT LOUNGE.WAV</v>
      </c>
      <c r="D185" s="6"/>
    </row>
    <row r="186">
      <c r="A186" s="7" t="s">
        <v>5</v>
      </c>
      <c r="B186" s="7" t="s">
        <v>229</v>
      </c>
      <c r="C186" s="7" t="str">
        <f t="shared" si="1"/>
        <v>ONE TOUCH(A).WAV</v>
      </c>
      <c r="D186" s="6"/>
    </row>
    <row r="187">
      <c r="A187" s="7" t="s">
        <v>3</v>
      </c>
      <c r="B187" s="7" t="s">
        <v>230</v>
      </c>
      <c r="C187" s="7" t="str">
        <f t="shared" si="1"/>
        <v>ACROBAT.WAV</v>
      </c>
      <c r="D187" s="6"/>
    </row>
    <row r="188">
      <c r="A188" s="7" t="s">
        <v>3</v>
      </c>
      <c r="B188" s="7" t="s">
        <v>231</v>
      </c>
      <c r="C188" s="7" t="str">
        <f t="shared" si="1"/>
        <v>GOLDEN SUN.WAV</v>
      </c>
      <c r="D188" s="6"/>
    </row>
    <row r="189">
      <c r="A189" s="7" t="s">
        <v>5</v>
      </c>
      <c r="B189" s="7" t="s">
        <v>232</v>
      </c>
      <c r="C189" s="7" t="str">
        <f t="shared" si="1"/>
        <v>BEACH NIGHTS (B).WAV</v>
      </c>
      <c r="D189" s="6"/>
    </row>
    <row r="190">
      <c r="A190" s="7" t="s">
        <v>5</v>
      </c>
      <c r="B190" s="7" t="s">
        <v>233</v>
      </c>
      <c r="C190" s="7" t="str">
        <f t="shared" si="1"/>
        <v>HANDPRINTS.WAV</v>
      </c>
      <c r="D190" s="6"/>
    </row>
    <row r="191">
      <c r="A191" s="7" t="s">
        <v>3</v>
      </c>
      <c r="B191" s="7" t="s">
        <v>173</v>
      </c>
      <c r="C191" s="7" t="str">
        <f t="shared" si="1"/>
        <v>HOT THANG(B).WAV</v>
      </c>
      <c r="D191" s="6"/>
    </row>
    <row r="192">
      <c r="A192" s="7" t="s">
        <v>3</v>
      </c>
      <c r="B192" s="7" t="s">
        <v>174</v>
      </c>
      <c r="C192" s="7" t="str">
        <f t="shared" si="1"/>
        <v>ROCK&amp;ROLL(B).WAV</v>
      </c>
      <c r="D192" s="6"/>
    </row>
    <row r="193">
      <c r="A193" s="7" t="s">
        <v>5</v>
      </c>
      <c r="B193" s="7" t="s">
        <v>202</v>
      </c>
      <c r="C193" s="7" t="str">
        <f t="shared" si="1"/>
        <v>BRIGHT FEELING(A).WAV</v>
      </c>
      <c r="D193" s="6"/>
    </row>
    <row r="194">
      <c r="A194" s="7" t="s">
        <v>5</v>
      </c>
      <c r="B194" s="7" t="s">
        <v>196</v>
      </c>
      <c r="C194" s="7" t="str">
        <f t="shared" si="1"/>
        <v>TIME WITH YOU(A).WAV</v>
      </c>
      <c r="D194" s="8" t="s">
        <v>14</v>
      </c>
    </row>
    <row r="195">
      <c r="A195" s="7" t="s">
        <v>3</v>
      </c>
      <c r="B195" s="7" t="s">
        <v>234</v>
      </c>
      <c r="C195" s="7" t="str">
        <f t="shared" si="1"/>
        <v>GET ON THE GAS.WAV</v>
      </c>
      <c r="D195" s="6"/>
    </row>
    <row r="196">
      <c r="A196" s="7" t="s">
        <v>3</v>
      </c>
      <c r="B196" s="7" t="s">
        <v>235</v>
      </c>
      <c r="C196" s="7" t="str">
        <f t="shared" si="1"/>
        <v>TEAM TECHNOLOGY(A).WAV</v>
      </c>
      <c r="D196" s="6"/>
    </row>
    <row r="197">
      <c r="A197" s="7" t="s">
        <v>5</v>
      </c>
      <c r="B197" s="7" t="s">
        <v>236</v>
      </c>
      <c r="C197" s="7" t="str">
        <f t="shared" si="1"/>
        <v>SERENE VALLEYS(A).WAV</v>
      </c>
      <c r="D197" s="6"/>
    </row>
    <row r="198">
      <c r="A198" s="7" t="s">
        <v>5</v>
      </c>
      <c r="B198" s="7" t="s">
        <v>237</v>
      </c>
      <c r="C198" s="7" t="str">
        <f t="shared" si="1"/>
        <v>THE LOTUS FLOWER(A).WAV</v>
      </c>
      <c r="D198" s="6"/>
    </row>
    <row r="199">
      <c r="A199" s="7" t="s">
        <v>3</v>
      </c>
      <c r="B199" s="7" t="s">
        <v>202</v>
      </c>
      <c r="C199" s="7" t="str">
        <f t="shared" si="1"/>
        <v>BRIGHT FEELING(A).WAV</v>
      </c>
      <c r="D199" s="6"/>
    </row>
    <row r="200">
      <c r="A200" s="7" t="s">
        <v>3</v>
      </c>
      <c r="B200" s="7" t="s">
        <v>204</v>
      </c>
      <c r="C200" s="7" t="str">
        <f t="shared" si="1"/>
        <v>REPEAT AFTER ME(A).WAV</v>
      </c>
      <c r="D200" s="6"/>
    </row>
    <row r="201">
      <c r="A201" s="7" t="s">
        <v>5</v>
      </c>
      <c r="B201" s="7" t="s">
        <v>238</v>
      </c>
      <c r="C201" s="7" t="str">
        <f t="shared" si="1"/>
        <v>FINALLY HOME(A).WAV</v>
      </c>
      <c r="D201" s="6"/>
    </row>
    <row r="202">
      <c r="A202" s="7" t="s">
        <v>5</v>
      </c>
      <c r="B202" s="7" t="s">
        <v>239</v>
      </c>
      <c r="C202" s="7" t="str">
        <f t="shared" si="1"/>
        <v>SHINE AS BRIGHT AS YOU(B).WAV</v>
      </c>
      <c r="D202" s="6"/>
    </row>
    <row r="203">
      <c r="A203" s="7" t="s">
        <v>3</v>
      </c>
      <c r="B203" s="7" t="s">
        <v>240</v>
      </c>
      <c r="C203" s="7" t="str">
        <f t="shared" si="1"/>
        <v>I LOVE IT(B).WAV</v>
      </c>
      <c r="D203" s="6"/>
    </row>
    <row r="204">
      <c r="A204" s="7" t="s">
        <v>3</v>
      </c>
      <c r="B204" s="7" t="s">
        <v>241</v>
      </c>
      <c r="C204" s="7" t="str">
        <f t="shared" si="1"/>
        <v>WE'RE SUPERSONIC(B).WAV</v>
      </c>
      <c r="D204" s="6"/>
    </row>
    <row r="205">
      <c r="A205" s="7" t="s">
        <v>5</v>
      </c>
      <c r="B205" s="7" t="s">
        <v>242</v>
      </c>
      <c r="C205" s="7" t="str">
        <f t="shared" si="1"/>
        <v>DISCO STAR (B).WAV</v>
      </c>
      <c r="D205" s="6"/>
    </row>
    <row r="206">
      <c r="A206" s="7" t="s">
        <v>5</v>
      </c>
      <c r="B206" s="7" t="s">
        <v>243</v>
      </c>
      <c r="C206" s="7" t="str">
        <f t="shared" si="1"/>
        <v>THAT GIRL(B).WAV</v>
      </c>
      <c r="D206" s="6"/>
    </row>
    <row r="207">
      <c r="A207" s="7" t="s">
        <v>3</v>
      </c>
      <c r="B207" s="10" t="s">
        <v>207</v>
      </c>
      <c r="C207" s="10" t="str">
        <f t="shared" si="1"/>
        <v>FASHION SHOOTOUT.WAV</v>
      </c>
      <c r="D207" s="6"/>
    </row>
    <row r="208">
      <c r="A208" s="7" t="s">
        <v>5</v>
      </c>
      <c r="B208" s="10" t="s">
        <v>244</v>
      </c>
      <c r="C208" s="10" t="str">
        <f t="shared" si="1"/>
        <v>FIRM FOUNDATIONS.WAV</v>
      </c>
      <c r="D208" s="6"/>
    </row>
    <row r="209">
      <c r="A209" s="7" t="s">
        <v>5</v>
      </c>
      <c r="B209" s="10" t="s">
        <v>245</v>
      </c>
      <c r="C209" s="10" t="str">
        <f t="shared" si="1"/>
        <v>STEP ON UP (A).WAV</v>
      </c>
      <c r="D209" s="6"/>
    </row>
    <row r="210">
      <c r="A210" s="7" t="s">
        <v>3</v>
      </c>
      <c r="B210" s="7" t="s">
        <v>235</v>
      </c>
      <c r="C210" s="7" t="str">
        <f t="shared" si="1"/>
        <v>TEAM TECHNOLOGY(A).WAV</v>
      </c>
      <c r="D210" s="6"/>
    </row>
    <row r="211">
      <c r="A211" s="7" t="s">
        <v>5</v>
      </c>
      <c r="B211" s="7" t="s">
        <v>246</v>
      </c>
      <c r="C211" s="7" t="str">
        <f t="shared" si="1"/>
        <v>COSMOPOLITAN COFFEE (A).WAV</v>
      </c>
      <c r="D211" s="6"/>
    </row>
    <row r="212">
      <c r="A212" s="7" t="s">
        <v>5</v>
      </c>
      <c r="B212" s="7" t="s">
        <v>247</v>
      </c>
      <c r="C212" s="7" t="str">
        <f t="shared" si="1"/>
        <v>FORBIDDEN CITY(A).WAV</v>
      </c>
      <c r="D212" s="6"/>
    </row>
    <row r="213">
      <c r="A213" s="7" t="s">
        <v>5</v>
      </c>
      <c r="B213" s="7" t="s">
        <v>248</v>
      </c>
      <c r="C213" s="7" t="str">
        <f t="shared" si="1"/>
        <v>PASSAGE THROUNG ASIA(B).WAV</v>
      </c>
      <c r="D213" s="6"/>
    </row>
    <row r="214">
      <c r="A214" s="7" t="s">
        <v>3</v>
      </c>
      <c r="B214" s="7" t="s">
        <v>249</v>
      </c>
      <c r="C214" s="7" t="str">
        <f t="shared" si="1"/>
        <v>INTERSTELLAR(A).WAV</v>
      </c>
      <c r="D214" s="6"/>
    </row>
    <row r="215">
      <c r="A215" s="7" t="s">
        <v>5</v>
      </c>
      <c r="B215" s="7" t="s">
        <v>250</v>
      </c>
      <c r="C215" s="7" t="str">
        <f t="shared" si="1"/>
        <v>HEATED DEBATE (A) INTRO NEWS.WAV</v>
      </c>
      <c r="D215" s="6"/>
    </row>
    <row r="216">
      <c r="A216" s="7" t="s">
        <v>5</v>
      </c>
      <c r="B216" s="7" t="s">
        <v>251</v>
      </c>
      <c r="C216" s="7" t="str">
        <f t="shared" si="1"/>
        <v>XTERMINATOR(A).WAV</v>
      </c>
      <c r="D216" s="6"/>
    </row>
    <row r="217">
      <c r="A217" s="7" t="s">
        <v>3</v>
      </c>
      <c r="B217" s="7" t="s">
        <v>252</v>
      </c>
      <c r="C217" s="7" t="str">
        <f t="shared" si="1"/>
        <v>DO ME WRONG (B).WAV</v>
      </c>
      <c r="D217" s="6"/>
    </row>
    <row r="218">
      <c r="A218" s="7" t="s">
        <v>5</v>
      </c>
      <c r="B218" s="7" t="s">
        <v>253</v>
      </c>
      <c r="C218" s="7" t="str">
        <f t="shared" si="1"/>
        <v>CAGE OF LOVE (B).WAV</v>
      </c>
      <c r="D218" s="6"/>
    </row>
    <row r="219">
      <c r="A219" s="7" t="s">
        <v>5</v>
      </c>
      <c r="B219" s="7" t="s">
        <v>254</v>
      </c>
      <c r="C219" s="7" t="str">
        <f t="shared" si="1"/>
        <v>COUNTING STARS (A).WAV</v>
      </c>
      <c r="D219" s="6"/>
    </row>
    <row r="220">
      <c r="A220" s="7" t="s">
        <v>5</v>
      </c>
      <c r="B220" s="7" t="s">
        <v>255</v>
      </c>
      <c r="C220" s="7" t="str">
        <f t="shared" si="1"/>
        <v>DAD MUSIK  (B).WAV</v>
      </c>
      <c r="D220" s="6"/>
    </row>
    <row r="221">
      <c r="A221" s="7" t="s">
        <v>3</v>
      </c>
      <c r="B221" s="7" t="s">
        <v>221</v>
      </c>
      <c r="C221" s="7" t="str">
        <f t="shared" si="1"/>
        <v>VIVA EL VINO.WAV</v>
      </c>
      <c r="D221" s="6"/>
    </row>
    <row r="222">
      <c r="A222" s="7" t="s">
        <v>3</v>
      </c>
      <c r="B222" s="7" t="s">
        <v>222</v>
      </c>
      <c r="C222" s="7" t="str">
        <f t="shared" si="1"/>
        <v>DESPERADO.WAV</v>
      </c>
      <c r="D222" s="6"/>
    </row>
    <row r="223">
      <c r="A223" s="7" t="s">
        <v>5</v>
      </c>
      <c r="B223" s="7" t="s">
        <v>223</v>
      </c>
      <c r="C223" s="7" t="str">
        <f t="shared" si="1"/>
        <v>CIRCUS OF STARS.WAV</v>
      </c>
      <c r="D223" s="6"/>
    </row>
    <row r="224">
      <c r="A224" s="7" t="s">
        <v>5</v>
      </c>
      <c r="B224" s="7" t="s">
        <v>224</v>
      </c>
      <c r="C224" s="7" t="str">
        <f t="shared" si="1"/>
        <v>SALSA FUNK(A).WAV</v>
      </c>
      <c r="D224" s="6"/>
    </row>
    <row r="225">
      <c r="A225" s="7" t="s">
        <v>5</v>
      </c>
      <c r="B225" s="7" t="s">
        <v>225</v>
      </c>
      <c r="C225" s="7" t="str">
        <f t="shared" si="1"/>
        <v>BOOGALOO(A).WAV</v>
      </c>
      <c r="D225" s="6"/>
    </row>
    <row r="226">
      <c r="A226" s="7" t="s">
        <v>3</v>
      </c>
      <c r="B226" s="7" t="s">
        <v>254</v>
      </c>
      <c r="C226" s="7" t="str">
        <f t="shared" si="1"/>
        <v>COUNTING STARS (A).WAV</v>
      </c>
      <c r="D226" s="6"/>
    </row>
    <row r="227">
      <c r="A227" s="7" t="s">
        <v>5</v>
      </c>
      <c r="B227" s="7" t="s">
        <v>253</v>
      </c>
      <c r="C227" s="7" t="str">
        <f t="shared" si="1"/>
        <v>CAGE OF LOVE (B).WAV</v>
      </c>
      <c r="D227" s="6"/>
    </row>
    <row r="228">
      <c r="A228" s="7" t="s">
        <v>5</v>
      </c>
      <c r="B228" s="7" t="s">
        <v>255</v>
      </c>
      <c r="C228" s="7" t="str">
        <f t="shared" si="1"/>
        <v>DAD MUSIK  (B).WAV</v>
      </c>
      <c r="D228" s="6"/>
    </row>
    <row r="229">
      <c r="A229" s="7" t="s">
        <v>3</v>
      </c>
      <c r="B229" s="7" t="s">
        <v>256</v>
      </c>
      <c r="C229" s="7" t="str">
        <f t="shared" si="1"/>
        <v>CALIFORNIA_DREAMS_(B).WAV</v>
      </c>
      <c r="D229" s="6"/>
    </row>
    <row r="230">
      <c r="A230" s="7" t="s">
        <v>3</v>
      </c>
      <c r="B230" s="7" t="s">
        <v>164</v>
      </c>
      <c r="C230" s="7" t="str">
        <f t="shared" si="1"/>
        <v>FEEL_SO_HAPPY_(B).WAV</v>
      </c>
      <c r="D230" s="6"/>
    </row>
    <row r="231">
      <c r="A231" s="7" t="s">
        <v>5</v>
      </c>
      <c r="B231" s="7" t="s">
        <v>257</v>
      </c>
      <c r="C231" s="7" t="str">
        <f t="shared" si="1"/>
        <v>DOWN INTHE CITY (A).WAV</v>
      </c>
      <c r="D231" s="6"/>
    </row>
    <row r="232">
      <c r="A232" s="7" t="s">
        <v>5</v>
      </c>
      <c r="B232" s="7" t="s">
        <v>258</v>
      </c>
      <c r="C232" s="7" t="str">
        <f t="shared" si="1"/>
        <v>EVERLASTING SUMMER (A).WAV</v>
      </c>
      <c r="D232" s="6"/>
    </row>
    <row r="233">
      <c r="A233" s="7" t="s">
        <v>3</v>
      </c>
      <c r="B233" s="7" t="s">
        <v>147</v>
      </c>
      <c r="C233" s="7" t="str">
        <f t="shared" si="1"/>
        <v>GLITCH TRIP(B).WAV</v>
      </c>
      <c r="D233" s="6"/>
    </row>
    <row r="234">
      <c r="A234" s="7" t="s">
        <v>5</v>
      </c>
      <c r="B234" s="7" t="s">
        <v>243</v>
      </c>
      <c r="C234" s="7" t="str">
        <f t="shared" si="1"/>
        <v>THAT GIRL(B).WAV</v>
      </c>
      <c r="D234" s="6"/>
    </row>
    <row r="235">
      <c r="A235" s="7" t="s">
        <v>5</v>
      </c>
      <c r="B235" s="7" t="s">
        <v>251</v>
      </c>
      <c r="C235" s="7" t="str">
        <f t="shared" si="1"/>
        <v>XTERMINATOR(A).WAV</v>
      </c>
      <c r="D235" s="6"/>
    </row>
    <row r="236">
      <c r="A236" s="7" t="s">
        <v>3</v>
      </c>
      <c r="B236" s="7" t="s">
        <v>259</v>
      </c>
      <c r="C236" s="7" t="str">
        <f t="shared" si="1"/>
        <v>DUST TO DUST.WAV</v>
      </c>
      <c r="D236" s="6"/>
    </row>
    <row r="237">
      <c r="A237" s="7" t="s">
        <v>3</v>
      </c>
      <c r="B237" s="7" t="s">
        <v>260</v>
      </c>
      <c r="C237" s="7" t="str">
        <f t="shared" si="1"/>
        <v>SERPENTINE.WAV</v>
      </c>
      <c r="D237" s="6"/>
    </row>
    <row r="238">
      <c r="A238" s="7" t="s">
        <v>5</v>
      </c>
      <c r="B238" s="7" t="s">
        <v>261</v>
      </c>
      <c r="C238" s="7" t="str">
        <f t="shared" si="1"/>
        <v>NSERT KING'S_CROSS_(B).WAV</v>
      </c>
      <c r="D238" s="6"/>
    </row>
    <row r="239">
      <c r="A239" s="7" t="s">
        <v>5</v>
      </c>
      <c r="B239" s="7" t="s">
        <v>262</v>
      </c>
      <c r="C239" s="7" t="str">
        <f t="shared" si="1"/>
        <v>OUR REFLECTION (A).WAV</v>
      </c>
      <c r="D239" s="8" t="s">
        <v>23</v>
      </c>
    </row>
    <row r="240">
      <c r="A240" s="7" t="s">
        <v>5</v>
      </c>
      <c r="B240" s="7" t="s">
        <v>263</v>
      </c>
      <c r="C240" s="7" t="str">
        <f t="shared" si="1"/>
        <v>TORTURE.WAV</v>
      </c>
      <c r="D240" s="6"/>
    </row>
    <row r="241">
      <c r="A241" s="7" t="s">
        <v>3</v>
      </c>
      <c r="B241" s="7" t="s">
        <v>264</v>
      </c>
      <c r="C241" s="7" t="str">
        <f t="shared" si="1"/>
        <v>CHASING_THE_DREAM_(B).WAV</v>
      </c>
      <c r="D241" s="6"/>
    </row>
    <row r="242">
      <c r="A242" s="7" t="s">
        <v>5</v>
      </c>
      <c r="B242" s="7" t="s">
        <v>265</v>
      </c>
      <c r="C242" s="7" t="str">
        <f t="shared" si="1"/>
        <v>CLEARER_2(B).WAV</v>
      </c>
      <c r="D242" s="6"/>
    </row>
    <row r="243">
      <c r="A243" s="7" t="s">
        <v>5</v>
      </c>
      <c r="B243" s="7" t="s">
        <v>266</v>
      </c>
      <c r="C243" s="7" t="str">
        <f t="shared" si="1"/>
        <v>GRADUATION.WAV</v>
      </c>
      <c r="D243" s="6"/>
    </row>
    <row r="244">
      <c r="A244" s="7" t="s">
        <v>5</v>
      </c>
      <c r="B244" s="7" t="s">
        <v>267</v>
      </c>
      <c r="C244" s="7" t="str">
        <f t="shared" si="1"/>
        <v>LIDE BEGINS WITH YOU(B).WAV</v>
      </c>
      <c r="D244" s="6"/>
    </row>
    <row r="245">
      <c r="A245" s="7" t="s">
        <v>5</v>
      </c>
      <c r="B245" s="7" t="s">
        <v>489</v>
      </c>
      <c r="C245" s="7" t="str">
        <f t="shared" si="1"/>
        <v>IBIZA.WAV</v>
      </c>
      <c r="D245" s="6"/>
    </row>
    <row r="246">
      <c r="A246" s="7" t="s">
        <v>5</v>
      </c>
      <c r="B246" s="7" t="s">
        <v>492</v>
      </c>
      <c r="C246" s="7" t="str">
        <f t="shared" si="1"/>
        <v>MY HEART(B).WAV</v>
      </c>
      <c r="D246" s="6"/>
    </row>
    <row r="247">
      <c r="A247" s="7" t="s">
        <v>3</v>
      </c>
      <c r="B247" s="7" t="s">
        <v>300</v>
      </c>
      <c r="C247" s="7" t="str">
        <f t="shared" si="1"/>
        <v>KYRPT(B).WAV</v>
      </c>
      <c r="D247" s="6"/>
    </row>
    <row r="248">
      <c r="A248" s="7" t="s">
        <v>3</v>
      </c>
      <c r="B248" s="7" t="s">
        <v>494</v>
      </c>
      <c r="C248" s="7" t="str">
        <f t="shared" si="1"/>
        <v>STRONGER(B).WAV</v>
      </c>
      <c r="D248" s="6"/>
    </row>
    <row r="249">
      <c r="A249" s="7" t="s">
        <v>3</v>
      </c>
      <c r="B249" s="7" t="s">
        <v>221</v>
      </c>
      <c r="C249" s="7" t="str">
        <f t="shared" si="1"/>
        <v>VIVA EL VINO.WAV</v>
      </c>
      <c r="D249" s="6"/>
    </row>
    <row r="250">
      <c r="A250" s="7" t="s">
        <v>3</v>
      </c>
      <c r="B250" s="7" t="s">
        <v>222</v>
      </c>
      <c r="C250" s="7" t="str">
        <f t="shared" si="1"/>
        <v>DESPERADO.WAV</v>
      </c>
      <c r="D250" s="6"/>
    </row>
    <row r="251">
      <c r="A251" s="7" t="s">
        <v>5</v>
      </c>
      <c r="B251" s="7" t="s">
        <v>272</v>
      </c>
      <c r="C251" s="7" t="str">
        <f t="shared" si="1"/>
        <v>20190228_BGM_THAI_SONG.WAV</v>
      </c>
      <c r="D251" s="6"/>
    </row>
    <row r="252">
      <c r="A252" s="5"/>
      <c r="B252" s="5"/>
      <c r="C252" s="5" t="str">
        <f t="shared" si="1"/>
        <v/>
      </c>
      <c r="D252" s="6"/>
    </row>
    <row r="253">
      <c r="A253" s="7" t="s">
        <v>3</v>
      </c>
      <c r="B253" s="7" t="s">
        <v>273</v>
      </c>
      <c r="C253" s="7" t="str">
        <f t="shared" si="1"/>
        <v>KNOW ME(B)</v>
      </c>
      <c r="D253" s="6"/>
    </row>
    <row r="254">
      <c r="A254" s="7" t="s">
        <v>3</v>
      </c>
      <c r="B254" s="7" t="s">
        <v>274</v>
      </c>
      <c r="C254" s="7" t="str">
        <f t="shared" si="1"/>
        <v>YOUR SIDE(B)(30)</v>
      </c>
      <c r="D254" s="6"/>
    </row>
    <row r="255">
      <c r="A255" s="7" t="s">
        <v>5</v>
      </c>
      <c r="B255" s="7" t="s">
        <v>275</v>
      </c>
      <c r="C255" s="7" t="str">
        <f t="shared" si="1"/>
        <v>GET CLOSE(A)</v>
      </c>
      <c r="D255" s="6"/>
    </row>
    <row r="256">
      <c r="A256" s="7" t="s">
        <v>5</v>
      </c>
      <c r="B256" s="7" t="s">
        <v>276</v>
      </c>
      <c r="C256" s="7" t="str">
        <f t="shared" si="1"/>
        <v>GOT TO BE MINE(A)(30)</v>
      </c>
      <c r="D256" s="6"/>
    </row>
    <row r="257">
      <c r="A257" s="7" t="s">
        <v>3</v>
      </c>
      <c r="B257" s="7" t="s">
        <v>277</v>
      </c>
      <c r="C257" s="7" t="str">
        <f t="shared" si="1"/>
        <v>PARTY FREAK(A)</v>
      </c>
      <c r="D257" s="6"/>
    </row>
    <row r="258">
      <c r="A258" s="7" t="s">
        <v>3</v>
      </c>
      <c r="B258" s="7" t="s">
        <v>278</v>
      </c>
      <c r="C258" s="7" t="str">
        <f t="shared" si="1"/>
        <v>ROBOTIC LOVE(A)</v>
      </c>
      <c r="D258" s="6"/>
    </row>
    <row r="259">
      <c r="A259" s="7" t="s">
        <v>5</v>
      </c>
      <c r="B259" s="7" t="s">
        <v>279</v>
      </c>
      <c r="C259" s="7" t="str">
        <f t="shared" si="1"/>
        <v>TOGETHER WE GO(A)</v>
      </c>
      <c r="D259" s="6"/>
    </row>
    <row r="260">
      <c r="A260" s="7" t="s">
        <v>5</v>
      </c>
      <c r="B260" s="7" t="s">
        <v>280</v>
      </c>
      <c r="C260" s="7" t="str">
        <f t="shared" si="1"/>
        <v>JUMP UP(A)</v>
      </c>
      <c r="D260" s="6"/>
    </row>
    <row r="261">
      <c r="A261" s="7" t="s">
        <v>3</v>
      </c>
      <c r="B261" s="7" t="s">
        <v>281</v>
      </c>
      <c r="C261" s="7" t="str">
        <f t="shared" si="1"/>
        <v>DIGITAL FUNK(A)</v>
      </c>
      <c r="D261" s="6"/>
    </row>
    <row r="262">
      <c r="A262" s="7" t="s">
        <v>3</v>
      </c>
      <c r="B262" s="7" t="s">
        <v>282</v>
      </c>
      <c r="C262" s="7" t="str">
        <f t="shared" si="1"/>
        <v>PARTY FREAK(B)</v>
      </c>
      <c r="D262" s="6"/>
    </row>
    <row r="263">
      <c r="A263" s="7" t="s">
        <v>5</v>
      </c>
      <c r="B263" s="7" t="s">
        <v>283</v>
      </c>
      <c r="C263" s="7" t="str">
        <f t="shared" si="1"/>
        <v>YOU GOT ME IN THE MOOD(A)_2</v>
      </c>
      <c r="D263" s="6"/>
    </row>
    <row r="264">
      <c r="A264" s="7" t="s">
        <v>5</v>
      </c>
      <c r="B264" s="7" t="s">
        <v>284</v>
      </c>
      <c r="C264" s="7" t="str">
        <f t="shared" si="1"/>
        <v>SLOW TOUCH(A)</v>
      </c>
      <c r="D264" s="6"/>
    </row>
    <row r="265">
      <c r="A265" s="7" t="s">
        <v>3</v>
      </c>
      <c r="B265" s="7" t="s">
        <v>285</v>
      </c>
      <c r="C265" s="7" t="str">
        <f t="shared" si="1"/>
        <v>TUNNEL LIGHTS(B)</v>
      </c>
      <c r="D265" s="6"/>
    </row>
    <row r="266">
      <c r="A266" s="7" t="s">
        <v>3</v>
      </c>
      <c r="B266" s="7" t="s">
        <v>286</v>
      </c>
      <c r="C266" s="7" t="str">
        <f t="shared" si="1"/>
        <v>INNER TRANCE</v>
      </c>
      <c r="D266" s="6"/>
    </row>
    <row r="267">
      <c r="A267" s="7" t="s">
        <v>5</v>
      </c>
      <c r="B267" s="7" t="s">
        <v>287</v>
      </c>
      <c r="C267" s="7" t="str">
        <f t="shared" si="1"/>
        <v>MACHINE HIGH(B)_2</v>
      </c>
      <c r="D267" s="6"/>
    </row>
    <row r="268">
      <c r="A268" s="7" t="s">
        <v>5</v>
      </c>
      <c r="B268" s="7" t="s">
        <v>288</v>
      </c>
      <c r="C268" s="7" t="str">
        <f t="shared" si="1"/>
        <v>HIGHER MIND(B)_2</v>
      </c>
      <c r="D268" s="6"/>
    </row>
    <row r="269">
      <c r="A269" s="7" t="s">
        <v>3</v>
      </c>
      <c r="B269" s="7" t="s">
        <v>289</v>
      </c>
      <c r="C269" s="7" t="str">
        <f t="shared" si="1"/>
        <v>FIRECRACKER(B)</v>
      </c>
      <c r="D269" s="6"/>
    </row>
    <row r="270">
      <c r="A270" s="7" t="s">
        <v>3</v>
      </c>
      <c r="B270" s="7" t="s">
        <v>290</v>
      </c>
      <c r="C270" s="7" t="str">
        <f t="shared" si="1"/>
        <v>MAKING TRACKS(B)</v>
      </c>
      <c r="D270" s="6"/>
    </row>
    <row r="271">
      <c r="A271" s="7" t="s">
        <v>5</v>
      </c>
      <c r="B271" s="7" t="s">
        <v>291</v>
      </c>
      <c r="C271" s="7" t="str">
        <f t="shared" si="1"/>
        <v>SWIRL OF STARS(A)</v>
      </c>
      <c r="D271" s="6"/>
    </row>
    <row r="272">
      <c r="A272" s="7" t="s">
        <v>3</v>
      </c>
      <c r="B272" s="7" t="s">
        <v>292</v>
      </c>
      <c r="C272" s="7" t="str">
        <f t="shared" si="1"/>
        <v>SUNSHINE SPIRT(B)</v>
      </c>
      <c r="D272" s="6"/>
    </row>
    <row r="273">
      <c r="A273" s="7" t="s">
        <v>5</v>
      </c>
      <c r="B273" s="7" t="s">
        <v>293</v>
      </c>
      <c r="C273" s="7" t="str">
        <f t="shared" si="1"/>
        <v>FANCIFUL AND FREE(C)</v>
      </c>
      <c r="D273" s="6"/>
    </row>
    <row r="274">
      <c r="A274" s="7" t="s">
        <v>5</v>
      </c>
      <c r="B274" s="7" t="s">
        <v>294</v>
      </c>
      <c r="C274" s="7" t="str">
        <f t="shared" si="1"/>
        <v>YOUNG AND CAREFREE(A)</v>
      </c>
      <c r="D274" s="6"/>
    </row>
    <row r="275">
      <c r="A275" s="5"/>
      <c r="B275" s="5"/>
      <c r="C275" s="5" t="str">
        <f t="shared" si="1"/>
        <v/>
      </c>
      <c r="D275" s="6"/>
    </row>
    <row r="276">
      <c r="A276" s="5"/>
      <c r="B276" s="5"/>
      <c r="C276" s="5" t="str">
        <f t="shared" si="1"/>
        <v/>
      </c>
      <c r="D276" s="6"/>
    </row>
    <row r="277">
      <c r="A277" s="5"/>
      <c r="B277" s="5"/>
      <c r="C277" s="5" t="str">
        <f t="shared" si="1"/>
        <v/>
      </c>
      <c r="D277" s="6"/>
    </row>
    <row r="278">
      <c r="A278" s="5"/>
      <c r="B278" s="5"/>
      <c r="C278" s="5" t="str">
        <f t="shared" si="1"/>
        <v/>
      </c>
      <c r="D278" s="6"/>
    </row>
    <row r="279">
      <c r="A279" s="7" t="s">
        <v>3</v>
      </c>
      <c r="B279" s="7" t="s">
        <v>295</v>
      </c>
      <c r="C279" s="7" t="str">
        <f t="shared" si="1"/>
        <v>FALL IN LOVE AGAIN(B).WAV</v>
      </c>
      <c r="D279" s="6"/>
    </row>
    <row r="280">
      <c r="A280" s="7" t="s">
        <v>3</v>
      </c>
      <c r="B280" s="7" t="s">
        <v>296</v>
      </c>
      <c r="C280" s="7" t="str">
        <f t="shared" si="1"/>
        <v>HOLDIN ON(B).WAV</v>
      </c>
      <c r="D280" s="6"/>
    </row>
    <row r="281">
      <c r="A281" s="7" t="s">
        <v>5</v>
      </c>
      <c r="B281" s="7" t="s">
        <v>297</v>
      </c>
      <c r="C281" s="7" t="str">
        <f t="shared" si="1"/>
        <v>FEEL YOUR BODY(B).WAV</v>
      </c>
      <c r="D281" s="6"/>
    </row>
    <row r="282">
      <c r="A282" s="7" t="s">
        <v>5</v>
      </c>
      <c r="B282" s="7" t="s">
        <v>298</v>
      </c>
      <c r="C282" s="7" t="str">
        <f t="shared" si="1"/>
        <v>STEP IT UP(B).WAV</v>
      </c>
      <c r="D282" s="6"/>
    </row>
    <row r="283">
      <c r="A283" s="7" t="s">
        <v>3</v>
      </c>
      <c r="B283" s="7" t="s">
        <v>299</v>
      </c>
      <c r="C283" s="7" t="str">
        <f t="shared" si="1"/>
        <v>DEEPER LOVE(B).WAV</v>
      </c>
      <c r="D283" s="6"/>
    </row>
    <row r="284">
      <c r="A284" s="7" t="s">
        <v>3</v>
      </c>
      <c r="B284" s="7" t="s">
        <v>300</v>
      </c>
      <c r="C284" s="7" t="str">
        <f t="shared" si="1"/>
        <v>KYRPT(B).WAV</v>
      </c>
      <c r="D284" s="6"/>
    </row>
    <row r="285">
      <c r="A285" s="7" t="s">
        <v>5</v>
      </c>
      <c r="B285" s="7" t="s">
        <v>301</v>
      </c>
      <c r="C285" s="7" t="str">
        <f t="shared" si="1"/>
        <v>MOVE IT(B).WAV</v>
      </c>
      <c r="D285" s="6"/>
    </row>
    <row r="286">
      <c r="A286" s="7" t="s">
        <v>5</v>
      </c>
      <c r="B286" s="7" t="s">
        <v>302</v>
      </c>
      <c r="C286" s="7" t="str">
        <f t="shared" si="1"/>
        <v>POSITIVE VIBES(B).WAV</v>
      </c>
      <c r="D286" s="6"/>
    </row>
    <row r="287">
      <c r="A287" s="7" t="s">
        <v>3</v>
      </c>
      <c r="B287" s="7" t="s">
        <v>303</v>
      </c>
      <c r="C287" s="7" t="str">
        <f t="shared" si="1"/>
        <v>HEARD YOU SAY(B).WAV</v>
      </c>
      <c r="D287" s="6"/>
    </row>
    <row r="288">
      <c r="A288" s="7" t="s">
        <v>3</v>
      </c>
      <c r="B288" s="7" t="s">
        <v>304</v>
      </c>
      <c r="C288" s="7" t="str">
        <f t="shared" si="1"/>
        <v>LOSING MY MIND(B).WAV</v>
      </c>
      <c r="D288" s="6"/>
    </row>
    <row r="289">
      <c r="A289" s="7" t="s">
        <v>5</v>
      </c>
      <c r="B289" s="7" t="s">
        <v>305</v>
      </c>
      <c r="C289" s="7" t="str">
        <f t="shared" si="1"/>
        <v>FANCIFUL AND FREE(C).WAV</v>
      </c>
      <c r="D289" s="6"/>
    </row>
    <row r="290">
      <c r="A290" s="7" t="s">
        <v>5</v>
      </c>
      <c r="B290" s="7" t="s">
        <v>306</v>
      </c>
      <c r="C290" s="7" t="str">
        <f t="shared" si="1"/>
        <v>GET IT ON(B).WAV</v>
      </c>
      <c r="D290" s="6"/>
    </row>
    <row r="291">
      <c r="A291" s="7" t="s">
        <v>307</v>
      </c>
      <c r="B291" s="7" t="s">
        <v>308</v>
      </c>
      <c r="C291" s="7" t="str">
        <f t="shared" si="1"/>
        <v>KNOW ME(B).WAV</v>
      </c>
      <c r="D291" s="6"/>
    </row>
    <row r="292">
      <c r="A292" s="7" t="s">
        <v>307</v>
      </c>
      <c r="B292" s="7" t="s">
        <v>309</v>
      </c>
      <c r="C292" s="7" t="str">
        <f t="shared" si="1"/>
        <v>LEMON BOP(A).WAV</v>
      </c>
      <c r="D292" s="6"/>
    </row>
    <row r="293">
      <c r="A293" s="7" t="s">
        <v>307</v>
      </c>
      <c r="B293" s="7" t="s">
        <v>310</v>
      </c>
      <c r="C293" s="7" t="str">
        <f t="shared" si="1"/>
        <v>MAKE YOU SMILE(A).WAV</v>
      </c>
      <c r="D293" s="6"/>
    </row>
    <row r="294">
      <c r="A294" s="7" t="s">
        <v>307</v>
      </c>
      <c r="B294" s="7" t="s">
        <v>311</v>
      </c>
      <c r="C294" s="7" t="str">
        <f t="shared" si="1"/>
        <v>ROBOTIC LOVE(A).WAV</v>
      </c>
      <c r="D294" s="6"/>
    </row>
    <row r="295">
      <c r="A295" s="7" t="s">
        <v>307</v>
      </c>
      <c r="B295" s="7" t="s">
        <v>312</v>
      </c>
      <c r="C295" s="7" t="str">
        <f t="shared" si="1"/>
        <v>TRAPPED OUT(B).WAV</v>
      </c>
      <c r="D295" s="6"/>
    </row>
    <row r="296">
      <c r="A296" s="7" t="s">
        <v>307</v>
      </c>
      <c r="B296" s="7" t="s">
        <v>313</v>
      </c>
      <c r="C296" s="7" t="str">
        <f t="shared" si="1"/>
        <v>WITH YOU(B).WAV</v>
      </c>
      <c r="D296" s="6"/>
    </row>
    <row r="297">
      <c r="A297" s="7" t="s">
        <v>314</v>
      </c>
      <c r="B297" s="7" t="s">
        <v>315</v>
      </c>
      <c r="C297" s="7" t="str">
        <f t="shared" si="1"/>
        <v>YOUR SIDE(B)(30).WAV</v>
      </c>
      <c r="D297" s="6"/>
    </row>
    <row r="298">
      <c r="A298" s="7" t="s">
        <v>3</v>
      </c>
      <c r="B298" s="7" t="s">
        <v>316</v>
      </c>
      <c r="C298" s="7" t="str">
        <f t="shared" si="1"/>
        <v>DREAM TODAY.WAV</v>
      </c>
      <c r="D298" s="6"/>
    </row>
    <row r="299">
      <c r="A299" s="7" t="s">
        <v>3</v>
      </c>
      <c r="B299" s="7" t="s">
        <v>317</v>
      </c>
      <c r="C299" s="7" t="str">
        <f t="shared" si="1"/>
        <v>SHINE AS BRIGHT AS YOU(C).WAV</v>
      </c>
      <c r="D299" s="6"/>
    </row>
    <row r="300">
      <c r="A300" s="7" t="s">
        <v>5</v>
      </c>
      <c r="B300" s="7" t="s">
        <v>318</v>
      </c>
      <c r="C300" s="7" t="str">
        <f t="shared" si="1"/>
        <v>CLIMBING LADDERS(A).WAV</v>
      </c>
      <c r="D300" s="6"/>
    </row>
    <row r="301">
      <c r="A301" s="7" t="s">
        <v>5</v>
      </c>
      <c r="B301" s="7" t="s">
        <v>319</v>
      </c>
      <c r="C301" s="7" t="str">
        <f t="shared" si="1"/>
        <v>COURTESY CALLING(A).WAV</v>
      </c>
      <c r="D301" s="6"/>
    </row>
    <row r="302">
      <c r="A302" s="7" t="s">
        <v>3</v>
      </c>
      <c r="B302" s="7" t="s">
        <v>320</v>
      </c>
      <c r="C302" s="7" t="str">
        <f t="shared" si="1"/>
        <v>SWEET PASTURES(B)(30).WAV</v>
      </c>
      <c r="D302" s="6"/>
    </row>
    <row r="303">
      <c r="A303" s="7" t="s">
        <v>3</v>
      </c>
      <c r="B303" s="7" t="s">
        <v>321</v>
      </c>
      <c r="C303" s="7" t="str">
        <f t="shared" si="1"/>
        <v>TRAVEL HAPPY(B).WAV</v>
      </c>
      <c r="D303" s="6"/>
    </row>
    <row r="304">
      <c r="A304" s="7" t="s">
        <v>5</v>
      </c>
      <c r="B304" s="7" t="s">
        <v>322</v>
      </c>
      <c r="C304" s="7" t="str">
        <f t="shared" si="1"/>
        <v>FOREVER BE YOUNG(A).WAV</v>
      </c>
      <c r="D304" s="6"/>
    </row>
    <row r="305">
      <c r="A305" s="7" t="s">
        <v>5</v>
      </c>
      <c r="B305" s="7" t="s">
        <v>323</v>
      </c>
      <c r="C305" s="7" t="str">
        <f t="shared" si="1"/>
        <v>HOMECOMING BLUES(A).WAV</v>
      </c>
      <c r="D305" s="6"/>
    </row>
    <row r="306">
      <c r="A306" s="7" t="s">
        <v>3</v>
      </c>
      <c r="B306" s="7" t="s">
        <v>324</v>
      </c>
      <c r="C306" s="7" t="str">
        <f t="shared" si="1"/>
        <v>GEORGIA PEACH(B)</v>
      </c>
      <c r="D306" s="6"/>
    </row>
    <row r="307">
      <c r="A307" s="7" t="s">
        <v>3</v>
      </c>
      <c r="B307" s="7" t="s">
        <v>325</v>
      </c>
      <c r="C307" s="7" t="str">
        <f t="shared" si="1"/>
        <v>HAPPY VALLEY (A)</v>
      </c>
      <c r="D307" s="6"/>
    </row>
    <row r="308">
      <c r="A308" s="7" t="s">
        <v>5</v>
      </c>
      <c r="B308" s="7" t="s">
        <v>326</v>
      </c>
      <c r="C308" s="7" t="str">
        <f t="shared" si="1"/>
        <v>RIDE ON OUT 2</v>
      </c>
      <c r="D308" s="6"/>
    </row>
    <row r="309">
      <c r="A309" s="7" t="s">
        <v>5</v>
      </c>
      <c r="B309" s="7" t="s">
        <v>327</v>
      </c>
      <c r="C309" s="7" t="str">
        <f t="shared" si="1"/>
        <v>SUMMER CAMP COPY</v>
      </c>
      <c r="D309" s="6"/>
    </row>
    <row r="310">
      <c r="A310" s="7" t="s">
        <v>3</v>
      </c>
      <c r="B310" s="7" t="s">
        <v>328</v>
      </c>
      <c r="C310" s="7" t="str">
        <f t="shared" si="1"/>
        <v>THE WASHBOARD REMBLERS(A)</v>
      </c>
      <c r="D310" s="6"/>
    </row>
    <row r="311">
      <c r="A311" s="7" t="s">
        <v>3</v>
      </c>
      <c r="B311" s="7" t="s">
        <v>329</v>
      </c>
      <c r="C311" s="7" t="str">
        <f t="shared" si="1"/>
        <v>TENNESSEE TWO-STEP(A)</v>
      </c>
      <c r="D311" s="6"/>
    </row>
    <row r="312">
      <c r="A312" s="7" t="s">
        <v>5</v>
      </c>
      <c r="B312" s="7" t="s">
        <v>330</v>
      </c>
      <c r="C312" s="7" t="str">
        <f t="shared" si="1"/>
        <v>BREAK THE SILENCE(B)(2)</v>
      </c>
      <c r="D312" s="6"/>
    </row>
    <row r="313">
      <c r="A313" s="7" t="s">
        <v>5</v>
      </c>
      <c r="B313" s="7" t="s">
        <v>331</v>
      </c>
      <c r="C313" s="7" t="str">
        <f t="shared" si="1"/>
        <v>WHERE TO RUN</v>
      </c>
      <c r="D313" s="6"/>
    </row>
    <row r="314">
      <c r="A314" s="7" t="s">
        <v>3</v>
      </c>
      <c r="B314" s="7" t="s">
        <v>586</v>
      </c>
      <c r="C314" s="7" t="str">
        <f t="shared" si="1"/>
        <v>NIGHT OF COLOURS</v>
      </c>
      <c r="D314" s="6"/>
    </row>
    <row r="315">
      <c r="A315" s="7" t="s">
        <v>5</v>
      </c>
      <c r="B315" s="7" t="s">
        <v>588</v>
      </c>
      <c r="C315" s="7" t="str">
        <f t="shared" si="1"/>
        <v>PARTY PARTY(A)</v>
      </c>
      <c r="D315" s="6"/>
    </row>
    <row r="316">
      <c r="A316" s="7" t="s">
        <v>5</v>
      </c>
      <c r="B316" s="7" t="s">
        <v>589</v>
      </c>
      <c r="C316" s="7" t="str">
        <f t="shared" si="1"/>
        <v>FUNKY FIESTA</v>
      </c>
      <c r="D316" s="6"/>
    </row>
    <row r="317">
      <c r="A317" s="7" t="s">
        <v>3</v>
      </c>
      <c r="B317" s="7" t="s">
        <v>335</v>
      </c>
      <c r="C317" s="7" t="str">
        <f t="shared" si="1"/>
        <v>DISCO GROOVER</v>
      </c>
      <c r="D317" s="6"/>
    </row>
    <row r="318">
      <c r="A318" s="7" t="s">
        <v>3</v>
      </c>
      <c r="B318" s="7" t="s">
        <v>336</v>
      </c>
      <c r="C318" s="7" t="str">
        <f t="shared" si="1"/>
        <v>IN IT TO WIN IT</v>
      </c>
      <c r="D318" s="6"/>
    </row>
    <row r="319">
      <c r="A319" s="7" t="s">
        <v>5</v>
      </c>
      <c r="B319" s="7" t="s">
        <v>337</v>
      </c>
      <c r="C319" s="7" t="str">
        <f t="shared" si="1"/>
        <v>FUNK IT UP</v>
      </c>
      <c r="D319" s="6"/>
    </row>
    <row r="320">
      <c r="A320" s="7" t="s">
        <v>5</v>
      </c>
      <c r="B320" s="7" t="s">
        <v>338</v>
      </c>
      <c r="C320" s="7" t="str">
        <f t="shared" si="1"/>
        <v>HAPPY AS LARRY</v>
      </c>
      <c r="D320" s="6"/>
    </row>
    <row r="321">
      <c r="A321" s="7" t="s">
        <v>3</v>
      </c>
      <c r="B321" s="7" t="s">
        <v>339</v>
      </c>
      <c r="C321" s="7" t="str">
        <f t="shared" si="1"/>
        <v>FORWARD LOOKING(B)</v>
      </c>
      <c r="D321" s="6"/>
    </row>
    <row r="322">
      <c r="A322" s="7" t="s">
        <v>3</v>
      </c>
      <c r="B322" s="7" t="s">
        <v>340</v>
      </c>
      <c r="C322" s="7" t="str">
        <f t="shared" si="1"/>
        <v>THE FRAT PACK(A)</v>
      </c>
      <c r="D322" s="6"/>
    </row>
    <row r="323">
      <c r="A323" s="7" t="s">
        <v>5</v>
      </c>
      <c r="B323" s="7" t="s">
        <v>341</v>
      </c>
      <c r="C323" s="7" t="str">
        <f t="shared" si="1"/>
        <v>SHIFTING SANDS(A)</v>
      </c>
      <c r="D323" s="6"/>
    </row>
    <row r="324">
      <c r="A324" s="7" t="s">
        <v>5</v>
      </c>
      <c r="B324" s="7" t="s">
        <v>342</v>
      </c>
      <c r="C324" s="7" t="str">
        <f t="shared" si="1"/>
        <v>SUMMER SKIES(A)</v>
      </c>
      <c r="D324" s="6"/>
    </row>
    <row r="325">
      <c r="A325" s="5"/>
      <c r="B325" s="5"/>
      <c r="C325" s="5" t="str">
        <f t="shared" si="1"/>
        <v/>
      </c>
      <c r="D325" s="6"/>
    </row>
    <row r="326">
      <c r="A326" s="5"/>
      <c r="B326" s="5"/>
      <c r="C326" s="5" t="str">
        <f t="shared" si="1"/>
        <v/>
      </c>
      <c r="D326" s="6"/>
    </row>
    <row r="327">
      <c r="A327" s="7" t="s">
        <v>3</v>
      </c>
      <c r="B327" s="7" t="s">
        <v>343</v>
      </c>
      <c r="C327" s="7" t="str">
        <f t="shared" si="1"/>
        <v>SLAPBACK</v>
      </c>
      <c r="D327" s="6"/>
    </row>
    <row r="328">
      <c r="A328" s="7" t="s">
        <v>5</v>
      </c>
      <c r="B328" s="7" t="s">
        <v>344</v>
      </c>
      <c r="C328" s="7" t="str">
        <f t="shared" si="1"/>
        <v>GO ALL NIGHT(B)</v>
      </c>
      <c r="D328" s="6"/>
    </row>
    <row r="329">
      <c r="A329" s="7" t="s">
        <v>5</v>
      </c>
      <c r="B329" s="7" t="s">
        <v>345</v>
      </c>
      <c r="C329" s="7" t="str">
        <f t="shared" si="1"/>
        <v>LOSING MY MIND(B)</v>
      </c>
      <c r="D329" s="6"/>
    </row>
    <row r="330">
      <c r="A330" s="7" t="s">
        <v>3</v>
      </c>
      <c r="B330" s="7" t="s">
        <v>346</v>
      </c>
      <c r="C330" s="7" t="str">
        <f t="shared" si="1"/>
        <v>CON CADA OLA(A)(30)</v>
      </c>
      <c r="D330" s="6"/>
    </row>
    <row r="331">
      <c r="A331" s="7" t="s">
        <v>5</v>
      </c>
      <c r="B331" s="7" t="s">
        <v>347</v>
      </c>
      <c r="C331" s="7" t="str">
        <f t="shared" si="1"/>
        <v>TOMA MI MANO(A)(30)</v>
      </c>
      <c r="D331" s="6"/>
    </row>
    <row r="332">
      <c r="A332" s="11" t="s">
        <v>348</v>
      </c>
      <c r="B332" s="11" t="s">
        <v>617</v>
      </c>
      <c r="C332" s="11" t="str">
        <f t="shared" si="1"/>
        <v>TOKYO-YO(A)</v>
      </c>
      <c r="D332" s="6"/>
    </row>
    <row r="333">
      <c r="A333" s="11" t="s">
        <v>5</v>
      </c>
      <c r="B333" s="11" t="s">
        <v>91</v>
      </c>
      <c r="C333" s="11" t="str">
        <f t="shared" si="1"/>
        <v>PROMOTION IN CROWD_(31)</v>
      </c>
      <c r="D333" s="6"/>
    </row>
    <row r="334">
      <c r="A334" s="11" t="s">
        <v>348</v>
      </c>
      <c r="B334" s="11" t="s">
        <v>617</v>
      </c>
      <c r="C334" s="11" t="str">
        <f t="shared" si="1"/>
        <v>TOKYO-YO(A)</v>
      </c>
      <c r="D334" s="6"/>
    </row>
    <row r="335">
      <c r="A335" s="11" t="s">
        <v>5</v>
      </c>
      <c r="B335" s="11" t="s">
        <v>91</v>
      </c>
      <c r="C335" s="11" t="str">
        <f t="shared" si="1"/>
        <v>PROMOTION IN CROWD_(31)</v>
      </c>
      <c r="D335" s="6"/>
    </row>
    <row r="336">
      <c r="A336" s="7" t="s">
        <v>3</v>
      </c>
      <c r="B336" s="7" t="s">
        <v>349</v>
      </c>
      <c r="C336" s="7" t="str">
        <f t="shared" si="1"/>
        <v>ON WHOM YOU GAZE(B)</v>
      </c>
      <c r="D336" s="6"/>
    </row>
    <row r="337">
      <c r="A337" s="7" t="s">
        <v>3</v>
      </c>
      <c r="B337" s="7" t="s">
        <v>350</v>
      </c>
      <c r="C337" s="7" t="str">
        <f t="shared" si="1"/>
        <v>UNLIKELY SPY(B)</v>
      </c>
      <c r="D337" s="6"/>
    </row>
    <row r="338">
      <c r="A338" s="7" t="s">
        <v>5</v>
      </c>
      <c r="B338" s="7" t="s">
        <v>351</v>
      </c>
      <c r="C338" s="7" t="str">
        <f t="shared" si="1"/>
        <v>CHILDREN OF THE SUN(A)</v>
      </c>
      <c r="D338" s="6"/>
    </row>
    <row r="339">
      <c r="A339" s="7" t="s">
        <v>3</v>
      </c>
      <c r="B339" s="7" t="s">
        <v>352</v>
      </c>
      <c r="C339" s="7" t="str">
        <f t="shared" si="1"/>
        <v>LIMITLESS(B)</v>
      </c>
      <c r="D339" s="6"/>
    </row>
    <row r="340">
      <c r="A340" s="7" t="s">
        <v>3</v>
      </c>
      <c r="B340" s="7" t="s">
        <v>353</v>
      </c>
      <c r="C340" s="7" t="str">
        <f t="shared" si="1"/>
        <v>WILDEST MOMENT(A)</v>
      </c>
      <c r="D340" s="6"/>
    </row>
    <row r="341">
      <c r="A341" s="7" t="s">
        <v>5</v>
      </c>
      <c r="B341" s="7" t="s">
        <v>354</v>
      </c>
      <c r="C341" s="7" t="str">
        <f t="shared" si="1"/>
        <v>ELATION(A)</v>
      </c>
      <c r="D341" s="6"/>
    </row>
    <row r="342">
      <c r="A342" s="7" t="s">
        <v>5</v>
      </c>
      <c r="B342" s="7" t="s">
        <v>355</v>
      </c>
      <c r="C342" s="7" t="str">
        <f t="shared" si="1"/>
        <v>TECHNICOLOR(A)</v>
      </c>
      <c r="D342" s="6"/>
    </row>
    <row r="343">
      <c r="A343" s="7" t="s">
        <v>3</v>
      </c>
      <c r="B343" s="7" t="s">
        <v>356</v>
      </c>
      <c r="C343" s="7" t="str">
        <f t="shared" si="1"/>
        <v>HIGHBALL(B)</v>
      </c>
      <c r="D343" s="6"/>
    </row>
    <row r="344">
      <c r="A344" s="7" t="s">
        <v>3</v>
      </c>
      <c r="B344" s="7" t="s">
        <v>357</v>
      </c>
      <c r="C344" s="7" t="str">
        <f t="shared" si="1"/>
        <v>LAZY DAZE(A)</v>
      </c>
      <c r="D344" s="6"/>
    </row>
    <row r="345">
      <c r="A345" s="7" t="s">
        <v>5</v>
      </c>
      <c r="B345" s="7" t="s">
        <v>358</v>
      </c>
      <c r="C345" s="7" t="str">
        <f t="shared" si="1"/>
        <v>RIVIERA(A)</v>
      </c>
      <c r="D345" s="6"/>
    </row>
    <row r="346">
      <c r="A346" s="7" t="s">
        <v>5</v>
      </c>
      <c r="B346" s="7" t="s">
        <v>359</v>
      </c>
      <c r="C346" s="7" t="str">
        <f t="shared" si="1"/>
        <v>SEA BREEZE(A)</v>
      </c>
      <c r="D346" s="6"/>
    </row>
    <row r="347">
      <c r="A347" s="7" t="s">
        <v>3</v>
      </c>
      <c r="B347" s="7" t="s">
        <v>360</v>
      </c>
      <c r="C347" s="7" t="str">
        <f t="shared" si="1"/>
        <v>SAVE THE WORLD(B)</v>
      </c>
      <c r="D347" s="6"/>
    </row>
    <row r="348">
      <c r="A348" s="7" t="s">
        <v>3</v>
      </c>
      <c r="B348" s="7" t="s">
        <v>361</v>
      </c>
      <c r="C348" s="7" t="str">
        <f t="shared" si="1"/>
        <v>UP THERE(B)</v>
      </c>
      <c r="D348" s="6"/>
    </row>
    <row r="349">
      <c r="A349" s="7" t="s">
        <v>5</v>
      </c>
      <c r="B349" s="7" t="s">
        <v>362</v>
      </c>
      <c r="C349" s="7" t="str">
        <f t="shared" si="1"/>
        <v>CHASING BUTTERFLIES(B)</v>
      </c>
      <c r="D349" s="6"/>
    </row>
    <row r="350">
      <c r="A350" s="7" t="s">
        <v>5</v>
      </c>
      <c r="B350" s="7" t="s">
        <v>40</v>
      </c>
      <c r="C350" s="7" t="str">
        <f t="shared" si="1"/>
        <v>IN BETWEEN(B)</v>
      </c>
      <c r="D350" s="6"/>
    </row>
    <row r="351">
      <c r="A351" s="7" t="s">
        <v>3</v>
      </c>
      <c r="B351" s="7" t="s">
        <v>363</v>
      </c>
      <c r="C351" s="7" t="str">
        <f t="shared" si="1"/>
        <v>RIDE ON OUT</v>
      </c>
      <c r="D351" s="6"/>
    </row>
    <row r="352">
      <c r="A352" s="7" t="s">
        <v>3</v>
      </c>
      <c r="B352" s="7" t="s">
        <v>364</v>
      </c>
      <c r="C352" s="7" t="str">
        <f t="shared" si="1"/>
        <v>TO THE COAST(B)</v>
      </c>
      <c r="D352" s="6"/>
    </row>
    <row r="353">
      <c r="A353" s="7" t="s">
        <v>5</v>
      </c>
      <c r="B353" s="7" t="s">
        <v>365</v>
      </c>
      <c r="C353" s="7" t="str">
        <f t="shared" si="1"/>
        <v>THE WAY TO ZUMA(A)</v>
      </c>
      <c r="D353" s="6"/>
    </row>
    <row r="354">
      <c r="A354" s="7" t="s">
        <v>5</v>
      </c>
      <c r="B354" s="7" t="s">
        <v>366</v>
      </c>
      <c r="C354" s="7" t="str">
        <f t="shared" si="1"/>
        <v>LIFE BEGINS WITH YOU(A)</v>
      </c>
      <c r="D354" s="6"/>
    </row>
    <row r="355">
      <c r="A355" s="7" t="s">
        <v>3</v>
      </c>
      <c r="B355" s="7" t="s">
        <v>11</v>
      </c>
      <c r="C355" s="7" t="str">
        <f t="shared" si="1"/>
        <v>CLOSER I GET TO MY DREAMS(B)</v>
      </c>
      <c r="D355" s="8" t="s">
        <v>12</v>
      </c>
    </row>
    <row r="356">
      <c r="A356" s="7" t="s">
        <v>5</v>
      </c>
      <c r="B356" s="7" t="s">
        <v>367</v>
      </c>
      <c r="C356" s="7" t="str">
        <f t="shared" si="1"/>
        <v>THANK GOD ITS SUMMERTIME(A)</v>
      </c>
      <c r="D356" s="6"/>
    </row>
    <row r="357">
      <c r="A357" s="7" t="s">
        <v>5</v>
      </c>
      <c r="B357" s="7" t="s">
        <v>368</v>
      </c>
      <c r="C357" s="7" t="str">
        <f t="shared" si="1"/>
        <v>GET IN(A)</v>
      </c>
      <c r="D357" s="6"/>
    </row>
    <row r="358">
      <c r="A358" s="7" t="s">
        <v>5</v>
      </c>
      <c r="B358" s="7" t="s">
        <v>369</v>
      </c>
      <c r="C358" s="7" t="str">
        <f t="shared" si="1"/>
        <v>BRINGING COUNTRY TO PARADISE(A)</v>
      </c>
      <c r="D358" s="6"/>
    </row>
    <row r="359">
      <c r="A359" s="5"/>
      <c r="B359" s="5"/>
      <c r="C359" s="5" t="str">
        <f t="shared" si="1"/>
        <v/>
      </c>
      <c r="D359" s="6"/>
    </row>
    <row r="360">
      <c r="A360" s="5"/>
      <c r="B360" s="5"/>
      <c r="C360" s="5" t="str">
        <f t="shared" si="1"/>
        <v/>
      </c>
      <c r="D360" s="6"/>
    </row>
    <row r="361">
      <c r="A361" s="7" t="s">
        <v>3</v>
      </c>
      <c r="B361" s="7" t="s">
        <v>370</v>
      </c>
      <c r="C361" s="7" t="str">
        <f t="shared" si="1"/>
        <v>FEEDBACK ATTACK(A)</v>
      </c>
      <c r="D361" s="6"/>
    </row>
    <row r="362">
      <c r="A362" s="7" t="s">
        <v>3</v>
      </c>
      <c r="B362" s="7" t="s">
        <v>371</v>
      </c>
      <c r="C362" s="7" t="str">
        <f t="shared" si="1"/>
        <v>HIT THE HIGHWAY(A)</v>
      </c>
      <c r="D362" s="6"/>
    </row>
    <row r="363">
      <c r="A363" s="7" t="s">
        <v>5</v>
      </c>
      <c r="B363" s="7" t="s">
        <v>372</v>
      </c>
      <c r="C363" s="7" t="str">
        <f t="shared" si="1"/>
        <v>NO BRAINER(A)</v>
      </c>
      <c r="D363" s="6"/>
    </row>
    <row r="364">
      <c r="A364" s="7" t="s">
        <v>5</v>
      </c>
      <c r="B364" s="7" t="s">
        <v>373</v>
      </c>
      <c r="C364" s="7" t="str">
        <f t="shared" si="1"/>
        <v>EXTREME MACHINE(A)</v>
      </c>
      <c r="D364" s="6"/>
    </row>
    <row r="365">
      <c r="A365" s="7" t="s">
        <v>5</v>
      </c>
      <c r="B365" s="7" t="s">
        <v>374</v>
      </c>
      <c r="C365" s="7" t="str">
        <f t="shared" si="1"/>
        <v>WAITING TO EXPLODE(A)</v>
      </c>
      <c r="D365" s="6"/>
    </row>
    <row r="366">
      <c r="A366" s="7" t="s">
        <v>3</v>
      </c>
      <c r="B366" s="7" t="s">
        <v>370</v>
      </c>
      <c r="C366" s="7" t="str">
        <f t="shared" si="1"/>
        <v>FEEDBACK ATTACK(A)</v>
      </c>
      <c r="D366" s="6"/>
    </row>
    <row r="367">
      <c r="A367" s="7" t="s">
        <v>3</v>
      </c>
      <c r="B367" s="7" t="s">
        <v>371</v>
      </c>
      <c r="C367" s="7" t="str">
        <f t="shared" si="1"/>
        <v>HIT THE HIGHWAY(A)</v>
      </c>
      <c r="D367" s="6"/>
    </row>
    <row r="368">
      <c r="A368" s="7" t="s">
        <v>5</v>
      </c>
      <c r="B368" s="7" t="s">
        <v>373</v>
      </c>
      <c r="C368" s="7" t="str">
        <f t="shared" si="1"/>
        <v>EXTREME MACHINE(A)</v>
      </c>
      <c r="D368" s="6"/>
    </row>
    <row r="369">
      <c r="A369" s="7" t="s">
        <v>5</v>
      </c>
      <c r="B369" s="7" t="s">
        <v>374</v>
      </c>
      <c r="C369" s="7" t="str">
        <f t="shared" si="1"/>
        <v>WAITING TO EXPLODE(A)</v>
      </c>
      <c r="D369" s="6"/>
    </row>
    <row r="370">
      <c r="A370" s="7" t="s">
        <v>3</v>
      </c>
      <c r="B370" s="7" t="s">
        <v>375</v>
      </c>
      <c r="C370" s="7" t="str">
        <f t="shared" si="1"/>
        <v>BOHO JANGLE(A)</v>
      </c>
      <c r="D370" s="6"/>
    </row>
    <row r="371">
      <c r="A371" s="7" t="s">
        <v>3</v>
      </c>
      <c r="B371" s="7" t="s">
        <v>76</v>
      </c>
      <c r="C371" s="7" t="str">
        <f t="shared" si="1"/>
        <v>HAPPY VALLEY(A)</v>
      </c>
      <c r="D371" s="6"/>
    </row>
    <row r="372">
      <c r="A372" s="7" t="s">
        <v>5</v>
      </c>
      <c r="B372" s="7" t="s">
        <v>376</v>
      </c>
      <c r="C372" s="7" t="str">
        <f t="shared" si="1"/>
        <v>SUNSHINE STOMP(2)</v>
      </c>
      <c r="D372" s="6"/>
    </row>
    <row r="373">
      <c r="A373" s="7" t="s">
        <v>5</v>
      </c>
      <c r="B373" s="7" t="s">
        <v>377</v>
      </c>
      <c r="C373" s="7" t="str">
        <f t="shared" si="1"/>
        <v>RUM PUNCH(2)</v>
      </c>
      <c r="D373" s="6"/>
    </row>
    <row r="374">
      <c r="A374" s="7" t="s">
        <v>3</v>
      </c>
      <c r="B374" s="7" t="s">
        <v>378</v>
      </c>
      <c r="C374" s="7" t="str">
        <f t="shared" si="1"/>
        <v>CALIFONIA DREAM (B)</v>
      </c>
      <c r="D374" s="6"/>
    </row>
    <row r="375">
      <c r="A375" s="7" t="s">
        <v>3</v>
      </c>
      <c r="B375" s="7" t="s">
        <v>24</v>
      </c>
      <c r="C375" s="7" t="str">
        <f t="shared" si="1"/>
        <v>OUR REFLECTION (A)</v>
      </c>
      <c r="D375" s="8" t="s">
        <v>23</v>
      </c>
    </row>
    <row r="376">
      <c r="A376" s="7" t="s">
        <v>5</v>
      </c>
      <c r="B376" s="7" t="s">
        <v>379</v>
      </c>
      <c r="C376" s="7" t="str">
        <f t="shared" si="1"/>
        <v>RISING TO THE CHALLENGE(B)</v>
      </c>
      <c r="D376" s="6"/>
    </row>
    <row r="377">
      <c r="A377" s="7" t="s">
        <v>5</v>
      </c>
      <c r="B377" s="7" t="s">
        <v>380</v>
      </c>
      <c r="C377" s="7" t="str">
        <f t="shared" si="1"/>
        <v>PARADISE COVE (B)</v>
      </c>
      <c r="D377" s="6"/>
    </row>
    <row r="378">
      <c r="A378" s="7" t="s">
        <v>3</v>
      </c>
      <c r="B378" s="7" t="s">
        <v>381</v>
      </c>
      <c r="C378" s="7" t="str">
        <f t="shared" si="1"/>
        <v>DISKO(B)</v>
      </c>
      <c r="D378" s="6"/>
    </row>
    <row r="379">
      <c r="A379" s="7" t="s">
        <v>3</v>
      </c>
      <c r="B379" s="7" t="s">
        <v>382</v>
      </c>
      <c r="C379" s="7" t="str">
        <f t="shared" si="1"/>
        <v>TECH-HIGH(A)</v>
      </c>
      <c r="D379" s="6"/>
    </row>
    <row r="380">
      <c r="A380" s="7" t="s">
        <v>5</v>
      </c>
      <c r="B380" s="7" t="s">
        <v>277</v>
      </c>
      <c r="C380" s="7" t="str">
        <f t="shared" si="1"/>
        <v>PARTY FREAK(A)</v>
      </c>
      <c r="D380" s="6"/>
    </row>
    <row r="381">
      <c r="A381" s="7" t="s">
        <v>5</v>
      </c>
      <c r="B381" s="7" t="s">
        <v>383</v>
      </c>
      <c r="C381" s="7" t="str">
        <f t="shared" si="1"/>
        <v>PARTY DON'T STOP(B)</v>
      </c>
      <c r="D381" s="6"/>
    </row>
    <row r="382">
      <c r="A382" s="7" t="s">
        <v>3</v>
      </c>
      <c r="B382" s="7" t="s">
        <v>384</v>
      </c>
      <c r="C382" s="7" t="str">
        <f t="shared" si="1"/>
        <v>ON THE BOULEVARD(A)</v>
      </c>
      <c r="D382" s="6"/>
    </row>
    <row r="383">
      <c r="A383" s="7" t="s">
        <v>5</v>
      </c>
      <c r="B383" s="7" t="s">
        <v>385</v>
      </c>
      <c r="C383" s="7" t="str">
        <f t="shared" si="1"/>
        <v>GOOD TIME GIRL</v>
      </c>
      <c r="D383" s="6"/>
    </row>
    <row r="384">
      <c r="A384" s="7" t="s">
        <v>5</v>
      </c>
      <c r="B384" s="7" t="s">
        <v>386</v>
      </c>
      <c r="C384" s="7" t="str">
        <f t="shared" si="1"/>
        <v>IT'S SHOWTIME(2)</v>
      </c>
      <c r="D384" s="6"/>
    </row>
    <row r="385">
      <c r="A385" s="7" t="s">
        <v>3</v>
      </c>
      <c r="B385" s="7" t="s">
        <v>387</v>
      </c>
      <c r="C385" s="7" t="str">
        <f t="shared" si="1"/>
        <v>5TH AVENUE</v>
      </c>
      <c r="D385" s="6"/>
    </row>
    <row r="386">
      <c r="A386" s="7" t="s">
        <v>3</v>
      </c>
      <c r="B386" s="7" t="s">
        <v>388</v>
      </c>
      <c r="C386" s="7" t="str">
        <f t="shared" si="1"/>
        <v>APRES SKI</v>
      </c>
      <c r="D386" s="6"/>
    </row>
    <row r="387">
      <c r="A387" s="7" t="s">
        <v>5</v>
      </c>
      <c r="B387" s="7" t="s">
        <v>389</v>
      </c>
      <c r="C387" s="7" t="str">
        <f t="shared" si="1"/>
        <v>LATIN FIRE</v>
      </c>
      <c r="D387" s="6"/>
    </row>
    <row r="388">
      <c r="A388" s="7" t="s">
        <v>5</v>
      </c>
      <c r="B388" s="7" t="s">
        <v>390</v>
      </c>
      <c r="C388" s="7" t="str">
        <f t="shared" si="1"/>
        <v>A LATIN TOUCH</v>
      </c>
      <c r="D388" s="6"/>
    </row>
    <row r="389">
      <c r="A389" s="7" t="s">
        <v>3</v>
      </c>
      <c r="B389" s="7" t="s">
        <v>391</v>
      </c>
      <c r="C389" s="7" t="str">
        <f t="shared" si="1"/>
        <v>NSERT KING'S_CROSS_(B)</v>
      </c>
      <c r="D389" s="6"/>
    </row>
    <row r="390">
      <c r="A390" s="7" t="s">
        <v>3</v>
      </c>
      <c r="B390" s="7" t="s">
        <v>392</v>
      </c>
      <c r="C390" s="7" t="str">
        <f t="shared" si="1"/>
        <v>MOVE IT (B)</v>
      </c>
      <c r="D390" s="6"/>
    </row>
    <row r="391">
      <c r="A391" s="7" t="s">
        <v>5</v>
      </c>
      <c r="B391" s="7" t="s">
        <v>393</v>
      </c>
      <c r="C391" s="7" t="str">
        <f t="shared" si="1"/>
        <v>TORTURE</v>
      </c>
      <c r="D391" s="6"/>
    </row>
    <row r="392">
      <c r="A392" s="7" t="s">
        <v>5</v>
      </c>
      <c r="B392" s="7" t="s">
        <v>394</v>
      </c>
      <c r="C392" s="7" t="str">
        <f t="shared" si="1"/>
        <v>WORK OUT</v>
      </c>
      <c r="D392" s="6"/>
    </row>
    <row r="393">
      <c r="A393" s="7" t="s">
        <v>5</v>
      </c>
      <c r="B393" s="7" t="s">
        <v>395</v>
      </c>
      <c r="C393" s="7" t="str">
        <f t="shared" si="1"/>
        <v>RHYTHM OF LIFE(B)</v>
      </c>
      <c r="D393" s="6"/>
    </row>
    <row r="394">
      <c r="A394" s="5"/>
      <c r="B394" s="5"/>
      <c r="C394" s="5" t="str">
        <f t="shared" si="1"/>
        <v/>
      </c>
      <c r="D394" s="6"/>
    </row>
    <row r="395">
      <c r="A395" s="5"/>
      <c r="B395" s="5"/>
      <c r="C395" s="5" t="str">
        <f t="shared" si="1"/>
        <v/>
      </c>
      <c r="D395" s="6"/>
    </row>
    <row r="396">
      <c r="A396" s="5"/>
      <c r="B396" s="5"/>
      <c r="C396" s="5" t="str">
        <f t="shared" si="1"/>
        <v/>
      </c>
      <c r="D396" s="6"/>
    </row>
    <row r="397">
      <c r="A397" s="5"/>
      <c r="B397" s="5"/>
      <c r="C397" s="5" t="str">
        <f t="shared" si="1"/>
        <v/>
      </c>
      <c r="D397" s="6"/>
    </row>
    <row r="398">
      <c r="A398" s="5"/>
      <c r="B398" s="5"/>
      <c r="C398" s="5" t="str">
        <f t="shared" si="1"/>
        <v/>
      </c>
      <c r="D398" s="6"/>
    </row>
    <row r="399">
      <c r="A399" s="7" t="s">
        <v>5</v>
      </c>
      <c r="B399" s="7" t="s">
        <v>396</v>
      </c>
      <c r="C399" s="7" t="str">
        <f t="shared" si="1"/>
        <v>BRAUTY FACTOR(B).WAV</v>
      </c>
      <c r="D399" s="6"/>
    </row>
    <row r="400">
      <c r="A400" s="7" t="s">
        <v>3</v>
      </c>
      <c r="B400" s="7" t="s">
        <v>397</v>
      </c>
      <c r="C400" s="7" t="str">
        <f t="shared" si="1"/>
        <v> WRAP YOUR ARMS(B).WAV</v>
      </c>
      <c r="D400" s="6"/>
    </row>
    <row r="401">
      <c r="A401" s="7" t="s">
        <v>5</v>
      </c>
      <c r="B401" s="7" t="s">
        <v>758</v>
      </c>
      <c r="C401" s="7" t="str">
        <f t="shared" si="1"/>
        <v>PERSIAN MOONS(A).WAV</v>
      </c>
      <c r="D401" s="6"/>
    </row>
    <row r="402">
      <c r="A402" s="7" t="s">
        <v>3</v>
      </c>
      <c r="B402" s="7" t="s">
        <v>758</v>
      </c>
      <c r="C402" s="7" t="str">
        <f t="shared" si="1"/>
        <v>PERSIAN MOONS(A).WAV</v>
      </c>
      <c r="D402" s="6"/>
    </row>
    <row r="403">
      <c r="A403" s="7" t="s">
        <v>5</v>
      </c>
      <c r="B403" s="7" t="s">
        <v>257</v>
      </c>
      <c r="C403" s="7" t="str">
        <f t="shared" si="1"/>
        <v>DOWN INTHE CITY (A).WAV</v>
      </c>
      <c r="D403" s="6"/>
    </row>
    <row r="404">
      <c r="A404" s="7" t="s">
        <v>3</v>
      </c>
      <c r="B404" s="7" t="s">
        <v>262</v>
      </c>
      <c r="C404" s="7" t="str">
        <f t="shared" si="1"/>
        <v>OUR REFLECTION (A).WAV</v>
      </c>
      <c r="D404" s="8" t="s">
        <v>23</v>
      </c>
    </row>
    <row r="405">
      <c r="A405" s="7" t="s">
        <v>5</v>
      </c>
      <c r="B405" s="5"/>
      <c r="C405" s="5" t="str">
        <f t="shared" si="1"/>
        <v/>
      </c>
      <c r="D405" s="6"/>
    </row>
    <row r="406">
      <c r="A406" s="7" t="s">
        <v>3</v>
      </c>
      <c r="B406" s="5"/>
      <c r="C406" s="5" t="str">
        <f t="shared" si="1"/>
        <v/>
      </c>
      <c r="D406" s="6"/>
    </row>
    <row r="407">
      <c r="A407" s="7" t="s">
        <v>5</v>
      </c>
      <c r="B407" s="7" t="s">
        <v>399</v>
      </c>
      <c r="C407" s="7" t="str">
        <f t="shared" si="1"/>
        <v>PARTY PARTY(A).WAV</v>
      </c>
      <c r="D407" s="6"/>
    </row>
    <row r="408">
      <c r="A408" s="7" t="s">
        <v>5</v>
      </c>
      <c r="B408" s="7" t="s">
        <v>400</v>
      </c>
      <c r="C408" s="7" t="str">
        <f t="shared" si="1"/>
        <v>FUNKY FIESTA.WAV</v>
      </c>
      <c r="D408" s="6"/>
    </row>
    <row r="409">
      <c r="A409" s="7" t="s">
        <v>3</v>
      </c>
      <c r="B409" s="7" t="s">
        <v>401</v>
      </c>
      <c r="C409" s="7" t="str">
        <f t="shared" si="1"/>
        <v>NIGHT OF COLOURS.WAV</v>
      </c>
      <c r="D409" s="6"/>
    </row>
    <row r="410">
      <c r="A410" s="7" t="s">
        <v>3</v>
      </c>
      <c r="B410" s="7" t="s">
        <v>402</v>
      </c>
      <c r="C410" s="7" t="str">
        <f t="shared" si="1"/>
        <v>ISOTOPE (A).WAV</v>
      </c>
      <c r="D410" s="6"/>
    </row>
    <row r="411">
      <c r="A411" s="7" t="s">
        <v>3</v>
      </c>
      <c r="B411" s="7" t="s">
        <v>403</v>
      </c>
      <c r="C411" s="7" t="str">
        <f t="shared" si="1"/>
        <v>SERPENTINE (A).WAV</v>
      </c>
      <c r="D411" s="6"/>
    </row>
    <row r="412">
      <c r="A412" s="7" t="s">
        <v>5</v>
      </c>
      <c r="B412" s="7" t="s">
        <v>404</v>
      </c>
      <c r="C412" s="7" t="str">
        <f t="shared" si="1"/>
        <v>LIVING ON THE EDGE (A).WAV</v>
      </c>
      <c r="D412" s="6"/>
    </row>
    <row r="413">
      <c r="A413" s="7" t="s">
        <v>5</v>
      </c>
      <c r="B413" s="7" t="s">
        <v>405</v>
      </c>
      <c r="C413" s="7" t="str">
        <f t="shared" si="1"/>
        <v>THE CURVE (B).WAV</v>
      </c>
      <c r="D413" s="6"/>
    </row>
    <row r="414">
      <c r="A414" s="7" t="s">
        <v>3</v>
      </c>
      <c r="B414" s="7" t="s">
        <v>406</v>
      </c>
      <c r="C414" s="7" t="str">
        <f t="shared" si="1"/>
        <v>RACE TO THE TOP(B).WAV</v>
      </c>
      <c r="D414" s="6"/>
    </row>
    <row r="415">
      <c r="A415" s="7" t="s">
        <v>5</v>
      </c>
      <c r="B415" s="7" t="s">
        <v>407</v>
      </c>
      <c r="C415" s="7" t="str">
        <f t="shared" si="1"/>
        <v>WALK ON BY (B).WAV</v>
      </c>
      <c r="D415" s="6"/>
    </row>
    <row r="416">
      <c r="A416" s="7" t="s">
        <v>5</v>
      </c>
      <c r="B416" s="7" t="s">
        <v>408</v>
      </c>
      <c r="C416" s="7" t="str">
        <f t="shared" si="1"/>
        <v>IN BETWEEN(B).WAV</v>
      </c>
      <c r="D416" s="6"/>
    </row>
    <row r="417">
      <c r="A417" s="7" t="s">
        <v>5</v>
      </c>
      <c r="B417" s="7" t="s">
        <v>247</v>
      </c>
      <c r="C417" s="7" t="str">
        <f t="shared" si="1"/>
        <v>FORBIDDEN CITY(A).WAV</v>
      </c>
      <c r="D417" s="6"/>
    </row>
    <row r="418">
      <c r="A418" s="7" t="s">
        <v>5</v>
      </c>
      <c r="B418" s="7" t="s">
        <v>234</v>
      </c>
      <c r="C418" s="7" t="str">
        <f t="shared" si="1"/>
        <v>GET ON THE GAS.WAV</v>
      </c>
      <c r="D418" s="6"/>
    </row>
    <row r="419">
      <c r="A419" s="7" t="s">
        <v>3</v>
      </c>
      <c r="B419" s="7" t="s">
        <v>409</v>
      </c>
      <c r="C419" s="7" t="str">
        <f t="shared" si="1"/>
        <v>PARTY FREAK(A).WAV</v>
      </c>
      <c r="D419" s="6"/>
    </row>
    <row r="420">
      <c r="A420" s="7" t="s">
        <v>3</v>
      </c>
      <c r="B420" s="7" t="s">
        <v>410</v>
      </c>
      <c r="C420" s="7" t="str">
        <f t="shared" si="1"/>
        <v>HEAVY CUTY (A).WAV</v>
      </c>
      <c r="D420" s="6"/>
    </row>
    <row r="421">
      <c r="A421" s="7" t="s">
        <v>5</v>
      </c>
      <c r="B421" s="7" t="s">
        <v>411</v>
      </c>
      <c r="C421" s="7" t="str">
        <f t="shared" si="1"/>
        <v>GENRATION EXCESS(A).WAV</v>
      </c>
      <c r="D421" s="6"/>
    </row>
    <row r="422">
      <c r="A422" s="7" t="s">
        <v>5</v>
      </c>
      <c r="B422" s="7" t="s">
        <v>412</v>
      </c>
      <c r="C422" s="7" t="str">
        <f t="shared" si="1"/>
        <v>NEON ECSTASY(A).WAV</v>
      </c>
      <c r="D422" s="6"/>
    </row>
    <row r="423">
      <c r="A423" s="7" t="s">
        <v>5</v>
      </c>
      <c r="B423" s="7" t="s">
        <v>413</v>
      </c>
      <c r="C423" s="7" t="str">
        <f t="shared" si="1"/>
        <v>SPACE RAVE(A).WAV</v>
      </c>
      <c r="D423" s="6"/>
    </row>
    <row r="424">
      <c r="A424" s="7" t="s">
        <v>3</v>
      </c>
      <c r="B424" s="7" t="s">
        <v>414</v>
      </c>
      <c r="C424" s="7" t="str">
        <f t="shared" si="1"/>
        <v>ONE KISS AWAY(B).WAV</v>
      </c>
      <c r="D424" s="6"/>
    </row>
    <row r="425">
      <c r="A425" s="7" t="s">
        <v>5</v>
      </c>
      <c r="B425" s="7" t="s">
        <v>309</v>
      </c>
      <c r="C425" s="7" t="str">
        <f t="shared" si="1"/>
        <v>LEMON BOP(A).WAV</v>
      </c>
      <c r="D425" s="6"/>
    </row>
    <row r="426">
      <c r="A426" s="7" t="s">
        <v>5</v>
      </c>
      <c r="B426" s="7" t="s">
        <v>216</v>
      </c>
      <c r="C426" s="7" t="str">
        <f t="shared" si="1"/>
        <v>PRETTY IN LOVE(A).WAV</v>
      </c>
      <c r="D426" s="6"/>
    </row>
    <row r="427">
      <c r="A427" s="7" t="s">
        <v>3</v>
      </c>
      <c r="B427" s="7" t="s">
        <v>415</v>
      </c>
      <c r="C427" s="7" t="str">
        <f t="shared" si="1"/>
        <v>STARS AT NIGHT(B).WAV</v>
      </c>
      <c r="D427" s="6"/>
    </row>
    <row r="428">
      <c r="A428" s="7" t="s">
        <v>5</v>
      </c>
      <c r="B428" s="7" t="s">
        <v>416</v>
      </c>
      <c r="C428" s="7" t="str">
        <f t="shared" si="1"/>
        <v>MY TIME TO SHINE(B).WAV</v>
      </c>
      <c r="D428" s="6"/>
    </row>
    <row r="429">
      <c r="A429" s="7" t="s">
        <v>3</v>
      </c>
      <c r="B429" s="7" t="s">
        <v>417</v>
      </c>
      <c r="C429" s="7" t="str">
        <f t="shared" si="1"/>
        <v>BURN OUT BRIGHT(B).WAV</v>
      </c>
      <c r="D429" s="6"/>
    </row>
    <row r="430">
      <c r="A430" s="7" t="s">
        <v>5</v>
      </c>
      <c r="B430" s="7" t="s">
        <v>418</v>
      </c>
      <c r="C430" s="7" t="str">
        <f t="shared" si="1"/>
        <v>LIGHTEN UP YOUR DAY(A).WAV</v>
      </c>
      <c r="D430" s="6"/>
    </row>
    <row r="431">
      <c r="A431" s="7" t="s">
        <v>3</v>
      </c>
      <c r="B431" s="7" t="s">
        <v>419</v>
      </c>
      <c r="C431" s="7" t="str">
        <f t="shared" si="1"/>
        <v>LIGHTNING STRIKES</v>
      </c>
      <c r="D431" s="6"/>
    </row>
    <row r="432">
      <c r="A432" s="7" t="s">
        <v>5</v>
      </c>
      <c r="B432" s="7" t="s">
        <v>420</v>
      </c>
      <c r="C432" s="7" t="str">
        <f t="shared" si="1"/>
        <v>ASH THE RATS(HOT)</v>
      </c>
      <c r="D432" s="6"/>
    </row>
    <row r="433">
      <c r="A433" s="7" t="s">
        <v>5</v>
      </c>
      <c r="B433" s="7" t="s">
        <v>421</v>
      </c>
      <c r="C433" s="7" t="str">
        <f t="shared" si="1"/>
        <v>DIAMONDS IN MOONLIGHT(COOL)</v>
      </c>
      <c r="D433" s="6"/>
    </row>
    <row r="434">
      <c r="A434" s="7" t="s">
        <v>5</v>
      </c>
      <c r="B434" s="7" t="s">
        <v>422</v>
      </c>
      <c r="C434" s="7" t="str">
        <f t="shared" si="1"/>
        <v>YOU AND ME(A)</v>
      </c>
      <c r="D434" s="6"/>
    </row>
    <row r="435">
      <c r="A435" s="7" t="s">
        <v>3</v>
      </c>
      <c r="B435" s="7" t="s">
        <v>423</v>
      </c>
      <c r="C435" s="7" t="str">
        <f t="shared" si="1"/>
        <v>CHILDREN OF THE SUN(B)</v>
      </c>
      <c r="D435" s="6"/>
    </row>
    <row r="436">
      <c r="A436" s="7" t="s">
        <v>3</v>
      </c>
      <c r="B436" s="7" t="s">
        <v>424</v>
      </c>
      <c r="C436" s="7" t="str">
        <f t="shared" si="1"/>
        <v>MOONSHINE(A)</v>
      </c>
      <c r="D436" s="6"/>
    </row>
    <row r="437">
      <c r="A437" s="7" t="s">
        <v>5</v>
      </c>
      <c r="B437" s="7" t="s">
        <v>349</v>
      </c>
      <c r="C437" s="7" t="str">
        <f t="shared" si="1"/>
        <v>ON WHOM YOU GAZE(B)</v>
      </c>
      <c r="D437" s="6"/>
    </row>
    <row r="438">
      <c r="A438" s="7" t="s">
        <v>5</v>
      </c>
      <c r="B438" s="7" t="s">
        <v>425</v>
      </c>
      <c r="C438" s="7" t="str">
        <f t="shared" si="1"/>
        <v>BREAK THE SILENCE(B)</v>
      </c>
      <c r="D438" s="6"/>
    </row>
    <row r="439">
      <c r="A439" s="7" t="s">
        <v>3</v>
      </c>
      <c r="B439" s="7" t="s">
        <v>330</v>
      </c>
      <c r="C439" s="7" t="str">
        <f t="shared" si="1"/>
        <v>BREAK THE SILENCE(B)(2)</v>
      </c>
      <c r="D439" s="6"/>
    </row>
    <row r="440">
      <c r="A440" s="7" t="s">
        <v>3</v>
      </c>
      <c r="B440" s="7" t="s">
        <v>426</v>
      </c>
      <c r="C440" s="7" t="str">
        <f t="shared" si="1"/>
        <v>THE WAY TO ZUMA(B)</v>
      </c>
      <c r="D440" s="6"/>
    </row>
    <row r="441">
      <c r="A441" s="7" t="s">
        <v>5</v>
      </c>
      <c r="B441" s="7" t="s">
        <v>40</v>
      </c>
      <c r="C441" s="7" t="str">
        <f t="shared" si="1"/>
        <v>IN BETWEEN(B)</v>
      </c>
      <c r="D441" s="6"/>
    </row>
    <row r="442">
      <c r="A442" s="7" t="s">
        <v>5</v>
      </c>
      <c r="B442" s="7" t="s">
        <v>362</v>
      </c>
      <c r="C442" s="7" t="str">
        <f t="shared" si="1"/>
        <v>CHASING BUTTERFLIES(B)</v>
      </c>
      <c r="D442" s="6"/>
    </row>
    <row r="443">
      <c r="A443" s="7" t="s">
        <v>3</v>
      </c>
      <c r="B443" s="7" t="s">
        <v>378</v>
      </c>
      <c r="C443" s="7" t="str">
        <f t="shared" si="1"/>
        <v>CALIFONIA DREAM (B)</v>
      </c>
      <c r="D443" s="6"/>
    </row>
    <row r="444">
      <c r="A444" s="7" t="s">
        <v>3</v>
      </c>
      <c r="B444" s="7" t="s">
        <v>427</v>
      </c>
      <c r="C444" s="7" t="str">
        <f t="shared" si="1"/>
        <v>HERE_(B)</v>
      </c>
      <c r="D444" s="6"/>
    </row>
    <row r="445">
      <c r="A445" s="7" t="s">
        <v>5</v>
      </c>
      <c r="B445" s="7" t="s">
        <v>380</v>
      </c>
      <c r="C445" s="7" t="str">
        <f t="shared" si="1"/>
        <v>PARADISE COVE (B)</v>
      </c>
      <c r="D445" s="6"/>
    </row>
    <row r="446">
      <c r="A446" s="7" t="s">
        <v>5</v>
      </c>
      <c r="B446" s="7" t="s">
        <v>428</v>
      </c>
      <c r="C446" s="7" t="str">
        <f t="shared" si="1"/>
        <v>FEEL_SO_HAPPY_(B)</v>
      </c>
      <c r="D446" s="6"/>
    </row>
    <row r="447">
      <c r="A447" s="7" t="s">
        <v>3</v>
      </c>
      <c r="B447" s="7" t="s">
        <v>429</v>
      </c>
      <c r="C447" s="7" t="str">
        <f t="shared" si="1"/>
        <v>OUT OF THE CHUTE(B)</v>
      </c>
      <c r="D447" s="6"/>
    </row>
    <row r="448">
      <c r="A448" s="7" t="s">
        <v>3</v>
      </c>
      <c r="B448" s="7" t="s">
        <v>430</v>
      </c>
      <c r="C448" s="7" t="str">
        <f t="shared" si="1"/>
        <v>SHINE AS BRIGHT AS YOU(C)</v>
      </c>
      <c r="D448" s="6"/>
    </row>
    <row r="449">
      <c r="A449" s="7" t="s">
        <v>5</v>
      </c>
      <c r="B449" s="7" t="s">
        <v>431</v>
      </c>
      <c r="C449" s="7" t="str">
        <f t="shared" si="1"/>
        <v>LOVE WHAT YOURE WEARING(A)</v>
      </c>
      <c r="D449" s="6"/>
    </row>
    <row r="450">
      <c r="A450" s="7" t="s">
        <v>5</v>
      </c>
      <c r="B450" s="7" t="s">
        <v>432</v>
      </c>
      <c r="C450" s="7" t="str">
        <f t="shared" si="1"/>
        <v>BREAK THE SILENCE(A)</v>
      </c>
      <c r="D450" s="6"/>
    </row>
    <row r="451">
      <c r="A451" s="7" t="s">
        <v>3</v>
      </c>
      <c r="B451" s="7" t="s">
        <v>433</v>
      </c>
      <c r="C451" s="7" t="str">
        <f t="shared" si="1"/>
        <v>HAPPENSTANCE(B)</v>
      </c>
      <c r="D451" s="6"/>
    </row>
    <row r="452">
      <c r="A452" s="7" t="s">
        <v>5</v>
      </c>
      <c r="B452" s="7" t="s">
        <v>434</v>
      </c>
      <c r="C452" s="7" t="str">
        <f t="shared" si="1"/>
        <v>IT'S A BEAUTIFUL DAY(B)</v>
      </c>
      <c r="D452" s="6"/>
    </row>
    <row r="453">
      <c r="A453" s="7" t="s">
        <v>5</v>
      </c>
      <c r="B453" s="7" t="s">
        <v>435</v>
      </c>
      <c r="C453" s="7" t="str">
        <f t="shared" si="1"/>
        <v>I THINK I LIKE YOU(A)</v>
      </c>
      <c r="D453" s="6"/>
    </row>
    <row r="454">
      <c r="A454" s="7" t="s">
        <v>3</v>
      </c>
      <c r="B454" s="7" t="s">
        <v>436</v>
      </c>
      <c r="C454" s="7" t="str">
        <f t="shared" si="1"/>
        <v>CAN'T WAIT TO BE THERE(B)</v>
      </c>
      <c r="D454" s="6"/>
    </row>
    <row r="455">
      <c r="A455" s="7" t="s">
        <v>3</v>
      </c>
      <c r="B455" s="7" t="s">
        <v>42</v>
      </c>
      <c r="C455" s="7" t="str">
        <f t="shared" si="1"/>
        <v>DRIVETIME(B)</v>
      </c>
      <c r="D455" s="6"/>
    </row>
    <row r="456">
      <c r="A456" s="7" t="s">
        <v>5</v>
      </c>
      <c r="B456" s="7" t="s">
        <v>45</v>
      </c>
      <c r="C456" s="7" t="str">
        <f t="shared" si="1"/>
        <v>HOMEWARD BOUND(B)</v>
      </c>
      <c r="D456" s="6"/>
    </row>
    <row r="457">
      <c r="A457" s="7" t="s">
        <v>5</v>
      </c>
      <c r="B457" s="7" t="s">
        <v>40</v>
      </c>
      <c r="C457" s="7" t="str">
        <f t="shared" si="1"/>
        <v>IN BETWEEN(B)</v>
      </c>
      <c r="D457" s="6"/>
    </row>
    <row r="458">
      <c r="A458" s="7" t="s">
        <v>3</v>
      </c>
      <c r="B458" s="7" t="s">
        <v>437</v>
      </c>
      <c r="C458" s="7" t="str">
        <f t="shared" si="1"/>
        <v>JEWEL OF INDIA(B)</v>
      </c>
      <c r="D458" s="6"/>
    </row>
    <row r="459">
      <c r="A459" s="7" t="s">
        <v>3</v>
      </c>
      <c r="B459" s="7" t="s">
        <v>438</v>
      </c>
      <c r="C459" s="7" t="str">
        <f t="shared" si="1"/>
        <v>FOUNTAIN OF LIFE(B)</v>
      </c>
      <c r="D459" s="6"/>
    </row>
    <row r="460">
      <c r="A460" s="7" t="s">
        <v>5</v>
      </c>
      <c r="B460" s="7" t="s">
        <v>439</v>
      </c>
      <c r="C460" s="7" t="str">
        <f t="shared" si="1"/>
        <v>MISTS OF BOROBODUR(A)</v>
      </c>
      <c r="D460" s="6"/>
    </row>
    <row r="461">
      <c r="A461" s="7" t="s">
        <v>5</v>
      </c>
      <c r="B461" s="7" t="s">
        <v>87</v>
      </c>
      <c r="C461" s="7" t="str">
        <f t="shared" si="1"/>
        <v>SERENE VALLEYS(B)</v>
      </c>
      <c r="D461" s="6"/>
    </row>
    <row r="462">
      <c r="A462" s="7" t="s">
        <v>3</v>
      </c>
      <c r="B462" s="7" t="s">
        <v>440</v>
      </c>
      <c r="C462" s="7" t="str">
        <f t="shared" si="1"/>
        <v>HAPPY FACES</v>
      </c>
      <c r="D462" s="6"/>
    </row>
    <row r="463">
      <c r="A463" s="7" t="s">
        <v>3</v>
      </c>
      <c r="B463" s="7" t="s">
        <v>37</v>
      </c>
      <c r="C463" s="7" t="str">
        <f t="shared" si="1"/>
        <v>I KNOW YOU CAN DO IT(B)</v>
      </c>
      <c r="D463" s="6"/>
    </row>
    <row r="464">
      <c r="A464" s="7" t="s">
        <v>5</v>
      </c>
      <c r="B464" s="7" t="s">
        <v>39</v>
      </c>
      <c r="C464" s="7" t="str">
        <f t="shared" si="1"/>
        <v>BEST OF ME(B)</v>
      </c>
      <c r="D464" s="6"/>
    </row>
    <row r="465">
      <c r="A465" s="7" t="s">
        <v>5</v>
      </c>
      <c r="B465" s="7" t="s">
        <v>441</v>
      </c>
      <c r="C465" s="7" t="str">
        <f t="shared" si="1"/>
        <v>GHOST HUNTERS(A)</v>
      </c>
      <c r="D465" s="6"/>
    </row>
    <row r="466">
      <c r="A466" s="7" t="s">
        <v>3</v>
      </c>
      <c r="B466" s="7" t="s">
        <v>442</v>
      </c>
      <c r="C466" s="7" t="str">
        <f t="shared" si="1"/>
        <v>SECOND SIGHT(A)</v>
      </c>
      <c r="D466" s="6"/>
    </row>
    <row r="467">
      <c r="A467" s="7" t="s">
        <v>3</v>
      </c>
      <c r="B467" s="7" t="s">
        <v>443</v>
      </c>
      <c r="C467" s="7" t="str">
        <f t="shared" si="1"/>
        <v>STYLE GUIDE(A)</v>
      </c>
      <c r="D467" s="6"/>
    </row>
    <row r="468">
      <c r="A468" s="7" t="s">
        <v>5</v>
      </c>
      <c r="B468" s="7" t="s">
        <v>444</v>
      </c>
      <c r="C468" s="7" t="str">
        <f t="shared" si="1"/>
        <v>TIME TO DREAM(A)</v>
      </c>
      <c r="D468" s="6"/>
    </row>
    <row r="469">
      <c r="A469" s="7" t="s">
        <v>5</v>
      </c>
      <c r="B469" s="7" t="s">
        <v>445</v>
      </c>
      <c r="C469" s="7" t="str">
        <f t="shared" si="1"/>
        <v>WAKE-UP CALL(A)</v>
      </c>
      <c r="D469" s="6"/>
    </row>
    <row r="470">
      <c r="A470" s="7" t="s">
        <v>3</v>
      </c>
      <c r="B470" s="7" t="s">
        <v>446</v>
      </c>
      <c r="C470" s="7" t="str">
        <f t="shared" si="1"/>
        <v>NICE DAY OUT(A)</v>
      </c>
      <c r="D470" s="6"/>
    </row>
    <row r="471">
      <c r="A471" s="7" t="s">
        <v>3</v>
      </c>
      <c r="B471" s="7" t="s">
        <v>447</v>
      </c>
      <c r="C471" s="7" t="str">
        <f t="shared" si="1"/>
        <v>JUMPING(A)</v>
      </c>
      <c r="D471" s="6"/>
    </row>
    <row r="472">
      <c r="A472" s="7" t="s">
        <v>5</v>
      </c>
      <c r="B472" s="7" t="s">
        <v>448</v>
      </c>
      <c r="C472" s="7" t="str">
        <f t="shared" si="1"/>
        <v>FEELING RIGHT(A)</v>
      </c>
      <c r="D472" s="6"/>
    </row>
    <row r="473">
      <c r="A473" s="7" t="s">
        <v>5</v>
      </c>
      <c r="B473" s="7" t="s">
        <v>449</v>
      </c>
      <c r="C473" s="7" t="str">
        <f t="shared" si="1"/>
        <v>LOOSE ENDS(A)</v>
      </c>
      <c r="D473" s="6"/>
    </row>
    <row r="474">
      <c r="A474" s="7" t="s">
        <v>3</v>
      </c>
      <c r="B474" s="7" t="s">
        <v>450</v>
      </c>
      <c r="C474" s="7" t="str">
        <f t="shared" si="1"/>
        <v>THE HAPPY WHISTLER</v>
      </c>
      <c r="D474" s="6"/>
    </row>
    <row r="475">
      <c r="A475" s="7" t="s">
        <v>3</v>
      </c>
      <c r="B475" s="7" t="s">
        <v>451</v>
      </c>
      <c r="C475" s="7" t="str">
        <f t="shared" si="1"/>
        <v>KEEPING BUSY</v>
      </c>
      <c r="D475" s="6"/>
    </row>
    <row r="476">
      <c r="A476" s="7" t="s">
        <v>5</v>
      </c>
      <c r="B476" s="7" t="s">
        <v>452</v>
      </c>
      <c r="C476" s="7" t="str">
        <f t="shared" si="1"/>
        <v>SUNNY STROLLER</v>
      </c>
      <c r="D476" s="6"/>
    </row>
    <row r="477">
      <c r="A477" s="7" t="s">
        <v>5</v>
      </c>
      <c r="B477" s="7" t="s">
        <v>453</v>
      </c>
      <c r="C477" s="7" t="str">
        <f t="shared" si="1"/>
        <v>LITTLE MISS CHEEKY</v>
      </c>
      <c r="D477" s="6"/>
    </row>
    <row r="478">
      <c r="A478" s="5"/>
      <c r="B478" s="5"/>
      <c r="C478" s="5" t="str">
        <f t="shared" si="1"/>
        <v/>
      </c>
      <c r="D478" s="6"/>
    </row>
    <row r="479">
      <c r="A479" s="5"/>
      <c r="B479" s="5"/>
      <c r="C479" s="5" t="str">
        <f t="shared" si="1"/>
        <v/>
      </c>
      <c r="D479" s="6"/>
    </row>
    <row r="480">
      <c r="A480" s="7" t="s">
        <v>3</v>
      </c>
      <c r="B480" s="7" t="s">
        <v>454</v>
      </c>
      <c r="C480" s="7" t="str">
        <f t="shared" si="1"/>
        <v>WHEN I THINK OF YOU(D)</v>
      </c>
      <c r="D480" s="6"/>
    </row>
    <row r="481">
      <c r="A481" s="7" t="s">
        <v>3</v>
      </c>
      <c r="B481" s="7" t="s">
        <v>455</v>
      </c>
      <c r="C481" s="7" t="str">
        <f t="shared" si="1"/>
        <v>YES YES(C)</v>
      </c>
      <c r="D481" s="6"/>
    </row>
    <row r="482">
      <c r="A482" s="7" t="s">
        <v>5</v>
      </c>
      <c r="B482" s="7" t="s">
        <v>456</v>
      </c>
      <c r="C482" s="7" t="str">
        <f t="shared" si="1"/>
        <v>MY TIME TO SHINE(B)</v>
      </c>
      <c r="D482" s="6"/>
    </row>
    <row r="483">
      <c r="A483" s="7" t="s">
        <v>5</v>
      </c>
      <c r="B483" s="7" t="s">
        <v>457</v>
      </c>
      <c r="C483" s="7" t="str">
        <f t="shared" si="1"/>
        <v>FOREVER AND EVER(B)</v>
      </c>
      <c r="D483" s="6"/>
    </row>
    <row r="484">
      <c r="A484" s="7" t="s">
        <v>3</v>
      </c>
      <c r="B484" s="7" t="s">
        <v>458</v>
      </c>
      <c r="C484" s="7" t="str">
        <f t="shared" si="1"/>
        <v>PRETTY IN LOVE(C)</v>
      </c>
      <c r="D484" s="6"/>
    </row>
    <row r="485">
      <c r="A485" s="7" t="s">
        <v>5</v>
      </c>
      <c r="B485" s="7" t="s">
        <v>459</v>
      </c>
      <c r="C485" s="7" t="str">
        <f t="shared" si="1"/>
        <v>SUMMER RUNNER(B)</v>
      </c>
      <c r="D485" s="6"/>
    </row>
    <row r="486">
      <c r="A486" s="7" t="s">
        <v>5</v>
      </c>
      <c r="B486" s="7" t="s">
        <v>460</v>
      </c>
      <c r="C486" s="7" t="str">
        <f t="shared" si="1"/>
        <v>THE BEST THINGS(C)</v>
      </c>
      <c r="D486" s="6"/>
    </row>
    <row r="487">
      <c r="A487" s="7" t="s">
        <v>461</v>
      </c>
      <c r="B487" s="7" t="s">
        <v>462</v>
      </c>
      <c r="C487" s="7" t="str">
        <f t="shared" si="1"/>
        <v>I THINK I LIKE YOU(B)</v>
      </c>
      <c r="D487" s="6"/>
    </row>
    <row r="488">
      <c r="A488" s="7" t="s">
        <v>3</v>
      </c>
      <c r="B488" s="7" t="s">
        <v>463</v>
      </c>
      <c r="C488" s="7" t="str">
        <f t="shared" si="1"/>
        <v>FEELING TROPICAL(C)</v>
      </c>
      <c r="D488" s="6"/>
    </row>
    <row r="489">
      <c r="A489" s="7" t="s">
        <v>3</v>
      </c>
      <c r="B489" s="7" t="s">
        <v>464</v>
      </c>
      <c r="C489" s="7" t="str">
        <f t="shared" si="1"/>
        <v>STRANGER IN YOUR LAND(C)</v>
      </c>
      <c r="D489" s="6"/>
    </row>
    <row r="490">
      <c r="A490" s="7" t="s">
        <v>5</v>
      </c>
      <c r="B490" s="7" t="s">
        <v>465</v>
      </c>
      <c r="C490" s="7" t="str">
        <f t="shared" si="1"/>
        <v>YOU AND ME TONIGHT(A)</v>
      </c>
      <c r="D490" s="6"/>
    </row>
    <row r="491">
      <c r="A491" s="7" t="s">
        <v>5</v>
      </c>
      <c r="B491" s="7" t="s">
        <v>466</v>
      </c>
      <c r="C491" s="7" t="str">
        <f t="shared" si="1"/>
        <v>CAN'T STOP LOVING YOU(A)</v>
      </c>
      <c r="D491" s="6"/>
    </row>
    <row r="492">
      <c r="A492" s="7" t="s">
        <v>3</v>
      </c>
      <c r="B492" s="7" t="s">
        <v>467</v>
      </c>
      <c r="C492" s="7" t="str">
        <f t="shared" si="1"/>
        <v>BIG WEEKENDER(C)</v>
      </c>
      <c r="D492" s="6"/>
    </row>
    <row r="493">
      <c r="A493" s="7" t="s">
        <v>3</v>
      </c>
      <c r="B493" s="7" t="s">
        <v>282</v>
      </c>
      <c r="C493" s="7" t="str">
        <f t="shared" si="1"/>
        <v>PARTY FREAK(B)</v>
      </c>
      <c r="D493" s="6"/>
    </row>
    <row r="494">
      <c r="A494" s="7" t="s">
        <v>5</v>
      </c>
      <c r="B494" s="7" t="s">
        <v>468</v>
      </c>
      <c r="C494" s="7" t="str">
        <f t="shared" si="1"/>
        <v>MAGNETISED(B)</v>
      </c>
      <c r="D494" s="6"/>
    </row>
    <row r="495">
      <c r="A495" s="7" t="s">
        <v>5</v>
      </c>
      <c r="B495" s="7" t="s">
        <v>469</v>
      </c>
      <c r="C495" s="7" t="str">
        <f t="shared" si="1"/>
        <v>GO ALL NIGHT(C)</v>
      </c>
      <c r="D495" s="6"/>
    </row>
    <row r="496">
      <c r="A496" s="7" t="s">
        <v>3</v>
      </c>
      <c r="B496" s="7" t="s">
        <v>470</v>
      </c>
      <c r="C496" s="7" t="str">
        <f t="shared" si="1"/>
        <v>I'LL BE WITH YOU(B)</v>
      </c>
      <c r="D496" s="6"/>
    </row>
    <row r="497">
      <c r="A497" s="7" t="s">
        <v>3</v>
      </c>
      <c r="B497" s="7" t="s">
        <v>471</v>
      </c>
      <c r="C497" s="7" t="str">
        <f t="shared" si="1"/>
        <v>HOME IS YOU AND ME(B)</v>
      </c>
      <c r="D497" s="6"/>
    </row>
    <row r="498">
      <c r="A498" s="7" t="s">
        <v>5</v>
      </c>
      <c r="B498" s="7" t="s">
        <v>74</v>
      </c>
      <c r="C498" s="7" t="str">
        <f t="shared" si="1"/>
        <v>ROLLING HILLS(B)</v>
      </c>
      <c r="D498" s="6"/>
    </row>
    <row r="499">
      <c r="A499" s="7" t="s">
        <v>5</v>
      </c>
      <c r="B499" s="7" t="s">
        <v>472</v>
      </c>
      <c r="C499" s="7" t="str">
        <f t="shared" si="1"/>
        <v>WHEN WE ARE HAPPY(B)</v>
      </c>
      <c r="D499" s="6"/>
    </row>
    <row r="500">
      <c r="A500" s="7" t="s">
        <v>3</v>
      </c>
      <c r="B500" s="7" t="s">
        <v>31</v>
      </c>
      <c r="C500" s="7" t="str">
        <f t="shared" si="1"/>
        <v>RACE TO THE TOP(B)</v>
      </c>
      <c r="D500" s="6"/>
    </row>
    <row r="501">
      <c r="A501" s="7" t="s">
        <v>5</v>
      </c>
      <c r="B501" s="7" t="s">
        <v>362</v>
      </c>
      <c r="C501" s="7" t="str">
        <f t="shared" si="1"/>
        <v>CHASING BUTTERFLIES(B)</v>
      </c>
      <c r="D501" s="6"/>
    </row>
    <row r="502">
      <c r="A502" s="7" t="s">
        <v>5</v>
      </c>
      <c r="B502" s="7" t="s">
        <v>40</v>
      </c>
      <c r="C502" s="7" t="str">
        <f t="shared" si="1"/>
        <v>IN BETWEEN(B)</v>
      </c>
      <c r="D502" s="6"/>
    </row>
    <row r="503">
      <c r="A503" s="7" t="s">
        <v>3</v>
      </c>
      <c r="B503" s="7" t="s">
        <v>473</v>
      </c>
      <c r="C503" s="7" t="str">
        <f t="shared" si="1"/>
        <v>3 MINUTEN SOMMER(A)</v>
      </c>
      <c r="D503" s="6"/>
    </row>
    <row r="504">
      <c r="A504" s="7" t="s">
        <v>3</v>
      </c>
      <c r="B504" s="7" t="s">
        <v>474</v>
      </c>
      <c r="C504" s="7" t="str">
        <f t="shared" si="1"/>
        <v>DAS BESTE(B)</v>
      </c>
      <c r="D504" s="6"/>
    </row>
    <row r="505">
      <c r="A505" s="7" t="s">
        <v>5</v>
      </c>
      <c r="B505" s="7" t="s">
        <v>475</v>
      </c>
      <c r="C505" s="7" t="str">
        <f t="shared" si="1"/>
        <v>DIE GEILSTE NACHT DES LEBENS(A)</v>
      </c>
      <c r="D505" s="6"/>
    </row>
    <row r="506">
      <c r="A506" s="7" t="s">
        <v>5</v>
      </c>
      <c r="B506" s="7" t="s">
        <v>476</v>
      </c>
      <c r="C506" s="7" t="str">
        <f t="shared" si="1"/>
        <v>READY TO FLY(A)</v>
      </c>
      <c r="D506" s="6"/>
    </row>
    <row r="507">
      <c r="A507" s="7" t="s">
        <v>3</v>
      </c>
      <c r="B507" s="7" t="s">
        <v>477</v>
      </c>
      <c r="C507" s="7" t="str">
        <f t="shared" si="1"/>
        <v>CLEARER_2(B)</v>
      </c>
      <c r="D507" s="6"/>
    </row>
    <row r="508">
      <c r="A508" s="7" t="s">
        <v>3</v>
      </c>
      <c r="B508" s="7" t="s">
        <v>478</v>
      </c>
      <c r="C508" s="7" t="str">
        <f t="shared" si="1"/>
        <v>SUNSHINE MORNING (A)</v>
      </c>
      <c r="D508" s="6"/>
    </row>
    <row r="509">
      <c r="A509" s="7" t="s">
        <v>5</v>
      </c>
      <c r="B509" s="7" t="s">
        <v>45</v>
      </c>
      <c r="C509" s="7" t="str">
        <f t="shared" si="1"/>
        <v>HOMEWARD BOUND(B)</v>
      </c>
      <c r="D509" s="6"/>
    </row>
    <row r="510">
      <c r="A510" s="7" t="s">
        <v>5</v>
      </c>
      <c r="B510" s="7" t="s">
        <v>56</v>
      </c>
      <c r="C510" s="7" t="str">
        <f t="shared" si="1"/>
        <v>CYCLE (A)</v>
      </c>
      <c r="D510" s="6"/>
    </row>
    <row r="511">
      <c r="A511" s="5"/>
      <c r="B511" s="5"/>
      <c r="C511" s="5" t="str">
        <f t="shared" si="1"/>
        <v/>
      </c>
      <c r="D511" s="6"/>
    </row>
    <row r="512">
      <c r="A512" s="5"/>
      <c r="B512" s="5"/>
      <c r="C512" s="5" t="str">
        <f t="shared" si="1"/>
        <v/>
      </c>
      <c r="D512" s="6"/>
    </row>
    <row r="513">
      <c r="A513" s="7" t="s">
        <v>3</v>
      </c>
      <c r="B513" s="7" t="s">
        <v>104</v>
      </c>
      <c r="C513" s="7" t="str">
        <f t="shared" si="1"/>
        <v>STARS AT NIGHT(B)</v>
      </c>
      <c r="D513" s="6"/>
    </row>
    <row r="514">
      <c r="A514" s="7" t="s">
        <v>5</v>
      </c>
      <c r="B514" s="7" t="s">
        <v>479</v>
      </c>
      <c r="C514" s="7" t="str">
        <f t="shared" si="1"/>
        <v>LUCKS ON SIDE(A)</v>
      </c>
      <c r="D514" s="6"/>
    </row>
    <row r="515">
      <c r="A515" s="7" t="s">
        <v>5</v>
      </c>
      <c r="B515" s="7" t="s">
        <v>480</v>
      </c>
      <c r="C515" s="7" t="str">
        <f t="shared" si="1"/>
        <v>SIREN CALLIN(B)(30)</v>
      </c>
      <c r="D515" s="6"/>
    </row>
    <row r="516">
      <c r="A516" s="7" t="s">
        <v>3</v>
      </c>
      <c r="B516" s="7" t="s">
        <v>481</v>
      </c>
      <c r="C516" s="7" t="str">
        <f t="shared" si="1"/>
        <v>TENNESSEE TWO-STEP(B)</v>
      </c>
      <c r="D516" s="6"/>
    </row>
    <row r="517">
      <c r="A517" s="7" t="s">
        <v>3</v>
      </c>
      <c r="B517" s="7" t="s">
        <v>482</v>
      </c>
      <c r="C517" s="7" t="str">
        <f t="shared" si="1"/>
        <v>DRINK_N' DANCE(A)</v>
      </c>
      <c r="D517" s="6"/>
    </row>
    <row r="518">
      <c r="A518" s="7" t="s">
        <v>5</v>
      </c>
      <c r="B518" s="7" t="s">
        <v>483</v>
      </c>
      <c r="C518" s="7" t="str">
        <f t="shared" si="1"/>
        <v>RIVERBOAT SONG</v>
      </c>
      <c r="D518" s="6"/>
    </row>
    <row r="519">
      <c r="A519" s="7" t="s">
        <v>5</v>
      </c>
      <c r="B519" s="7" t="s">
        <v>484</v>
      </c>
      <c r="C519" s="7" t="str">
        <f t="shared" si="1"/>
        <v>ROLLING HILLS</v>
      </c>
      <c r="D519" s="6"/>
    </row>
    <row r="520">
      <c r="A520" s="5"/>
      <c r="B520" s="5"/>
      <c r="C520" s="5" t="str">
        <f t="shared" si="1"/>
        <v/>
      </c>
      <c r="D520" s="6"/>
    </row>
    <row r="521">
      <c r="A521" s="5"/>
      <c r="B521" s="5"/>
      <c r="C521" s="5" t="str">
        <f t="shared" si="1"/>
        <v/>
      </c>
      <c r="D521" s="6"/>
    </row>
    <row r="522">
      <c r="A522" s="7" t="s">
        <v>3</v>
      </c>
      <c r="B522" s="7" t="s">
        <v>485</v>
      </c>
      <c r="C522" s="7" t="str">
        <f t="shared" si="1"/>
        <v>LIVING PLUS(A)(2)</v>
      </c>
      <c r="D522" s="6"/>
    </row>
    <row r="523">
      <c r="A523" s="7" t="s">
        <v>3</v>
      </c>
      <c r="B523" s="7" t="s">
        <v>486</v>
      </c>
      <c r="C523" s="7" t="str">
        <f t="shared" si="1"/>
        <v>HEAVENLY(A)(2)</v>
      </c>
      <c r="D523" s="6"/>
    </row>
    <row r="524">
      <c r="A524" s="7" t="s">
        <v>5</v>
      </c>
      <c r="B524" s="7" t="s">
        <v>487</v>
      </c>
      <c r="C524" s="7" t="str">
        <f t="shared" si="1"/>
        <v>FEELING FREE(60)</v>
      </c>
      <c r="D524" s="6"/>
    </row>
    <row r="525">
      <c r="A525" s="7" t="s">
        <v>5</v>
      </c>
      <c r="B525" s="7" t="s">
        <v>488</v>
      </c>
      <c r="C525" s="7" t="str">
        <f t="shared" si="1"/>
        <v>STARGAZER(A) 2</v>
      </c>
      <c r="D525" s="6"/>
    </row>
    <row r="526">
      <c r="A526" s="7" t="s">
        <v>3</v>
      </c>
      <c r="B526" s="7" t="s">
        <v>364</v>
      </c>
      <c r="C526" s="7" t="str">
        <f t="shared" si="1"/>
        <v>TO THE COAST(B)</v>
      </c>
      <c r="D526" s="6"/>
    </row>
    <row r="527">
      <c r="A527" s="7" t="s">
        <v>3</v>
      </c>
      <c r="B527" s="7" t="s">
        <v>490</v>
      </c>
      <c r="C527" s="7" t="str">
        <f t="shared" si="1"/>
        <v>RIDING_THE_RAILROAD_(B)</v>
      </c>
      <c r="D527" s="6"/>
    </row>
    <row r="528">
      <c r="A528" s="7" t="s">
        <v>5</v>
      </c>
      <c r="B528" s="7" t="s">
        <v>365</v>
      </c>
      <c r="C528" s="7" t="str">
        <f t="shared" si="1"/>
        <v>THE WAY TO ZUMA(A)</v>
      </c>
      <c r="D528" s="6"/>
    </row>
    <row r="529">
      <c r="A529" s="7" t="s">
        <v>5</v>
      </c>
      <c r="B529" s="7" t="s">
        <v>491</v>
      </c>
      <c r="C529" s="7" t="str">
        <f t="shared" si="1"/>
        <v>TRAVELLING EASY B(B)</v>
      </c>
      <c r="D529" s="6"/>
    </row>
    <row r="530">
      <c r="A530" s="7" t="s">
        <v>3</v>
      </c>
      <c r="B530" s="7" t="s">
        <v>493</v>
      </c>
      <c r="C530" s="7" t="str">
        <f t="shared" si="1"/>
        <v>BRIGHT NEW DAY (B)</v>
      </c>
      <c r="D530" s="6"/>
    </row>
    <row r="531">
      <c r="A531" s="7" t="s">
        <v>5</v>
      </c>
      <c r="B531" s="7" t="s">
        <v>495</v>
      </c>
      <c r="C531" s="7" t="str">
        <f t="shared" si="1"/>
        <v>TIME TO DREAM (C)</v>
      </c>
      <c r="D531" s="6"/>
    </row>
    <row r="532">
      <c r="A532" s="7" t="s">
        <v>3</v>
      </c>
      <c r="B532" s="7" t="s">
        <v>496</v>
      </c>
      <c r="C532" s="7" t="str">
        <f t="shared" si="1"/>
        <v>ONE_KISS_AWAY_(B)</v>
      </c>
      <c r="D532" s="6"/>
    </row>
    <row r="533">
      <c r="A533" s="7" t="s">
        <v>3</v>
      </c>
      <c r="B533" s="7" t="s">
        <v>484</v>
      </c>
      <c r="C533" s="7" t="str">
        <f t="shared" si="1"/>
        <v>ROLLING HILLS</v>
      </c>
      <c r="D533" s="6"/>
    </row>
    <row r="534">
      <c r="A534" s="7" t="s">
        <v>5</v>
      </c>
      <c r="B534" s="7" t="s">
        <v>324</v>
      </c>
      <c r="C534" s="7" t="str">
        <f t="shared" si="1"/>
        <v>GEORGIA PEACH(B)</v>
      </c>
      <c r="D534" s="6"/>
    </row>
    <row r="535">
      <c r="A535" s="7" t="s">
        <v>5</v>
      </c>
      <c r="B535" s="7" t="s">
        <v>483</v>
      </c>
      <c r="C535" s="7" t="str">
        <f t="shared" si="1"/>
        <v>RIVERBOAT SONG</v>
      </c>
      <c r="D535" s="6"/>
    </row>
    <row r="536">
      <c r="A536" s="10" t="s">
        <v>3</v>
      </c>
      <c r="B536" s="10" t="s">
        <v>497</v>
      </c>
      <c r="C536" s="10" t="str">
        <f t="shared" si="1"/>
        <v>3_MINUTEN SOMMER(C)</v>
      </c>
      <c r="D536" s="6"/>
    </row>
    <row r="537">
      <c r="A537" s="10" t="s">
        <v>5</v>
      </c>
      <c r="B537" s="10" t="s">
        <v>498</v>
      </c>
      <c r="C537" s="10" t="str">
        <f t="shared" si="1"/>
        <v>LEB'_(B)</v>
      </c>
      <c r="D537" s="6"/>
    </row>
    <row r="538">
      <c r="A538" s="10" t="s">
        <v>3</v>
      </c>
      <c r="B538" s="10" t="s">
        <v>499</v>
      </c>
      <c r="C538" s="10" t="str">
        <f t="shared" si="1"/>
        <v>GROOVE MATRIX</v>
      </c>
      <c r="D538" s="6"/>
    </row>
    <row r="539">
      <c r="A539" s="10" t="s">
        <v>5</v>
      </c>
      <c r="B539" s="10" t="s">
        <v>500</v>
      </c>
      <c r="C539" s="10" t="str">
        <f t="shared" si="1"/>
        <v>SHIFING SANDS (A)</v>
      </c>
      <c r="D539" s="6"/>
    </row>
    <row r="540">
      <c r="A540" s="7" t="s">
        <v>3</v>
      </c>
      <c r="B540" s="7" t="s">
        <v>463</v>
      </c>
      <c r="C540" s="7" t="str">
        <f t="shared" si="1"/>
        <v>FEELING TROPICAL(C)</v>
      </c>
      <c r="D540" s="6"/>
    </row>
    <row r="541">
      <c r="A541" s="7" t="s">
        <v>3</v>
      </c>
      <c r="B541" s="7" t="s">
        <v>501</v>
      </c>
      <c r="C541" s="7" t="str">
        <f t="shared" si="1"/>
        <v>HOLDIN ON(A)</v>
      </c>
      <c r="D541" s="6"/>
    </row>
    <row r="542">
      <c r="A542" s="7" t="s">
        <v>5</v>
      </c>
      <c r="B542" s="7" t="s">
        <v>502</v>
      </c>
      <c r="C542" s="7" t="str">
        <f t="shared" si="1"/>
        <v>FALL IN LOVE AGAIN(A)</v>
      </c>
      <c r="D542" s="6"/>
    </row>
    <row r="543">
      <c r="A543" s="7" t="s">
        <v>5</v>
      </c>
      <c r="B543" s="7" t="s">
        <v>503</v>
      </c>
      <c r="C543" s="7" t="str">
        <f t="shared" si="1"/>
        <v>EMBRACE(A)</v>
      </c>
      <c r="D543" s="6"/>
    </row>
    <row r="544">
      <c r="A544" s="7" t="s">
        <v>3</v>
      </c>
      <c r="B544" s="7" t="s">
        <v>504</v>
      </c>
      <c r="C544" s="7" t="str">
        <f t="shared" si="1"/>
        <v>JAGGED EDGE(B)</v>
      </c>
      <c r="D544" s="6"/>
    </row>
    <row r="545">
      <c r="A545" s="7" t="s">
        <v>3</v>
      </c>
      <c r="B545" s="7" t="s">
        <v>505</v>
      </c>
      <c r="C545" s="7" t="str">
        <f t="shared" si="1"/>
        <v>THREE OF A KIND(B)</v>
      </c>
      <c r="D545" s="6"/>
    </row>
    <row r="546">
      <c r="A546" s="7" t="s">
        <v>5</v>
      </c>
      <c r="B546" s="7" t="s">
        <v>506</v>
      </c>
      <c r="C546" s="7" t="str">
        <f t="shared" si="1"/>
        <v>SOMETIMES(A)</v>
      </c>
      <c r="D546" s="6"/>
    </row>
    <row r="547">
      <c r="A547" s="7" t="s">
        <v>5</v>
      </c>
      <c r="B547" s="7" t="s">
        <v>507</v>
      </c>
      <c r="C547" s="7" t="str">
        <f t="shared" si="1"/>
        <v>CALL IT A DAY(B)</v>
      </c>
      <c r="D547" s="6"/>
    </row>
    <row r="548">
      <c r="A548" s="7" t="s">
        <v>3</v>
      </c>
      <c r="B548" s="7" t="s">
        <v>508</v>
      </c>
      <c r="C548" s="7" t="str">
        <f t="shared" si="1"/>
        <v>FINISH LINE</v>
      </c>
      <c r="D548" s="6"/>
    </row>
    <row r="549">
      <c r="A549" s="7" t="s">
        <v>3</v>
      </c>
      <c r="B549" s="7" t="s">
        <v>509</v>
      </c>
      <c r="C549" s="7" t="str">
        <f t="shared" si="1"/>
        <v>UNDER THE LIGHTS(B)</v>
      </c>
      <c r="D549" s="6"/>
    </row>
    <row r="550">
      <c r="A550" s="7" t="s">
        <v>5</v>
      </c>
      <c r="B550" s="7" t="s">
        <v>510</v>
      </c>
      <c r="C550" s="7" t="str">
        <f t="shared" si="1"/>
        <v>THIS LIFE WE'RE WAITING FOR(A)</v>
      </c>
      <c r="D550" s="6"/>
    </row>
    <row r="551">
      <c r="A551" s="7" t="s">
        <v>5</v>
      </c>
      <c r="B551" s="7" t="s">
        <v>511</v>
      </c>
      <c r="C551" s="7" t="str">
        <f t="shared" si="1"/>
        <v>CRAZY CONFIDENT(A)</v>
      </c>
      <c r="D551" s="6"/>
    </row>
    <row r="552">
      <c r="A552" s="7" t="s">
        <v>3</v>
      </c>
      <c r="B552" s="7" t="s">
        <v>512</v>
      </c>
      <c r="C552" s="7" t="str">
        <f t="shared" si="1"/>
        <v>BABABABA(B)</v>
      </c>
      <c r="D552" s="6"/>
    </row>
    <row r="553">
      <c r="A553" s="7" t="s">
        <v>5</v>
      </c>
      <c r="B553" s="7" t="s">
        <v>513</v>
      </c>
      <c r="C553" s="7" t="str">
        <f t="shared" si="1"/>
        <v>GO GO GO(A)</v>
      </c>
      <c r="D553" s="6"/>
    </row>
    <row r="554">
      <c r="A554" s="7" t="s">
        <v>5</v>
      </c>
      <c r="B554" s="7" t="s">
        <v>514</v>
      </c>
      <c r="C554" s="7" t="str">
        <f t="shared" si="1"/>
        <v>SCAT HAPPY(C)</v>
      </c>
      <c r="D554" s="6"/>
    </row>
    <row r="555">
      <c r="A555" s="7" t="s">
        <v>5</v>
      </c>
      <c r="B555" s="7" t="s">
        <v>515</v>
      </c>
      <c r="C555" s="7" t="str">
        <f t="shared" si="1"/>
        <v>SUGAR PIE(A)</v>
      </c>
      <c r="D555" s="6"/>
    </row>
    <row r="556">
      <c r="A556" s="7" t="s">
        <v>3</v>
      </c>
      <c r="B556" s="7" t="s">
        <v>516</v>
      </c>
      <c r="C556" s="7" t="str">
        <f t="shared" si="1"/>
        <v>REVITALIZE (A)</v>
      </c>
      <c r="D556" s="6"/>
    </row>
    <row r="557">
      <c r="A557" s="7" t="s">
        <v>3</v>
      </c>
      <c r="B557" s="7" t="s">
        <v>517</v>
      </c>
      <c r="C557" s="7" t="str">
        <f t="shared" si="1"/>
        <v>SUNSHINE STREET (B)</v>
      </c>
      <c r="D557" s="6"/>
    </row>
    <row r="558">
      <c r="A558" s="7" t="s">
        <v>5</v>
      </c>
      <c r="B558" s="7" t="s">
        <v>518</v>
      </c>
      <c r="C558" s="7" t="str">
        <f t="shared" si="1"/>
        <v>KANGAROO_(B)</v>
      </c>
      <c r="D558" s="6"/>
    </row>
    <row r="559">
      <c r="A559" s="7" t="s">
        <v>5</v>
      </c>
      <c r="B559" s="7" t="s">
        <v>379</v>
      </c>
      <c r="C559" s="7" t="str">
        <f t="shared" si="1"/>
        <v>RISING TO THE CHALLENGE(B)</v>
      </c>
      <c r="D559" s="6"/>
    </row>
    <row r="560">
      <c r="A560" s="7" t="s">
        <v>3</v>
      </c>
      <c r="B560" s="7" t="s">
        <v>519</v>
      </c>
      <c r="C560" s="7" t="str">
        <f t="shared" si="1"/>
        <v>HOP SKIP AND JUMP(A)</v>
      </c>
      <c r="D560" s="6"/>
    </row>
    <row r="561">
      <c r="A561" s="7" t="s">
        <v>3</v>
      </c>
      <c r="B561" s="7" t="s">
        <v>520</v>
      </c>
      <c r="C561" s="7" t="str">
        <f t="shared" si="1"/>
        <v>CARTWHEELING(A)</v>
      </c>
      <c r="D561" s="6"/>
    </row>
    <row r="562">
      <c r="A562" s="7" t="s">
        <v>5</v>
      </c>
      <c r="B562" s="7" t="s">
        <v>521</v>
      </c>
      <c r="C562" s="7" t="str">
        <f t="shared" si="1"/>
        <v>IT'S A BRAUTIFUL DAY(A)(1)</v>
      </c>
      <c r="D562" s="6"/>
    </row>
    <row r="563">
      <c r="A563" s="7" t="s">
        <v>5</v>
      </c>
      <c r="B563" s="7" t="s">
        <v>522</v>
      </c>
      <c r="C563" s="7" t="str">
        <f t="shared" si="1"/>
        <v>IT'S A BRAUTIFUL DAY(A)(2)</v>
      </c>
      <c r="D563" s="6"/>
    </row>
    <row r="564">
      <c r="A564" s="7" t="s">
        <v>5</v>
      </c>
      <c r="B564" s="7" t="s">
        <v>523</v>
      </c>
      <c r="C564" s="7" t="str">
        <f t="shared" si="1"/>
        <v>DESIRE (A)</v>
      </c>
      <c r="D564" s="6"/>
    </row>
    <row r="565">
      <c r="A565" s="7" t="s">
        <v>524</v>
      </c>
      <c r="B565" s="7" t="s">
        <v>525</v>
      </c>
      <c r="C565" s="7" t="str">
        <f t="shared" si="1"/>
        <v>SMALL VICTORIES(A)</v>
      </c>
      <c r="D565" s="6"/>
    </row>
    <row r="566">
      <c r="A566" s="10" t="s">
        <v>3</v>
      </c>
      <c r="B566" s="10" t="s">
        <v>344</v>
      </c>
      <c r="C566" s="10" t="str">
        <f t="shared" si="1"/>
        <v>GO ALL NIGHT(B)</v>
      </c>
      <c r="D566" s="6"/>
    </row>
    <row r="567">
      <c r="A567" s="10" t="s">
        <v>5</v>
      </c>
      <c r="B567" s="10" t="s">
        <v>526</v>
      </c>
      <c r="C567" s="10" t="str">
        <f t="shared" si="1"/>
        <v>SUNSET HIGH(B)</v>
      </c>
      <c r="D567" s="6"/>
    </row>
    <row r="568">
      <c r="A568" s="10" t="s">
        <v>3</v>
      </c>
      <c r="B568" s="10" t="s">
        <v>527</v>
      </c>
      <c r="C568" s="10" t="str">
        <f t="shared" si="1"/>
        <v>PSTCHIC(C)</v>
      </c>
      <c r="D568" s="6"/>
    </row>
    <row r="569">
      <c r="A569" s="10" t="s">
        <v>5</v>
      </c>
      <c r="B569" s="10" t="s">
        <v>528</v>
      </c>
      <c r="C569" s="10" t="str">
        <f t="shared" si="1"/>
        <v>SHINE A LIGHT ON ME(A)</v>
      </c>
      <c r="D569" s="6"/>
    </row>
    <row r="570">
      <c r="A570" s="7" t="s">
        <v>3</v>
      </c>
      <c r="B570" s="7" t="s">
        <v>529</v>
      </c>
      <c r="C570" s="7" t="str">
        <f t="shared" si="1"/>
        <v>BACK ON TIO(A)</v>
      </c>
      <c r="D570" s="6"/>
    </row>
    <row r="571">
      <c r="A571" s="7" t="s">
        <v>3</v>
      </c>
      <c r="B571" s="7" t="s">
        <v>530</v>
      </c>
      <c r="C571" s="7" t="str">
        <f t="shared" si="1"/>
        <v>LOW LIGHT(A)</v>
      </c>
      <c r="D571" s="6"/>
    </row>
    <row r="572">
      <c r="A572" s="7" t="s">
        <v>5</v>
      </c>
      <c r="B572" s="7" t="s">
        <v>531</v>
      </c>
      <c r="C572" s="7" t="str">
        <f t="shared" si="1"/>
        <v>RELOADED(A)</v>
      </c>
      <c r="D572" s="6"/>
    </row>
    <row r="573">
      <c r="A573" s="7" t="s">
        <v>5</v>
      </c>
      <c r="B573" s="7" t="s">
        <v>532</v>
      </c>
      <c r="C573" s="7" t="str">
        <f t="shared" si="1"/>
        <v>ON POINT(A)</v>
      </c>
      <c r="D573" s="6"/>
    </row>
    <row r="574">
      <c r="A574" s="7" t="s">
        <v>5</v>
      </c>
      <c r="B574" s="7" t="s">
        <v>533</v>
      </c>
      <c r="C574" s="7" t="str">
        <f t="shared" si="1"/>
        <v>NEVER STOP(A)</v>
      </c>
      <c r="D574" s="6"/>
    </row>
    <row r="575">
      <c r="A575" s="7" t="s">
        <v>3</v>
      </c>
      <c r="B575" s="7" t="s">
        <v>534</v>
      </c>
      <c r="C575" s="7" t="str">
        <f t="shared" si="1"/>
        <v>BEAT_OF_MY_HEART_(B)</v>
      </c>
      <c r="D575" s="6"/>
    </row>
    <row r="576">
      <c r="A576" s="7" t="s">
        <v>5</v>
      </c>
      <c r="B576" s="7" t="s">
        <v>535</v>
      </c>
      <c r="C576" s="7" t="str">
        <f t="shared" si="1"/>
        <v>THIS LIFE WE'RE WAITNG FOR</v>
      </c>
      <c r="D576" s="6"/>
    </row>
    <row r="577">
      <c r="A577" s="7" t="s">
        <v>5</v>
      </c>
      <c r="B577" s="7" t="s">
        <v>536</v>
      </c>
      <c r="C577" s="7" t="str">
        <f t="shared" si="1"/>
        <v>FEEL THE FORCE</v>
      </c>
      <c r="D577" s="6"/>
    </row>
    <row r="578">
      <c r="A578" s="7" t="s">
        <v>537</v>
      </c>
      <c r="B578" s="7" t="s">
        <v>538</v>
      </c>
      <c r="C578" s="7" t="str">
        <f t="shared" si="1"/>
        <v>GET_IT_RIGHT_(B)</v>
      </c>
      <c r="D578" s="6"/>
    </row>
    <row r="579">
      <c r="A579" s="10" t="s">
        <v>3</v>
      </c>
      <c r="B579" s="10" t="s">
        <v>539</v>
      </c>
      <c r="C579" s="10" t="str">
        <f t="shared" si="1"/>
        <v>ENDLESS DRIVE(A)</v>
      </c>
      <c r="D579" s="6"/>
    </row>
    <row r="580">
      <c r="A580" s="10" t="s">
        <v>5</v>
      </c>
      <c r="B580" s="10" t="s">
        <v>540</v>
      </c>
      <c r="C580" s="10" t="str">
        <f t="shared" si="1"/>
        <v>FEEL THAT VIBE(A)</v>
      </c>
      <c r="D580" s="6"/>
    </row>
    <row r="581">
      <c r="A581" s="10" t="s">
        <v>3</v>
      </c>
      <c r="B581" s="10" t="s">
        <v>541</v>
      </c>
      <c r="C581" s="10" t="str">
        <f t="shared" si="1"/>
        <v>SMILE BABY (B)_2</v>
      </c>
      <c r="D581" s="6"/>
    </row>
    <row r="582">
      <c r="A582" s="10" t="s">
        <v>5</v>
      </c>
      <c r="B582" s="10" t="s">
        <v>542</v>
      </c>
      <c r="C582" s="10" t="str">
        <f t="shared" si="1"/>
        <v>OUT ON THE TOWN INSTRUMENTAL</v>
      </c>
      <c r="D582" s="6"/>
    </row>
    <row r="583">
      <c r="A583" s="10" t="s">
        <v>524</v>
      </c>
      <c r="B583" s="10" t="s">
        <v>543</v>
      </c>
      <c r="C583" s="10" t="str">
        <f t="shared" si="1"/>
        <v>SMILE BABY (B)</v>
      </c>
      <c r="D583" s="6"/>
    </row>
    <row r="584">
      <c r="A584" s="10" t="s">
        <v>544</v>
      </c>
      <c r="B584" s="10" t="s">
        <v>545</v>
      </c>
      <c r="C584" s="10" t="str">
        <f t="shared" si="1"/>
        <v>SUMMER'S KISS (B)</v>
      </c>
      <c r="D584" s="6"/>
    </row>
    <row r="585">
      <c r="A585" s="13" t="s">
        <v>546</v>
      </c>
      <c r="B585" s="10" t="s">
        <v>1027</v>
      </c>
      <c r="C585" s="10" t="str">
        <f t="shared" si="1"/>
        <v>SO SPECIAL(B)</v>
      </c>
      <c r="D585" s="6"/>
    </row>
    <row r="586">
      <c r="A586" s="13" t="s">
        <v>548</v>
      </c>
      <c r="B586" s="10" t="s">
        <v>1028</v>
      </c>
      <c r="C586" s="10" t="str">
        <f t="shared" si="1"/>
        <v>LOOK OUT I'M COMING(B)</v>
      </c>
      <c r="D586" s="6"/>
    </row>
    <row r="587">
      <c r="A587" s="13" t="s">
        <v>546</v>
      </c>
      <c r="B587" s="10" t="s">
        <v>1027</v>
      </c>
      <c r="C587" s="10" t="str">
        <f t="shared" si="1"/>
        <v>SO SPECIAL(B)</v>
      </c>
      <c r="D587" s="6"/>
    </row>
    <row r="588">
      <c r="A588" s="13" t="s">
        <v>548</v>
      </c>
      <c r="B588" s="10" t="s">
        <v>1029</v>
      </c>
      <c r="C588" s="10" t="str">
        <f t="shared" si="1"/>
        <v>LOOK OUT I'M COMING(A)</v>
      </c>
      <c r="D588" s="6"/>
    </row>
    <row r="589">
      <c r="A589" s="13" t="s">
        <v>546</v>
      </c>
      <c r="B589" s="10" t="s">
        <v>1030</v>
      </c>
      <c r="C589" s="10" t="str">
        <f t="shared" si="1"/>
        <v>ON THE MONEY</v>
      </c>
      <c r="D589" s="6"/>
    </row>
    <row r="590">
      <c r="A590" s="13" t="s">
        <v>548</v>
      </c>
      <c r="B590" s="10" t="s">
        <v>1031</v>
      </c>
      <c r="C590" s="10" t="str">
        <f t="shared" si="1"/>
        <v>UP IN THE STARS_1</v>
      </c>
      <c r="D590" s="6"/>
    </row>
    <row r="591">
      <c r="A591" s="13" t="s">
        <v>553</v>
      </c>
      <c r="B591" s="10" t="s">
        <v>1032</v>
      </c>
      <c r="C591" s="10" t="str">
        <f t="shared" si="1"/>
        <v>UP IN THE STARS_2</v>
      </c>
      <c r="D591" s="6"/>
    </row>
    <row r="592">
      <c r="A592" s="13" t="s">
        <v>546</v>
      </c>
      <c r="B592" s="10" t="s">
        <v>1027</v>
      </c>
      <c r="C592" s="10" t="str">
        <f t="shared" si="1"/>
        <v>SO SPECIAL(B)</v>
      </c>
      <c r="D592" s="6"/>
    </row>
    <row r="593">
      <c r="A593" s="13" t="s">
        <v>548</v>
      </c>
      <c r="B593" s="10" t="s">
        <v>1029</v>
      </c>
      <c r="C593" s="10" t="str">
        <f t="shared" si="1"/>
        <v>LOOK OUT I'M COMING(A)</v>
      </c>
      <c r="D593" s="6"/>
    </row>
    <row r="594">
      <c r="A594" s="7" t="s">
        <v>3</v>
      </c>
      <c r="B594" s="7" t="s">
        <v>555</v>
      </c>
      <c r="C594" s="7" t="str">
        <f t="shared" si="1"/>
        <v>MALIBU(B)</v>
      </c>
      <c r="D594" s="6"/>
    </row>
    <row r="595">
      <c r="A595" s="7" t="s">
        <v>3</v>
      </c>
      <c r="B595" s="7" t="s">
        <v>556</v>
      </c>
      <c r="C595" s="7" t="str">
        <f t="shared" si="1"/>
        <v>ICH SAUFE(B)</v>
      </c>
      <c r="D595" s="6"/>
    </row>
    <row r="596">
      <c r="A596" s="7" t="s">
        <v>5</v>
      </c>
      <c r="B596" s="7" t="s">
        <v>557</v>
      </c>
      <c r="C596" s="7" t="str">
        <f t="shared" si="1"/>
        <v>DU BIST NUR SCHARF AUF MEINEN KRPER(B)</v>
      </c>
      <c r="D596" s="6"/>
    </row>
    <row r="597">
      <c r="A597" s="7" t="s">
        <v>5</v>
      </c>
      <c r="B597" s="7" t="s">
        <v>392</v>
      </c>
      <c r="C597" s="7" t="str">
        <f t="shared" si="1"/>
        <v>MOVE IT (B)</v>
      </c>
      <c r="D597" s="6"/>
    </row>
    <row r="598">
      <c r="A598" s="7" t="s">
        <v>3</v>
      </c>
      <c r="B598" s="7" t="s">
        <v>558</v>
      </c>
      <c r="C598" s="7" t="str">
        <f t="shared" si="1"/>
        <v>WE'RE MOVING(B)</v>
      </c>
      <c r="D598" s="6"/>
    </row>
    <row r="599">
      <c r="A599" s="7" t="s">
        <v>5</v>
      </c>
      <c r="B599" s="7" t="s">
        <v>559</v>
      </c>
      <c r="C599" s="7" t="str">
        <f t="shared" si="1"/>
        <v>YOUR SIDE(B)</v>
      </c>
      <c r="D599" s="6"/>
    </row>
    <row r="600">
      <c r="A600" s="7" t="s">
        <v>5</v>
      </c>
      <c r="B600" s="7" t="s">
        <v>560</v>
      </c>
      <c r="C600" s="7" t="str">
        <f t="shared" si="1"/>
        <v>MOLECULAR BEAUTY(A)</v>
      </c>
      <c r="D600" s="6"/>
    </row>
    <row r="601">
      <c r="A601" s="7" t="s">
        <v>3</v>
      </c>
      <c r="B601" s="7" t="s">
        <v>561</v>
      </c>
      <c r="C601" s="7" t="str">
        <f t="shared" si="1"/>
        <v>SOFT AERIAL</v>
      </c>
      <c r="D601" s="6"/>
    </row>
    <row r="602">
      <c r="A602" s="7" t="s">
        <v>5</v>
      </c>
      <c r="B602" s="7" t="s">
        <v>562</v>
      </c>
      <c r="C602" s="7" t="str">
        <f t="shared" si="1"/>
        <v>SPACE AND TIMES(B)</v>
      </c>
      <c r="D602" s="6"/>
    </row>
    <row r="603">
      <c r="A603" s="7" t="s">
        <v>5</v>
      </c>
      <c r="B603" s="7" t="s">
        <v>563</v>
      </c>
      <c r="C603" s="7" t="str">
        <f t="shared" si="1"/>
        <v>DISSOLVING PICTURES</v>
      </c>
      <c r="D603" s="6"/>
    </row>
    <row r="604">
      <c r="A604" s="10" t="s">
        <v>3</v>
      </c>
      <c r="B604" s="10" t="s">
        <v>564</v>
      </c>
      <c r="C604" s="10" t="str">
        <f t="shared" si="1"/>
        <v>HIGHWAY THRILL (B)</v>
      </c>
      <c r="D604" s="6"/>
    </row>
    <row r="605">
      <c r="A605" s="10" t="s">
        <v>5</v>
      </c>
      <c r="B605" s="10" t="s">
        <v>565</v>
      </c>
      <c r="C605" s="10" t="str">
        <f t="shared" si="1"/>
        <v>GET ON THE GAS</v>
      </c>
      <c r="D605" s="6"/>
    </row>
    <row r="606">
      <c r="A606" s="10" t="s">
        <v>3</v>
      </c>
      <c r="B606" s="10" t="s">
        <v>56</v>
      </c>
      <c r="C606" s="10" t="str">
        <f t="shared" si="1"/>
        <v>CYCLE (A)</v>
      </c>
      <c r="D606" s="6"/>
    </row>
    <row r="607">
      <c r="A607" s="10" t="s">
        <v>5</v>
      </c>
      <c r="B607" s="10" t="s">
        <v>566</v>
      </c>
      <c r="C607" s="10" t="str">
        <f t="shared" si="1"/>
        <v>EVERLASTING SUMMER (A)</v>
      </c>
      <c r="D607" s="6"/>
    </row>
    <row r="608">
      <c r="A608" s="10" t="s">
        <v>3</v>
      </c>
      <c r="B608" s="10" t="s">
        <v>567</v>
      </c>
      <c r="C608" s="10" t="str">
        <f t="shared" si="1"/>
        <v>MIRACLE(B)</v>
      </c>
      <c r="D608" s="6"/>
    </row>
    <row r="609">
      <c r="A609" s="10" t="s">
        <v>5</v>
      </c>
      <c r="B609" s="10" t="s">
        <v>568</v>
      </c>
      <c r="C609" s="10" t="str">
        <f t="shared" si="1"/>
        <v>DOWN TO NOTING(A)(30)</v>
      </c>
      <c r="D609" s="6"/>
    </row>
    <row r="610">
      <c r="A610" s="10" t="s">
        <v>3</v>
      </c>
      <c r="B610" s="10" t="s">
        <v>1033</v>
      </c>
      <c r="C610" s="10" t="str">
        <f t="shared" si="1"/>
        <v>FREEWAY FREAK (A)</v>
      </c>
      <c r="D610" s="6"/>
    </row>
    <row r="611">
      <c r="A611" s="10" t="s">
        <v>5</v>
      </c>
      <c r="B611" s="10" t="s">
        <v>1034</v>
      </c>
      <c r="C611" s="10" t="str">
        <f t="shared" si="1"/>
        <v>SNAKE EYES</v>
      </c>
      <c r="D611" s="6"/>
    </row>
    <row r="612">
      <c r="A612" s="10" t="s">
        <v>544</v>
      </c>
      <c r="B612" s="10" t="s">
        <v>571</v>
      </c>
      <c r="C612" s="10" t="str">
        <f t="shared" si="1"/>
        <v>WAITING TO EXPLODE (B)</v>
      </c>
      <c r="D612" s="6"/>
    </row>
    <row r="613">
      <c r="A613" s="10" t="s">
        <v>3</v>
      </c>
      <c r="B613" s="10" t="s">
        <v>572</v>
      </c>
      <c r="C613" s="10" t="str">
        <f t="shared" si="1"/>
        <v>CRUISE THE BOULEVARD(A)</v>
      </c>
      <c r="D613" s="6"/>
    </row>
    <row r="614">
      <c r="A614" s="10" t="s">
        <v>5</v>
      </c>
      <c r="B614" s="10" t="s">
        <v>573</v>
      </c>
      <c r="C614" s="10" t="str">
        <f t="shared" si="1"/>
        <v>DRIFTER(A)</v>
      </c>
      <c r="D614" s="6"/>
    </row>
    <row r="615">
      <c r="A615" s="7" t="s">
        <v>3</v>
      </c>
      <c r="B615" s="7" t="s">
        <v>574</v>
      </c>
      <c r="C615" s="7" t="str">
        <f t="shared" si="1"/>
        <v>ONE ON ONE(B)</v>
      </c>
      <c r="D615" s="6"/>
    </row>
    <row r="616">
      <c r="A616" s="7" t="s">
        <v>3</v>
      </c>
      <c r="B616" s="7" t="s">
        <v>575</v>
      </c>
      <c r="C616" s="7" t="str">
        <f t="shared" si="1"/>
        <v>GOT TO BE MINE(B)</v>
      </c>
      <c r="D616" s="6"/>
    </row>
    <row r="617">
      <c r="A617" s="7" t="s">
        <v>5</v>
      </c>
      <c r="B617" s="7" t="s">
        <v>576</v>
      </c>
      <c r="C617" s="7" t="str">
        <f t="shared" si="1"/>
        <v>SUNLIGHT(B)</v>
      </c>
      <c r="D617" s="6"/>
    </row>
    <row r="618">
      <c r="A618" s="7" t="s">
        <v>5</v>
      </c>
      <c r="B618" s="7" t="s">
        <v>577</v>
      </c>
      <c r="C618" s="7" t="str">
        <f t="shared" si="1"/>
        <v>I WILL COME HOME(C)</v>
      </c>
      <c r="D618" s="6"/>
    </row>
    <row r="619">
      <c r="A619" s="7" t="s">
        <v>3</v>
      </c>
      <c r="B619" s="7" t="s">
        <v>578</v>
      </c>
      <c r="C619" s="7" t="str">
        <f t="shared" si="1"/>
        <v>HANOI BICYCLES</v>
      </c>
      <c r="D619" s="6"/>
    </row>
    <row r="620">
      <c r="A620" s="7" t="s">
        <v>5</v>
      </c>
      <c r="B620" s="7" t="s">
        <v>579</v>
      </c>
      <c r="C620" s="7" t="str">
        <f t="shared" si="1"/>
        <v>EMPEROR (A)</v>
      </c>
      <c r="D620" s="6"/>
    </row>
    <row r="621">
      <c r="A621" s="7" t="s">
        <v>5</v>
      </c>
      <c r="B621" s="7" t="s">
        <v>580</v>
      </c>
      <c r="C621" s="7" t="str">
        <f t="shared" si="1"/>
        <v>GOLDEN DRAGON(A)</v>
      </c>
      <c r="D621" s="6"/>
    </row>
    <row r="622">
      <c r="A622" s="7" t="s">
        <v>5</v>
      </c>
      <c r="B622" s="7" t="s">
        <v>581</v>
      </c>
      <c r="C622" s="7" t="str">
        <f t="shared" si="1"/>
        <v>SON HUONG</v>
      </c>
      <c r="D622" s="6"/>
    </row>
    <row r="623">
      <c r="A623" s="7" t="s">
        <v>5</v>
      </c>
      <c r="B623" s="7" t="s">
        <v>582</v>
      </c>
      <c r="C623" s="7" t="str">
        <f t="shared" si="1"/>
        <v>WATER-PUPPET DANCE</v>
      </c>
      <c r="D623" s="6"/>
    </row>
    <row r="624">
      <c r="A624" s="7" t="s">
        <v>3</v>
      </c>
      <c r="B624" s="7" t="s">
        <v>583</v>
      </c>
      <c r="C624" s="7" t="str">
        <f t="shared" si="1"/>
        <v>YEAH(B)</v>
      </c>
      <c r="D624" s="6"/>
    </row>
    <row r="625">
      <c r="A625" s="7" t="s">
        <v>3</v>
      </c>
      <c r="B625" s="7" t="s">
        <v>584</v>
      </c>
      <c r="C625" s="7" t="str">
        <f t="shared" si="1"/>
        <v>IMPORT SCENE(B)</v>
      </c>
      <c r="D625" s="6"/>
    </row>
    <row r="626">
      <c r="A626" s="7" t="s">
        <v>5</v>
      </c>
      <c r="B626" s="7" t="s">
        <v>585</v>
      </c>
      <c r="C626" s="7" t="str">
        <f t="shared" si="1"/>
        <v>BLADE RUNNER(B)</v>
      </c>
      <c r="D626" s="6"/>
    </row>
    <row r="627">
      <c r="A627" s="7" t="s">
        <v>5</v>
      </c>
      <c r="B627" s="7" t="s">
        <v>587</v>
      </c>
      <c r="C627" s="7" t="str">
        <f t="shared" si="1"/>
        <v>HIT THE DECKS(B)</v>
      </c>
      <c r="D627" s="6"/>
    </row>
    <row r="628">
      <c r="A628" s="7" t="s">
        <v>3</v>
      </c>
      <c r="B628" s="7" t="s">
        <v>364</v>
      </c>
      <c r="C628" s="7" t="str">
        <f t="shared" si="1"/>
        <v>TO THE COAST(B)</v>
      </c>
      <c r="D628" s="6"/>
    </row>
    <row r="629">
      <c r="A629" s="7" t="s">
        <v>3</v>
      </c>
      <c r="B629" s="7" t="s">
        <v>590</v>
      </c>
      <c r="C629" s="7" t="str">
        <f t="shared" si="1"/>
        <v>POLAROIDS(B)</v>
      </c>
      <c r="D629" s="6"/>
    </row>
    <row r="630">
      <c r="A630" s="7" t="s">
        <v>5</v>
      </c>
      <c r="B630" s="7" t="s">
        <v>591</v>
      </c>
      <c r="C630" s="7" t="str">
        <f t="shared" si="1"/>
        <v>SUN AND GAMES(B)</v>
      </c>
      <c r="D630" s="6"/>
    </row>
    <row r="631">
      <c r="A631" s="7" t="s">
        <v>5</v>
      </c>
      <c r="B631" s="7" t="s">
        <v>592</v>
      </c>
      <c r="C631" s="7" t="str">
        <f t="shared" si="1"/>
        <v>MEAN STREETS</v>
      </c>
      <c r="D631" s="6"/>
    </row>
    <row r="632">
      <c r="A632" s="7" t="s">
        <v>5</v>
      </c>
      <c r="B632" s="7" t="s">
        <v>567</v>
      </c>
      <c r="C632" s="7" t="str">
        <f t="shared" si="1"/>
        <v>MIRACLE(B)</v>
      </c>
      <c r="D632" s="6"/>
    </row>
    <row r="633">
      <c r="A633" s="7" t="s">
        <v>5</v>
      </c>
      <c r="B633" s="7" t="s">
        <v>593</v>
      </c>
      <c r="C633" s="7" t="str">
        <f t="shared" si="1"/>
        <v>LIVE AND KICKING</v>
      </c>
      <c r="D633" s="6"/>
    </row>
    <row r="634">
      <c r="A634" s="7" t="s">
        <v>3</v>
      </c>
      <c r="B634" s="7" t="s">
        <v>594</v>
      </c>
      <c r="C634" s="7" t="str">
        <f t="shared" si="1"/>
        <v>DISCO FUNKIN</v>
      </c>
      <c r="D634" s="6"/>
    </row>
    <row r="635">
      <c r="A635" s="7" t="s">
        <v>3</v>
      </c>
      <c r="B635" s="7" t="s">
        <v>595</v>
      </c>
      <c r="C635" s="7" t="str">
        <f t="shared" si="1"/>
        <v>SPACE AGE</v>
      </c>
      <c r="D635" s="6"/>
    </row>
    <row r="636">
      <c r="A636" s="7" t="s">
        <v>5</v>
      </c>
      <c r="B636" s="7" t="s">
        <v>596</v>
      </c>
      <c r="C636" s="7" t="str">
        <f t="shared" si="1"/>
        <v>STEP IT UP(B)</v>
      </c>
      <c r="D636" s="6"/>
    </row>
    <row r="637">
      <c r="A637" s="7" t="s">
        <v>5</v>
      </c>
      <c r="B637" s="7" t="s">
        <v>597</v>
      </c>
      <c r="C637" s="7" t="str">
        <f t="shared" si="1"/>
        <v>KYRPT(B)</v>
      </c>
      <c r="D637" s="6"/>
    </row>
    <row r="638">
      <c r="A638" s="10" t="s">
        <v>3</v>
      </c>
      <c r="B638" s="10" t="s">
        <v>33</v>
      </c>
      <c r="C638" s="10" t="str">
        <f t="shared" si="1"/>
        <v>WALK ON BY (B)</v>
      </c>
      <c r="D638" s="6"/>
    </row>
    <row r="639">
      <c r="A639" s="10" t="s">
        <v>5</v>
      </c>
      <c r="B639" s="10" t="s">
        <v>31</v>
      </c>
      <c r="C639" s="10" t="str">
        <f t="shared" si="1"/>
        <v>RACE TO THE TOP(B)</v>
      </c>
      <c r="D639" s="6"/>
    </row>
    <row r="640">
      <c r="A640" s="10" t="s">
        <v>5</v>
      </c>
      <c r="B640" s="10" t="s">
        <v>599</v>
      </c>
      <c r="C640" s="10" t="str">
        <f t="shared" si="1"/>
        <v>A NEW YOU(B)</v>
      </c>
      <c r="D640" s="6"/>
    </row>
    <row r="641">
      <c r="A641" s="10" t="s">
        <v>3</v>
      </c>
      <c r="B641" s="10" t="s">
        <v>600</v>
      </c>
      <c r="C641" s="10" t="str">
        <f t="shared" si="1"/>
        <v>IMPORT SCENE(A)</v>
      </c>
      <c r="D641" s="6"/>
    </row>
    <row r="642">
      <c r="A642" s="10" t="s">
        <v>5</v>
      </c>
      <c r="B642" s="10" t="s">
        <v>393</v>
      </c>
      <c r="C642" s="10" t="str">
        <f t="shared" si="1"/>
        <v>TORTURE</v>
      </c>
      <c r="D642" s="6"/>
    </row>
    <row r="643">
      <c r="A643" s="10" t="s">
        <v>3</v>
      </c>
      <c r="B643" s="10" t="s">
        <v>601</v>
      </c>
      <c r="C643" s="10" t="str">
        <f t="shared" si="1"/>
        <v>FRESH START (B)</v>
      </c>
      <c r="D643" s="6"/>
    </row>
    <row r="644">
      <c r="A644" s="10" t="s">
        <v>5</v>
      </c>
      <c r="B644" s="10" t="s">
        <v>602</v>
      </c>
      <c r="C644" s="10" t="str">
        <f t="shared" si="1"/>
        <v>GET UP AND GO</v>
      </c>
      <c r="D644" s="6"/>
    </row>
    <row r="645">
      <c r="A645" s="10" t="s">
        <v>3</v>
      </c>
      <c r="B645" s="10" t="s">
        <v>603</v>
      </c>
      <c r="C645" s="10" t="str">
        <f t="shared" si="1"/>
        <v>CORAL CANYON(A)</v>
      </c>
      <c r="D645" s="6"/>
    </row>
    <row r="646">
      <c r="A646" s="10" t="s">
        <v>5</v>
      </c>
      <c r="B646" s="10" t="s">
        <v>604</v>
      </c>
      <c r="C646" s="10" t="str">
        <f t="shared" si="1"/>
        <v>PERFECT HARMONY(A)</v>
      </c>
      <c r="D646" s="6"/>
    </row>
    <row r="647">
      <c r="A647" s="10" t="s">
        <v>544</v>
      </c>
      <c r="B647" s="10" t="s">
        <v>341</v>
      </c>
      <c r="C647" s="10" t="str">
        <f t="shared" si="1"/>
        <v>SHIFTING SANDS(A)</v>
      </c>
      <c r="D647" s="6"/>
    </row>
    <row r="648">
      <c r="A648" s="7" t="s">
        <v>3</v>
      </c>
      <c r="B648" s="7" t="s">
        <v>605</v>
      </c>
      <c r="C648" s="7" t="str">
        <f t="shared" si="1"/>
        <v>UNTIL YOURE MINE(B)</v>
      </c>
      <c r="D648" s="6"/>
    </row>
    <row r="649">
      <c r="A649" s="7" t="s">
        <v>3</v>
      </c>
      <c r="B649" s="7" t="s">
        <v>606</v>
      </c>
      <c r="C649" s="7" t="str">
        <f t="shared" si="1"/>
        <v>KISS_AND_CHASE_(C)</v>
      </c>
      <c r="D649" s="6"/>
    </row>
    <row r="650">
      <c r="A650" s="7" t="s">
        <v>5</v>
      </c>
      <c r="B650" s="7" t="s">
        <v>607</v>
      </c>
      <c r="C650" s="7" t="str">
        <f t="shared" si="1"/>
        <v>YOURE_THE_ONLY_ONE_(C)</v>
      </c>
      <c r="D650" s="6"/>
    </row>
    <row r="651">
      <c r="A651" s="7" t="s">
        <v>5</v>
      </c>
      <c r="B651" s="7" t="s">
        <v>608</v>
      </c>
      <c r="C651" s="7" t="str">
        <f t="shared" si="1"/>
        <v>I_WANNA_BE_YOUR_EVERYTHING_(A)</v>
      </c>
      <c r="D651" s="6"/>
    </row>
    <row r="652">
      <c r="A652" s="7" t="s">
        <v>5</v>
      </c>
      <c r="B652" s="7" t="s">
        <v>609</v>
      </c>
      <c r="C652" s="7" t="str">
        <f t="shared" si="1"/>
        <v>WE_DONT_EVER_WANNA_GROW_UP_(C)</v>
      </c>
      <c r="D652" s="6"/>
    </row>
    <row r="653">
      <c r="A653" s="7" t="s">
        <v>3</v>
      </c>
      <c r="B653" s="7" t="s">
        <v>610</v>
      </c>
      <c r="C653" s="7" t="str">
        <f t="shared" si="1"/>
        <v>COOLIO_JANGO_(A)</v>
      </c>
      <c r="D653" s="6"/>
    </row>
    <row r="654">
      <c r="A654" s="7" t="s">
        <v>5</v>
      </c>
      <c r="B654" s="7" t="s">
        <v>611</v>
      </c>
      <c r="C654" s="7" t="str">
        <f t="shared" si="1"/>
        <v>FACES_AND_PLACES_(A)</v>
      </c>
      <c r="D654" s="6"/>
    </row>
    <row r="655">
      <c r="A655" s="7" t="s">
        <v>5</v>
      </c>
      <c r="B655" s="7" t="s">
        <v>612</v>
      </c>
      <c r="C655" s="7" t="str">
        <f t="shared" si="1"/>
        <v>HONEY_DAYS_(A)</v>
      </c>
      <c r="D655" s="6"/>
    </row>
    <row r="656">
      <c r="A656" s="7" t="s">
        <v>3</v>
      </c>
      <c r="B656" s="7" t="s">
        <v>613</v>
      </c>
      <c r="C656" s="7" t="str">
        <f t="shared" si="1"/>
        <v>SULTANS GARDEN</v>
      </c>
      <c r="D656" s="6"/>
    </row>
    <row r="657">
      <c r="A657" s="7" t="s">
        <v>5</v>
      </c>
      <c r="B657" s="7" t="s">
        <v>614</v>
      </c>
      <c r="C657" s="7" t="str">
        <f t="shared" si="1"/>
        <v>MIDNIGHT JOURNEY(B)</v>
      </c>
      <c r="D657" s="6"/>
    </row>
    <row r="658">
      <c r="A658" s="7" t="s">
        <v>5</v>
      </c>
      <c r="B658" s="7" t="s">
        <v>615</v>
      </c>
      <c r="C658" s="7" t="str">
        <f t="shared" si="1"/>
        <v>IMMACULATE PERCEPTION(B)</v>
      </c>
      <c r="D658" s="6"/>
    </row>
    <row r="659">
      <c r="A659" s="7" t="s">
        <v>3</v>
      </c>
      <c r="B659" s="7" t="s">
        <v>616</v>
      </c>
      <c r="C659" s="7" t="str">
        <f t="shared" si="1"/>
        <v>KETU MANTRA JAAP COPY</v>
      </c>
      <c r="D659" s="6"/>
    </row>
    <row r="660">
      <c r="A660" s="7" t="s">
        <v>5</v>
      </c>
      <c r="B660" s="7" t="s">
        <v>618</v>
      </c>
      <c r="C660" s="7" t="str">
        <f t="shared" si="1"/>
        <v>MISTS OF BOROBRDUR(B)</v>
      </c>
      <c r="D660" s="6"/>
    </row>
    <row r="661">
      <c r="A661" s="7" t="s">
        <v>5</v>
      </c>
      <c r="B661" s="7" t="s">
        <v>619</v>
      </c>
      <c r="C661" s="7" t="str">
        <f t="shared" si="1"/>
        <v>SUNGAI(A)</v>
      </c>
      <c r="D661" s="6"/>
    </row>
    <row r="662">
      <c r="A662" s="7" t="s">
        <v>3</v>
      </c>
      <c r="B662" s="7" t="s">
        <v>620</v>
      </c>
      <c r="C662" s="7" t="str">
        <f t="shared" si="1"/>
        <v>ONE NIGHT ONLY</v>
      </c>
      <c r="D662" s="6"/>
    </row>
    <row r="663">
      <c r="A663" s="7" t="s">
        <v>5</v>
      </c>
      <c r="B663" s="7" t="s">
        <v>621</v>
      </c>
      <c r="C663" s="7" t="str">
        <f t="shared" si="1"/>
        <v>SOULFUL MR BLUE(A)</v>
      </c>
      <c r="D663" s="6"/>
    </row>
    <row r="664">
      <c r="A664" s="7" t="s">
        <v>5</v>
      </c>
      <c r="B664" s="7" t="s">
        <v>622</v>
      </c>
      <c r="C664" s="7" t="str">
        <f t="shared" si="1"/>
        <v>HAPPY AGIN AND AGAIN(A)</v>
      </c>
      <c r="D664" s="6"/>
    </row>
    <row r="665">
      <c r="A665" s="7" t="s">
        <v>3</v>
      </c>
      <c r="B665" s="7" t="s">
        <v>623</v>
      </c>
      <c r="C665" s="7" t="str">
        <f t="shared" si="1"/>
        <v>BRIGHT WARM DAYS(B)</v>
      </c>
      <c r="D665" s="6"/>
    </row>
    <row r="666">
      <c r="A666" s="7" t="s">
        <v>3</v>
      </c>
      <c r="B666" s="7" t="s">
        <v>74</v>
      </c>
      <c r="C666" s="7" t="str">
        <f t="shared" si="1"/>
        <v>ROLLING HILLS(B)</v>
      </c>
      <c r="D666" s="6"/>
    </row>
    <row r="667">
      <c r="A667" s="7" t="s">
        <v>5</v>
      </c>
      <c r="B667" s="7" t="s">
        <v>45</v>
      </c>
      <c r="C667" s="7" t="str">
        <f t="shared" si="1"/>
        <v>HOMEWARD BOUND(B)</v>
      </c>
      <c r="D667" s="6"/>
    </row>
    <row r="668">
      <c r="A668" s="7" t="s">
        <v>5</v>
      </c>
      <c r="B668" s="7" t="s">
        <v>624</v>
      </c>
      <c r="C668" s="7" t="str">
        <f t="shared" si="1"/>
        <v>REACH FOR THE SKY (A)</v>
      </c>
      <c r="D668" s="6"/>
    </row>
    <row r="669">
      <c r="A669" s="7" t="s">
        <v>3</v>
      </c>
      <c r="B669" s="7" t="s">
        <v>625</v>
      </c>
      <c r="C669" s="7" t="str">
        <f t="shared" si="1"/>
        <v>I_GOT_MY_THING_(B)</v>
      </c>
      <c r="D669" s="6"/>
    </row>
    <row r="670">
      <c r="A670" s="7" t="s">
        <v>5</v>
      </c>
      <c r="B670" s="7" t="s">
        <v>626</v>
      </c>
      <c r="C670" s="7" t="str">
        <f t="shared" si="1"/>
        <v>SMILING_(C)</v>
      </c>
      <c r="D670" s="6"/>
    </row>
    <row r="671">
      <c r="A671" s="10" t="s">
        <v>3</v>
      </c>
      <c r="B671" s="10" t="s">
        <v>627</v>
      </c>
      <c r="C671" s="10" t="str">
        <f t="shared" si="1"/>
        <v>LEAVE_IT_TO_US_(A)</v>
      </c>
      <c r="D671" s="6"/>
    </row>
    <row r="672">
      <c r="A672" s="10" t="s">
        <v>5</v>
      </c>
      <c r="B672" s="10" t="s">
        <v>628</v>
      </c>
      <c r="C672" s="10" t="str">
        <f t="shared" si="1"/>
        <v>BUILD_FOR_TOMORROW</v>
      </c>
      <c r="D672" s="6"/>
    </row>
    <row r="673">
      <c r="A673" s="7" t="s">
        <v>3</v>
      </c>
      <c r="B673" s="12" t="s">
        <v>629</v>
      </c>
      <c r="C673" s="12" t="str">
        <f t="shared" si="1"/>
        <v>GET YOURSELF TO CHURCH</v>
      </c>
      <c r="D673" s="6"/>
    </row>
    <row r="674">
      <c r="A674" s="7" t="s">
        <v>5</v>
      </c>
      <c r="B674" s="12" t="s">
        <v>1035</v>
      </c>
      <c r="C674" s="12" t="str">
        <f t="shared" si="1"/>
        <v>IT'S SHOWTIME</v>
      </c>
      <c r="D674" s="6"/>
    </row>
    <row r="675">
      <c r="A675" s="7" t="s">
        <v>544</v>
      </c>
      <c r="B675" s="12" t="s">
        <v>630</v>
      </c>
      <c r="C675" s="12" t="str">
        <f t="shared" si="1"/>
        <v>BIG_HITTER</v>
      </c>
      <c r="D675" s="6"/>
    </row>
    <row r="676">
      <c r="A676" s="7" t="s">
        <v>3</v>
      </c>
      <c r="B676" s="12" t="s">
        <v>631</v>
      </c>
      <c r="C676" s="12" t="str">
        <f t="shared" si="1"/>
        <v>JOY_JUMPING_(A)</v>
      </c>
      <c r="D676" s="6"/>
    </row>
    <row r="677">
      <c r="A677" s="7" t="s">
        <v>3</v>
      </c>
      <c r="B677" s="12" t="s">
        <v>632</v>
      </c>
      <c r="C677" s="12" t="str">
        <f t="shared" si="1"/>
        <v>WHAT_YOU_WAITING_FOR_(A)</v>
      </c>
      <c r="D677" s="6"/>
    </row>
    <row r="678">
      <c r="A678" s="7" t="s">
        <v>5</v>
      </c>
      <c r="B678" s="12" t="s">
        <v>633</v>
      </c>
      <c r="C678" s="12" t="str">
        <f t="shared" si="1"/>
        <v>SINGING_CRAZY_(A)</v>
      </c>
      <c r="D678" s="6"/>
    </row>
    <row r="679">
      <c r="A679" s="7" t="s">
        <v>5</v>
      </c>
      <c r="B679" s="12" t="s">
        <v>634</v>
      </c>
      <c r="C679" s="12" t="str">
        <f t="shared" si="1"/>
        <v>GREAT_MINDS_(A)</v>
      </c>
      <c r="D679" s="6"/>
    </row>
    <row r="680">
      <c r="A680" s="7" t="s">
        <v>5</v>
      </c>
      <c r="B680" s="12" t="s">
        <v>635</v>
      </c>
      <c r="C680" s="12" t="str">
        <f t="shared" si="1"/>
        <v>WAKE_AND_WONDER_(A)</v>
      </c>
      <c r="D680" s="6"/>
    </row>
    <row r="681">
      <c r="A681" s="7" t="s">
        <v>3</v>
      </c>
      <c r="B681" s="12" t="s">
        <v>636</v>
      </c>
      <c r="C681" s="12" t="str">
        <f t="shared" si="1"/>
        <v>TIMESTRETCH_(B)</v>
      </c>
      <c r="D681" s="6"/>
    </row>
    <row r="682">
      <c r="A682" s="7" t="s">
        <v>3</v>
      </c>
      <c r="B682" s="12" t="s">
        <v>637</v>
      </c>
      <c r="C682" s="12" t="str">
        <f t="shared" si="1"/>
        <v>STELLAR_FLARES_(A)</v>
      </c>
      <c r="D682" s="6"/>
    </row>
    <row r="683">
      <c r="A683" s="7" t="s">
        <v>5</v>
      </c>
      <c r="B683" s="12" t="s">
        <v>638</v>
      </c>
      <c r="C683" s="12" t="str">
        <f t="shared" si="1"/>
        <v>WASH_IN_THE_SEA_(A)</v>
      </c>
      <c r="D683" s="6"/>
    </row>
    <row r="684">
      <c r="A684" s="7" t="s">
        <v>5</v>
      </c>
      <c r="B684" s="12" t="s">
        <v>639</v>
      </c>
      <c r="C684" s="12" t="str">
        <f t="shared" si="1"/>
        <v>TIMESTRETCH_(A)</v>
      </c>
      <c r="D684" s="6"/>
    </row>
    <row r="685">
      <c r="A685" s="7" t="s">
        <v>3</v>
      </c>
      <c r="B685" s="7" t="s">
        <v>640</v>
      </c>
      <c r="C685" s="7" t="str">
        <f t="shared" si="1"/>
        <v>FUTURE_SKYWAY</v>
      </c>
      <c r="D685" s="6"/>
    </row>
    <row r="686">
      <c r="A686" s="7" t="s">
        <v>5</v>
      </c>
      <c r="B686" s="7" t="s">
        <v>641</v>
      </c>
      <c r="C686" s="7" t="str">
        <f t="shared" si="1"/>
        <v>MOUNTAIN_CHILL</v>
      </c>
      <c r="D686" s="6"/>
    </row>
    <row r="687">
      <c r="A687" s="7" t="s">
        <v>5</v>
      </c>
      <c r="B687" s="7" t="s">
        <v>642</v>
      </c>
      <c r="C687" s="7" t="str">
        <f t="shared" si="1"/>
        <v>BREATHE_THE_WARM</v>
      </c>
      <c r="D687" s="6"/>
    </row>
    <row r="688">
      <c r="A688" s="7" t="s">
        <v>3</v>
      </c>
      <c r="B688" s="7" t="s">
        <v>627</v>
      </c>
      <c r="C688" s="7" t="str">
        <f t="shared" si="1"/>
        <v>LEAVE_IT_TO_US_(A)</v>
      </c>
      <c r="D688" s="6"/>
    </row>
    <row r="689">
      <c r="A689" s="7" t="s">
        <v>3</v>
      </c>
      <c r="B689" s="7" t="s">
        <v>643</v>
      </c>
      <c r="C689" s="7" t="str">
        <f t="shared" si="1"/>
        <v>FINALLY HOME(A)(2)</v>
      </c>
      <c r="D689" s="6"/>
    </row>
    <row r="690">
      <c r="A690" s="7" t="s">
        <v>5</v>
      </c>
      <c r="B690" s="7" t="s">
        <v>479</v>
      </c>
      <c r="C690" s="7" t="str">
        <f t="shared" si="1"/>
        <v>LUCKS ON SIDE(A)</v>
      </c>
      <c r="D690" s="6"/>
    </row>
    <row r="691">
      <c r="A691" s="7" t="s">
        <v>5</v>
      </c>
      <c r="B691" s="7" t="s">
        <v>644</v>
      </c>
      <c r="C691" s="7" t="str">
        <f t="shared" si="1"/>
        <v>ONE_STEP_AHEAD_(A)</v>
      </c>
      <c r="D691" s="6"/>
    </row>
    <row r="692">
      <c r="A692" s="7" t="s">
        <v>3</v>
      </c>
      <c r="B692" s="7" t="s">
        <v>645</v>
      </c>
      <c r="C692" s="7" t="str">
        <f t="shared" si="1"/>
        <v>READY_TO_FLY_(B)</v>
      </c>
      <c r="D692" s="6"/>
    </row>
    <row r="693">
      <c r="A693" s="7" t="s">
        <v>5</v>
      </c>
      <c r="B693" s="7" t="s">
        <v>646</v>
      </c>
      <c r="C693" s="7" t="str">
        <f t="shared" si="1"/>
        <v>UNDER_THE_LIGHTS_(A</v>
      </c>
      <c r="D693" s="6"/>
    </row>
    <row r="694">
      <c r="A694" s="7" t="s">
        <v>5</v>
      </c>
      <c r="B694" s="7" t="s">
        <v>647</v>
      </c>
      <c r="C694" s="7" t="str">
        <f t="shared" si="1"/>
        <v>CALL_IT_LOVE_(A)</v>
      </c>
      <c r="D694" s="6"/>
    </row>
    <row r="695">
      <c r="A695" s="7" t="s">
        <v>3</v>
      </c>
      <c r="B695" s="7" t="s">
        <v>648</v>
      </c>
      <c r="C695" s="7" t="str">
        <f t="shared" si="1"/>
        <v>LASER MOMENTS</v>
      </c>
      <c r="D695" s="6"/>
    </row>
    <row r="696">
      <c r="A696" s="7" t="s">
        <v>3</v>
      </c>
      <c r="B696" s="7" t="s">
        <v>649</v>
      </c>
      <c r="C696" s="7" t="str">
        <f t="shared" si="1"/>
        <v>RAID THE CHARTS(A)</v>
      </c>
      <c r="D696" s="6"/>
    </row>
    <row r="697">
      <c r="A697" s="7" t="s">
        <v>5</v>
      </c>
      <c r="B697" s="7" t="s">
        <v>650</v>
      </c>
      <c r="C697" s="7" t="str">
        <f t="shared" si="1"/>
        <v>NEW ROMANTICS(A)</v>
      </c>
      <c r="D697" s="6"/>
    </row>
    <row r="698">
      <c r="A698" s="7" t="s">
        <v>5</v>
      </c>
      <c r="B698" s="7" t="s">
        <v>651</v>
      </c>
      <c r="C698" s="7" t="str">
        <f t="shared" si="1"/>
        <v>GRUNGE FETISH</v>
      </c>
      <c r="D698" s="6"/>
    </row>
    <row r="699">
      <c r="A699" s="10" t="s">
        <v>3</v>
      </c>
      <c r="B699" s="10" t="s">
        <v>652</v>
      </c>
      <c r="C699" s="10" t="str">
        <f t="shared" si="1"/>
        <v>PARADISE COVE(A)</v>
      </c>
      <c r="D699" s="6"/>
    </row>
    <row r="700">
      <c r="A700" s="10" t="s">
        <v>5</v>
      </c>
      <c r="B700" s="10" t="s">
        <v>653</v>
      </c>
      <c r="C700" s="10" t="str">
        <f t="shared" si="1"/>
        <v>SILVER_LINING_(B)</v>
      </c>
      <c r="D700" s="6"/>
    </row>
    <row r="701">
      <c r="A701" s="10" t="s">
        <v>3</v>
      </c>
      <c r="B701" s="10" t="s">
        <v>60</v>
      </c>
      <c r="C701" s="10" t="str">
        <f t="shared" si="1"/>
        <v>FUN IN THE SUN(B)</v>
      </c>
      <c r="D701" s="6"/>
    </row>
    <row r="702">
      <c r="A702" s="10" t="s">
        <v>5</v>
      </c>
      <c r="B702" s="10" t="s">
        <v>654</v>
      </c>
      <c r="C702" s="10" t="str">
        <f t="shared" si="1"/>
        <v>FEEL ALRIGHT WITH YOU(B)</v>
      </c>
      <c r="D702" s="6"/>
    </row>
    <row r="703">
      <c r="A703" s="7" t="s">
        <v>3</v>
      </c>
      <c r="B703" s="7" t="s">
        <v>655</v>
      </c>
      <c r="C703" s="7" t="str">
        <f t="shared" si="1"/>
        <v>VACATION_STATION_(A)</v>
      </c>
      <c r="D703" s="6"/>
    </row>
    <row r="704">
      <c r="A704" s="7" t="s">
        <v>5</v>
      </c>
      <c r="B704" s="7" t="s">
        <v>656</v>
      </c>
      <c r="C704" s="7" t="str">
        <f t="shared" si="1"/>
        <v>BRIGHT_SPARK_(A)</v>
      </c>
      <c r="D704" s="6"/>
    </row>
    <row r="705">
      <c r="A705" s="7" t="s">
        <v>5</v>
      </c>
      <c r="B705" s="7" t="s">
        <v>657</v>
      </c>
      <c r="C705" s="7" t="str">
        <f t="shared" si="1"/>
        <v>HAPPY_GANG_(A)</v>
      </c>
      <c r="D705" s="6"/>
    </row>
    <row r="706">
      <c r="A706" s="7" t="s">
        <v>3</v>
      </c>
      <c r="B706" s="7" t="s">
        <v>658</v>
      </c>
      <c r="C706" s="7" t="str">
        <f t="shared" si="1"/>
        <v>KICKSTARTER (B)</v>
      </c>
      <c r="D706" s="6"/>
    </row>
    <row r="707">
      <c r="A707" s="7" t="s">
        <v>3</v>
      </c>
      <c r="B707" s="7" t="s">
        <v>517</v>
      </c>
      <c r="C707" s="7" t="str">
        <f t="shared" si="1"/>
        <v>SUNSHINE STREET (B)</v>
      </c>
      <c r="D707" s="6"/>
    </row>
    <row r="708">
      <c r="A708" s="7" t="s">
        <v>5</v>
      </c>
      <c r="B708" s="7" t="s">
        <v>659</v>
      </c>
      <c r="C708" s="7" t="str">
        <f t="shared" si="1"/>
        <v>SCHOOL 'S OUT</v>
      </c>
      <c r="D708" s="6"/>
    </row>
    <row r="709">
      <c r="A709" s="7" t="s">
        <v>5</v>
      </c>
      <c r="B709" s="7" t="s">
        <v>571</v>
      </c>
      <c r="C709" s="7" t="str">
        <f t="shared" si="1"/>
        <v>WAITING TO EXPLODE (B)</v>
      </c>
      <c r="D709" s="6"/>
    </row>
    <row r="710">
      <c r="A710" s="10" t="s">
        <v>3</v>
      </c>
      <c r="B710" s="10" t="s">
        <v>660</v>
      </c>
      <c r="C710" s="10" t="str">
        <f t="shared" si="1"/>
        <v>YOU_CAN_DO_IT</v>
      </c>
      <c r="D710" s="6"/>
    </row>
    <row r="711">
      <c r="A711" s="10" t="s">
        <v>5</v>
      </c>
      <c r="B711" s="10" t="s">
        <v>661</v>
      </c>
      <c r="C711" s="10" t="str">
        <f t="shared" si="1"/>
        <v>JOURNEY_TO_THE_DAWN_(B)</v>
      </c>
      <c r="D711" s="6"/>
    </row>
    <row r="712">
      <c r="A712" s="10" t="s">
        <v>3</v>
      </c>
      <c r="B712" s="10" t="s">
        <v>662</v>
      </c>
      <c r="C712" s="10" t="str">
        <f t="shared" si="1"/>
        <v>LA FLAVA_HOLIDAY_(A)</v>
      </c>
      <c r="D712" s="6"/>
    </row>
    <row r="713">
      <c r="A713" s="10" t="s">
        <v>5</v>
      </c>
      <c r="B713" s="10" t="s">
        <v>663</v>
      </c>
      <c r="C713" s="10" t="str">
        <f t="shared" si="1"/>
        <v>JUST_AMAZING_(A)</v>
      </c>
      <c r="D713" s="6"/>
    </row>
    <row r="714">
      <c r="A714" s="7" t="s">
        <v>3</v>
      </c>
      <c r="B714" s="7" t="s">
        <v>664</v>
      </c>
      <c r="C714" s="7" t="str">
        <f t="shared" si="1"/>
        <v>HOW_FAR_TO_GO_(B)</v>
      </c>
      <c r="D714" s="6"/>
    </row>
    <row r="715">
      <c r="A715" s="7" t="s">
        <v>3</v>
      </c>
      <c r="B715" s="7" t="s">
        <v>665</v>
      </c>
      <c r="C715" s="7" t="str">
        <f t="shared" si="1"/>
        <v>THIS_LIFE_WE'RE_WAITING_FOR_(B)</v>
      </c>
      <c r="D715" s="6"/>
    </row>
    <row r="716">
      <c r="A716" s="7" t="s">
        <v>5</v>
      </c>
      <c r="B716" s="7" t="s">
        <v>666</v>
      </c>
      <c r="C716" s="7" t="str">
        <f t="shared" si="1"/>
        <v>WHEN_THE_BEAT_DROPS_(A)</v>
      </c>
      <c r="D716" s="6"/>
    </row>
    <row r="717">
      <c r="A717" s="7" t="s">
        <v>5</v>
      </c>
      <c r="B717" s="7" t="s">
        <v>667</v>
      </c>
      <c r="C717" s="7" t="str">
        <f t="shared" si="1"/>
        <v>ROOFTOPS_(A)</v>
      </c>
      <c r="D717" s="6"/>
    </row>
    <row r="718">
      <c r="A718" s="7" t="s">
        <v>3</v>
      </c>
      <c r="B718" s="7" t="s">
        <v>499</v>
      </c>
      <c r="C718" s="7" t="str">
        <f t="shared" si="1"/>
        <v>GROOVE MATRIX</v>
      </c>
      <c r="D718" s="6"/>
    </row>
    <row r="719">
      <c r="A719" s="7" t="s">
        <v>5</v>
      </c>
      <c r="B719" s="7" t="s">
        <v>668</v>
      </c>
      <c r="C719" s="7" t="str">
        <f t="shared" si="1"/>
        <v>THE WHIRLWIND (A)</v>
      </c>
      <c r="D719" s="6"/>
    </row>
    <row r="720">
      <c r="A720" s="7" t="s">
        <v>5</v>
      </c>
      <c r="B720" s="7" t="s">
        <v>669</v>
      </c>
      <c r="C720" s="7" t="str">
        <f t="shared" si="1"/>
        <v>THE WAY YOU MOVE (B)</v>
      </c>
      <c r="D720" s="6"/>
    </row>
    <row r="721">
      <c r="A721" s="7" t="s">
        <v>3</v>
      </c>
      <c r="B721" s="7" t="s">
        <v>286</v>
      </c>
      <c r="C721" s="7" t="str">
        <f t="shared" si="1"/>
        <v>INNER TRANCE</v>
      </c>
      <c r="D721" s="6"/>
    </row>
    <row r="722">
      <c r="A722" s="7" t="s">
        <v>3</v>
      </c>
      <c r="B722" s="7" t="s">
        <v>285</v>
      </c>
      <c r="C722" s="7" t="str">
        <f t="shared" si="1"/>
        <v>TUNNEL LIGHTS(B)</v>
      </c>
      <c r="D722" s="6"/>
    </row>
    <row r="723">
      <c r="A723" s="7" t="s">
        <v>5</v>
      </c>
      <c r="B723" s="7" t="s">
        <v>279</v>
      </c>
      <c r="C723" s="7" t="str">
        <f t="shared" si="1"/>
        <v>TOGETHER WE GO(A)</v>
      </c>
      <c r="D723" s="6"/>
    </row>
    <row r="724">
      <c r="A724" s="7" t="s">
        <v>5</v>
      </c>
      <c r="B724" s="7" t="s">
        <v>1036</v>
      </c>
      <c r="C724" s="7" t="str">
        <f t="shared" si="1"/>
        <v>HIGHER MIND(B)</v>
      </c>
      <c r="D724" s="6"/>
    </row>
    <row r="725">
      <c r="A725" s="7" t="s">
        <v>3</v>
      </c>
      <c r="B725" s="7" t="s">
        <v>670</v>
      </c>
      <c r="C725" s="7" t="str">
        <f t="shared" si="1"/>
        <v>EVERY_DAY_(A)</v>
      </c>
      <c r="D725" s="6"/>
    </row>
    <row r="726">
      <c r="A726" s="7" t="s">
        <v>5</v>
      </c>
      <c r="B726" s="7" t="s">
        <v>671</v>
      </c>
      <c r="C726" s="7" t="str">
        <f t="shared" si="1"/>
        <v>YOU'RE_ALL_I'LL_EVER_NEED_(A)</v>
      </c>
      <c r="D726" s="6"/>
    </row>
    <row r="727">
      <c r="A727" s="7" t="s">
        <v>3</v>
      </c>
      <c r="B727" s="7" t="s">
        <v>495</v>
      </c>
      <c r="C727" s="7" t="str">
        <f t="shared" si="1"/>
        <v>TIME TO DREAM (C)</v>
      </c>
      <c r="D727" s="6"/>
    </row>
    <row r="728">
      <c r="A728" s="7" t="s">
        <v>3</v>
      </c>
      <c r="B728" s="7" t="s">
        <v>101</v>
      </c>
      <c r="C728" s="7" t="str">
        <f t="shared" si="1"/>
        <v>HAPPENSTANCE(A)</v>
      </c>
      <c r="D728" s="6"/>
    </row>
    <row r="729">
      <c r="A729" s="7" t="s">
        <v>5</v>
      </c>
      <c r="B729" s="7" t="s">
        <v>435</v>
      </c>
      <c r="C729" s="7" t="str">
        <f t="shared" si="1"/>
        <v>I THINK I LIKE YOU(A)</v>
      </c>
      <c r="D729" s="6"/>
    </row>
    <row r="730">
      <c r="A730" s="7" t="s">
        <v>5</v>
      </c>
      <c r="B730" s="7" t="s">
        <v>100</v>
      </c>
      <c r="C730" s="7" t="str">
        <f t="shared" si="1"/>
        <v>THE BEST THINGS(A)</v>
      </c>
      <c r="D730" s="6"/>
    </row>
    <row r="731">
      <c r="A731" s="7" t="s">
        <v>3</v>
      </c>
      <c r="B731" s="7" t="s">
        <v>672</v>
      </c>
      <c r="C731" s="7" t="str">
        <f t="shared" si="1"/>
        <v>GOOD TO GO (B)</v>
      </c>
      <c r="D731" s="6"/>
    </row>
    <row r="732">
      <c r="A732" s="7" t="s">
        <v>3</v>
      </c>
      <c r="B732" s="7" t="s">
        <v>37</v>
      </c>
      <c r="C732" s="7" t="str">
        <f t="shared" si="1"/>
        <v>I KNOW YOU CAN DO IT(B)</v>
      </c>
      <c r="D732" s="6"/>
    </row>
    <row r="733">
      <c r="A733" s="7" t="s">
        <v>5</v>
      </c>
      <c r="B733" s="7" t="s">
        <v>39</v>
      </c>
      <c r="C733" s="7" t="str">
        <f t="shared" si="1"/>
        <v>BEST OF ME(B)</v>
      </c>
      <c r="D733" s="6"/>
    </row>
    <row r="734">
      <c r="A734" s="7" t="s">
        <v>5</v>
      </c>
      <c r="B734" s="7" t="s">
        <v>27</v>
      </c>
      <c r="C734" s="7" t="str">
        <f t="shared" si="1"/>
        <v>IN BETWEEN (B)</v>
      </c>
      <c r="D734" s="8" t="s">
        <v>28</v>
      </c>
    </row>
    <row r="735">
      <c r="A735" s="7" t="s">
        <v>3</v>
      </c>
      <c r="B735" s="7" t="s">
        <v>673</v>
      </c>
      <c r="C735" s="7" t="str">
        <f t="shared" si="1"/>
        <v>POMP AND CEREMONY</v>
      </c>
      <c r="D735" s="6"/>
    </row>
    <row r="736">
      <c r="A736" s="7" t="s">
        <v>5</v>
      </c>
      <c r="B736" s="7" t="s">
        <v>674</v>
      </c>
      <c r="C736" s="7" t="str">
        <f t="shared" si="1"/>
        <v>PAGEANT AND POMP</v>
      </c>
      <c r="D736" s="6"/>
    </row>
    <row r="737">
      <c r="A737" s="7" t="s">
        <v>3</v>
      </c>
      <c r="B737" s="7" t="s">
        <v>675</v>
      </c>
      <c r="C737" s="7" t="str">
        <f t="shared" si="1"/>
        <v>CARIBBEAN_SUN</v>
      </c>
      <c r="D737" s="6"/>
    </row>
    <row r="738">
      <c r="A738" s="7" t="s">
        <v>5</v>
      </c>
      <c r="B738" s="7" t="s">
        <v>676</v>
      </c>
      <c r="C738" s="7" t="str">
        <f t="shared" si="1"/>
        <v>EVERYTHINGS_GOOD_(A)</v>
      </c>
      <c r="D738" s="6"/>
    </row>
    <row r="739">
      <c r="A739" s="7" t="s">
        <v>3</v>
      </c>
      <c r="B739" s="7" t="s">
        <v>677</v>
      </c>
      <c r="C739" s="7" t="str">
        <f t="shared" si="1"/>
        <v>STICKS_AND_STONES_(A)</v>
      </c>
      <c r="D739" s="6"/>
    </row>
    <row r="740">
      <c r="A740" s="7" t="s">
        <v>5</v>
      </c>
      <c r="B740" s="7" t="s">
        <v>678</v>
      </c>
      <c r="C740" s="7" t="str">
        <f t="shared" si="1"/>
        <v>KEEP ON DREAMING (B)</v>
      </c>
      <c r="D740" s="6"/>
    </row>
    <row r="741">
      <c r="A741" s="7" t="s">
        <v>5</v>
      </c>
      <c r="B741" s="7" t="s">
        <v>292</v>
      </c>
      <c r="C741" s="7" t="str">
        <f t="shared" si="1"/>
        <v>SUNSHINE SPIRT(B)</v>
      </c>
      <c r="D741" s="6"/>
    </row>
    <row r="742">
      <c r="A742" s="7" t="s">
        <v>3</v>
      </c>
      <c r="B742" s="12" t="s">
        <v>679</v>
      </c>
      <c r="C742" s="12" t="str">
        <f t="shared" si="1"/>
        <v>A-GAME_(A)</v>
      </c>
      <c r="D742" s="6"/>
    </row>
    <row r="743">
      <c r="A743" s="7" t="s">
        <v>3</v>
      </c>
      <c r="B743" s="12" t="s">
        <v>680</v>
      </c>
      <c r="C743" s="12" t="str">
        <f t="shared" si="1"/>
        <v>URBAN_MACHINE_(A)</v>
      </c>
      <c r="D743" s="6"/>
    </row>
    <row r="744">
      <c r="A744" s="12" t="s">
        <v>5</v>
      </c>
      <c r="B744" s="12" t="s">
        <v>681</v>
      </c>
      <c r="C744" s="12" t="str">
        <f t="shared" si="1"/>
        <v>CHING_CHING_CHING_(A)</v>
      </c>
      <c r="D744" s="6"/>
    </row>
    <row r="745">
      <c r="A745" s="12" t="s">
        <v>5</v>
      </c>
      <c r="B745" s="12" t="s">
        <v>682</v>
      </c>
      <c r="C745" s="12" t="str">
        <f t="shared" si="1"/>
        <v>PARADE_DAY_(A)</v>
      </c>
      <c r="D745" s="6"/>
    </row>
    <row r="746">
      <c r="A746" s="12" t="s">
        <v>5</v>
      </c>
      <c r="B746" s="12" t="s">
        <v>683</v>
      </c>
      <c r="C746" s="12" t="str">
        <f t="shared" si="1"/>
        <v>YOU_SHOULD_HAVE_KNOWN_(A)</v>
      </c>
      <c r="D746" s="6"/>
    </row>
    <row r="747">
      <c r="A747" s="12" t="s">
        <v>5</v>
      </c>
      <c r="B747" s="12" t="s">
        <v>684</v>
      </c>
      <c r="C747" s="12" t="str">
        <f t="shared" si="1"/>
        <v>GOLD_GLOW_(A)</v>
      </c>
      <c r="D747" s="6"/>
    </row>
    <row r="748">
      <c r="A748" s="10" t="s">
        <v>3</v>
      </c>
      <c r="B748" s="10" t="s">
        <v>685</v>
      </c>
      <c r="C748" s="10" t="str">
        <f t="shared" si="1"/>
        <v>THE_BACHELOR_(A)</v>
      </c>
      <c r="D748" s="6"/>
    </row>
    <row r="749">
      <c r="A749" s="10" t="s">
        <v>5</v>
      </c>
      <c r="B749" s="10" t="s">
        <v>686</v>
      </c>
      <c r="C749" s="10" t="str">
        <f t="shared" si="1"/>
        <v>FRIENDS_FOREVER_(A)</v>
      </c>
      <c r="D749" s="6"/>
    </row>
    <row r="750">
      <c r="A750" s="10" t="s">
        <v>3</v>
      </c>
      <c r="B750" s="10" t="s">
        <v>327</v>
      </c>
      <c r="C750" s="10" t="str">
        <f t="shared" si="1"/>
        <v>SUMMER CAMP COPY</v>
      </c>
      <c r="D750" s="6"/>
    </row>
    <row r="751">
      <c r="A751" s="10" t="s">
        <v>5</v>
      </c>
      <c r="B751" s="10" t="s">
        <v>687</v>
      </c>
      <c r="C751" s="10" t="str">
        <f t="shared" si="1"/>
        <v>ORDINARY(B)</v>
      </c>
      <c r="D751" s="6"/>
    </row>
    <row r="752">
      <c r="A752" s="7" t="s">
        <v>3</v>
      </c>
      <c r="B752" s="7" t="s">
        <v>688</v>
      </c>
      <c r="C752" s="7" t="str">
        <f t="shared" si="1"/>
        <v>COUNTDOWN_TO_THE_WEEKEND_(B)</v>
      </c>
      <c r="D752" s="6"/>
    </row>
    <row r="753">
      <c r="A753" s="12" t="s">
        <v>5</v>
      </c>
      <c r="B753" s="7" t="s">
        <v>689</v>
      </c>
      <c r="C753" s="7" t="str">
        <f t="shared" si="1"/>
        <v>ROCK_THIS_SHOW_(A)</v>
      </c>
      <c r="D753" s="6"/>
    </row>
    <row r="754">
      <c r="A754" s="12" t="s">
        <v>5</v>
      </c>
      <c r="B754" s="7" t="s">
        <v>690</v>
      </c>
      <c r="C754" s="7" t="str">
        <f t="shared" si="1"/>
        <v>NOW_OR_NEVER_(A)</v>
      </c>
      <c r="D754" s="6"/>
    </row>
    <row r="755">
      <c r="A755" s="7" t="s">
        <v>3</v>
      </c>
      <c r="B755" s="7" t="s">
        <v>691</v>
      </c>
      <c r="C755" s="7" t="str">
        <f t="shared" si="1"/>
        <v>FRIDAY_FEELING_(B)</v>
      </c>
      <c r="D755" s="6"/>
    </row>
    <row r="756">
      <c r="A756" s="12" t="s">
        <v>5</v>
      </c>
      <c r="B756" s="7" t="s">
        <v>692</v>
      </c>
      <c r="C756" s="7" t="str">
        <f t="shared" si="1"/>
        <v>LOST_IN_FOREVER_(B)</v>
      </c>
      <c r="D756" s="6"/>
    </row>
    <row r="757">
      <c r="A757" s="12" t="s">
        <v>5</v>
      </c>
      <c r="B757" s="7" t="s">
        <v>693</v>
      </c>
      <c r="C757" s="7" t="str">
        <f t="shared" si="1"/>
        <v>STORY_OF_A_DREAM_(B)</v>
      </c>
      <c r="D757" s="6"/>
    </row>
    <row r="758">
      <c r="A758" s="7" t="s">
        <v>3</v>
      </c>
      <c r="B758" s="7" t="s">
        <v>694</v>
      </c>
      <c r="C758" s="7" t="str">
        <f t="shared" si="1"/>
        <v>CLOSER_I_GET_TO_MY_DREAMS_(B)</v>
      </c>
      <c r="D758" s="6"/>
    </row>
    <row r="759">
      <c r="A759" s="12" t="s">
        <v>5</v>
      </c>
      <c r="B759" s="7" t="s">
        <v>695</v>
      </c>
      <c r="C759" s="7" t="str">
        <f t="shared" si="1"/>
        <v>BRIGHT_TIMES_(B)</v>
      </c>
      <c r="D759" s="6"/>
    </row>
    <row r="760">
      <c r="A760" s="12" t="s">
        <v>5</v>
      </c>
      <c r="B760" s="7" t="s">
        <v>696</v>
      </c>
      <c r="C760" s="7" t="str">
        <f t="shared" si="1"/>
        <v>CHANGING_MY_MIND_(B)</v>
      </c>
      <c r="D760" s="6"/>
    </row>
    <row r="761">
      <c r="A761" s="7" t="s">
        <v>3</v>
      </c>
      <c r="B761" s="7" t="s">
        <v>697</v>
      </c>
      <c r="C761" s="7" t="str">
        <f t="shared" si="1"/>
        <v>WE'RE_MOVING_(B)</v>
      </c>
      <c r="D761" s="6"/>
    </row>
    <row r="762">
      <c r="A762" s="12" t="s">
        <v>5</v>
      </c>
      <c r="B762" s="7" t="s">
        <v>698</v>
      </c>
      <c r="C762" s="7" t="str">
        <f t="shared" si="1"/>
        <v>WITHOUT_SYMPATHY</v>
      </c>
      <c r="D762" s="6"/>
    </row>
    <row r="763">
      <c r="A763" s="12" t="s">
        <v>5</v>
      </c>
      <c r="B763" s="7" t="s">
        <v>699</v>
      </c>
      <c r="C763" s="7" t="str">
        <f t="shared" si="1"/>
        <v>TAKE_A_BREATH</v>
      </c>
      <c r="D763" s="6"/>
    </row>
    <row r="764">
      <c r="A764" s="7" t="s">
        <v>3</v>
      </c>
      <c r="B764" s="7" t="s">
        <v>700</v>
      </c>
      <c r="C764" s="7" t="str">
        <f t="shared" si="1"/>
        <v>HERZKOMPASS_(C)</v>
      </c>
      <c r="D764" s="6"/>
    </row>
    <row r="765">
      <c r="A765" s="7" t="s">
        <v>3</v>
      </c>
      <c r="B765" s="7" t="s">
        <v>701</v>
      </c>
      <c r="C765" s="7" t="str">
        <f t="shared" si="1"/>
        <v>FEEL_THE_FORCE</v>
      </c>
      <c r="D765" s="6"/>
    </row>
    <row r="766">
      <c r="A766" s="12" t="s">
        <v>5</v>
      </c>
      <c r="B766" s="7" t="s">
        <v>702</v>
      </c>
      <c r="C766" s="7" t="str">
        <f t="shared" si="1"/>
        <v>PSYCHIC_(A)</v>
      </c>
      <c r="D766" s="6"/>
    </row>
    <row r="767">
      <c r="A767" s="12" t="s">
        <v>5</v>
      </c>
      <c r="B767" s="7" t="s">
        <v>703</v>
      </c>
      <c r="C767" s="7" t="str">
        <f t="shared" si="1"/>
        <v>I_WON'T_BE_A_PUPPET_(A)</v>
      </c>
      <c r="D767" s="6"/>
    </row>
    <row r="768">
      <c r="A768" s="10" t="s">
        <v>3</v>
      </c>
      <c r="B768" s="10" t="s">
        <v>704</v>
      </c>
      <c r="C768" s="10" t="str">
        <f t="shared" si="1"/>
        <v>CAN_YOU_BE_SO_SURE</v>
      </c>
      <c r="D768" s="6"/>
    </row>
    <row r="769">
      <c r="A769" s="10" t="s">
        <v>5</v>
      </c>
      <c r="B769" s="10" t="s">
        <v>705</v>
      </c>
      <c r="C769" s="10" t="str">
        <f t="shared" si="1"/>
        <v>TIME_WILL_TELL</v>
      </c>
      <c r="D769" s="6"/>
    </row>
    <row r="770">
      <c r="A770" s="10" t="s">
        <v>3</v>
      </c>
      <c r="B770" s="10" t="s">
        <v>706</v>
      </c>
      <c r="C770" s="10" t="str">
        <f t="shared" si="1"/>
        <v>GOOD_FEELING_(A)</v>
      </c>
      <c r="D770" s="6"/>
    </row>
    <row r="771">
      <c r="A771" s="10" t="s">
        <v>5</v>
      </c>
      <c r="B771" s="10" t="s">
        <v>707</v>
      </c>
      <c r="C771" s="10" t="str">
        <f t="shared" si="1"/>
        <v>HAPPY_TO_BE_(A)</v>
      </c>
      <c r="D771" s="6"/>
    </row>
    <row r="772">
      <c r="A772" s="7" t="s">
        <v>3</v>
      </c>
      <c r="B772" s="7" t="s">
        <v>484</v>
      </c>
      <c r="C772" s="7" t="str">
        <f t="shared" si="1"/>
        <v>ROLLING HILLS</v>
      </c>
      <c r="D772" s="6"/>
    </row>
    <row r="773">
      <c r="A773" s="7" t="s">
        <v>3</v>
      </c>
      <c r="B773" s="7" t="s">
        <v>483</v>
      </c>
      <c r="C773" s="7" t="str">
        <f t="shared" si="1"/>
        <v>RIVERBOAT SONG</v>
      </c>
      <c r="D773" s="6"/>
    </row>
    <row r="774">
      <c r="A774" s="12" t="s">
        <v>5</v>
      </c>
      <c r="B774" s="7" t="s">
        <v>708</v>
      </c>
      <c r="C774" s="7" t="str">
        <f t="shared" si="1"/>
        <v>SO LONG MARY(A)</v>
      </c>
      <c r="D774" s="6"/>
    </row>
    <row r="775">
      <c r="A775" s="12" t="s">
        <v>5</v>
      </c>
      <c r="B775" s="7" t="s">
        <v>22</v>
      </c>
      <c r="C775" s="7" t="str">
        <f t="shared" si="1"/>
        <v>DOWN INTHE CITY (A)</v>
      </c>
      <c r="D775" s="6"/>
    </row>
    <row r="776">
      <c r="A776" s="7" t="s">
        <v>5</v>
      </c>
      <c r="B776" s="7" t="s">
        <v>518</v>
      </c>
      <c r="C776" s="7" t="str">
        <f t="shared" si="1"/>
        <v>KANGAROO_(B)</v>
      </c>
      <c r="D776" s="6"/>
    </row>
    <row r="777">
      <c r="A777" s="7" t="s">
        <v>3</v>
      </c>
      <c r="B777" s="7" t="s">
        <v>710</v>
      </c>
      <c r="C777" s="7" t="str">
        <f t="shared" si="1"/>
        <v>HOUSE MUSIC(B)</v>
      </c>
      <c r="D777" s="6"/>
    </row>
    <row r="778">
      <c r="A778" s="12" t="s">
        <v>5</v>
      </c>
      <c r="B778" s="7" t="s">
        <v>711</v>
      </c>
      <c r="C778" s="7" t="str">
        <f t="shared" si="1"/>
        <v>IBIZA SUNG (B)</v>
      </c>
      <c r="D778" s="6"/>
    </row>
    <row r="779">
      <c r="A779" s="12" t="s">
        <v>5</v>
      </c>
      <c r="B779" s="7" t="s">
        <v>712</v>
      </c>
      <c r="C779" s="7" t="str">
        <f t="shared" si="1"/>
        <v>WAGS (A)</v>
      </c>
      <c r="D779" s="6"/>
    </row>
    <row r="780">
      <c r="A780" s="7" t="s">
        <v>3</v>
      </c>
      <c r="B780" s="7" t="s">
        <v>713</v>
      </c>
      <c r="C780" s="7" t="str">
        <f t="shared" si="1"/>
        <v>LOVING_IT_(B)</v>
      </c>
      <c r="D780" s="6"/>
    </row>
    <row r="781">
      <c r="A781" s="12" t="s">
        <v>5</v>
      </c>
      <c r="B781" s="7" t="s">
        <v>714</v>
      </c>
      <c r="C781" s="7" t="str">
        <f t="shared" si="1"/>
        <v>ALL_FALL_DOWN_(B)</v>
      </c>
      <c r="D781" s="6"/>
    </row>
    <row r="782">
      <c r="A782" s="7" t="s">
        <v>3</v>
      </c>
      <c r="B782" s="7" t="s">
        <v>715</v>
      </c>
      <c r="C782" s="7" t="str">
        <f t="shared" si="1"/>
        <v>RAY OF LIGHT (A)</v>
      </c>
      <c r="D782" s="6"/>
    </row>
    <row r="783">
      <c r="A783" s="12" t="s">
        <v>5</v>
      </c>
      <c r="B783" s="7" t="s">
        <v>716</v>
      </c>
      <c r="C783" s="7" t="str">
        <f t="shared" si="1"/>
        <v>REACH_FOR_THE_SKY_(A)</v>
      </c>
      <c r="D783" s="6"/>
    </row>
    <row r="784">
      <c r="A784" s="5"/>
      <c r="B784" s="7" t="s">
        <v>717</v>
      </c>
      <c r="C784" s="7" t="str">
        <f t="shared" si="1"/>
        <v>BIRD_OF_PARADISE_(A</v>
      </c>
      <c r="D784" s="6"/>
    </row>
    <row r="785">
      <c r="A785" s="5"/>
      <c r="B785" s="7" t="s">
        <v>718</v>
      </c>
      <c r="C785" s="7" t="str">
        <f t="shared" si="1"/>
        <v>HIGHWAY_ONE_(A)</v>
      </c>
      <c r="D785" s="6"/>
    </row>
    <row r="786">
      <c r="A786" s="5"/>
      <c r="B786" s="7" t="s">
        <v>719</v>
      </c>
      <c r="C786" s="7" t="str">
        <f t="shared" si="1"/>
        <v>JETSTREAM_(A)</v>
      </c>
      <c r="D786" s="6"/>
    </row>
    <row r="787">
      <c r="A787" s="5"/>
      <c r="B787" s="7" t="s">
        <v>720</v>
      </c>
      <c r="C787" s="7" t="str">
        <f t="shared" si="1"/>
        <v>SUMMER_SKIES_(A)</v>
      </c>
      <c r="D787" s="6"/>
    </row>
    <row r="788">
      <c r="A788" s="7" t="s">
        <v>3</v>
      </c>
      <c r="B788" s="7" t="s">
        <v>460</v>
      </c>
      <c r="C788" s="7" t="str">
        <f t="shared" si="1"/>
        <v>THE BEST THINGS(C)</v>
      </c>
      <c r="D788" s="6"/>
    </row>
    <row r="789">
      <c r="A789" s="12" t="s">
        <v>5</v>
      </c>
      <c r="B789" s="7" t="s">
        <v>721</v>
      </c>
      <c r="C789" s="7" t="str">
        <f t="shared" si="1"/>
        <v>ENDLESS_LOVE</v>
      </c>
      <c r="D789" s="6"/>
    </row>
    <row r="790">
      <c r="A790" s="12" t="s">
        <v>5</v>
      </c>
      <c r="B790" s="7" t="s">
        <v>722</v>
      </c>
      <c r="C790" s="7" t="str">
        <f t="shared" si="1"/>
        <v>HOW_IT_BEGAN</v>
      </c>
      <c r="D790" s="6"/>
    </row>
    <row r="791">
      <c r="A791" s="7" t="s">
        <v>3</v>
      </c>
      <c r="B791" s="7" t="s">
        <v>458</v>
      </c>
      <c r="C791" s="7" t="str">
        <f t="shared" si="1"/>
        <v>PRETTY IN LOVE(C)</v>
      </c>
      <c r="D791" s="6"/>
    </row>
    <row r="792">
      <c r="A792" s="12" t="s">
        <v>5</v>
      </c>
      <c r="B792" s="7" t="s">
        <v>39</v>
      </c>
      <c r="C792" s="7" t="str">
        <f t="shared" si="1"/>
        <v>BEST OF ME(B)</v>
      </c>
      <c r="D792" s="6"/>
    </row>
    <row r="793">
      <c r="A793" s="12" t="s">
        <v>5</v>
      </c>
      <c r="B793" s="7" t="s">
        <v>723</v>
      </c>
      <c r="C793" s="7" t="str">
        <f t="shared" si="1"/>
        <v>PLAY(B)</v>
      </c>
      <c r="D793" s="6"/>
    </row>
    <row r="794">
      <c r="A794" s="7" t="s">
        <v>3</v>
      </c>
      <c r="B794" s="7" t="s">
        <v>724</v>
      </c>
      <c r="C794" s="7" t="str">
        <f t="shared" si="1"/>
        <v>FULL THROTTLE </v>
      </c>
      <c r="D794" s="6"/>
    </row>
    <row r="795">
      <c r="A795" s="12" t="s">
        <v>5</v>
      </c>
      <c r="B795" s="7" t="s">
        <v>725</v>
      </c>
      <c r="C795" s="7" t="str">
        <f t="shared" si="1"/>
        <v>DO ME WRONG (B)</v>
      </c>
      <c r="D795" s="6"/>
    </row>
    <row r="796">
      <c r="A796" s="12" t="s">
        <v>5</v>
      </c>
      <c r="B796" s="7" t="s">
        <v>726</v>
      </c>
      <c r="C796" s="7" t="str">
        <f t="shared" si="1"/>
        <v>GLITCH TRIP(B)</v>
      </c>
      <c r="D796" s="6"/>
    </row>
    <row r="797">
      <c r="A797" s="7" t="s">
        <v>3</v>
      </c>
      <c r="B797" s="7" t="s">
        <v>727</v>
      </c>
      <c r="C797" s="7" t="str">
        <f t="shared" si="1"/>
        <v>WINDS_OF_SPRING</v>
      </c>
      <c r="D797" s="6"/>
    </row>
    <row r="798">
      <c r="A798" s="7" t="s">
        <v>3</v>
      </c>
      <c r="B798" s="7" t="s">
        <v>7</v>
      </c>
      <c r="C798" s="7" t="str">
        <f t="shared" si="1"/>
        <v>BOP AND BOUNCE(A)</v>
      </c>
      <c r="D798" s="6"/>
    </row>
    <row r="799">
      <c r="A799" s="12" t="s">
        <v>5</v>
      </c>
      <c r="B799" s="7" t="s">
        <v>715</v>
      </c>
      <c r="C799" s="7" t="str">
        <f t="shared" si="1"/>
        <v>RAY OF LIGHT (A)</v>
      </c>
      <c r="D799" s="6"/>
    </row>
    <row r="800">
      <c r="A800" s="12" t="s">
        <v>5</v>
      </c>
      <c r="B800" s="7" t="s">
        <v>1037</v>
      </c>
      <c r="C800" s="7" t="str">
        <f t="shared" si="1"/>
        <v>MUSIC ON THE UP (A)</v>
      </c>
      <c r="D800" s="6"/>
    </row>
    <row r="801">
      <c r="A801" s="7" t="s">
        <v>3</v>
      </c>
      <c r="B801" s="7" t="s">
        <v>454</v>
      </c>
      <c r="C801" s="7" t="str">
        <f t="shared" si="1"/>
        <v>WHEN I THINK OF YOU(D)</v>
      </c>
      <c r="D801" s="6"/>
    </row>
    <row r="802">
      <c r="A802" s="12" t="s">
        <v>5</v>
      </c>
      <c r="B802" s="7" t="s">
        <v>687</v>
      </c>
      <c r="C802" s="7" t="str">
        <f t="shared" si="1"/>
        <v>ORDINARY(B)</v>
      </c>
      <c r="D802" s="6"/>
    </row>
    <row r="803">
      <c r="A803" s="12" t="s">
        <v>5</v>
      </c>
      <c r="B803" s="7" t="s">
        <v>1038</v>
      </c>
      <c r="C803" s="7" t="str">
        <f t="shared" si="1"/>
        <v>GRADUATION</v>
      </c>
      <c r="D803" s="6"/>
    </row>
    <row r="804">
      <c r="A804" s="10" t="s">
        <v>3</v>
      </c>
      <c r="B804" s="10" t="s">
        <v>730</v>
      </c>
      <c r="C804" s="10" t="str">
        <f t="shared" si="1"/>
        <v>COSMIC SOUL</v>
      </c>
      <c r="D804" s="6"/>
    </row>
    <row r="805">
      <c r="A805" s="10" t="s">
        <v>5</v>
      </c>
      <c r="B805" s="10" t="s">
        <v>731</v>
      </c>
      <c r="C805" s="10" t="str">
        <f t="shared" si="1"/>
        <v>FEELING TROPICAL (A)</v>
      </c>
      <c r="D805" s="6"/>
    </row>
    <row r="806">
      <c r="A806" s="10" t="s">
        <v>3</v>
      </c>
      <c r="B806" s="10" t="s">
        <v>732</v>
      </c>
      <c r="C806" s="10" t="str">
        <f t="shared" si="1"/>
        <v>STARFIGHTER</v>
      </c>
      <c r="D806" s="6"/>
    </row>
    <row r="807">
      <c r="A807" s="10" t="s">
        <v>5</v>
      </c>
      <c r="B807" s="10" t="s">
        <v>733</v>
      </c>
      <c r="C807" s="10" t="str">
        <f t="shared" si="1"/>
        <v>GET HYPED (A)</v>
      </c>
      <c r="D807" s="6"/>
    </row>
    <row r="808">
      <c r="A808" s="7" t="s">
        <v>3</v>
      </c>
      <c r="B808" s="7" t="s">
        <v>734</v>
      </c>
      <c r="C808" s="7" t="str">
        <f t="shared" si="1"/>
        <v>DO_YOU_KNOW_(B)</v>
      </c>
      <c r="D808" s="6"/>
    </row>
    <row r="809">
      <c r="A809" s="12" t="s">
        <v>5</v>
      </c>
      <c r="B809" s="7" t="s">
        <v>735</v>
      </c>
      <c r="C809" s="7" t="str">
        <f t="shared" si="1"/>
        <v>PERFECT_TEN_(A)</v>
      </c>
      <c r="D809" s="6"/>
    </row>
    <row r="810">
      <c r="A810" s="12" t="s">
        <v>5</v>
      </c>
      <c r="B810" s="7" t="s">
        <v>736</v>
      </c>
      <c r="C810" s="7" t="str">
        <f t="shared" si="1"/>
        <v>PROMISES_YOU_MAKE_(A</v>
      </c>
      <c r="D810" s="6"/>
    </row>
    <row r="811">
      <c r="A811" s="7" t="s">
        <v>3</v>
      </c>
      <c r="B811" s="7"/>
      <c r="C811" s="7" t="str">
        <f t="shared" si="1"/>
        <v/>
      </c>
      <c r="D811" s="6"/>
    </row>
    <row r="812">
      <c r="A812" s="7" t="s">
        <v>3</v>
      </c>
      <c r="B812" s="7"/>
      <c r="C812" s="7" t="str">
        <f t="shared" si="1"/>
        <v/>
      </c>
      <c r="D812" s="6"/>
    </row>
    <row r="813">
      <c r="A813" s="12" t="s">
        <v>5</v>
      </c>
      <c r="B813" s="7"/>
      <c r="C813" s="7" t="str">
        <f t="shared" si="1"/>
        <v/>
      </c>
      <c r="D813" s="6"/>
    </row>
    <row r="814">
      <c r="A814" s="12" t="s">
        <v>5</v>
      </c>
      <c r="B814" s="7"/>
      <c r="C814" s="7" t="str">
        <f t="shared" si="1"/>
        <v/>
      </c>
      <c r="D814" s="6"/>
    </row>
    <row r="815">
      <c r="A815" s="7" t="s">
        <v>3</v>
      </c>
      <c r="B815" s="7" t="s">
        <v>737</v>
      </c>
      <c r="C815" s="7" t="str">
        <f t="shared" si="1"/>
        <v>MY_STAR_(A)</v>
      </c>
      <c r="D815" s="6"/>
    </row>
    <row r="816">
      <c r="A816" s="12" t="s">
        <v>5</v>
      </c>
      <c r="B816" s="7" t="s">
        <v>703</v>
      </c>
      <c r="C816" s="7" t="str">
        <f t="shared" si="1"/>
        <v>I_WON'T_BE_A_PUPPET_(A)</v>
      </c>
      <c r="D816" s="6"/>
    </row>
    <row r="817">
      <c r="A817" s="12" t="s">
        <v>5</v>
      </c>
      <c r="B817" s="7" t="s">
        <v>740</v>
      </c>
      <c r="C817" s="7" t="str">
        <f t="shared" si="1"/>
        <v>TURN_IT_ON_(A)</v>
      </c>
      <c r="D817" s="6"/>
    </row>
    <row r="818">
      <c r="A818" s="7" t="s">
        <v>3</v>
      </c>
      <c r="B818" s="7" t="s">
        <v>285</v>
      </c>
      <c r="C818" s="7" t="str">
        <f t="shared" si="1"/>
        <v>TUNNEL LIGHTS(B)</v>
      </c>
      <c r="D818" s="6"/>
    </row>
    <row r="819">
      <c r="A819" s="7" t="s">
        <v>3</v>
      </c>
      <c r="B819" s="7" t="s">
        <v>741</v>
      </c>
      <c r="C819" s="7" t="str">
        <f t="shared" si="1"/>
        <v>TUNNEL LIGHTS(A)</v>
      </c>
      <c r="D819" s="6"/>
    </row>
    <row r="820">
      <c r="A820" s="12" t="s">
        <v>5</v>
      </c>
      <c r="B820" s="7" t="s">
        <v>1039</v>
      </c>
      <c r="C820" s="7" t="str">
        <f t="shared" si="1"/>
        <v>ENERGY BURST(A)</v>
      </c>
      <c r="D820" s="6"/>
    </row>
    <row r="821">
      <c r="A821" s="12" t="s">
        <v>5</v>
      </c>
      <c r="B821" s="7" t="s">
        <v>743</v>
      </c>
      <c r="C821" s="7" t="str">
        <f t="shared" si="1"/>
        <v>READY 2 GO(A)</v>
      </c>
      <c r="D821" s="6"/>
    </row>
    <row r="822">
      <c r="A822" s="7" t="s">
        <v>5</v>
      </c>
      <c r="B822" s="7" t="s">
        <v>278</v>
      </c>
      <c r="C822" s="7" t="str">
        <f t="shared" si="1"/>
        <v>ROBOTIC LOVE(A)</v>
      </c>
      <c r="D822" s="6"/>
    </row>
    <row r="823">
      <c r="A823" s="7" t="s">
        <v>3</v>
      </c>
      <c r="B823" s="7" t="s">
        <v>745</v>
      </c>
      <c r="C823" s="7" t="str">
        <f t="shared" si="1"/>
        <v>AMPED(A)</v>
      </c>
      <c r="D823" s="6"/>
    </row>
    <row r="824">
      <c r="A824" s="7" t="s">
        <v>3</v>
      </c>
      <c r="B824" s="7" t="s">
        <v>746</v>
      </c>
      <c r="C824" s="7" t="str">
        <f t="shared" si="1"/>
        <v>FEEL IT(B)</v>
      </c>
      <c r="D824" s="6"/>
    </row>
    <row r="825">
      <c r="A825" s="12" t="s">
        <v>5</v>
      </c>
      <c r="B825" s="7" t="s">
        <v>747</v>
      </c>
      <c r="C825" s="7" t="str">
        <f t="shared" si="1"/>
        <v>KEEP_MY_HEART</v>
      </c>
      <c r="D825" s="6"/>
    </row>
    <row r="826">
      <c r="A826" s="7" t="s">
        <v>3</v>
      </c>
      <c r="B826" s="7" t="s">
        <v>748</v>
      </c>
      <c r="C826" s="7" t="str">
        <f t="shared" si="1"/>
        <v>FOREVER BE YOUNG(A)</v>
      </c>
      <c r="D826" s="6"/>
    </row>
    <row r="827">
      <c r="A827" s="7" t="s">
        <v>3</v>
      </c>
      <c r="B827" s="7" t="s">
        <v>749</v>
      </c>
      <c r="C827" s="7" t="str">
        <f t="shared" si="1"/>
        <v>THE GOOD LIFE</v>
      </c>
      <c r="D827" s="6"/>
    </row>
    <row r="828">
      <c r="A828" s="12" t="s">
        <v>5</v>
      </c>
      <c r="B828" s="7" t="s">
        <v>566</v>
      </c>
      <c r="C828" s="7" t="str">
        <f t="shared" si="1"/>
        <v>EVERLASTING SUMMER (A)</v>
      </c>
      <c r="D828" s="6"/>
    </row>
    <row r="829">
      <c r="A829" s="12" t="s">
        <v>5</v>
      </c>
      <c r="B829" s="7" t="s">
        <v>750</v>
      </c>
      <c r="C829" s="7" t="str">
        <f t="shared" si="1"/>
        <v>EASY LIFE(A)</v>
      </c>
      <c r="D829" s="6"/>
    </row>
    <row r="830">
      <c r="A830" s="7" t="s">
        <v>3</v>
      </c>
      <c r="B830" s="7" t="s">
        <v>429</v>
      </c>
      <c r="C830" s="7" t="str">
        <f t="shared" si="1"/>
        <v>OUT OF THE CHUTE(B)</v>
      </c>
      <c r="D830" s="6"/>
    </row>
    <row r="831">
      <c r="A831" s="12" t="s">
        <v>5</v>
      </c>
      <c r="B831" s="7" t="s">
        <v>751</v>
      </c>
      <c r="C831" s="7" t="str">
        <f t="shared" si="1"/>
        <v>WALKING IN THE SUN(A)</v>
      </c>
      <c r="D831" s="6"/>
    </row>
    <row r="832">
      <c r="A832" s="12" t="s">
        <v>5</v>
      </c>
      <c r="B832" s="7" t="s">
        <v>752</v>
      </c>
      <c r="C832" s="7" t="str">
        <f t="shared" si="1"/>
        <v>FOREVER AND A DAY(A)</v>
      </c>
      <c r="D832" s="6"/>
    </row>
    <row r="833">
      <c r="A833" s="7" t="s">
        <v>3</v>
      </c>
      <c r="B833" s="7" t="s">
        <v>753</v>
      </c>
      <c r="C833" s="7" t="str">
        <f t="shared" si="1"/>
        <v>COME A LITTLE CLOSER(B)</v>
      </c>
      <c r="D833" s="6"/>
    </row>
    <row r="834">
      <c r="A834" s="12" t="s">
        <v>5</v>
      </c>
      <c r="B834" s="7" t="s">
        <v>9</v>
      </c>
      <c r="C834" s="7" t="str">
        <f t="shared" si="1"/>
        <v>SHINE AS BRIGHT AS YOU(A)</v>
      </c>
      <c r="D834" s="6"/>
    </row>
    <row r="835">
      <c r="A835" s="12" t="s">
        <v>5</v>
      </c>
      <c r="B835" s="7" t="s">
        <v>754</v>
      </c>
      <c r="C835" s="7" t="str">
        <f t="shared" si="1"/>
        <v>HEADING HOME(B)</v>
      </c>
      <c r="D835" s="6"/>
    </row>
    <row r="836">
      <c r="A836" s="10" t="s">
        <v>3</v>
      </c>
      <c r="B836" s="10" t="s">
        <v>755</v>
      </c>
      <c r="C836" s="10" t="str">
        <f t="shared" si="1"/>
        <v>THE BIG REVEAL(A)</v>
      </c>
      <c r="D836" s="6"/>
    </row>
    <row r="837">
      <c r="A837" s="10" t="s">
        <v>5</v>
      </c>
      <c r="B837" s="10" t="s">
        <v>756</v>
      </c>
      <c r="C837" s="10" t="str">
        <f t="shared" si="1"/>
        <v>PERPETUAL SUN(A)</v>
      </c>
      <c r="D837" s="6"/>
    </row>
    <row r="838">
      <c r="A838" s="10" t="s">
        <v>3</v>
      </c>
      <c r="B838" s="10" t="s">
        <v>757</v>
      </c>
      <c r="C838" s="10" t="str">
        <f t="shared" si="1"/>
        <v>BRIGHT FEELING(A)</v>
      </c>
      <c r="D838" s="6"/>
    </row>
    <row r="839">
      <c r="A839" s="10" t="s">
        <v>5</v>
      </c>
      <c r="B839" s="10" t="s">
        <v>759</v>
      </c>
      <c r="C839" s="10" t="str">
        <f t="shared" si="1"/>
        <v>SMILE BABY(A)_02</v>
      </c>
      <c r="D839" s="6"/>
    </row>
    <row r="840">
      <c r="A840" s="5"/>
      <c r="B840" s="7"/>
      <c r="C840" s="7" t="str">
        <f t="shared" si="1"/>
        <v/>
      </c>
      <c r="D840" s="6"/>
    </row>
    <row r="841">
      <c r="A841" s="7"/>
      <c r="B841" s="7"/>
      <c r="C841" s="7" t="str">
        <f t="shared" si="1"/>
        <v/>
      </c>
      <c r="D841" s="6"/>
    </row>
    <row r="842">
      <c r="A842" s="5"/>
      <c r="B842" s="7"/>
      <c r="C842" s="7" t="str">
        <f t="shared" si="1"/>
        <v/>
      </c>
      <c r="D842" s="6"/>
    </row>
    <row r="843">
      <c r="A843" s="14" t="s">
        <v>3</v>
      </c>
      <c r="B843" s="14" t="s">
        <v>760</v>
      </c>
      <c r="C843" s="14" t="str">
        <f t="shared" si="1"/>
        <v>ALL THIS TIME(B)</v>
      </c>
      <c r="D843" s="15" t="s">
        <v>738</v>
      </c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7" t="s">
        <v>5</v>
      </c>
      <c r="B844" s="7" t="s">
        <v>761</v>
      </c>
      <c r="C844" s="7" t="str">
        <f t="shared" si="1"/>
        <v>NEVER TOO LATE(B)</v>
      </c>
      <c r="D844" s="8" t="s">
        <v>739</v>
      </c>
    </row>
    <row r="845">
      <c r="A845" s="7" t="s">
        <v>5</v>
      </c>
      <c r="B845" s="7" t="s">
        <v>762</v>
      </c>
      <c r="C845" s="7" t="str">
        <f t="shared" si="1"/>
        <v>IVORY COAST(B)</v>
      </c>
      <c r="D845" s="6"/>
    </row>
    <row r="846">
      <c r="A846" s="7" t="s">
        <v>3</v>
      </c>
      <c r="B846" s="7" t="s">
        <v>763</v>
      </c>
      <c r="C846" s="7" t="str">
        <f t="shared" si="1"/>
        <v>INTERSTELLAR(A)</v>
      </c>
      <c r="D846" s="6"/>
    </row>
    <row r="847">
      <c r="A847" s="7" t="s">
        <v>3</v>
      </c>
      <c r="B847" s="7" t="s">
        <v>764</v>
      </c>
      <c r="C847" s="7" t="str">
        <f t="shared" si="1"/>
        <v>WORK_IT_HARD</v>
      </c>
      <c r="D847" s="6"/>
    </row>
    <row r="848">
      <c r="A848" s="7" t="s">
        <v>5</v>
      </c>
      <c r="B848" s="7" t="s">
        <v>765</v>
      </c>
      <c r="C848" s="7" t="str">
        <f t="shared" si="1"/>
        <v>STARBURST_(A)</v>
      </c>
      <c r="D848" s="6"/>
    </row>
    <row r="849">
      <c r="A849" s="7" t="s">
        <v>5</v>
      </c>
      <c r="B849" s="7" t="s">
        <v>766</v>
      </c>
      <c r="C849" s="7" t="str">
        <f t="shared" si="1"/>
        <v>VECTOR_CONTROL</v>
      </c>
      <c r="D849" s="6"/>
    </row>
    <row r="850">
      <c r="A850" s="10" t="s">
        <v>3</v>
      </c>
      <c r="B850" s="10" t="s">
        <v>767</v>
      </c>
      <c r="C850" s="10" t="str">
        <f t="shared" si="1"/>
        <v>GLAMOUR_PATROL_(A)</v>
      </c>
      <c r="D850" s="6"/>
    </row>
    <row r="851">
      <c r="A851" s="10" t="s">
        <v>5</v>
      </c>
      <c r="B851" s="10" t="s">
        <v>768</v>
      </c>
      <c r="C851" s="10" t="str">
        <f t="shared" si="1"/>
        <v>THE_TIME_IS_NOW_(A)</v>
      </c>
      <c r="D851" s="6"/>
    </row>
    <row r="852">
      <c r="A852" s="10" t="s">
        <v>3</v>
      </c>
      <c r="B852" s="10" t="s">
        <v>769</v>
      </c>
      <c r="C852" s="10" t="str">
        <f t="shared" si="1"/>
        <v>RAVE_RAYS_(A)</v>
      </c>
      <c r="D852" s="6"/>
    </row>
    <row r="853">
      <c r="A853" s="10" t="s">
        <v>5</v>
      </c>
      <c r="B853" s="10" t="s">
        <v>770</v>
      </c>
      <c r="C853" s="10" t="str">
        <f t="shared" si="1"/>
        <v>GO_FASTER_(A)</v>
      </c>
      <c r="D853" s="6"/>
    </row>
    <row r="854">
      <c r="A854" s="7" t="s">
        <v>3</v>
      </c>
      <c r="B854" s="7" t="s">
        <v>771</v>
      </c>
      <c r="C854" s="7" t="str">
        <f t="shared" si="1"/>
        <v>BEACH_LIFE_(A)</v>
      </c>
      <c r="D854" s="6"/>
    </row>
    <row r="855">
      <c r="A855" s="7" t="s">
        <v>5</v>
      </c>
      <c r="B855" s="7" t="s">
        <v>772</v>
      </c>
      <c r="C855" s="7" t="str">
        <f t="shared" si="1"/>
        <v>WRAP_YOUR_ARMS</v>
      </c>
      <c r="D855" s="6"/>
    </row>
    <row r="856">
      <c r="A856" s="7" t="s">
        <v>3</v>
      </c>
      <c r="B856" s="7" t="s">
        <v>773</v>
      </c>
      <c r="C856" s="7" t="str">
        <f t="shared" si="1"/>
        <v>RAID_THE_CHARTS_(A)</v>
      </c>
      <c r="D856" s="6"/>
    </row>
    <row r="857">
      <c r="A857" s="7" t="s">
        <v>5</v>
      </c>
      <c r="B857" s="7" t="s">
        <v>774</v>
      </c>
      <c r="C857" s="7" t="str">
        <f t="shared" si="1"/>
        <v>MAKE_YOU_MINE_(A)_(2)</v>
      </c>
      <c r="D857" s="6"/>
    </row>
    <row r="858">
      <c r="A858" s="7" t="s">
        <v>3</v>
      </c>
      <c r="B858" s="7" t="s">
        <v>775</v>
      </c>
      <c r="C858" s="7" t="str">
        <f t="shared" si="1"/>
        <v>HEADCASE_(A)</v>
      </c>
      <c r="D858" s="6"/>
    </row>
    <row r="859">
      <c r="A859" s="7" t="s">
        <v>5</v>
      </c>
      <c r="B859" s="7" t="s">
        <v>776</v>
      </c>
      <c r="C859" s="7" t="str">
        <f t="shared" si="1"/>
        <v>HIT_THE_DANCEFLOOR_(A)</v>
      </c>
      <c r="D859" s="6"/>
    </row>
    <row r="860">
      <c r="A860" s="7" t="s">
        <v>3</v>
      </c>
      <c r="B860" s="7" t="s">
        <v>777</v>
      </c>
      <c r="C860" s="7" t="str">
        <f t="shared" si="1"/>
        <v>PARTY_PARTY_(A)</v>
      </c>
      <c r="D860" s="6"/>
    </row>
    <row r="861">
      <c r="A861" s="7" t="s">
        <v>5</v>
      </c>
      <c r="B861" s="7" t="s">
        <v>778</v>
      </c>
      <c r="C861" s="7" t="str">
        <f t="shared" si="1"/>
        <v>STRAIGHT_UP</v>
      </c>
      <c r="D861" s="6"/>
    </row>
    <row r="862">
      <c r="A862" s="7" t="s">
        <v>3</v>
      </c>
      <c r="B862" s="7" t="s">
        <v>779</v>
      </c>
      <c r="C862" s="7" t="str">
        <f t="shared" si="1"/>
        <v>FEARLESS_(B)</v>
      </c>
      <c r="D862" s="6"/>
    </row>
    <row r="863">
      <c r="A863" s="7" t="s">
        <v>5</v>
      </c>
      <c r="B863" s="7" t="s">
        <v>780</v>
      </c>
      <c r="C863" s="7" t="str">
        <f t="shared" si="1"/>
        <v>WE_IN_THE_CLUB_NOW_(B)</v>
      </c>
      <c r="D863" s="6"/>
    </row>
    <row r="864">
      <c r="A864" s="7" t="s">
        <v>5</v>
      </c>
      <c r="B864" s="7" t="s">
        <v>781</v>
      </c>
      <c r="C864" s="7" t="str">
        <f t="shared" si="1"/>
        <v>GIVE_ME_YOUR_LOVE_(B)</v>
      </c>
      <c r="D864" s="6"/>
    </row>
    <row r="865">
      <c r="A865" s="7" t="s">
        <v>3</v>
      </c>
      <c r="B865" s="7" t="s">
        <v>782</v>
      </c>
      <c r="C865" s="7" t="str">
        <f t="shared" si="1"/>
        <v>WORTH_THE_WAIT_(A)</v>
      </c>
      <c r="D865" s="6"/>
    </row>
    <row r="866">
      <c r="A866" s="7" t="s">
        <v>3</v>
      </c>
      <c r="B866" s="7" t="s">
        <v>783</v>
      </c>
      <c r="C866" s="7" t="str">
        <f t="shared" si="1"/>
        <v>BIG_CITY_DREAMS_(A)</v>
      </c>
      <c r="D866" s="6"/>
    </row>
    <row r="867">
      <c r="A867" s="7" t="s">
        <v>5</v>
      </c>
      <c r="B867" s="7" t="s">
        <v>784</v>
      </c>
      <c r="C867" s="7" t="str">
        <f t="shared" si="1"/>
        <v>SIREN_CALLIN'_(A)</v>
      </c>
      <c r="D867" s="6"/>
    </row>
    <row r="868">
      <c r="A868" s="7" t="s">
        <v>5</v>
      </c>
      <c r="B868" s="7" t="s">
        <v>785</v>
      </c>
      <c r="C868" s="7" t="str">
        <f t="shared" si="1"/>
        <v>ECHO_PARK_(A)</v>
      </c>
      <c r="D868" s="6"/>
    </row>
    <row r="869">
      <c r="A869" s="16" t="s">
        <v>3</v>
      </c>
      <c r="B869" s="16" t="s">
        <v>786</v>
      </c>
      <c r="C869" s="16" t="str">
        <f t="shared" si="1"/>
        <v>KNOCK_KNOCK_KNOCK_(B)</v>
      </c>
      <c r="D869" s="6"/>
    </row>
    <row r="870">
      <c r="A870" s="16" t="s">
        <v>5</v>
      </c>
      <c r="B870" s="16" t="s">
        <v>787</v>
      </c>
      <c r="C870" s="16" t="str">
        <f t="shared" si="1"/>
        <v>GET_YOUR_HANDS_UP_(A)</v>
      </c>
      <c r="D870" s="6"/>
    </row>
    <row r="871">
      <c r="A871" s="16" t="s">
        <v>5</v>
      </c>
      <c r="B871" s="16" t="s">
        <v>788</v>
      </c>
      <c r="C871" s="16" t="str">
        <f t="shared" si="1"/>
        <v>GOT_THAT_SWAG_(A)</v>
      </c>
      <c r="D871" s="6"/>
    </row>
    <row r="872">
      <c r="A872" s="7" t="s">
        <v>3</v>
      </c>
      <c r="B872" s="7" t="s">
        <v>789</v>
      </c>
      <c r="C872" s="7" t="str">
        <f t="shared" si="1"/>
        <v>GRUNGE FETISH</v>
      </c>
      <c r="D872" s="6"/>
    </row>
    <row r="873">
      <c r="A873" s="7" t="s">
        <v>5</v>
      </c>
      <c r="B873" s="7" t="s">
        <v>790</v>
      </c>
      <c r="C873" s="7" t="str">
        <f t="shared" si="1"/>
        <v>SLEAZE_TO_PLEASE_(A)</v>
      </c>
      <c r="D873" s="6"/>
    </row>
    <row r="874">
      <c r="A874" s="7" t="s">
        <v>5</v>
      </c>
      <c r="B874" s="7" t="s">
        <v>791</v>
      </c>
      <c r="C874" s="7" t="str">
        <f t="shared" si="1"/>
        <v>CRAZZEE_BOI_(B)</v>
      </c>
      <c r="D874" s="6"/>
    </row>
    <row r="875">
      <c r="A875" s="7" t="s">
        <v>3</v>
      </c>
      <c r="B875" s="7" t="s">
        <v>792</v>
      </c>
      <c r="C875" s="7" t="str">
        <f t="shared" si="1"/>
        <v>EL_AMOR_DE_CARMELO_(B)</v>
      </c>
      <c r="D875" s="6"/>
    </row>
    <row r="876">
      <c r="A876" s="7" t="s">
        <v>5</v>
      </c>
      <c r="B876" s="7" t="s">
        <v>793</v>
      </c>
      <c r="C876" s="7" t="str">
        <f t="shared" si="1"/>
        <v>BSAME_SUAVECITO_(B)_(2)</v>
      </c>
      <c r="D876" s="6"/>
    </row>
    <row r="877">
      <c r="A877" s="16" t="s">
        <v>3</v>
      </c>
      <c r="B877" s="16" t="s">
        <v>786</v>
      </c>
      <c r="C877" s="16" t="str">
        <f t="shared" si="1"/>
        <v>KNOCK_KNOCK_KNOCK_(B)</v>
      </c>
      <c r="D877" s="6"/>
    </row>
    <row r="878">
      <c r="A878" s="16" t="s">
        <v>5</v>
      </c>
      <c r="B878" s="16" t="s">
        <v>787</v>
      </c>
      <c r="C878" s="16" t="str">
        <f t="shared" si="1"/>
        <v>GET_YOUR_HANDS_UP_(A)</v>
      </c>
      <c r="D878" s="6"/>
    </row>
    <row r="879">
      <c r="A879" s="16" t="s">
        <v>5</v>
      </c>
      <c r="B879" s="16" t="s">
        <v>788</v>
      </c>
      <c r="C879" s="16" t="str">
        <f t="shared" si="1"/>
        <v>GOT_THAT_SWAG_(A)</v>
      </c>
      <c r="D879" s="6"/>
    </row>
    <row r="880">
      <c r="A880" s="10" t="s">
        <v>3</v>
      </c>
      <c r="B880" s="10" t="s">
        <v>794</v>
      </c>
      <c r="C880" s="10" t="str">
        <f t="shared" si="1"/>
        <v>GROW_YOUR_IDEAS</v>
      </c>
      <c r="D880" s="6"/>
    </row>
    <row r="881">
      <c r="A881" s="10" t="s">
        <v>5</v>
      </c>
      <c r="B881" s="10" t="s">
        <v>795</v>
      </c>
      <c r="C881" s="10" t="str">
        <f t="shared" si="1"/>
        <v>EMERGING_STEPS</v>
      </c>
      <c r="D881" s="6"/>
    </row>
    <row r="882">
      <c r="A882" s="10" t="s">
        <v>3</v>
      </c>
      <c r="B882" s="10" t="s">
        <v>796</v>
      </c>
      <c r="C882" s="10" t="str">
        <f t="shared" si="1"/>
        <v>SPIKE_STREET_(B)</v>
      </c>
      <c r="D882" s="6"/>
    </row>
    <row r="883">
      <c r="A883" s="10" t="s">
        <v>5</v>
      </c>
      <c r="B883" s="10" t="s">
        <v>797</v>
      </c>
      <c r="C883" s="10" t="str">
        <f t="shared" si="1"/>
        <v>CONFUSED_YOU_SHOULD_BE_(B)</v>
      </c>
      <c r="D883" s="6"/>
    </row>
    <row r="884">
      <c r="A884" s="10" t="s">
        <v>3</v>
      </c>
      <c r="B884" s="10" t="s">
        <v>798</v>
      </c>
      <c r="C884" s="10" t="str">
        <f t="shared" si="1"/>
        <v>TO_THE_BEAT_(B)</v>
      </c>
      <c r="D884" s="6"/>
    </row>
    <row r="885">
      <c r="A885" s="10" t="s">
        <v>5</v>
      </c>
      <c r="B885" s="10" t="s">
        <v>799</v>
      </c>
      <c r="C885" s="10" t="str">
        <f t="shared" si="1"/>
        <v>LOOK_INTO_MY_EYES_(B)</v>
      </c>
      <c r="D885" s="6"/>
    </row>
    <row r="886">
      <c r="A886" s="7" t="s">
        <v>3</v>
      </c>
      <c r="B886" s="7" t="s">
        <v>800</v>
      </c>
      <c r="C886" s="7" t="str">
        <f t="shared" si="1"/>
        <v>XTERMINATOR_(B)</v>
      </c>
      <c r="D886" s="6"/>
    </row>
    <row r="887">
      <c r="A887" s="7" t="s">
        <v>5</v>
      </c>
      <c r="B887" s="7" t="s">
        <v>468</v>
      </c>
      <c r="C887" s="7" t="str">
        <f t="shared" si="1"/>
        <v>MAGNETISED(B)</v>
      </c>
      <c r="D887" s="6"/>
    </row>
    <row r="888">
      <c r="A888" s="7" t="s">
        <v>3</v>
      </c>
      <c r="B888" s="7" t="s">
        <v>113</v>
      </c>
      <c r="C888" s="7" t="str">
        <f t="shared" si="1"/>
        <v>THE BUTTERFLY LOVERS</v>
      </c>
      <c r="D888" s="6"/>
    </row>
    <row r="889">
      <c r="A889" s="7" t="s">
        <v>5</v>
      </c>
      <c r="B889" s="7" t="s">
        <v>801</v>
      </c>
      <c r="C889" s="7" t="str">
        <f t="shared" si="1"/>
        <v>THE LOTUS FLOWER(A)</v>
      </c>
      <c r="D889" s="6"/>
    </row>
    <row r="890">
      <c r="A890" s="7" t="s">
        <v>5</v>
      </c>
      <c r="B890" s="7" t="s">
        <v>112</v>
      </c>
      <c r="C890" s="7" t="str">
        <f t="shared" si="1"/>
        <v>THE FIRST EMPEROR(B)</v>
      </c>
      <c r="D890" s="6"/>
    </row>
    <row r="891">
      <c r="A891" s="16" t="s">
        <v>3</v>
      </c>
      <c r="B891" s="16" t="s">
        <v>786</v>
      </c>
      <c r="C891" s="16" t="str">
        <f t="shared" si="1"/>
        <v>KNOCK_KNOCK_KNOCK_(B)</v>
      </c>
      <c r="D891" s="6"/>
    </row>
    <row r="892">
      <c r="A892" s="16" t="s">
        <v>5</v>
      </c>
      <c r="B892" s="16" t="s">
        <v>787</v>
      </c>
      <c r="C892" s="16" t="str">
        <f t="shared" si="1"/>
        <v>GET_YOUR_HANDS_UP_(A)</v>
      </c>
      <c r="D892" s="6"/>
    </row>
    <row r="893">
      <c r="A893" s="16" t="s">
        <v>5</v>
      </c>
      <c r="B893" s="16" t="s">
        <v>788</v>
      </c>
      <c r="C893" s="16" t="str">
        <f t="shared" si="1"/>
        <v>GOT_THAT_SWAG_(A)</v>
      </c>
      <c r="D893" s="6"/>
    </row>
    <row r="894">
      <c r="A894" s="7" t="s">
        <v>3</v>
      </c>
      <c r="B894" s="7" t="s">
        <v>802</v>
      </c>
      <c r="C894" s="7" t="str">
        <f t="shared" si="1"/>
        <v>MISTS_OF_BOROBODUR_(A)</v>
      </c>
      <c r="D894" s="6"/>
    </row>
    <row r="895">
      <c r="A895" s="7" t="s">
        <v>5</v>
      </c>
      <c r="B895" s="7" t="s">
        <v>803</v>
      </c>
      <c r="C895" s="7" t="str">
        <f t="shared" si="1"/>
        <v>SON_HUONG</v>
      </c>
      <c r="D895" s="6"/>
    </row>
    <row r="896">
      <c r="A896" s="7" t="s">
        <v>3</v>
      </c>
      <c r="B896" s="7" t="s">
        <v>534</v>
      </c>
      <c r="C896" s="7" t="str">
        <f t="shared" si="1"/>
        <v>BEAT_OF_MY_HEART_(B)</v>
      </c>
      <c r="D896" s="6"/>
    </row>
    <row r="897">
      <c r="A897" s="7" t="s">
        <v>5</v>
      </c>
      <c r="B897" s="7" t="s">
        <v>804</v>
      </c>
      <c r="C897" s="7" t="str">
        <f t="shared" si="1"/>
        <v>PARTY_ROCK_(A+B)</v>
      </c>
      <c r="D897" s="6"/>
    </row>
    <row r="898">
      <c r="A898" s="7" t="s">
        <v>5</v>
      </c>
      <c r="B898" s="7" t="s">
        <v>805</v>
      </c>
      <c r="C898" s="7" t="str">
        <f t="shared" si="1"/>
        <v>LOVE_NOW_(YT)</v>
      </c>
      <c r="D898" s="6"/>
    </row>
    <row r="899">
      <c r="A899" s="7" t="s">
        <v>3</v>
      </c>
      <c r="B899" s="7" t="s">
        <v>806</v>
      </c>
      <c r="C899" s="7" t="str">
        <f t="shared" si="1"/>
        <v>FAT_FUNK_FREAK_(A)</v>
      </c>
      <c r="D899" s="6"/>
    </row>
    <row r="900">
      <c r="A900" s="7" t="s">
        <v>5</v>
      </c>
      <c r="B900" s="7" t="s">
        <v>807</v>
      </c>
      <c r="C900" s="7" t="str">
        <f t="shared" si="1"/>
        <v>MAKE_YOU_MINE_(A)</v>
      </c>
      <c r="D900" s="6"/>
    </row>
    <row r="901">
      <c r="A901" s="7" t="s">
        <v>5</v>
      </c>
      <c r="B901" s="7" t="s">
        <v>808</v>
      </c>
      <c r="C901" s="7" t="str">
        <f t="shared" si="1"/>
        <v>DIRT_BOYZ_(A)</v>
      </c>
      <c r="D901" s="6"/>
    </row>
    <row r="902">
      <c r="A902" s="7" t="s">
        <v>3</v>
      </c>
      <c r="B902" s="7" t="s">
        <v>809</v>
      </c>
      <c r="C902" s="7" t="str">
        <f t="shared" si="1"/>
        <v>A_DRIVE_IN_THE_COUNTRY</v>
      </c>
      <c r="D902" s="6"/>
    </row>
    <row r="903">
      <c r="A903" s="7" t="s">
        <v>5</v>
      </c>
      <c r="B903" s="7" t="s">
        <v>810</v>
      </c>
      <c r="C903" s="7" t="str">
        <f t="shared" si="1"/>
        <v>ESCAPE_FROM_THE_CITY</v>
      </c>
      <c r="D903" s="6"/>
    </row>
    <row r="904">
      <c r="A904" s="7" t="s">
        <v>5</v>
      </c>
      <c r="B904" s="7" t="s">
        <v>811</v>
      </c>
      <c r="C904" s="7" t="str">
        <f t="shared" si="1"/>
        <v>FREE_AS_THE_WIND_(B)</v>
      </c>
      <c r="D904" s="6"/>
    </row>
    <row r="905">
      <c r="A905" s="7" t="s">
        <v>3</v>
      </c>
      <c r="B905" s="7" t="s">
        <v>812</v>
      </c>
      <c r="C905" s="7" t="str">
        <f t="shared" si="1"/>
        <v>MOOD_MUSIC</v>
      </c>
      <c r="D905" s="6"/>
    </row>
    <row r="906">
      <c r="A906" s="7" t="s">
        <v>5</v>
      </c>
      <c r="B906" s="7" t="s">
        <v>813</v>
      </c>
      <c r="C906" s="7" t="str">
        <f t="shared" si="1"/>
        <v>CLICK</v>
      </c>
      <c r="D906" s="6"/>
    </row>
    <row r="907">
      <c r="A907" s="7" t="s">
        <v>5</v>
      </c>
      <c r="B907" s="7" t="s">
        <v>814</v>
      </c>
      <c r="C907" s="7" t="str">
        <f t="shared" si="1"/>
        <v>DEEP_DOWN</v>
      </c>
      <c r="D907" s="6"/>
    </row>
    <row r="908">
      <c r="A908" s="16" t="s">
        <v>3</v>
      </c>
      <c r="B908" s="16" t="s">
        <v>69</v>
      </c>
      <c r="C908" s="16" t="str">
        <f t="shared" si="1"/>
        <v>TEAM TECHNOLOGY(A)</v>
      </c>
      <c r="D908" s="6"/>
    </row>
    <row r="909">
      <c r="A909" s="16" t="s">
        <v>5</v>
      </c>
      <c r="B909" s="16" t="s">
        <v>815</v>
      </c>
      <c r="C909" s="16" t="str">
        <f t="shared" si="1"/>
        <v>TWILIGHT</v>
      </c>
      <c r="D909" s="6"/>
    </row>
    <row r="910">
      <c r="A910" s="16" t="s">
        <v>5</v>
      </c>
      <c r="B910" s="16" t="s">
        <v>816</v>
      </c>
      <c r="C910" s="16" t="str">
        <f t="shared" si="1"/>
        <v>LONGING</v>
      </c>
      <c r="D910" s="6"/>
    </row>
    <row r="911">
      <c r="A911" s="16" t="s">
        <v>5</v>
      </c>
      <c r="B911" s="16" t="s">
        <v>817</v>
      </c>
      <c r="C911" s="16" t="str">
        <f t="shared" si="1"/>
        <v>AUTUMN_SUN</v>
      </c>
      <c r="D911" s="6"/>
    </row>
    <row r="912">
      <c r="A912" s="7" t="s">
        <v>3</v>
      </c>
      <c r="B912" s="7" t="s">
        <v>818</v>
      </c>
      <c r="C912" s="7" t="str">
        <f t="shared" si="1"/>
        <v>BUSY_HANDS_(A)</v>
      </c>
      <c r="D912" s="6"/>
    </row>
    <row r="913">
      <c r="A913" s="7" t="s">
        <v>5</v>
      </c>
      <c r="B913" s="7" t="s">
        <v>819</v>
      </c>
      <c r="C913" s="7" t="str">
        <f t="shared" si="1"/>
        <v>THE_BEST_DAYS_(A)</v>
      </c>
      <c r="D913" s="6"/>
    </row>
    <row r="914">
      <c r="A914" s="10" t="s">
        <v>3</v>
      </c>
      <c r="B914" s="10" t="s">
        <v>820</v>
      </c>
      <c r="C914" s="10" t="str">
        <f t="shared" si="1"/>
        <v>JACKHAMMER_(B)</v>
      </c>
      <c r="D914" s="6"/>
    </row>
    <row r="915">
      <c r="A915" s="10" t="s">
        <v>5</v>
      </c>
      <c r="B915" s="10" t="s">
        <v>821</v>
      </c>
      <c r="C915" s="10" t="str">
        <f t="shared" si="1"/>
        <v>SHINING_STAR_(B)</v>
      </c>
      <c r="D915" s="6"/>
    </row>
    <row r="916">
      <c r="A916" s="10" t="s">
        <v>3</v>
      </c>
      <c r="B916" s="10" t="s">
        <v>822</v>
      </c>
      <c r="C916" s="10" t="str">
        <f t="shared" si="1"/>
        <v>A_BETTER_LIFE_(A)</v>
      </c>
      <c r="D916" s="6"/>
    </row>
    <row r="917">
      <c r="A917" s="10" t="s">
        <v>5</v>
      </c>
      <c r="B917" s="10" t="s">
        <v>823</v>
      </c>
      <c r="C917" s="10" t="str">
        <f t="shared" si="1"/>
        <v>YOUNG_AND_FREE_(A)</v>
      </c>
      <c r="D917" s="6"/>
    </row>
    <row r="918">
      <c r="A918" s="7" t="s">
        <v>3</v>
      </c>
      <c r="B918" s="7" t="s">
        <v>824</v>
      </c>
      <c r="C918" s="7" t="str">
        <f t="shared" si="1"/>
        <v>COUNTRY_CAPERS_(A)</v>
      </c>
      <c r="D918" s="6"/>
    </row>
    <row r="919">
      <c r="A919" s="7" t="s">
        <v>5</v>
      </c>
      <c r="B919" s="7" t="s">
        <v>825</v>
      </c>
      <c r="C919" s="7" t="str">
        <f t="shared" si="1"/>
        <v>BITS_AND_SADDLES_(A)</v>
      </c>
      <c r="D919" s="6"/>
    </row>
    <row r="920">
      <c r="A920" s="7" t="s">
        <v>5</v>
      </c>
      <c r="B920" s="7" t="s">
        <v>826</v>
      </c>
      <c r="C920" s="7" t="str">
        <f t="shared" si="1"/>
        <v>EASY_PICKINGS_(A)</v>
      </c>
      <c r="D920" s="6"/>
    </row>
    <row r="921">
      <c r="A921" s="16" t="s">
        <v>3</v>
      </c>
      <c r="B921" s="16" t="s">
        <v>786</v>
      </c>
      <c r="C921" s="16" t="str">
        <f t="shared" si="1"/>
        <v>KNOCK_KNOCK_KNOCK_(B)</v>
      </c>
      <c r="D921" s="6"/>
    </row>
    <row r="922">
      <c r="A922" s="16" t="s">
        <v>5</v>
      </c>
      <c r="B922" s="16" t="s">
        <v>791</v>
      </c>
      <c r="C922" s="16" t="str">
        <f t="shared" si="1"/>
        <v>CRAZZEE_BOI_(B)</v>
      </c>
      <c r="D922" s="6"/>
    </row>
    <row r="923">
      <c r="A923" s="18" t="s">
        <v>3</v>
      </c>
      <c r="B923" s="12" t="s">
        <v>827</v>
      </c>
      <c r="C923" s="12" t="str">
        <f t="shared" si="1"/>
        <v>SO_LONG_MARY_(B)</v>
      </c>
      <c r="D923" s="6"/>
    </row>
    <row r="924">
      <c r="A924" s="18" t="s">
        <v>5</v>
      </c>
      <c r="B924" s="12" t="s">
        <v>828</v>
      </c>
      <c r="C924" s="12" t="str">
        <f t="shared" si="1"/>
        <v>UNLIKELY_SPY_(A)</v>
      </c>
      <c r="D924" s="6"/>
    </row>
    <row r="925">
      <c r="A925" s="10" t="s">
        <v>3</v>
      </c>
      <c r="B925" s="10" t="s">
        <v>829</v>
      </c>
      <c r="C925" s="10" t="str">
        <f t="shared" si="1"/>
        <v>SPINNING_AROUND_(A)</v>
      </c>
      <c r="D925" s="6"/>
    </row>
    <row r="926">
      <c r="A926" s="10" t="s">
        <v>5</v>
      </c>
      <c r="B926" s="10" t="s">
        <v>830</v>
      </c>
      <c r="C926" s="10" t="str">
        <f t="shared" si="1"/>
        <v>HOTLOVER_(A)</v>
      </c>
      <c r="D926" s="6"/>
    </row>
    <row r="927">
      <c r="A927" s="10" t="s">
        <v>3</v>
      </c>
      <c r="B927" s="10" t="s">
        <v>831</v>
      </c>
      <c r="C927" s="10" t="str">
        <f t="shared" si="1"/>
        <v>FRENCH_POGO</v>
      </c>
      <c r="D927" s="6"/>
    </row>
    <row r="928">
      <c r="A928" s="10" t="s">
        <v>5</v>
      </c>
      <c r="B928" s="10" t="s">
        <v>832</v>
      </c>
      <c r="C928" s="10" t="str">
        <f t="shared" si="1"/>
        <v>GREEN_TEA</v>
      </c>
      <c r="D928" s="6"/>
    </row>
    <row r="929">
      <c r="A929" s="10" t="s">
        <v>5</v>
      </c>
      <c r="B929" s="10" t="s">
        <v>833</v>
      </c>
      <c r="C929" s="10" t="str">
        <f t="shared" si="1"/>
        <v>DECISIONS_DECISIONS</v>
      </c>
      <c r="D929" s="6"/>
    </row>
    <row r="930">
      <c r="A930" s="10" t="s">
        <v>5</v>
      </c>
      <c r="B930" s="10" t="s">
        <v>834</v>
      </c>
      <c r="C930" s="10" t="str">
        <f t="shared" si="1"/>
        <v>A_MOST_MARVELLOUS_ADVENTURE</v>
      </c>
      <c r="D930" s="6"/>
    </row>
    <row r="931">
      <c r="A931" s="10" t="s">
        <v>3</v>
      </c>
      <c r="B931" s="10" t="s">
        <v>835</v>
      </c>
      <c r="C931" s="10" t="str">
        <f t="shared" si="1"/>
        <v>LIGHTNING_STRIKES</v>
      </c>
      <c r="D931" s="6"/>
    </row>
    <row r="932">
      <c r="A932" s="10" t="s">
        <v>5</v>
      </c>
      <c r="B932" s="10" t="s">
        <v>836</v>
      </c>
      <c r="C932" s="10" t="str">
        <f t="shared" si="1"/>
        <v>ROMPER_STOMPER</v>
      </c>
      <c r="D932" s="6"/>
    </row>
    <row r="933">
      <c r="A933" s="10" t="s">
        <v>3</v>
      </c>
      <c r="B933" s="10" t="s">
        <v>837</v>
      </c>
      <c r="C933" s="10" t="str">
        <f t="shared" si="1"/>
        <v>I'LL_BE_WITH_YOU_(A)</v>
      </c>
      <c r="D933" s="6"/>
    </row>
    <row r="934">
      <c r="A934" s="10" t="s">
        <v>5</v>
      </c>
      <c r="B934" s="10" t="s">
        <v>838</v>
      </c>
      <c r="C934" s="10" t="str">
        <f t="shared" si="1"/>
        <v>I_MISS_YOU_(A)</v>
      </c>
      <c r="D934" s="6"/>
    </row>
    <row r="935">
      <c r="A935" s="10" t="s">
        <v>3</v>
      </c>
      <c r="B935" s="10" t="s">
        <v>839</v>
      </c>
      <c r="C935" s="10" t="str">
        <f t="shared" si="1"/>
        <v>ORDINARY_(A)</v>
      </c>
      <c r="D935" s="6"/>
    </row>
    <row r="936">
      <c r="A936" s="10" t="s">
        <v>5</v>
      </c>
      <c r="B936" s="10" t="s">
        <v>840</v>
      </c>
      <c r="C936" s="10" t="str">
        <f t="shared" si="1"/>
        <v>ORDINARY_(A)_(2)</v>
      </c>
      <c r="D936" s="6"/>
    </row>
    <row r="937">
      <c r="A937" s="7" t="s">
        <v>3</v>
      </c>
      <c r="B937" s="7" t="s">
        <v>841</v>
      </c>
      <c r="C937" s="7" t="str">
        <f t="shared" si="1"/>
        <v>PARTY_PUNCH</v>
      </c>
      <c r="D937" s="6"/>
    </row>
    <row r="938">
      <c r="A938" s="7" t="s">
        <v>5</v>
      </c>
      <c r="B938" s="7" t="s">
        <v>842</v>
      </c>
      <c r="C938" s="7" t="str">
        <f t="shared" si="1"/>
        <v>HOT_CAKES</v>
      </c>
      <c r="D938" s="6"/>
    </row>
    <row r="939">
      <c r="A939" s="7" t="s">
        <v>3</v>
      </c>
      <c r="B939" s="7" t="s">
        <v>841</v>
      </c>
      <c r="C939" s="7" t="str">
        <f t="shared" si="1"/>
        <v>PARTY_PUNCH</v>
      </c>
      <c r="D939" s="6"/>
    </row>
    <row r="940">
      <c r="A940" s="7" t="s">
        <v>5</v>
      </c>
      <c r="B940" s="7" t="s">
        <v>842</v>
      </c>
      <c r="C940" s="7" t="str">
        <f t="shared" si="1"/>
        <v>HOT_CAKES</v>
      </c>
      <c r="D940" s="6"/>
    </row>
    <row r="941">
      <c r="A941" s="7" t="s">
        <v>3</v>
      </c>
      <c r="B941" s="7"/>
      <c r="C941" s="7" t="str">
        <f t="shared" si="1"/>
        <v/>
      </c>
      <c r="D941" s="6"/>
    </row>
    <row r="942">
      <c r="A942" s="7" t="s">
        <v>5</v>
      </c>
      <c r="B942" s="7"/>
      <c r="C942" s="7" t="str">
        <f t="shared" si="1"/>
        <v/>
      </c>
      <c r="D942" s="6"/>
    </row>
    <row r="943">
      <c r="A943" s="7" t="s">
        <v>5</v>
      </c>
      <c r="B943" s="7"/>
      <c r="C943" s="7" t="str">
        <f t="shared" si="1"/>
        <v/>
      </c>
      <c r="D943" s="6"/>
    </row>
    <row r="944">
      <c r="A944" s="7" t="s">
        <v>3</v>
      </c>
      <c r="B944" s="7" t="s">
        <v>841</v>
      </c>
      <c r="C944" s="7" t="str">
        <f t="shared" si="1"/>
        <v>PARTY_PUNCH</v>
      </c>
      <c r="D944" s="6"/>
    </row>
    <row r="945">
      <c r="A945" s="7" t="s">
        <v>5</v>
      </c>
      <c r="B945" s="7" t="s">
        <v>842</v>
      </c>
      <c r="C945" s="7" t="str">
        <f t="shared" si="1"/>
        <v>HOT_CAKES</v>
      </c>
      <c r="D945" s="6"/>
    </row>
    <row r="946">
      <c r="A946" s="7" t="s">
        <v>3</v>
      </c>
      <c r="B946" s="7"/>
      <c r="C946" s="7" t="str">
        <f t="shared" si="1"/>
        <v/>
      </c>
      <c r="D946" s="6"/>
    </row>
    <row r="947">
      <c r="A947" s="7" t="s">
        <v>5</v>
      </c>
      <c r="B947" s="7"/>
      <c r="C947" s="7" t="str">
        <f t="shared" si="1"/>
        <v/>
      </c>
      <c r="D947" s="6"/>
    </row>
    <row r="948">
      <c r="A948" s="7" t="s">
        <v>5</v>
      </c>
      <c r="B948" s="7"/>
      <c r="C948" s="7" t="str">
        <f t="shared" si="1"/>
        <v/>
      </c>
      <c r="D948" s="6"/>
    </row>
    <row r="949">
      <c r="A949" s="7" t="s">
        <v>3</v>
      </c>
      <c r="B949" s="7" t="s">
        <v>843</v>
      </c>
      <c r="C949" s="7" t="str">
        <f t="shared" si="1"/>
        <v>BEER_AND_BOOGIE_(A)</v>
      </c>
      <c r="D949" s="6"/>
    </row>
    <row r="950">
      <c r="A950" s="7" t="s">
        <v>5</v>
      </c>
      <c r="B950" s="7" t="s">
        <v>844</v>
      </c>
      <c r="C950" s="7" t="str">
        <f t="shared" si="1"/>
        <v>BRAND_NEW_START_(A)</v>
      </c>
      <c r="D950" s="6"/>
    </row>
    <row r="951">
      <c r="A951" s="7" t="s">
        <v>3</v>
      </c>
      <c r="B951" s="7" t="s">
        <v>845</v>
      </c>
      <c r="C951" s="7" t="str">
        <f t="shared" si="1"/>
        <v>RIDING_THE_MIND</v>
      </c>
      <c r="D951" s="6"/>
    </row>
    <row r="952">
      <c r="A952" s="7" t="s">
        <v>5</v>
      </c>
      <c r="B952" s="7" t="s">
        <v>846</v>
      </c>
      <c r="C952" s="7" t="str">
        <f t="shared" si="1"/>
        <v>A_NIGHT_TO_REMEMBER</v>
      </c>
      <c r="D952" s="6"/>
    </row>
    <row r="953">
      <c r="A953" s="10" t="s">
        <v>3</v>
      </c>
      <c r="B953" s="10" t="s">
        <v>847</v>
      </c>
      <c r="C953" s="10" t="str">
        <f t="shared" si="1"/>
        <v>POINT_OF_NO_RETURN</v>
      </c>
      <c r="D953" s="6"/>
    </row>
    <row r="954">
      <c r="A954" s="10" t="s">
        <v>5</v>
      </c>
      <c r="B954" s="10" t="s">
        <v>848</v>
      </c>
      <c r="C954" s="10" t="str">
        <f t="shared" si="1"/>
        <v>DREAMING</v>
      </c>
      <c r="D954" s="6"/>
    </row>
    <row r="955">
      <c r="A955" s="10" t="s">
        <v>3</v>
      </c>
      <c r="B955" s="10" t="s">
        <v>849</v>
      </c>
      <c r="C955" s="10" t="str">
        <f t="shared" si="1"/>
        <v>ON_THE_ROAD_AGAIN_(A)</v>
      </c>
      <c r="D955" s="6"/>
    </row>
    <row r="956">
      <c r="A956" s="10" t="s">
        <v>5</v>
      </c>
      <c r="B956" s="10" t="s">
        <v>850</v>
      </c>
      <c r="C956" s="10" t="str">
        <f t="shared" si="1"/>
        <v>LITTLE_GIRL_(A)</v>
      </c>
      <c r="D956" s="6"/>
    </row>
    <row r="957">
      <c r="A957" s="10" t="s">
        <v>3</v>
      </c>
      <c r="B957" s="10" t="s">
        <v>851</v>
      </c>
      <c r="C957" s="10" t="str">
        <f t="shared" si="1"/>
        <v>DRINK_N'_DANCE_(A)</v>
      </c>
      <c r="D957" s="6"/>
    </row>
    <row r="958">
      <c r="A958" s="10" t="s">
        <v>5</v>
      </c>
      <c r="B958" s="10" t="s">
        <v>852</v>
      </c>
      <c r="C958" s="10" t="str">
        <f t="shared" si="1"/>
        <v>MOVIN'_ON_(A)</v>
      </c>
      <c r="D958" s="6"/>
    </row>
    <row r="959">
      <c r="A959" s="7" t="s">
        <v>3</v>
      </c>
      <c r="B959" s="7" t="s">
        <v>853</v>
      </c>
      <c r="C959" s="7" t="str">
        <f t="shared" si="1"/>
        <v>SPRING_SUMMER_FALL_IN_LOVE_(A)</v>
      </c>
      <c r="D959" s="6"/>
    </row>
    <row r="960">
      <c r="A960" s="7" t="s">
        <v>5</v>
      </c>
      <c r="B960" s="7" t="s">
        <v>854</v>
      </c>
      <c r="C960" s="7" t="str">
        <f t="shared" si="1"/>
        <v>JUST_AMAZING_(B)</v>
      </c>
      <c r="D960" s="6"/>
    </row>
    <row r="961">
      <c r="A961" s="7" t="s">
        <v>5</v>
      </c>
      <c r="B961" s="7" t="s">
        <v>855</v>
      </c>
      <c r="C961" s="7" t="str">
        <f t="shared" si="1"/>
        <v>LA_FLAVA_HOLIDAY_(B)</v>
      </c>
      <c r="D961" s="6"/>
    </row>
    <row r="962">
      <c r="A962" s="16" t="s">
        <v>3</v>
      </c>
      <c r="B962" s="16" t="s">
        <v>786</v>
      </c>
      <c r="C962" s="16" t="str">
        <f t="shared" si="1"/>
        <v>KNOCK_KNOCK_KNOCK_(B)</v>
      </c>
      <c r="D962" s="6"/>
    </row>
    <row r="963">
      <c r="A963" s="16" t="s">
        <v>5</v>
      </c>
      <c r="B963" s="16" t="s">
        <v>787</v>
      </c>
      <c r="C963" s="16" t="str">
        <f t="shared" si="1"/>
        <v>GET_YOUR_HANDS_UP_(A)</v>
      </c>
      <c r="D963" s="6"/>
    </row>
    <row r="964">
      <c r="A964" s="16" t="s">
        <v>5</v>
      </c>
      <c r="B964" s="16" t="s">
        <v>788</v>
      </c>
      <c r="C964" s="16" t="str">
        <f t="shared" si="1"/>
        <v>GOT_THAT_SWAG_(A)</v>
      </c>
      <c r="D964" s="6"/>
    </row>
    <row r="965">
      <c r="A965" s="7" t="s">
        <v>3</v>
      </c>
      <c r="B965" s="7" t="s">
        <v>858</v>
      </c>
      <c r="C965" s="7" t="str">
        <f t="shared" si="1"/>
        <v>READY_TO_BLOW</v>
      </c>
      <c r="D965" s="6"/>
    </row>
    <row r="966">
      <c r="A966" s="7" t="s">
        <v>3</v>
      </c>
      <c r="B966" s="7" t="s">
        <v>859</v>
      </c>
      <c r="C966" s="7" t="str">
        <f t="shared" si="1"/>
        <v>RETOX</v>
      </c>
      <c r="D966" s="6"/>
    </row>
    <row r="967">
      <c r="A967" s="7" t="s">
        <v>5</v>
      </c>
      <c r="B967" s="7" t="s">
        <v>861</v>
      </c>
      <c r="C967" s="7" t="str">
        <f t="shared" si="1"/>
        <v>WIDE_RIGHT</v>
      </c>
      <c r="D967" s="6"/>
    </row>
    <row r="968">
      <c r="A968" s="7" t="s">
        <v>5</v>
      </c>
      <c r="B968" s="7" t="s">
        <v>862</v>
      </c>
      <c r="C968" s="7" t="str">
        <f t="shared" si="1"/>
        <v>SURFERS_AGAINST_SEWAGE</v>
      </c>
      <c r="D968" s="6"/>
    </row>
    <row r="969">
      <c r="A969" s="7" t="s">
        <v>3</v>
      </c>
      <c r="B969" s="7" t="s">
        <v>863</v>
      </c>
      <c r="C969" s="7" t="str">
        <f t="shared" si="1"/>
        <v>TIME_WILL_TELL_(A)</v>
      </c>
      <c r="D969" s="6"/>
    </row>
    <row r="970">
      <c r="A970" s="7" t="s">
        <v>5</v>
      </c>
      <c r="B970" s="7" t="s">
        <v>865</v>
      </c>
      <c r="C970" s="7" t="str">
        <f t="shared" si="1"/>
        <v>SPARKLE_TOWN_(A)</v>
      </c>
      <c r="D970" s="6"/>
    </row>
    <row r="971">
      <c r="A971" s="7" t="s">
        <v>5</v>
      </c>
      <c r="B971" s="7" t="s">
        <v>866</v>
      </c>
      <c r="C971" s="7" t="str">
        <f t="shared" si="1"/>
        <v>DAYS_OF_HAZE_(A)</v>
      </c>
      <c r="D971" s="6"/>
    </row>
    <row r="972">
      <c r="A972" s="7" t="s">
        <v>3</v>
      </c>
      <c r="B972" s="7" t="s">
        <v>868</v>
      </c>
      <c r="C972" s="7" t="str">
        <f t="shared" si="1"/>
        <v>ULTRAVIOLET_(A)</v>
      </c>
      <c r="D972" s="6"/>
    </row>
    <row r="973">
      <c r="A973" s="7" t="s">
        <v>5</v>
      </c>
      <c r="B973" s="7" t="s">
        <v>870</v>
      </c>
      <c r="C973" s="7" t="str">
        <f t="shared" si="1"/>
        <v>LEAD_THE_WAY_(A)</v>
      </c>
      <c r="D973" s="6"/>
    </row>
    <row r="974">
      <c r="A974" s="7" t="s">
        <v>5</v>
      </c>
      <c r="B974" s="7"/>
      <c r="C974" s="7" t="str">
        <f t="shared" si="1"/>
        <v/>
      </c>
      <c r="D974" s="6"/>
    </row>
    <row r="975">
      <c r="A975" s="16" t="s">
        <v>3</v>
      </c>
      <c r="B975" s="16" t="s">
        <v>786</v>
      </c>
      <c r="C975" s="16" t="str">
        <f t="shared" si="1"/>
        <v>KNOCK_KNOCK_KNOCK_(B)</v>
      </c>
      <c r="D975" s="6"/>
    </row>
    <row r="976">
      <c r="A976" s="16" t="s">
        <v>5</v>
      </c>
      <c r="B976" s="16" t="s">
        <v>787</v>
      </c>
      <c r="C976" s="16" t="str">
        <f t="shared" si="1"/>
        <v>GET_YOUR_HANDS_UP_(A)</v>
      </c>
      <c r="D976" s="6"/>
    </row>
    <row r="977">
      <c r="A977" s="16" t="s">
        <v>5</v>
      </c>
      <c r="B977" s="16" t="s">
        <v>788</v>
      </c>
      <c r="C977" s="16" t="str">
        <f t="shared" si="1"/>
        <v>GOT_THAT_SWAG_(A)</v>
      </c>
      <c r="D977" s="6"/>
    </row>
    <row r="978">
      <c r="A978" s="7" t="s">
        <v>3</v>
      </c>
      <c r="B978" s="7" t="s">
        <v>872</v>
      </c>
      <c r="C978" s="7" t="str">
        <f t="shared" si="1"/>
        <v>JUST_JAMMING</v>
      </c>
      <c r="D978" s="6"/>
    </row>
    <row r="979">
      <c r="A979" s="7" t="s">
        <v>5</v>
      </c>
      <c r="B979" s="7" t="s">
        <v>874</v>
      </c>
      <c r="C979" s="7" t="str">
        <f t="shared" si="1"/>
        <v>ALL_SUMMER_LONG</v>
      </c>
      <c r="D979" s="6"/>
    </row>
    <row r="980">
      <c r="A980" s="7" t="s">
        <v>3</v>
      </c>
      <c r="B980" s="7" t="s">
        <v>876</v>
      </c>
      <c r="C980" s="7" t="str">
        <f t="shared" si="1"/>
        <v>SO_LONG_SUCKERS_(A)</v>
      </c>
      <c r="D980" s="6"/>
    </row>
    <row r="981">
      <c r="A981" s="7" t="s">
        <v>5</v>
      </c>
      <c r="B981" s="7" t="s">
        <v>878</v>
      </c>
      <c r="C981" s="7" t="str">
        <f t="shared" si="1"/>
        <v> ON_EASY_STREET</v>
      </c>
      <c r="D981" s="6"/>
    </row>
    <row r="982">
      <c r="A982" s="7" t="s">
        <v>5</v>
      </c>
      <c r="B982" s="7" t="s">
        <v>879</v>
      </c>
      <c r="C982" s="7" t="str">
        <f t="shared" si="1"/>
        <v>CATCHING_THE_SUN</v>
      </c>
      <c r="D982" s="6"/>
    </row>
    <row r="983">
      <c r="A983" s="7" t="s">
        <v>3</v>
      </c>
      <c r="B983" s="7" t="s">
        <v>880</v>
      </c>
      <c r="C983" s="7" t="str">
        <f t="shared" si="1"/>
        <v>LIVE_FOR_THE_MOMENT</v>
      </c>
      <c r="D983" s="6"/>
    </row>
    <row r="984">
      <c r="A984" s="7" t="s">
        <v>5</v>
      </c>
      <c r="B984" s="7" t="s">
        <v>882</v>
      </c>
      <c r="C984" s="7" t="str">
        <f t="shared" si="1"/>
        <v>IT'S_MY_TIME</v>
      </c>
      <c r="D984" s="6"/>
    </row>
    <row r="985">
      <c r="A985" s="7" t="s">
        <v>5</v>
      </c>
      <c r="B985" s="7" t="s">
        <v>884</v>
      </c>
      <c r="C985" s="7" t="str">
        <f t="shared" si="1"/>
        <v>SATURDAY_NIGHT_ROCKER</v>
      </c>
      <c r="D985" s="6"/>
    </row>
    <row r="986">
      <c r="A986" s="7" t="s">
        <v>3</v>
      </c>
      <c r="B986" s="7" t="s">
        <v>886</v>
      </c>
      <c r="C986" s="7" t="str">
        <f t="shared" si="1"/>
        <v>KINGS_OF_COUNTRY</v>
      </c>
      <c r="D986" s="6"/>
    </row>
    <row r="987">
      <c r="A987" s="7" t="s">
        <v>5</v>
      </c>
      <c r="B987" s="7" t="s">
        <v>888</v>
      </c>
      <c r="C987" s="7" t="str">
        <f t="shared" si="1"/>
        <v>SUNSPLASH</v>
      </c>
      <c r="D987" s="6"/>
    </row>
    <row r="988">
      <c r="A988" s="7" t="s">
        <v>3</v>
      </c>
      <c r="B988" s="7" t="s">
        <v>808</v>
      </c>
      <c r="C988" s="7" t="str">
        <f t="shared" si="1"/>
        <v>DIRT_BOYZ_(A)</v>
      </c>
      <c r="D988" s="6"/>
    </row>
    <row r="989">
      <c r="A989" s="7" t="s">
        <v>5</v>
      </c>
      <c r="B989" s="7" t="s">
        <v>667</v>
      </c>
      <c r="C989" s="7" t="str">
        <f t="shared" si="1"/>
        <v>ROOFTOPS_(A)</v>
      </c>
      <c r="D989" s="6"/>
    </row>
    <row r="990">
      <c r="A990" s="7" t="s">
        <v>3</v>
      </c>
      <c r="B990" s="7" t="s">
        <v>890</v>
      </c>
      <c r="C990" s="7" t="str">
        <f t="shared" si="1"/>
        <v>HOW_TO_MAKE_IT_(A)</v>
      </c>
      <c r="D990" s="8" t="s">
        <v>856</v>
      </c>
    </row>
    <row r="991">
      <c r="A991" s="7" t="s">
        <v>5</v>
      </c>
      <c r="B991" s="7" t="s">
        <v>891</v>
      </c>
      <c r="C991" s="7" t="str">
        <f t="shared" si="1"/>
        <v>HAZY_HEAT_(A)</v>
      </c>
      <c r="D991" s="8" t="s">
        <v>857</v>
      </c>
    </row>
    <row r="992">
      <c r="A992" s="7"/>
      <c r="B992" s="5"/>
      <c r="C992" s="5" t="str">
        <f t="shared" si="1"/>
        <v/>
      </c>
      <c r="D992" s="6"/>
    </row>
    <row r="993">
      <c r="A993" s="19" t="s">
        <v>3</v>
      </c>
      <c r="B993" s="19" t="s">
        <v>710</v>
      </c>
      <c r="C993" s="19" t="str">
        <f t="shared" si="1"/>
        <v>HOUSE MUSIC(B)</v>
      </c>
      <c r="D993" s="2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7" t="s">
        <v>5</v>
      </c>
      <c r="B994" s="7" t="s">
        <v>894</v>
      </c>
      <c r="C994" s="7" t="str">
        <f t="shared" si="1"/>
        <v>MIRROR BALL (30)</v>
      </c>
      <c r="D994" s="8" t="s">
        <v>860</v>
      </c>
    </row>
    <row r="995">
      <c r="A995" s="7" t="s">
        <v>5</v>
      </c>
      <c r="B995" s="7" t="s">
        <v>895</v>
      </c>
      <c r="C995" s="7" t="str">
        <f t="shared" si="1"/>
        <v>JUST SAY YES (B)</v>
      </c>
      <c r="D995" s="8" t="s">
        <v>860</v>
      </c>
    </row>
    <row r="996">
      <c r="A996" s="7" t="s">
        <v>3</v>
      </c>
      <c r="B996" s="7" t="s">
        <v>1040</v>
      </c>
      <c r="C996" s="7" t="str">
        <f t="shared" si="1"/>
        <v>PARADISE_(B).WAV</v>
      </c>
      <c r="D996" s="8" t="s">
        <v>211</v>
      </c>
    </row>
    <row r="997">
      <c r="A997" s="7" t="s">
        <v>5</v>
      </c>
      <c r="B997" s="7" t="s">
        <v>1041</v>
      </c>
      <c r="C997" s="7" t="str">
        <f t="shared" si="1"/>
        <v>CRUISE_THE_BOULEVARD_(A).WAV</v>
      </c>
      <c r="D997" s="8" t="s">
        <v>864</v>
      </c>
    </row>
    <row r="998">
      <c r="A998" s="7" t="s">
        <v>5</v>
      </c>
      <c r="B998" s="7" t="s">
        <v>1042</v>
      </c>
      <c r="C998" s="7" t="str">
        <f t="shared" si="1"/>
        <v>UNDERNEATH_THE_COVERS_(B).WAV</v>
      </c>
      <c r="D998" s="8" t="s">
        <v>211</v>
      </c>
    </row>
    <row r="999">
      <c r="A999" s="7" t="s">
        <v>3</v>
      </c>
      <c r="B999" s="7" t="s">
        <v>901</v>
      </c>
      <c r="C999" s="7" t="str">
        <f t="shared" si="1"/>
        <v>BITE IT(B).WAV</v>
      </c>
      <c r="D999" s="8" t="s">
        <v>867</v>
      </c>
    </row>
    <row r="1000">
      <c r="A1000" s="7" t="s">
        <v>3</v>
      </c>
      <c r="B1000" s="7" t="s">
        <v>256</v>
      </c>
      <c r="C1000" s="7" t="str">
        <f t="shared" si="1"/>
        <v>CALIFORNIA_DREAMS_(B).WAV</v>
      </c>
      <c r="D1000" s="8" t="s">
        <v>869</v>
      </c>
    </row>
    <row r="1001">
      <c r="A1001" s="7" t="s">
        <v>5</v>
      </c>
      <c r="B1001" s="7" t="s">
        <v>902</v>
      </c>
      <c r="C1001" s="7" t="str">
        <f t="shared" si="1"/>
        <v>BRIGHT IDES (B).WAV</v>
      </c>
      <c r="D1001" s="6"/>
    </row>
    <row r="1002">
      <c r="A1002" s="7" t="s">
        <v>5</v>
      </c>
      <c r="B1002" s="7" t="s">
        <v>904</v>
      </c>
      <c r="C1002" s="7" t="str">
        <f t="shared" si="1"/>
        <v>GOLDEN GLORY (B).WAV</v>
      </c>
      <c r="D1002" s="8" t="s">
        <v>871</v>
      </c>
    </row>
    <row r="1003">
      <c r="A1003" s="7" t="s">
        <v>3</v>
      </c>
      <c r="B1003" s="7" t="s">
        <v>221</v>
      </c>
      <c r="C1003" s="7" t="str">
        <f t="shared" si="1"/>
        <v>VIVA EL VINO.WAV</v>
      </c>
      <c r="D1003" s="8" t="s">
        <v>158</v>
      </c>
    </row>
    <row r="1004">
      <c r="A1004" s="7" t="s">
        <v>3</v>
      </c>
      <c r="B1004" s="7" t="s">
        <v>222</v>
      </c>
      <c r="C1004" s="7" t="str">
        <f t="shared" si="1"/>
        <v>DESPERADO.WAV</v>
      </c>
      <c r="D1004" s="8" t="s">
        <v>81</v>
      </c>
    </row>
    <row r="1005">
      <c r="A1005" s="7" t="s">
        <v>5</v>
      </c>
      <c r="B1005" s="7" t="s">
        <v>223</v>
      </c>
      <c r="C1005" s="7" t="str">
        <f t="shared" si="1"/>
        <v>CIRCUS OF STARS.WAV</v>
      </c>
      <c r="D1005" s="8" t="s">
        <v>92</v>
      </c>
    </row>
    <row r="1006">
      <c r="A1006" s="7" t="s">
        <v>5</v>
      </c>
      <c r="B1006" s="7" t="s">
        <v>224</v>
      </c>
      <c r="C1006" s="7" t="str">
        <f t="shared" si="1"/>
        <v>SALSA FUNK(A).WAV</v>
      </c>
      <c r="D1006" s="8" t="s">
        <v>873</v>
      </c>
    </row>
    <row r="1007">
      <c r="A1007" s="7" t="s">
        <v>5</v>
      </c>
      <c r="B1007" s="7" t="s">
        <v>225</v>
      </c>
      <c r="C1007" s="7" t="str">
        <f t="shared" si="1"/>
        <v>BOOGALOO(A).WAV</v>
      </c>
      <c r="D1007" s="8" t="s">
        <v>875</v>
      </c>
    </row>
    <row r="1008">
      <c r="A1008" s="7" t="s">
        <v>3</v>
      </c>
      <c r="B1008" s="7" t="s">
        <v>909</v>
      </c>
      <c r="C1008" s="7" t="str">
        <f t="shared" si="1"/>
        <v>A-LIST ENTERTAINMENT(B).WAV</v>
      </c>
      <c r="D1008" s="8" t="s">
        <v>877</v>
      </c>
    </row>
    <row r="1009">
      <c r="A1009" s="7" t="s">
        <v>5</v>
      </c>
      <c r="B1009" s="7" t="s">
        <v>910</v>
      </c>
      <c r="C1009" s="7" t="str">
        <f t="shared" si="1"/>
        <v>CHILDREN OF THE SUN(B).WAV</v>
      </c>
      <c r="D1009" s="8" t="s">
        <v>16</v>
      </c>
    </row>
    <row r="1010">
      <c r="A1010" s="7" t="s">
        <v>5</v>
      </c>
      <c r="B1010" s="7" t="s">
        <v>164</v>
      </c>
      <c r="C1010" s="7" t="str">
        <f t="shared" si="1"/>
        <v>FEEL_SO_HAPPY_(B).WAV</v>
      </c>
      <c r="D1010" s="8" t="s">
        <v>877</v>
      </c>
    </row>
    <row r="1011">
      <c r="A1011" s="7" t="s">
        <v>3</v>
      </c>
      <c r="B1011" s="7" t="s">
        <v>912</v>
      </c>
      <c r="C1011" s="7" t="str">
        <f t="shared" si="1"/>
        <v>GET IN(B).WAV</v>
      </c>
      <c r="D1011" s="8" t="s">
        <v>881</v>
      </c>
    </row>
    <row r="1012">
      <c r="A1012" s="7" t="s">
        <v>5</v>
      </c>
      <c r="B1012" s="7" t="s">
        <v>913</v>
      </c>
      <c r="C1012" s="7" t="str">
        <f t="shared" si="1"/>
        <v>CLOSER I GET TO MY DREAMS(B).WAV</v>
      </c>
      <c r="D1012" s="8" t="s">
        <v>883</v>
      </c>
    </row>
    <row r="1013">
      <c r="A1013" s="7" t="s">
        <v>5</v>
      </c>
      <c r="B1013" s="7" t="s">
        <v>914</v>
      </c>
      <c r="C1013" s="7" t="str">
        <f t="shared" si="1"/>
        <v>NEVER LOOK BACK(A).WAV</v>
      </c>
      <c r="D1013" s="8" t="s">
        <v>885</v>
      </c>
    </row>
    <row r="1014">
      <c r="A1014" s="7" t="s">
        <v>3</v>
      </c>
      <c r="B1014" s="7" t="s">
        <v>916</v>
      </c>
      <c r="C1014" s="7" t="str">
        <f t="shared" si="1"/>
        <v>ABOVE THE CROWD(B).WAV</v>
      </c>
      <c r="D1014" s="8" t="s">
        <v>887</v>
      </c>
    </row>
    <row r="1015">
      <c r="A1015" s="7" t="s">
        <v>5</v>
      </c>
      <c r="B1015" s="7" t="s">
        <v>918</v>
      </c>
      <c r="C1015" s="7" t="str">
        <f t="shared" si="1"/>
        <v>BURN OUT BRIGHT(B).WAV
</v>
      </c>
      <c r="D1015" s="8" t="s">
        <v>889</v>
      </c>
    </row>
    <row r="1016">
      <c r="A1016" s="7" t="s">
        <v>5</v>
      </c>
      <c r="B1016" s="21" t="s">
        <v>415</v>
      </c>
      <c r="C1016" s="21" t="str">
        <f t="shared" si="1"/>
        <v>STARS AT NIGHT(B).WAV</v>
      </c>
      <c r="D1016" s="8" t="s">
        <v>889</v>
      </c>
    </row>
    <row r="1017">
      <c r="A1017" s="7" t="s">
        <v>3</v>
      </c>
      <c r="B1017" s="7" t="s">
        <v>1043</v>
      </c>
      <c r="C1017" s="7" t="str">
        <f t="shared" si="1"/>
        <v>FUN IN THE SUN(B).WAV</v>
      </c>
      <c r="D1017" s="8" t="s">
        <v>61</v>
      </c>
    </row>
    <row r="1018">
      <c r="A1018" s="7" t="s">
        <v>3</v>
      </c>
      <c r="B1018" s="7" t="s">
        <v>204</v>
      </c>
      <c r="C1018" s="7" t="str">
        <f t="shared" si="1"/>
        <v>REPEAT AFTER ME(A).WAV</v>
      </c>
      <c r="D1018" s="8" t="s">
        <v>14</v>
      </c>
    </row>
    <row r="1019">
      <c r="A1019" s="7" t="s">
        <v>5</v>
      </c>
      <c r="B1019" s="7" t="s">
        <v>1044</v>
      </c>
      <c r="C1019" s="7" t="str">
        <f t="shared" si="1"/>
        <v>STORY OF A DREAM(B).WAV</v>
      </c>
      <c r="D1019" s="8" t="s">
        <v>892</v>
      </c>
    </row>
    <row r="1020">
      <c r="A1020" s="7" t="s">
        <v>5</v>
      </c>
      <c r="B1020" s="7" t="s">
        <v>1045</v>
      </c>
      <c r="C1020" s="7" t="str">
        <f t="shared" si="1"/>
        <v>STEPPING OUT(B).WAV</v>
      </c>
      <c r="D1020" s="8" t="s">
        <v>893</v>
      </c>
    </row>
    <row r="1021">
      <c r="A1021" s="7" t="s">
        <v>3</v>
      </c>
      <c r="B1021" s="7" t="s">
        <v>204</v>
      </c>
      <c r="C1021" s="7" t="str">
        <f t="shared" si="1"/>
        <v>REPEAT AFTER ME(A).WAV</v>
      </c>
      <c r="D1021" s="8" t="s">
        <v>14</v>
      </c>
    </row>
    <row r="1022">
      <c r="A1022" s="7" t="s">
        <v>5</v>
      </c>
      <c r="B1022" s="7" t="s">
        <v>926</v>
      </c>
      <c r="C1022" s="7" t="str">
        <f t="shared" si="1"/>
        <v>I THINK I LIKE YOU(B).WAV</v>
      </c>
      <c r="D1022" s="8" t="s">
        <v>877</v>
      </c>
    </row>
    <row r="1023">
      <c r="A1023" s="7" t="s">
        <v>5</v>
      </c>
      <c r="B1023" s="7" t="s">
        <v>927</v>
      </c>
      <c r="C1023" s="7" t="str">
        <f t="shared" si="1"/>
        <v>PRETTY IN LOVE(C).WAV</v>
      </c>
      <c r="D1023" s="8" t="s">
        <v>877</v>
      </c>
    </row>
    <row r="1024">
      <c r="A1024" s="7" t="s">
        <v>3</v>
      </c>
      <c r="B1024" s="7" t="s">
        <v>928</v>
      </c>
      <c r="C1024" s="7" t="str">
        <f t="shared" si="1"/>
        <v>DROP IT HARD(A).WAV</v>
      </c>
      <c r="D1024" s="8" t="s">
        <v>897</v>
      </c>
    </row>
    <row r="1025">
      <c r="A1025" s="7" t="s">
        <v>5</v>
      </c>
      <c r="B1025" s="7" t="s">
        <v>930</v>
      </c>
      <c r="C1025" s="7" t="str">
        <f t="shared" si="1"/>
        <v>ENERGY EXCESS(A).WAV
</v>
      </c>
      <c r="D1025" s="8" t="s">
        <v>214</v>
      </c>
    </row>
    <row r="1026">
      <c r="A1026" s="7" t="s">
        <v>5</v>
      </c>
      <c r="B1026" s="21" t="s">
        <v>932</v>
      </c>
      <c r="C1026" s="21" t="str">
        <f t="shared" si="1"/>
        <v>MUSIC HYDROGEN(A).WAV</v>
      </c>
      <c r="D1026" s="8" t="s">
        <v>900</v>
      </c>
    </row>
    <row r="1027">
      <c r="A1027" s="7" t="s">
        <v>5</v>
      </c>
      <c r="B1027" s="7" t="s">
        <v>1046</v>
      </c>
      <c r="C1027" s="7" t="str">
        <f t="shared" si="1"/>
        <v>MINE_FOR_CHRISTMAS_(B).WAV</v>
      </c>
      <c r="D1027" s="8" t="s">
        <v>877</v>
      </c>
    </row>
    <row r="1028">
      <c r="A1028" s="7" t="s">
        <v>5</v>
      </c>
      <c r="B1028" s="7" t="s">
        <v>1047</v>
      </c>
      <c r="C1028" s="7" t="str">
        <f t="shared" si="1"/>
        <v>SANTA'S_STOMP.WAV</v>
      </c>
      <c r="D1028" s="8" t="s">
        <v>877</v>
      </c>
    </row>
    <row r="1029">
      <c r="A1029" s="7" t="s">
        <v>3</v>
      </c>
      <c r="B1029" s="7" t="s">
        <v>938</v>
      </c>
      <c r="C1029" s="7" t="str">
        <f t="shared" si="1"/>
        <v>BRIGHTER_SNOW.WAV</v>
      </c>
      <c r="D1029" s="8" t="s">
        <v>903</v>
      </c>
    </row>
    <row r="1030">
      <c r="A1030" s="7"/>
      <c r="B1030" s="7"/>
      <c r="C1030" s="7" t="str">
        <f t="shared" si="1"/>
        <v/>
      </c>
      <c r="D1030" s="6"/>
    </row>
    <row r="1031">
      <c r="A1031" s="7" t="s">
        <v>3</v>
      </c>
      <c r="B1031" s="7" t="s">
        <v>940</v>
      </c>
      <c r="C1031" s="7" t="str">
        <f t="shared" si="1"/>
        <v>NIGHT IN THE OASIS.WAV</v>
      </c>
      <c r="D1031" s="8" t="s">
        <v>72</v>
      </c>
    </row>
    <row r="1032">
      <c r="A1032" s="7" t="s">
        <v>3</v>
      </c>
      <c r="B1032" s="7" t="s">
        <v>941</v>
      </c>
      <c r="C1032" s="7" t="str">
        <f t="shared" si="1"/>
        <v>SULTAN'S GARDEN.WAV</v>
      </c>
      <c r="D1032" s="8" t="s">
        <v>905</v>
      </c>
    </row>
    <row r="1033">
      <c r="A1033" s="7" t="s">
        <v>5</v>
      </c>
      <c r="B1033" s="7" t="s">
        <v>942</v>
      </c>
      <c r="C1033" s="7" t="str">
        <f t="shared" si="1"/>
        <v>THE BOOK OF SECRETS.WAV</v>
      </c>
      <c r="D1033" s="6"/>
    </row>
    <row r="1034">
      <c r="A1034" s="7" t="s">
        <v>5</v>
      </c>
      <c r="B1034" s="7" t="s">
        <v>944</v>
      </c>
      <c r="C1034" s="7" t="str">
        <f t="shared" si="1"/>
        <v>THE SPICE CARAVAN(A).WAV</v>
      </c>
      <c r="D1034" s="8" t="s">
        <v>72</v>
      </c>
    </row>
    <row r="1035">
      <c r="A1035" s="7" t="s">
        <v>3</v>
      </c>
      <c r="B1035" s="7" t="s">
        <v>235</v>
      </c>
      <c r="C1035" s="7" t="str">
        <f t="shared" si="1"/>
        <v>TEAM TECHNOLOGY(A).WAV</v>
      </c>
      <c r="D1035" s="8" t="s">
        <v>70</v>
      </c>
    </row>
    <row r="1036">
      <c r="A1036" s="7" t="s">
        <v>5</v>
      </c>
      <c r="B1036" s="7" t="s">
        <v>247</v>
      </c>
      <c r="C1036" s="7" t="str">
        <f t="shared" si="1"/>
        <v>FORBIDDEN CITY(A).WAV</v>
      </c>
      <c r="D1036" s="8" t="s">
        <v>36</v>
      </c>
    </row>
    <row r="1037">
      <c r="A1037" s="7" t="s">
        <v>5</v>
      </c>
      <c r="B1037" s="7" t="s">
        <v>248</v>
      </c>
      <c r="C1037" s="7" t="str">
        <f t="shared" si="1"/>
        <v>PASSAGE THROUNG ASIA(B).WAV</v>
      </c>
      <c r="D1037" s="6"/>
    </row>
    <row r="1038">
      <c r="A1038" s="7" t="s">
        <v>3</v>
      </c>
      <c r="B1038" s="7" t="s">
        <v>947</v>
      </c>
      <c r="C1038" s="7" t="str">
        <f t="shared" si="1"/>
        <v>MORENITA PIEL DORADA(B).WAV</v>
      </c>
      <c r="D1038" s="8" t="s">
        <v>911</v>
      </c>
    </row>
    <row r="1039">
      <c r="A1039" s="7" t="s">
        <v>5</v>
      </c>
      <c r="B1039" s="7" t="s">
        <v>1048</v>
      </c>
      <c r="C1039" s="7" t="str">
        <f t="shared" si="1"/>
        <v>NEON_ECSTASY_(A).WAV</v>
      </c>
      <c r="D1039" s="8" t="s">
        <v>900</v>
      </c>
    </row>
    <row r="1040">
      <c r="A1040" s="7" t="s">
        <v>5</v>
      </c>
      <c r="B1040" s="7" t="s">
        <v>950</v>
      </c>
      <c r="C1040" s="7" t="str">
        <f t="shared" si="1"/>
        <v>BETTA NOT SAY NUUTIN.WAV</v>
      </c>
      <c r="D1040" s="6"/>
    </row>
    <row r="1041">
      <c r="A1041" s="7" t="s">
        <v>5</v>
      </c>
      <c r="B1041" s="7" t="s">
        <v>952</v>
      </c>
      <c r="C1041" s="7" t="str">
        <f t="shared" si="1"/>
        <v>CATACLYSM(A).WAV</v>
      </c>
      <c r="D1041" s="8" t="s">
        <v>915</v>
      </c>
    </row>
    <row r="1042">
      <c r="A1042" s="7" t="s">
        <v>5</v>
      </c>
      <c r="B1042" s="7" t="s">
        <v>953</v>
      </c>
      <c r="C1042" s="7" t="str">
        <f t="shared" si="1"/>
        <v>EL TRI(B).WAV</v>
      </c>
      <c r="D1042" s="8" t="s">
        <v>917</v>
      </c>
    </row>
    <row r="1043">
      <c r="A1043" s="7" t="s">
        <v>3</v>
      </c>
      <c r="B1043" s="7" t="s">
        <v>954</v>
      </c>
      <c r="C1043" s="7" t="str">
        <f t="shared" si="1"/>
        <v>GOT TO BE MINE(A)(30).WAV</v>
      </c>
      <c r="D1043" s="8" t="s">
        <v>919</v>
      </c>
    </row>
    <row r="1044">
      <c r="A1044" s="7" t="s">
        <v>5</v>
      </c>
      <c r="B1044" s="7" t="s">
        <v>308</v>
      </c>
      <c r="C1044" s="7" t="str">
        <f t="shared" si="1"/>
        <v>KNOW ME(B).WAV</v>
      </c>
      <c r="D1044" s="8" t="s">
        <v>919</v>
      </c>
    </row>
    <row r="1045">
      <c r="A1045" s="7" t="s">
        <v>5</v>
      </c>
      <c r="B1045" s="7" t="s">
        <v>311</v>
      </c>
      <c r="C1045" s="7" t="str">
        <f t="shared" si="1"/>
        <v>ROBOTIC LOVE(A).WAV</v>
      </c>
      <c r="D1045" s="8" t="s">
        <v>921</v>
      </c>
    </row>
    <row r="1046">
      <c r="A1046" s="7" t="s">
        <v>5</v>
      </c>
      <c r="B1046" s="7" t="s">
        <v>1049</v>
      </c>
      <c r="C1046" s="7" t="str">
        <f t="shared" si="1"/>
        <v>MUSIC PUSHING THE LIMIT(A).WAV</v>
      </c>
      <c r="D1046" s="8" t="s">
        <v>922</v>
      </c>
    </row>
    <row r="1047">
      <c r="A1047" s="7" t="s">
        <v>5</v>
      </c>
      <c r="B1047" s="7" t="s">
        <v>1050</v>
      </c>
      <c r="C1047" s="7" t="str">
        <f t="shared" si="1"/>
        <v>DIVIDE AND CONQUER(A).WAV</v>
      </c>
      <c r="D1047" s="8" t="s">
        <v>55</v>
      </c>
    </row>
    <row r="1048">
      <c r="A1048" s="7" t="s">
        <v>3</v>
      </c>
      <c r="B1048" s="7" t="s">
        <v>958</v>
      </c>
      <c r="C1048" s="7" t="str">
        <f t="shared" si="1"/>
        <v>COLOURS COLLIDE(B).WAV</v>
      </c>
      <c r="D1048" s="8" t="s">
        <v>925</v>
      </c>
    </row>
    <row r="1049">
      <c r="A1049" s="7" t="s">
        <v>5</v>
      </c>
      <c r="B1049" s="7" t="s">
        <v>914</v>
      </c>
      <c r="C1049" s="7" t="str">
        <f t="shared" si="1"/>
        <v>NEVER LOOK BACK(A).WAV</v>
      </c>
      <c r="D1049" s="8" t="s">
        <v>23</v>
      </c>
    </row>
    <row r="1050">
      <c r="A1050" s="7" t="s">
        <v>5</v>
      </c>
      <c r="B1050" s="7" t="s">
        <v>960</v>
      </c>
      <c r="C1050" s="7" t="str">
        <f t="shared" si="1"/>
        <v>REALLY SOMETHING(A).WAV</v>
      </c>
      <c r="D1050" s="8" t="s">
        <v>877</v>
      </c>
    </row>
    <row r="1051">
      <c r="A1051" s="7" t="s">
        <v>3</v>
      </c>
      <c r="B1051" s="7" t="s">
        <v>196</v>
      </c>
      <c r="C1051" s="7" t="str">
        <f t="shared" si="1"/>
        <v>TIME WITH YOU(A).WAV</v>
      </c>
      <c r="D1051" s="8" t="s">
        <v>14</v>
      </c>
    </row>
    <row r="1052">
      <c r="A1052" s="7" t="s">
        <v>5</v>
      </c>
      <c r="B1052" s="7" t="s">
        <v>489</v>
      </c>
      <c r="C1052" s="7" t="str">
        <f t="shared" si="1"/>
        <v>IBIZA.WAV</v>
      </c>
      <c r="D1052" s="8" t="s">
        <v>929</v>
      </c>
    </row>
    <row r="1053">
      <c r="A1053" s="7" t="s">
        <v>3</v>
      </c>
      <c r="B1053" s="7" t="s">
        <v>1051</v>
      </c>
      <c r="C1053" s="7" t="str">
        <f t="shared" si="1"/>
        <v>IN MY HEART(B).WAV</v>
      </c>
      <c r="D1053" s="8" t="s">
        <v>931</v>
      </c>
    </row>
    <row r="1054">
      <c r="A1054" s="7" t="s">
        <v>5</v>
      </c>
      <c r="B1054" s="7" t="s">
        <v>300</v>
      </c>
      <c r="C1054" s="7" t="str">
        <f t="shared" si="1"/>
        <v>KYRPT(B).WAV</v>
      </c>
      <c r="D1054" s="8" t="s">
        <v>933</v>
      </c>
    </row>
    <row r="1055">
      <c r="A1055" s="7" t="s">
        <v>5</v>
      </c>
      <c r="B1055" s="7" t="s">
        <v>494</v>
      </c>
      <c r="C1055" s="7" t="str">
        <f t="shared" si="1"/>
        <v>STRONGER(B).WAV</v>
      </c>
      <c r="D1055" s="8" t="s">
        <v>935</v>
      </c>
    </row>
    <row r="1056">
      <c r="A1056" s="7" t="s">
        <v>3</v>
      </c>
      <c r="B1056" s="7" t="s">
        <v>962</v>
      </c>
      <c r="C1056" s="7" t="str">
        <f t="shared" si="1"/>
        <v>GROOVE MATRIX.WAV</v>
      </c>
      <c r="D1056" s="8" t="s">
        <v>937</v>
      </c>
    </row>
    <row r="1057">
      <c r="A1057" s="7" t="s">
        <v>5</v>
      </c>
      <c r="B1057" s="7" t="s">
        <v>963</v>
      </c>
      <c r="C1057" s="7" t="str">
        <f t="shared" si="1"/>
        <v>JUST SAY YES (B).WAV</v>
      </c>
      <c r="D1057" s="8" t="s">
        <v>860</v>
      </c>
    </row>
    <row r="1058">
      <c r="A1058" s="7" t="s">
        <v>5</v>
      </c>
      <c r="B1058" s="7" t="s">
        <v>964</v>
      </c>
      <c r="C1058" s="7" t="str">
        <f t="shared" si="1"/>
        <v>NEON NIGHTS(30).WAV</v>
      </c>
      <c r="D1058" s="8" t="s">
        <v>939</v>
      </c>
    </row>
    <row r="1059">
      <c r="A1059" s="7" t="s">
        <v>5</v>
      </c>
      <c r="B1059" s="7" t="s">
        <v>227</v>
      </c>
      <c r="C1059" s="7" t="str">
        <f t="shared" si="1"/>
        <v>SUNSET PARTY.WAV</v>
      </c>
      <c r="D1059" s="8" t="s">
        <v>195</v>
      </c>
    </row>
    <row r="1060">
      <c r="A1060" s="7" t="s">
        <v>5</v>
      </c>
      <c r="B1060" s="7" t="s">
        <v>1052</v>
      </c>
      <c r="C1060" s="7" t="str">
        <f t="shared" si="1"/>
        <v>WHERE'S THIS LOVE(B).WAV</v>
      </c>
      <c r="D1060" s="8" t="s">
        <v>929</v>
      </c>
    </row>
    <row r="1061">
      <c r="A1061" s="7" t="s">
        <v>5</v>
      </c>
      <c r="B1061" s="7" t="s">
        <v>1053</v>
      </c>
      <c r="C1061" s="7" t="str">
        <f t="shared" si="1"/>
        <v>EXPLODE (B).WAV</v>
      </c>
      <c r="D1061" s="8" t="s">
        <v>943</v>
      </c>
    </row>
    <row r="1062">
      <c r="A1062" s="7" t="s">
        <v>3</v>
      </c>
      <c r="B1062" s="7" t="s">
        <v>1054</v>
      </c>
      <c r="C1062" s="7" t="str">
        <f t="shared" si="1"/>
        <v>USHUAIA DREAM (B).WAV</v>
      </c>
      <c r="D1062" s="8" t="s">
        <v>945</v>
      </c>
    </row>
    <row r="1063">
      <c r="A1063" s="7" t="s">
        <v>3</v>
      </c>
      <c r="B1063" s="7" t="s">
        <v>970</v>
      </c>
      <c r="C1063" s="7" t="str">
        <f t="shared" si="1"/>
        <v>BURST.WAV</v>
      </c>
      <c r="D1063" s="8" t="s">
        <v>946</v>
      </c>
    </row>
    <row r="1064">
      <c r="A1064" s="7" t="s">
        <v>5</v>
      </c>
      <c r="B1064" s="7" t="s">
        <v>1055</v>
      </c>
      <c r="C1064" s="7" t="str">
        <f t="shared" si="1"/>
        <v>IBIZA SUN.WAV</v>
      </c>
      <c r="D1064" s="8" t="s">
        <v>935</v>
      </c>
    </row>
    <row r="1065">
      <c r="A1065" s="7" t="s">
        <v>5</v>
      </c>
      <c r="B1065" s="7" t="s">
        <v>155</v>
      </c>
      <c r="C1065" s="7" t="str">
        <f t="shared" si="1"/>
        <v>SAO PAULO .WAV</v>
      </c>
      <c r="D1065" s="8" t="s">
        <v>156</v>
      </c>
    </row>
    <row r="1066">
      <c r="A1066" s="7" t="s">
        <v>3</v>
      </c>
      <c r="B1066" s="7" t="s">
        <v>494</v>
      </c>
      <c r="C1066" s="7" t="str">
        <f t="shared" si="1"/>
        <v>STRONGER(B).WAV</v>
      </c>
      <c r="D1066" s="8" t="s">
        <v>935</v>
      </c>
    </row>
    <row r="1067">
      <c r="A1067" s="7" t="s">
        <v>5</v>
      </c>
      <c r="B1067" s="7" t="s">
        <v>972</v>
      </c>
      <c r="C1067" s="7" t="str">
        <f t="shared" si="1"/>
        <v>01_ALL_TOGETHER_(A).WAV
02_HAPPY_SNAPPY.WAV
03_ONE_DAY_AT_A_TIME_(A).WAV</v>
      </c>
      <c r="D1067" s="23" t="s">
        <v>949</v>
      </c>
    </row>
    <row r="1068">
      <c r="A1068" s="7" t="s">
        <v>5</v>
      </c>
      <c r="B1068" s="7" t="s">
        <v>1056</v>
      </c>
      <c r="C1068" s="7" t="str">
        <f t="shared" si="1"/>
        <v>WATERS_(B).WAV</v>
      </c>
      <c r="D1068" s="8" t="s">
        <v>951</v>
      </c>
    </row>
    <row r="1069">
      <c r="A1069" s="7" t="s">
        <v>3</v>
      </c>
      <c r="B1069" s="7" t="s">
        <v>1057</v>
      </c>
      <c r="C1069" s="7" t="str">
        <f t="shared" si="1"/>
        <v>JAVA_NIGHTS_(B).WAV</v>
      </c>
      <c r="D1069" s="8" t="s">
        <v>72</v>
      </c>
    </row>
    <row r="1070">
      <c r="A1070" s="7" t="s">
        <v>5</v>
      </c>
      <c r="B1070" s="7" t="s">
        <v>1058</v>
      </c>
      <c r="C1070" s="7" t="str">
        <f t="shared" si="1"/>
        <v>SAVANNAH_SKIES_(B).WAV</v>
      </c>
      <c r="D1070" s="8" t="s">
        <v>951</v>
      </c>
    </row>
    <row r="1071">
      <c r="A1071" s="7" t="s">
        <v>5</v>
      </c>
      <c r="B1071" s="7" t="s">
        <v>977</v>
      </c>
      <c r="C1071" s="7" t="str">
        <f t="shared" si="1"/>
        <v>TERANGA_(B).WAV</v>
      </c>
      <c r="D1071" s="8" t="s">
        <v>72</v>
      </c>
    </row>
    <row r="1072">
      <c r="A1072" s="7" t="s">
        <v>5</v>
      </c>
      <c r="B1072" s="7" t="s">
        <v>944</v>
      </c>
      <c r="C1072" s="7" t="str">
        <f t="shared" si="1"/>
        <v>THE SPICE CARAVAN(A).WAV</v>
      </c>
      <c r="D1072" s="8" t="s">
        <v>72</v>
      </c>
    </row>
    <row r="1073">
      <c r="A1073" s="7" t="s">
        <v>3</v>
      </c>
      <c r="B1073" s="7" t="s">
        <v>1059</v>
      </c>
      <c r="C1073" s="7" t="str">
        <f t="shared" si="1"/>
        <v>CHRISTMAS_TWIST_(B).WAV</v>
      </c>
      <c r="D1073" s="8" t="s">
        <v>877</v>
      </c>
    </row>
    <row r="1074">
      <c r="A1074" s="7" t="s">
        <v>5</v>
      </c>
      <c r="B1074" s="7" t="s">
        <v>1060</v>
      </c>
      <c r="C1074" s="7" t="str">
        <f t="shared" si="1"/>
        <v>CHRISTMAS_IN_THE_CITY_(A).WAV</v>
      </c>
      <c r="D1074" s="8" t="s">
        <v>956</v>
      </c>
    </row>
    <row r="1075">
      <c r="A1075" s="7" t="s">
        <v>5</v>
      </c>
      <c r="B1075" s="7" t="s">
        <v>1061</v>
      </c>
      <c r="C1075" s="7" t="str">
        <f t="shared" si="1"/>
        <v>GOODTIME_CHRISTMAS.WAV</v>
      </c>
      <c r="D1075" s="8" t="s">
        <v>877</v>
      </c>
    </row>
    <row r="1076">
      <c r="A1076" s="7" t="s">
        <v>5</v>
      </c>
      <c r="B1076" s="7" t="s">
        <v>938</v>
      </c>
      <c r="C1076" s="7" t="str">
        <f t="shared" si="1"/>
        <v>BRIGHTER_SNOW.WAV</v>
      </c>
      <c r="D1076" s="8" t="s">
        <v>903</v>
      </c>
    </row>
    <row r="1077">
      <c r="A1077" s="7" t="s">
        <v>5</v>
      </c>
      <c r="B1077" s="7" t="s">
        <v>983</v>
      </c>
      <c r="C1077" s="7" t="str">
        <f t="shared" si="1"/>
        <v>CHRISTMAS_CRACKER_(A).WAV</v>
      </c>
      <c r="D1077" s="8" t="s">
        <v>959</v>
      </c>
    </row>
    <row r="1078">
      <c r="A1078" s="7" t="s">
        <v>3</v>
      </c>
      <c r="B1078" s="7" t="s">
        <v>984</v>
      </c>
      <c r="C1078" s="7" t="str">
        <f t="shared" si="1"/>
        <v>BGM_A_JOLLY_GOOD_JINGLE.WAV</v>
      </c>
      <c r="D1078" s="8" t="s">
        <v>903</v>
      </c>
    </row>
    <row r="1079">
      <c r="A1079" s="7" t="s">
        <v>5</v>
      </c>
      <c r="B1079" s="7" t="s">
        <v>985</v>
      </c>
      <c r="C1079" s="7" t="str">
        <f t="shared" si="1"/>
        <v>MUSIC_01 HAPPY_NEW_YEAR_(A).WAV</v>
      </c>
      <c r="D1079" s="8" t="s">
        <v>877</v>
      </c>
    </row>
    <row r="1080">
      <c r="A1080" s="7" t="s">
        <v>5</v>
      </c>
      <c r="B1080" s="7" t="s">
        <v>986</v>
      </c>
      <c r="C1080" s="7" t="str">
        <f t="shared" si="1"/>
        <v>MUSIC_02 _SANTA'S_KISS_(A).WAV</v>
      </c>
      <c r="D1080" s="8" t="s">
        <v>877</v>
      </c>
    </row>
    <row r="1081">
      <c r="A1081" s="7" t="s">
        <v>5</v>
      </c>
      <c r="B1081" s="7" t="s">
        <v>987</v>
      </c>
      <c r="C1081" s="7" t="str">
        <f t="shared" si="1"/>
        <v>MUSIC_03_SANTA'S_SLEIGH_(A).WAV</v>
      </c>
      <c r="D1081" s="8" t="s">
        <v>877</v>
      </c>
    </row>
    <row r="1082">
      <c r="A1082" s="7" t="s">
        <v>3</v>
      </c>
      <c r="B1082" s="7" t="s">
        <v>988</v>
      </c>
      <c r="C1082" s="7" t="str">
        <f t="shared" si="1"/>
        <v>FEEL YOUNG FEEL FREE(A).WAV</v>
      </c>
      <c r="D1082" s="8" t="s">
        <v>946</v>
      </c>
    </row>
    <row r="1083">
      <c r="A1083" s="7" t="s">
        <v>5</v>
      </c>
      <c r="B1083" s="7" t="s">
        <v>989</v>
      </c>
      <c r="C1083" s="7" t="str">
        <f t="shared" si="1"/>
        <v>GET YOURSELF TO CHURCH.WAV</v>
      </c>
      <c r="D1083" s="8" t="s">
        <v>961</v>
      </c>
    </row>
    <row r="1084">
      <c r="A1084" s="7" t="s">
        <v>5</v>
      </c>
      <c r="B1084" s="7" t="s">
        <v>990</v>
      </c>
      <c r="C1084" s="7" t="str">
        <f t="shared" si="1"/>
        <v>RETRO ROCKET(A).WAV</v>
      </c>
      <c r="D1084" s="8" t="s">
        <v>168</v>
      </c>
    </row>
    <row r="1085">
      <c r="A1085" s="7" t="s">
        <v>5</v>
      </c>
      <c r="B1085" s="7" t="s">
        <v>992</v>
      </c>
      <c r="C1085" s="7" t="str">
        <f t="shared" si="1"/>
        <v>CHASING BUTTERFLIES(B).WAV</v>
      </c>
      <c r="D1085" s="8" t="s">
        <v>50</v>
      </c>
    </row>
    <row r="1086">
      <c r="A1086" s="7" t="s">
        <v>3</v>
      </c>
      <c r="B1086" s="7" t="s">
        <v>408</v>
      </c>
      <c r="C1086" s="7" t="str">
        <f t="shared" si="1"/>
        <v>IN BETWEEN(B).WAV</v>
      </c>
      <c r="D1086" s="8" t="s">
        <v>28</v>
      </c>
    </row>
    <row r="1087">
      <c r="A1087" s="7" t="s">
        <v>5</v>
      </c>
      <c r="B1087" s="7" t="s">
        <v>1062</v>
      </c>
      <c r="C1087" s="7" t="str">
        <f t="shared" si="1"/>
        <v>FIRECRACKER(B).WAV</v>
      </c>
      <c r="D1087" s="24" t="s">
        <v>965</v>
      </c>
    </row>
    <row r="1088">
      <c r="A1088" s="7" t="s">
        <v>5</v>
      </c>
      <c r="B1088" s="7" t="s">
        <v>1063</v>
      </c>
      <c r="C1088" s="7" t="str">
        <f t="shared" si="1"/>
        <v>MAKING TRACKS(B).WAV</v>
      </c>
      <c r="D1088" s="24" t="s">
        <v>965</v>
      </c>
    </row>
    <row r="1089">
      <c r="A1089" s="7" t="s">
        <v>3</v>
      </c>
      <c r="B1089" s="7" t="s">
        <v>1064</v>
      </c>
      <c r="C1089" s="7" t="str">
        <f t="shared" si="1"/>
        <v>SWIRL OF STARS(A).WAV</v>
      </c>
      <c r="D1089" s="8" t="s">
        <v>968</v>
      </c>
    </row>
    <row r="1090">
      <c r="A1090" s="7" t="s">
        <v>5</v>
      </c>
      <c r="B1090" s="7" t="s">
        <v>256</v>
      </c>
      <c r="C1090" s="7" t="str">
        <f t="shared" si="1"/>
        <v>CALIFORNIA_DREAMS_(B).WAV</v>
      </c>
      <c r="D1090" s="8" t="s">
        <v>43</v>
      </c>
    </row>
    <row r="1091">
      <c r="A1091" s="7" t="s">
        <v>5</v>
      </c>
      <c r="B1091" s="7" t="s">
        <v>999</v>
      </c>
      <c r="C1091" s="7" t="str">
        <f t="shared" si="1"/>
        <v>ELECTRONISTA(B).WAV</v>
      </c>
      <c r="D1091" s="8" t="s">
        <v>32</v>
      </c>
    </row>
    <row r="1092">
      <c r="A1092" s="7" t="s">
        <v>5</v>
      </c>
      <c r="B1092" s="7" t="s">
        <v>250</v>
      </c>
      <c r="C1092" s="7" t="str">
        <f t="shared" si="1"/>
        <v>HEATED DEBATE (A) INTRO NEWS.WAV</v>
      </c>
      <c r="D1092" s="8" t="s">
        <v>877</v>
      </c>
    </row>
    <row r="1093">
      <c r="A1093" s="7" t="s">
        <v>5</v>
      </c>
      <c r="B1093" s="7" t="s">
        <v>1002</v>
      </c>
      <c r="C1093" s="7" t="str">
        <f t="shared" si="1"/>
        <v>NEVER LOOK BACK (B).WAV</v>
      </c>
      <c r="D1093" s="8" t="s">
        <v>23</v>
      </c>
    </row>
    <row r="1094">
      <c r="A1094" s="7" t="s">
        <v>3</v>
      </c>
      <c r="B1094" s="7" t="s">
        <v>402</v>
      </c>
      <c r="C1094" s="7" t="str">
        <f t="shared" si="1"/>
        <v>ISOTOPE (A).WAV</v>
      </c>
      <c r="D1094" s="8" t="s">
        <v>959</v>
      </c>
    </row>
    <row r="1095">
      <c r="A1095" s="7" t="s">
        <v>3</v>
      </c>
      <c r="B1095" s="7" t="s">
        <v>218</v>
      </c>
      <c r="C1095" s="7" t="str">
        <f t="shared" si="1"/>
        <v>LIVE FREE(B).WAV</v>
      </c>
      <c r="D1095" s="8" t="s">
        <v>55</v>
      </c>
    </row>
    <row r="1096">
      <c r="A1096" s="7" t="s">
        <v>5</v>
      </c>
      <c r="B1096" s="7" t="s">
        <v>1004</v>
      </c>
      <c r="C1096" s="7" t="str">
        <f t="shared" si="1"/>
        <v>MAGIC MIRRORS.WAV</v>
      </c>
      <c r="D1096" s="8" t="s">
        <v>974</v>
      </c>
    </row>
    <row r="1097">
      <c r="A1097" s="7" t="s">
        <v>5</v>
      </c>
      <c r="B1097" s="7" t="s">
        <v>219</v>
      </c>
      <c r="C1097" s="7" t="str">
        <f t="shared" si="1"/>
        <v>OCEAN BOULEVARD(B).WAV</v>
      </c>
      <c r="D1097" s="8" t="s">
        <v>43</v>
      </c>
    </row>
    <row r="1098">
      <c r="A1098" s="7" t="s">
        <v>3</v>
      </c>
      <c r="B1098" s="7" t="s">
        <v>164</v>
      </c>
      <c r="C1098" s="7" t="str">
        <f t="shared" si="1"/>
        <v>FEEL_SO_HAPPY_(B).WAV</v>
      </c>
      <c r="D1098" s="8" t="s">
        <v>877</v>
      </c>
    </row>
    <row r="1099">
      <c r="A1099" s="7" t="s">
        <v>3</v>
      </c>
      <c r="B1099" s="7" t="s">
        <v>1005</v>
      </c>
      <c r="C1099" s="7" t="str">
        <f t="shared" si="1"/>
        <v>HERE_(B).WAV</v>
      </c>
      <c r="D1099" s="6"/>
    </row>
    <row r="1100">
      <c r="A1100" s="7" t="s">
        <v>5</v>
      </c>
      <c r="B1100" s="7" t="s">
        <v>1006</v>
      </c>
      <c r="C1100" s="7" t="str">
        <f t="shared" si="1"/>
        <v>SKA TIME (A).WAV</v>
      </c>
      <c r="D1100" s="8" t="s">
        <v>978</v>
      </c>
    </row>
    <row r="1101">
      <c r="A1101" s="7" t="s">
        <v>5</v>
      </c>
      <c r="B1101" s="7" t="s">
        <v>1007</v>
      </c>
      <c r="C1101" s="7" t="str">
        <f t="shared" si="1"/>
        <v>SUNSHINE_ROLLERCOASTER_(B).WAV</v>
      </c>
      <c r="D1101" s="6"/>
    </row>
    <row r="1102">
      <c r="A1102" s="7" t="s">
        <v>3</v>
      </c>
      <c r="B1102" s="7" t="s">
        <v>202</v>
      </c>
      <c r="C1102" s="7" t="str">
        <f t="shared" si="1"/>
        <v>BRIGHT FEELING(A).WAV</v>
      </c>
      <c r="D1102" s="8" t="s">
        <v>14</v>
      </c>
    </row>
    <row r="1103">
      <c r="A1103" s="7" t="s">
        <v>3</v>
      </c>
      <c r="B1103" s="7" t="s">
        <v>912</v>
      </c>
      <c r="C1103" s="7" t="str">
        <f t="shared" si="1"/>
        <v>GET IN(B).WAV</v>
      </c>
      <c r="D1103" s="8" t="s">
        <v>982</v>
      </c>
    </row>
    <row r="1104">
      <c r="A1104" s="7" t="s">
        <v>5</v>
      </c>
      <c r="B1104" s="7" t="s">
        <v>173</v>
      </c>
      <c r="C1104" s="7" t="str">
        <f t="shared" si="1"/>
        <v>HOT THANG(B).WAV</v>
      </c>
      <c r="D1104" s="8" t="s">
        <v>12</v>
      </c>
    </row>
    <row r="1105">
      <c r="A1105" s="7" t="s">
        <v>5</v>
      </c>
      <c r="B1105" s="7" t="s">
        <v>1010</v>
      </c>
      <c r="C1105" s="7" t="str">
        <f t="shared" si="1"/>
        <v>READY FOR THE WORLD(A).WAV</v>
      </c>
      <c r="D1105" s="8" t="s">
        <v>14</v>
      </c>
    </row>
    <row r="1106">
      <c r="A1106" s="7" t="s">
        <v>5</v>
      </c>
      <c r="B1106" s="7" t="s">
        <v>174</v>
      </c>
      <c r="C1106" s="7" t="str">
        <f t="shared" si="1"/>
        <v>ROCK&amp;ROLL(B).WAV</v>
      </c>
      <c r="D1106" s="6"/>
    </row>
    <row r="1107">
      <c r="A1107" s="7" t="s">
        <v>3</v>
      </c>
      <c r="B1107" s="7" t="s">
        <v>1010</v>
      </c>
      <c r="C1107" s="7" t="str">
        <f t="shared" si="1"/>
        <v>READY FOR THE WORLD(A).WAV</v>
      </c>
      <c r="D1107" s="8" t="s">
        <v>14</v>
      </c>
    </row>
    <row r="1108">
      <c r="A1108" s="7" t="s">
        <v>5</v>
      </c>
      <c r="B1108" s="7" t="s">
        <v>1011</v>
      </c>
      <c r="C1108" s="7" t="str">
        <f t="shared" si="1"/>
        <v>STEP INTO MY WORLD(A).WAV</v>
      </c>
      <c r="D1108" s="8" t="s">
        <v>176</v>
      </c>
    </row>
    <row r="1109">
      <c r="A1109" s="7" t="s">
        <v>5</v>
      </c>
      <c r="B1109" s="7" t="s">
        <v>1012</v>
      </c>
      <c r="C1109" s="7" t="str">
        <f t="shared" si="1"/>
        <v>THE BIG REVEAL(B).WAV</v>
      </c>
      <c r="D1109" s="6"/>
    </row>
    <row r="1110">
      <c r="A1110" s="7" t="s">
        <v>3</v>
      </c>
      <c r="B1110" s="7" t="s">
        <v>1013</v>
      </c>
      <c r="C1110" s="7" t="str">
        <f t="shared" si="1"/>
        <v>EASY FEELING(A).WAV</v>
      </c>
      <c r="D1110" s="8" t="s">
        <v>14</v>
      </c>
    </row>
    <row r="1111">
      <c r="A1111" s="7" t="s">
        <v>5</v>
      </c>
      <c r="B1111" s="7" t="s">
        <v>196</v>
      </c>
      <c r="C1111" s="7" t="str">
        <f t="shared" si="1"/>
        <v>TIME WITH YOU(A).WAV</v>
      </c>
      <c r="D1111" s="8" t="s">
        <v>14</v>
      </c>
    </row>
    <row r="1112">
      <c r="A1112" s="7" t="s">
        <v>3</v>
      </c>
      <c r="B1112" s="7" t="s">
        <v>1014</v>
      </c>
      <c r="C1112" s="7" t="str">
        <f t="shared" si="1"/>
        <v>BOUNCE HOUSE(A).WAV</v>
      </c>
      <c r="D1112" s="8" t="s">
        <v>991</v>
      </c>
    </row>
    <row r="1113">
      <c r="A1113" s="7" t="s">
        <v>3</v>
      </c>
      <c r="B1113" s="7" t="s">
        <v>316</v>
      </c>
      <c r="C1113" s="7" t="str">
        <f t="shared" si="1"/>
        <v>DREAM TODAY.WAV</v>
      </c>
      <c r="D1113" s="6"/>
    </row>
    <row r="1114">
      <c r="A1114" s="7" t="s">
        <v>5</v>
      </c>
      <c r="B1114" s="7" t="s">
        <v>914</v>
      </c>
      <c r="C1114" s="7" t="str">
        <f t="shared" si="1"/>
        <v>NEVER LOOK BACK(A).WAV</v>
      </c>
      <c r="D1114" s="8" t="s">
        <v>23</v>
      </c>
    </row>
    <row r="1115">
      <c r="A1115" s="7" t="s">
        <v>5</v>
      </c>
      <c r="B1115" s="7" t="s">
        <v>1015</v>
      </c>
      <c r="C1115" s="7" t="str">
        <f t="shared" si="1"/>
        <v>SUMMER'S HERE.WAV</v>
      </c>
      <c r="D1115" s="8" t="s">
        <v>14</v>
      </c>
    </row>
    <row r="1116">
      <c r="A1116" s="7" t="s">
        <v>5</v>
      </c>
      <c r="B1116" s="7" t="s">
        <v>320</v>
      </c>
      <c r="C1116" s="7" t="str">
        <f t="shared" si="1"/>
        <v>SWEET PASTURES(B)(30).WAV</v>
      </c>
      <c r="D1116" s="8" t="s">
        <v>995</v>
      </c>
    </row>
    <row r="1117">
      <c r="A1117" s="7" t="s">
        <v>5</v>
      </c>
      <c r="B1117" s="7" t="s">
        <v>1016</v>
      </c>
      <c r="C1117" s="7" t="str">
        <f t="shared" si="1"/>
        <v>THE BEST TIMES(A).WAV</v>
      </c>
      <c r="D1117" s="8" t="s">
        <v>997</v>
      </c>
    </row>
    <row r="1118">
      <c r="A1118" s="7" t="s">
        <v>3</v>
      </c>
      <c r="B1118" s="7" t="s">
        <v>1017</v>
      </c>
      <c r="C1118" s="7" t="str">
        <f t="shared" si="1"/>
        <v>BOOGADELICA.WAV</v>
      </c>
      <c r="D1118" s="8" t="s">
        <v>998</v>
      </c>
    </row>
    <row r="1119">
      <c r="A1119" s="7" t="s">
        <v>5</v>
      </c>
      <c r="B1119" s="7" t="s">
        <v>1018</v>
      </c>
      <c r="C1119" s="7" t="str">
        <f t="shared" si="1"/>
        <v>CALLING IT OFF(B).WAV</v>
      </c>
      <c r="D1119" s="8" t="s">
        <v>1000</v>
      </c>
    </row>
    <row r="1120">
      <c r="A1120" s="7" t="s">
        <v>5</v>
      </c>
      <c r="B1120" s="7" t="s">
        <v>1019</v>
      </c>
      <c r="C1120" s="7" t="str">
        <f t="shared" si="1"/>
        <v>COME A LITTLE CLOSER(B).WAV</v>
      </c>
      <c r="D1120" s="8" t="s">
        <v>1001</v>
      </c>
    </row>
    <row r="1121">
      <c r="A1121" s="7" t="s">
        <v>5</v>
      </c>
      <c r="B1121" s="7" t="s">
        <v>321</v>
      </c>
      <c r="C1121" s="7" t="str">
        <f t="shared" si="1"/>
        <v>TRAVEL HAPPY(B).WAV</v>
      </c>
      <c r="D1121" s="6"/>
    </row>
    <row r="1122">
      <c r="A1122" s="7" t="s">
        <v>3</v>
      </c>
      <c r="B1122" s="7" t="s">
        <v>1020</v>
      </c>
      <c r="C1122" s="7" t="str">
        <f t="shared" si="1"/>
        <v>KID'S STUFF(B).WAV</v>
      </c>
      <c r="D1122" s="6"/>
    </row>
    <row r="1123">
      <c r="A1123" s="7" t="s">
        <v>3</v>
      </c>
      <c r="B1123" s="7" t="s">
        <v>1021</v>
      </c>
      <c r="C1123" s="7" t="str">
        <f t="shared" si="1"/>
        <v>MERRY GO ROUND(B).WAV</v>
      </c>
      <c r="D1123" s="8" t="s">
        <v>1003</v>
      </c>
    </row>
    <row r="1124" hidden="1">
      <c r="A1124" s="7" t="s">
        <v>5</v>
      </c>
      <c r="B1124" s="7" t="s">
        <v>239</v>
      </c>
      <c r="C1124" s="7" t="str">
        <f t="shared" si="1"/>
        <v>SHINE AS BRIGHT AS YOU(B).WAV</v>
      </c>
      <c r="D1124" s="6"/>
    </row>
    <row r="1125">
      <c r="A1125" s="7" t="s">
        <v>5</v>
      </c>
      <c r="B1125" s="7" t="s">
        <v>1015</v>
      </c>
      <c r="C1125" s="7" t="str">
        <f t="shared" si="1"/>
        <v>SUMMER'S HERE.WAV</v>
      </c>
      <c r="D1125" s="8" t="s">
        <v>36</v>
      </c>
    </row>
    <row r="1126">
      <c r="A1126" s="7" t="s">
        <v>3</v>
      </c>
      <c r="B1126" s="7" t="s">
        <v>218</v>
      </c>
      <c r="C1126" s="7" t="str">
        <f t="shared" si="1"/>
        <v>LIVE FREE(B).WAV</v>
      </c>
      <c r="D1126" s="8" t="s">
        <v>55</v>
      </c>
    </row>
    <row r="1127">
      <c r="A1127" s="7" t="s">
        <v>3</v>
      </c>
      <c r="B1127" s="7" t="s">
        <v>219</v>
      </c>
      <c r="C1127" s="7" t="str">
        <f t="shared" si="1"/>
        <v>OCEAN BOULEVARD(B).WAV</v>
      </c>
      <c r="D1127" s="8" t="s">
        <v>43</v>
      </c>
    </row>
    <row r="1128">
      <c r="A1128" s="7" t="s">
        <v>5</v>
      </c>
      <c r="B1128" s="7" t="s">
        <v>220</v>
      </c>
      <c r="C1128" s="7" t="str">
        <f t="shared" si="1"/>
        <v>SAY WHAT YOU SAY (B).WAV</v>
      </c>
      <c r="D1128" s="8" t="s">
        <v>956</v>
      </c>
    </row>
    <row r="1129">
      <c r="A1129" s="7" t="s">
        <v>5</v>
      </c>
      <c r="B1129" s="7" t="s">
        <v>1022</v>
      </c>
      <c r="C1129" s="7" t="str">
        <f t="shared" si="1"/>
        <v>THE BIG APPLE.WAV</v>
      </c>
      <c r="D1129" s="8" t="s">
        <v>1008</v>
      </c>
    </row>
    <row r="1130">
      <c r="A1130" s="7" t="s">
        <v>3</v>
      </c>
      <c r="B1130" s="7" t="s">
        <v>1065</v>
      </c>
      <c r="C1130" s="7" t="str">
        <f t="shared" si="1"/>
        <v>GEORGIA PEACH(B).WAV</v>
      </c>
      <c r="D1130" s="8" t="s">
        <v>956</v>
      </c>
    </row>
    <row r="1131">
      <c r="A1131" s="7" t="s">
        <v>3</v>
      </c>
      <c r="B1131" s="7" t="s">
        <v>1066</v>
      </c>
      <c r="C1131" s="7" t="str">
        <f t="shared" si="1"/>
        <v>MERENGAZO.WAV</v>
      </c>
      <c r="D1131" s="8" t="s">
        <v>1009</v>
      </c>
    </row>
    <row r="1132">
      <c r="A1132" s="7" t="s">
        <v>5</v>
      </c>
      <c r="B1132" s="7" t="s">
        <v>1067</v>
      </c>
      <c r="C1132" s="7" t="str">
        <f t="shared" si="1"/>
        <v>WELCOME.WAV</v>
      </c>
      <c r="D1132" s="6"/>
    </row>
    <row r="1133">
      <c r="A1133" s="7" t="s">
        <v>3</v>
      </c>
      <c r="B1133" s="7" t="s">
        <v>1026</v>
      </c>
      <c r="C1133" s="7" t="str">
        <f t="shared" si="1"/>
        <v>GET READY AND GO (B).WAV</v>
      </c>
      <c r="D1133" s="8" t="s">
        <v>26</v>
      </c>
    </row>
    <row r="1134">
      <c r="A1134" s="7" t="s">
        <v>3</v>
      </c>
      <c r="B1134" s="7" t="s">
        <v>402</v>
      </c>
      <c r="C1134" s="7" t="str">
        <f t="shared" si="1"/>
        <v>ISOTOPE (A).WAV</v>
      </c>
      <c r="D1134" s="8" t="s">
        <v>959</v>
      </c>
    </row>
    <row r="1135">
      <c r="A1135" s="7" t="s">
        <v>5</v>
      </c>
      <c r="B1135" s="7" t="s">
        <v>404</v>
      </c>
      <c r="C1135" s="7" t="str">
        <f t="shared" si="1"/>
        <v>LIVING ON THE EDGE (A).WAV</v>
      </c>
      <c r="D1135" s="8" t="s">
        <v>119</v>
      </c>
    </row>
    <row r="1136">
      <c r="A1136" s="7" t="s">
        <v>5</v>
      </c>
      <c r="B1136" s="7" t="s">
        <v>403</v>
      </c>
      <c r="C1136" s="7" t="str">
        <f t="shared" si="1"/>
        <v>SERPENTINE (A).WAV</v>
      </c>
      <c r="D1136" s="8" t="s">
        <v>959</v>
      </c>
    </row>
    <row r="1137">
      <c r="A1137" s="7"/>
      <c r="B1137" s="7"/>
      <c r="C1137" s="7"/>
      <c r="D1137" s="6"/>
    </row>
    <row r="1138">
      <c r="A1138" s="7"/>
      <c r="B1138" s="7"/>
      <c r="C1138" s="7"/>
      <c r="D1138" s="6"/>
    </row>
    <row r="1139">
      <c r="A1139" s="7"/>
      <c r="B1139" s="5"/>
      <c r="C1139" s="5"/>
      <c r="D1139" s="6"/>
    </row>
    <row r="1140">
      <c r="A1140" s="7"/>
      <c r="B1140" s="5"/>
      <c r="C1140" s="5"/>
      <c r="D1140" s="6"/>
    </row>
    <row r="1141">
      <c r="A1141" s="7"/>
      <c r="B1141" s="5"/>
      <c r="C1141" s="5"/>
      <c r="D1141" s="6"/>
    </row>
    <row r="1142">
      <c r="A1142" s="7"/>
      <c r="B1142" s="5"/>
      <c r="C1142" s="5"/>
      <c r="D1142" s="6"/>
    </row>
    <row r="1143">
      <c r="A1143" s="7"/>
      <c r="B1143" s="7"/>
      <c r="C1143" s="7"/>
      <c r="D1143" s="6"/>
    </row>
    <row r="1144">
      <c r="A1144" s="7"/>
      <c r="B1144" s="7"/>
      <c r="C1144" s="7"/>
      <c r="D1144" s="6"/>
    </row>
    <row r="1145">
      <c r="A1145" s="7"/>
      <c r="B1145" s="7"/>
      <c r="C1145" s="7"/>
      <c r="D1145" s="6"/>
    </row>
    <row r="1146">
      <c r="A1146" s="7"/>
      <c r="B1146" s="7"/>
      <c r="C1146" s="7"/>
      <c r="D1146" s="6"/>
    </row>
    <row r="1147">
      <c r="A1147" s="5"/>
      <c r="B1147" s="5"/>
      <c r="C1147" s="5"/>
      <c r="D1147" s="6"/>
    </row>
    <row r="1148">
      <c r="A1148" s="5"/>
      <c r="B1148" s="5"/>
      <c r="C1148" s="5"/>
      <c r="D1148" s="6"/>
    </row>
    <row r="1149">
      <c r="A1149" s="7"/>
      <c r="B1149" s="7"/>
      <c r="C1149" s="7"/>
      <c r="D1149" s="6"/>
    </row>
    <row r="1150">
      <c r="A1150" s="7"/>
      <c r="B1150" s="7"/>
      <c r="C1150" s="7"/>
      <c r="D1150" s="6"/>
    </row>
    <row r="1151">
      <c r="A1151" s="7"/>
      <c r="B1151" s="7"/>
      <c r="C1151" s="7"/>
      <c r="D1151" s="6"/>
    </row>
    <row r="1152">
      <c r="A1152" s="7"/>
      <c r="B1152" s="7"/>
      <c r="C1152" s="7"/>
      <c r="D1152" s="6"/>
    </row>
    <row r="1153">
      <c r="A1153" s="7"/>
      <c r="B1153" s="7"/>
      <c r="C1153" s="7"/>
      <c r="D1153" s="6"/>
    </row>
    <row r="1154">
      <c r="A1154" s="7"/>
      <c r="B1154" s="7"/>
      <c r="C1154" s="7"/>
      <c r="D1154" s="6"/>
    </row>
    <row r="1155">
      <c r="A1155" s="7"/>
      <c r="B1155" s="7"/>
      <c r="C1155" s="7"/>
      <c r="D1155" s="6"/>
    </row>
    <row r="1156">
      <c r="A1156" s="7"/>
      <c r="B1156" s="7"/>
      <c r="C1156" s="7"/>
      <c r="D1156" s="6"/>
    </row>
    <row r="1157">
      <c r="A1157" s="7"/>
      <c r="B1157" s="7"/>
      <c r="C1157" s="7"/>
      <c r="D1157" s="6"/>
    </row>
    <row r="1158">
      <c r="A1158" s="7"/>
      <c r="B1158" s="7"/>
      <c r="C1158" s="7"/>
      <c r="D1158" s="6"/>
    </row>
    <row r="1159">
      <c r="A1159" s="7"/>
      <c r="B1159" s="7"/>
      <c r="C1159" s="7"/>
      <c r="D1159" s="6"/>
    </row>
    <row r="1160">
      <c r="A1160" s="7"/>
      <c r="B1160" s="7"/>
      <c r="C1160" s="7"/>
      <c r="D1160" s="6"/>
    </row>
    <row r="1161">
      <c r="A1161" s="7"/>
      <c r="B1161" s="7"/>
      <c r="C1161" s="7"/>
      <c r="D1161" s="6"/>
    </row>
    <row r="1162">
      <c r="A1162" s="7"/>
      <c r="B1162" s="7"/>
      <c r="C1162" s="7"/>
      <c r="D1162" s="6"/>
    </row>
    <row r="1163">
      <c r="A1163" s="7"/>
      <c r="B1163" s="7"/>
      <c r="C1163" s="7"/>
      <c r="D1163" s="6"/>
    </row>
    <row r="1164">
      <c r="A1164" s="7"/>
      <c r="B1164" s="7"/>
      <c r="C1164" s="7"/>
      <c r="D1164" s="6"/>
    </row>
    <row r="1165">
      <c r="A1165" s="7"/>
      <c r="B1165" s="7"/>
      <c r="C1165" s="7"/>
      <c r="D1165" s="6"/>
    </row>
    <row r="1166">
      <c r="A1166" s="7"/>
      <c r="B1166" s="7"/>
      <c r="C1166" s="7"/>
      <c r="D1166" s="6"/>
    </row>
    <row r="1167">
      <c r="A1167" s="7"/>
      <c r="B1167" s="7"/>
      <c r="C1167" s="7"/>
      <c r="D1167" s="6"/>
    </row>
    <row r="1168">
      <c r="A1168" s="7"/>
      <c r="B1168" s="7"/>
      <c r="C1168" s="7"/>
      <c r="D1168" s="6"/>
    </row>
    <row r="1169">
      <c r="A1169" s="7"/>
      <c r="B1169" s="7"/>
      <c r="C1169" s="7"/>
      <c r="D1169" s="6"/>
    </row>
    <row r="1170">
      <c r="A1170" s="5"/>
      <c r="B1170" s="5"/>
      <c r="C1170" s="5"/>
      <c r="D1170" s="6"/>
    </row>
    <row r="1171">
      <c r="A1171" s="5"/>
      <c r="B1171" s="5"/>
      <c r="C1171" s="5"/>
      <c r="D1171" s="6"/>
    </row>
    <row r="1172">
      <c r="A1172" s="7"/>
      <c r="B1172" s="7"/>
      <c r="C1172" s="7"/>
      <c r="D1172" s="6"/>
    </row>
    <row r="1173">
      <c r="A1173" s="7"/>
      <c r="B1173" s="7"/>
      <c r="C1173" s="7"/>
      <c r="D1173" s="6"/>
    </row>
    <row r="1174">
      <c r="A1174" s="7"/>
      <c r="B1174" s="7"/>
      <c r="C1174" s="7"/>
      <c r="D1174" s="6"/>
    </row>
    <row r="1175">
      <c r="A1175" s="7"/>
      <c r="B1175" s="7"/>
      <c r="C1175" s="7"/>
      <c r="D1175" s="6"/>
    </row>
    <row r="1176">
      <c r="A1176" s="7"/>
      <c r="B1176" s="7"/>
      <c r="C1176" s="7"/>
      <c r="D1176" s="6"/>
    </row>
    <row r="1177">
      <c r="A1177" s="7"/>
      <c r="B1177" s="7"/>
      <c r="C1177" s="7"/>
      <c r="D1177" s="6"/>
    </row>
    <row r="1178">
      <c r="A1178" s="7"/>
      <c r="B1178" s="7"/>
      <c r="C1178" s="7"/>
      <c r="D1178" s="6"/>
    </row>
    <row r="1179">
      <c r="A1179" s="7"/>
      <c r="B1179" s="7"/>
      <c r="C1179" s="7"/>
      <c r="D1179" s="6"/>
    </row>
    <row r="1180">
      <c r="A1180" s="7"/>
      <c r="B1180" s="7"/>
      <c r="C1180" s="7"/>
      <c r="D1180" s="6"/>
    </row>
    <row r="1181">
      <c r="A1181" s="7"/>
      <c r="B1181" s="7"/>
      <c r="C1181" s="7"/>
      <c r="D1181" s="6"/>
    </row>
    <row r="1182">
      <c r="A1182" s="7"/>
      <c r="B1182" s="7"/>
      <c r="C1182" s="7"/>
      <c r="D1182" s="6"/>
    </row>
    <row r="1183">
      <c r="A1183" s="7"/>
      <c r="B1183" s="7"/>
      <c r="C1183" s="7"/>
      <c r="D1183" s="6"/>
    </row>
    <row r="1184">
      <c r="A1184" s="7"/>
      <c r="B1184" s="7"/>
      <c r="C1184" s="7"/>
      <c r="D1184" s="6"/>
    </row>
    <row r="1185">
      <c r="A1185" s="7"/>
      <c r="B1185" s="7"/>
      <c r="C1185" s="7"/>
      <c r="D1185" s="6"/>
    </row>
    <row r="1186">
      <c r="A1186" s="7"/>
      <c r="B1186" s="7"/>
      <c r="C1186" s="7"/>
      <c r="D1186" s="6"/>
    </row>
    <row r="1187">
      <c r="A1187" s="7"/>
      <c r="B1187" s="7"/>
      <c r="C1187" s="7"/>
      <c r="D1187" s="6"/>
    </row>
    <row r="1188">
      <c r="A1188" s="7"/>
      <c r="B1188" s="7"/>
      <c r="C1188" s="7"/>
      <c r="D1188" s="6"/>
    </row>
    <row r="1189">
      <c r="A1189" s="7"/>
      <c r="B1189" s="7"/>
      <c r="C1189" s="7"/>
      <c r="D1189" s="6"/>
    </row>
    <row r="1190">
      <c r="A1190" s="7"/>
      <c r="B1190" s="7"/>
      <c r="C1190" s="7"/>
      <c r="D1190" s="6"/>
    </row>
    <row r="1191">
      <c r="A1191" s="7"/>
      <c r="B1191" s="7"/>
      <c r="C1191" s="7"/>
      <c r="D1191" s="6"/>
    </row>
    <row r="1192">
      <c r="A1192" s="7"/>
      <c r="B1192" s="5"/>
      <c r="C1192" s="5"/>
      <c r="D1192" s="6"/>
    </row>
    <row r="1193">
      <c r="A1193" s="7"/>
      <c r="B1193" s="5"/>
      <c r="C1193" s="5"/>
      <c r="D1193" s="6"/>
    </row>
    <row r="1194">
      <c r="A1194" s="7"/>
      <c r="B1194" s="5"/>
      <c r="C1194" s="5"/>
      <c r="D1194" s="6"/>
    </row>
    <row r="1195">
      <c r="A1195" s="7"/>
      <c r="B1195" s="5"/>
      <c r="C1195" s="5"/>
      <c r="D1195" s="6"/>
    </row>
    <row r="1196">
      <c r="A1196" s="7"/>
      <c r="B1196" s="5"/>
      <c r="C1196" s="5"/>
      <c r="D1196" s="6"/>
    </row>
    <row r="1197">
      <c r="A1197" s="7"/>
      <c r="B1197" s="5"/>
      <c r="C1197" s="5"/>
      <c r="D1197" s="6"/>
    </row>
    <row r="1198">
      <c r="A1198" s="7"/>
      <c r="B1198" s="5"/>
      <c r="C1198" s="5"/>
      <c r="D1198" s="6"/>
    </row>
    <row r="1199">
      <c r="A1199" s="7"/>
      <c r="B1199" s="5"/>
      <c r="C1199" s="5"/>
      <c r="D1199" s="6"/>
    </row>
    <row r="1200">
      <c r="A1200" s="5"/>
      <c r="B1200" s="5"/>
      <c r="C1200" s="5"/>
      <c r="D1200" s="6"/>
    </row>
    <row r="1201">
      <c r="A1201" s="7"/>
      <c r="B1201" s="7"/>
      <c r="C1201" s="7"/>
      <c r="D1201" s="6"/>
    </row>
    <row r="1202">
      <c r="A1202" s="7"/>
      <c r="B1202" s="7"/>
      <c r="C1202" s="7"/>
      <c r="D1202" s="6"/>
    </row>
    <row r="1203">
      <c r="A1203" s="7"/>
      <c r="B1203" s="7"/>
      <c r="C1203" s="7"/>
      <c r="D1203" s="6"/>
    </row>
    <row r="1204">
      <c r="A1204" s="5"/>
      <c r="B1204" s="7"/>
      <c r="C1204" s="7"/>
      <c r="D1204" s="6"/>
    </row>
    <row r="1205">
      <c r="A1205" s="5"/>
      <c r="B1205" s="7"/>
      <c r="C1205" s="7"/>
      <c r="D1205" s="6"/>
    </row>
    <row r="1206">
      <c r="A1206" s="5"/>
      <c r="B1206" s="7"/>
      <c r="C1206" s="7"/>
      <c r="D1206" s="6"/>
    </row>
    <row r="1207">
      <c r="A1207" s="7"/>
      <c r="B1207" s="7"/>
      <c r="C1207" s="7"/>
      <c r="D1207" s="6"/>
    </row>
    <row r="1208">
      <c r="A1208" s="7"/>
      <c r="B1208" s="7"/>
      <c r="C1208" s="7"/>
      <c r="D1208" s="6"/>
    </row>
    <row r="1209">
      <c r="A1209" s="7"/>
      <c r="B1209" s="7"/>
      <c r="C1209" s="7"/>
      <c r="D1209" s="6"/>
    </row>
    <row r="1210">
      <c r="A1210" s="7"/>
      <c r="B1210" s="7"/>
      <c r="C1210" s="7"/>
      <c r="D1210" s="6"/>
    </row>
    <row r="1211">
      <c r="A1211" s="7"/>
      <c r="B1211" s="7"/>
      <c r="C1211" s="7"/>
      <c r="D1211" s="6"/>
    </row>
    <row r="1212">
      <c r="A1212" s="7"/>
      <c r="B1212" s="7"/>
      <c r="C1212" s="7"/>
      <c r="D1212" s="6"/>
    </row>
    <row r="1213">
      <c r="A1213" s="7"/>
      <c r="B1213" s="7"/>
      <c r="C1213" s="7"/>
      <c r="D1213" s="6"/>
    </row>
    <row r="1214">
      <c r="A1214" s="7"/>
      <c r="B1214" s="7"/>
      <c r="C1214" s="7"/>
      <c r="D1214" s="6"/>
    </row>
    <row r="1215">
      <c r="A1215" s="7"/>
      <c r="B1215" s="7"/>
      <c r="C1215" s="7"/>
      <c r="D1215" s="6"/>
    </row>
    <row r="1216">
      <c r="A1216" s="7"/>
      <c r="B1216" s="7"/>
      <c r="C1216" s="7"/>
      <c r="D1216" s="6"/>
    </row>
    <row r="1217">
      <c r="A1217" s="7"/>
      <c r="B1217" s="7"/>
      <c r="C1217" s="7"/>
      <c r="D1217" s="6"/>
    </row>
    <row r="1218">
      <c r="A1218" s="7"/>
      <c r="B1218" s="7"/>
      <c r="C1218" s="7"/>
      <c r="D1218" s="6"/>
    </row>
    <row r="1219">
      <c r="A1219" s="7"/>
      <c r="B1219" s="7"/>
      <c r="C1219" s="7"/>
      <c r="D1219" s="6"/>
    </row>
    <row r="1220">
      <c r="A1220" s="7"/>
      <c r="B1220" s="7"/>
      <c r="C1220" s="7"/>
      <c r="D1220" s="6"/>
    </row>
    <row r="1221">
      <c r="A1221" s="7"/>
      <c r="B1221" s="7"/>
      <c r="C1221" s="7"/>
      <c r="D1221" s="6"/>
    </row>
    <row r="1222">
      <c r="A1222" s="7"/>
      <c r="B1222" s="7"/>
      <c r="C1222" s="7"/>
      <c r="D1222" s="6"/>
    </row>
    <row r="1223">
      <c r="A1223" s="7"/>
      <c r="B1223" s="7"/>
      <c r="C1223" s="7"/>
      <c r="D1223" s="6"/>
    </row>
    <row r="1224">
      <c r="A1224" s="7"/>
      <c r="B1224" s="7"/>
      <c r="C1224" s="7"/>
      <c r="D1224" s="6"/>
    </row>
    <row r="1225">
      <c r="A1225" s="7"/>
      <c r="B1225" s="7"/>
      <c r="C1225" s="7"/>
      <c r="D1225" s="6"/>
    </row>
    <row r="1226">
      <c r="A1226" s="7"/>
      <c r="B1226" s="7"/>
      <c r="C1226" s="7"/>
      <c r="D1226" s="6"/>
    </row>
    <row r="1227">
      <c r="A1227" s="7"/>
      <c r="B1227" s="7"/>
      <c r="C1227" s="7"/>
      <c r="D1227" s="6"/>
    </row>
    <row r="1228">
      <c r="A1228" s="7"/>
      <c r="B1228" s="7"/>
      <c r="C1228" s="7"/>
      <c r="D1228" s="6"/>
    </row>
    <row r="1229">
      <c r="A1229" s="7"/>
      <c r="B1229" s="7"/>
      <c r="C1229" s="7"/>
      <c r="D1229" s="6"/>
    </row>
    <row r="1230">
      <c r="A1230" s="7"/>
      <c r="B1230" s="7"/>
      <c r="C1230" s="7"/>
      <c r="D1230" s="6"/>
    </row>
    <row r="1231">
      <c r="A1231" s="5"/>
      <c r="B1231" s="7"/>
      <c r="C1231" s="7"/>
      <c r="D1231" s="6"/>
    </row>
    <row r="1232">
      <c r="A1232" s="5"/>
      <c r="B1232" s="7"/>
      <c r="C1232" s="7"/>
      <c r="D1232" s="6"/>
    </row>
    <row r="1233">
      <c r="A1233" s="5"/>
      <c r="B1233" s="7"/>
      <c r="C1233" s="7"/>
      <c r="D1233" s="6"/>
    </row>
    <row r="1234">
      <c r="A1234" s="5"/>
      <c r="B1234" s="7"/>
      <c r="C1234" s="7"/>
      <c r="D1234" s="6"/>
    </row>
    <row r="1235">
      <c r="A1235" s="7"/>
      <c r="B1235" s="7"/>
      <c r="C1235" s="7"/>
      <c r="D1235" s="6"/>
    </row>
    <row r="1236">
      <c r="A1236" s="7"/>
      <c r="B1236" s="7"/>
      <c r="C1236" s="7"/>
      <c r="D1236" s="6"/>
    </row>
    <row r="1237">
      <c r="A1237" s="7"/>
      <c r="B1237" s="7"/>
      <c r="C1237" s="7"/>
      <c r="D1237" s="6"/>
    </row>
    <row r="1238">
      <c r="A1238" s="7"/>
      <c r="B1238" s="7"/>
      <c r="C1238" s="7"/>
      <c r="D1238" s="6"/>
    </row>
    <row r="1239">
      <c r="A1239" s="7"/>
      <c r="B1239" s="7"/>
      <c r="C1239" s="7"/>
      <c r="D1239" s="6"/>
    </row>
    <row r="1240">
      <c r="A1240" s="7"/>
      <c r="B1240" s="7"/>
      <c r="C1240" s="7"/>
      <c r="D1240" s="6"/>
    </row>
    <row r="1241">
      <c r="A1241" s="7"/>
      <c r="B1241" s="7"/>
      <c r="C1241" s="7"/>
      <c r="D1241" s="6"/>
    </row>
    <row r="1242">
      <c r="A1242" s="7"/>
      <c r="B1242" s="7"/>
      <c r="C1242" s="7"/>
      <c r="D1242" s="6"/>
    </row>
    <row r="1243">
      <c r="A1243" s="7"/>
      <c r="B1243" s="7"/>
      <c r="C1243" s="7"/>
      <c r="D1243" s="6"/>
    </row>
    <row r="1244">
      <c r="A1244" s="7"/>
      <c r="B1244" s="7"/>
      <c r="C1244" s="7"/>
      <c r="D1244" s="6"/>
    </row>
    <row r="1245">
      <c r="A1245" s="7"/>
      <c r="B1245" s="7"/>
      <c r="C1245" s="7"/>
      <c r="D1245" s="6"/>
    </row>
    <row r="1246">
      <c r="A1246" s="7"/>
      <c r="B1246" s="7"/>
      <c r="C1246" s="7"/>
      <c r="D1246" s="6"/>
    </row>
    <row r="1247">
      <c r="A1247" s="7"/>
      <c r="B1247" s="7"/>
      <c r="C1247" s="7"/>
      <c r="D1247" s="6"/>
    </row>
    <row r="1248">
      <c r="A1248" s="7"/>
      <c r="B1248" s="7"/>
      <c r="C1248" s="7"/>
      <c r="D1248" s="6"/>
    </row>
    <row r="1249">
      <c r="A1249" s="7"/>
      <c r="B1249" s="7"/>
      <c r="C1249" s="7"/>
      <c r="D1249" s="6"/>
    </row>
    <row r="1250">
      <c r="A1250" s="7"/>
      <c r="B1250" s="7"/>
      <c r="C1250" s="7"/>
      <c r="D1250" s="6"/>
    </row>
    <row r="1251">
      <c r="A1251" s="7"/>
      <c r="B1251" s="7"/>
      <c r="C1251" s="7"/>
      <c r="D1251" s="6"/>
    </row>
    <row r="1252">
      <c r="A1252" s="7"/>
      <c r="B1252" s="7"/>
      <c r="C1252" s="7"/>
      <c r="D1252" s="6"/>
    </row>
    <row r="1253">
      <c r="A1253" s="7"/>
      <c r="B1253" s="7"/>
      <c r="C1253" s="7"/>
      <c r="D1253" s="6"/>
    </row>
    <row r="1254">
      <c r="A1254" s="7"/>
      <c r="B1254" s="7"/>
      <c r="C1254" s="7"/>
      <c r="D1254" s="6"/>
    </row>
    <row r="1255">
      <c r="A1255" s="7"/>
      <c r="B1255" s="7"/>
      <c r="C1255" s="7"/>
      <c r="D1255" s="6"/>
    </row>
    <row r="1256">
      <c r="A1256" s="7"/>
      <c r="B1256" s="7"/>
      <c r="C1256" s="7"/>
      <c r="D1256" s="6"/>
    </row>
    <row r="1257">
      <c r="A1257" s="7"/>
      <c r="B1257" s="7"/>
      <c r="C1257" s="7"/>
      <c r="D1257" s="6"/>
    </row>
    <row r="1258">
      <c r="A1258" s="7"/>
      <c r="B1258" s="7"/>
      <c r="C1258" s="7"/>
      <c r="D1258" s="6"/>
    </row>
    <row r="1259">
      <c r="A1259" s="7"/>
      <c r="B1259" s="7"/>
      <c r="C1259" s="7"/>
      <c r="D1259" s="6"/>
    </row>
    <row r="1260">
      <c r="A1260" s="7"/>
      <c r="B1260" s="7"/>
      <c r="C1260" s="7"/>
      <c r="D1260" s="6"/>
    </row>
    <row r="1261">
      <c r="A1261" s="7"/>
      <c r="B1261" s="7"/>
      <c r="C1261" s="7"/>
      <c r="D1261" s="6"/>
    </row>
    <row r="1262">
      <c r="A1262" s="7"/>
      <c r="B1262" s="7"/>
      <c r="C1262" s="7"/>
      <c r="D1262" s="6"/>
    </row>
    <row r="1263">
      <c r="A1263" s="7"/>
      <c r="B1263" s="7"/>
      <c r="C1263" s="7"/>
      <c r="D1263" s="6"/>
    </row>
    <row r="1264">
      <c r="A1264" s="7"/>
      <c r="B1264" s="7"/>
      <c r="C1264" s="7"/>
      <c r="D1264" s="6"/>
    </row>
    <row r="1265">
      <c r="A1265" s="7"/>
      <c r="B1265" s="7"/>
      <c r="C1265" s="7"/>
      <c r="D1265" s="6"/>
    </row>
    <row r="1266">
      <c r="A1266" s="7"/>
      <c r="B1266" s="7"/>
      <c r="C1266" s="7"/>
      <c r="D1266" s="6"/>
    </row>
    <row r="1267">
      <c r="A1267" s="7"/>
      <c r="B1267" s="7"/>
      <c r="C1267" s="7"/>
      <c r="D1267" s="6"/>
    </row>
    <row r="1268">
      <c r="A1268" s="7"/>
      <c r="B1268" s="7"/>
      <c r="C1268" s="7"/>
      <c r="D1268" s="6"/>
    </row>
    <row r="1269">
      <c r="A1269" s="7"/>
      <c r="B1269" s="7"/>
      <c r="C1269" s="7"/>
      <c r="D1269" s="6"/>
    </row>
    <row r="1270">
      <c r="A1270" s="7"/>
      <c r="B1270" s="7"/>
      <c r="C1270" s="7"/>
      <c r="D1270" s="6"/>
    </row>
    <row r="1271">
      <c r="A1271" s="7"/>
      <c r="B1271" s="7"/>
      <c r="C1271" s="7"/>
      <c r="D1271" s="6"/>
    </row>
    <row r="1272">
      <c r="A1272" s="7"/>
      <c r="B1272" s="7"/>
      <c r="C1272" s="7"/>
      <c r="D1272" s="6"/>
    </row>
    <row r="1273">
      <c r="A1273" s="7"/>
      <c r="B1273" s="7"/>
      <c r="C1273" s="7"/>
      <c r="D1273" s="6"/>
    </row>
    <row r="1274">
      <c r="A1274" s="7"/>
      <c r="B1274" s="7"/>
      <c r="C1274" s="7"/>
      <c r="D1274" s="6"/>
    </row>
    <row r="1275">
      <c r="A1275" s="7"/>
      <c r="B1275" s="7"/>
      <c r="C1275" s="7"/>
      <c r="D1275" s="6"/>
    </row>
    <row r="1276">
      <c r="A1276" s="7"/>
      <c r="B1276" s="7"/>
      <c r="C1276" s="7"/>
      <c r="D1276" s="6"/>
    </row>
    <row r="1277">
      <c r="A1277" s="7"/>
      <c r="B1277" s="7"/>
      <c r="C1277" s="7"/>
      <c r="D1277" s="6"/>
    </row>
    <row r="1278">
      <c r="A1278" s="7"/>
      <c r="B1278" s="7"/>
      <c r="C1278" s="7"/>
      <c r="D1278" s="6"/>
    </row>
    <row r="1279">
      <c r="A1279" s="7"/>
      <c r="B1279" s="7"/>
      <c r="C1279" s="7"/>
      <c r="D1279" s="6"/>
    </row>
    <row r="1280">
      <c r="A1280" s="7"/>
      <c r="B1280" s="7"/>
      <c r="C1280" s="7"/>
      <c r="D1280" s="6"/>
    </row>
    <row r="1281">
      <c r="A1281" s="7"/>
      <c r="B1281" s="7"/>
      <c r="C1281" s="7"/>
      <c r="D1281" s="6"/>
    </row>
    <row r="1282">
      <c r="A1282" s="7"/>
      <c r="B1282" s="7"/>
      <c r="C1282" s="7"/>
      <c r="D1282" s="6"/>
    </row>
    <row r="1283">
      <c r="A1283" s="7"/>
      <c r="B1283" s="7"/>
      <c r="C1283" s="7"/>
      <c r="D1283" s="6"/>
    </row>
    <row r="1284">
      <c r="A1284" s="7"/>
      <c r="B1284" s="7"/>
      <c r="C1284" s="7"/>
      <c r="D1284" s="6"/>
    </row>
    <row r="1285">
      <c r="A1285" s="7"/>
      <c r="B1285" s="7"/>
      <c r="C1285" s="7"/>
      <c r="D1285" s="6"/>
    </row>
    <row r="1286">
      <c r="A1286" s="7"/>
      <c r="B1286" s="7"/>
      <c r="C1286" s="7"/>
      <c r="D1286" s="6"/>
    </row>
    <row r="1287">
      <c r="A1287" s="7"/>
      <c r="B1287" s="7"/>
      <c r="C1287" s="7"/>
      <c r="D1287" s="6"/>
    </row>
    <row r="1288">
      <c r="A1288" s="7"/>
      <c r="B1288" s="7"/>
      <c r="C1288" s="7"/>
      <c r="D1288" s="6"/>
    </row>
    <row r="1289">
      <c r="A1289" s="7"/>
      <c r="B1289" s="7"/>
      <c r="C1289" s="7"/>
      <c r="D1289" s="6"/>
    </row>
    <row r="1290">
      <c r="A1290" s="7"/>
      <c r="B1290" s="7"/>
      <c r="C1290" s="7"/>
      <c r="D1290" s="6"/>
    </row>
    <row r="1291">
      <c r="A1291" s="7"/>
      <c r="B1291" s="7"/>
      <c r="C1291" s="7"/>
      <c r="D1291" s="6"/>
    </row>
    <row r="1292">
      <c r="A1292" s="7"/>
      <c r="B1292" s="7"/>
      <c r="C1292" s="7"/>
      <c r="D1292" s="6"/>
    </row>
    <row r="1293">
      <c r="A1293" s="7"/>
      <c r="B1293" s="7"/>
      <c r="C1293" s="7"/>
      <c r="D1293" s="6"/>
    </row>
    <row r="1294">
      <c r="A1294" s="7"/>
      <c r="B1294" s="7"/>
      <c r="C1294" s="7"/>
      <c r="D1294" s="6"/>
    </row>
    <row r="1295">
      <c r="A1295" s="7"/>
      <c r="B1295" s="7"/>
      <c r="C1295" s="7"/>
      <c r="D1295" s="6"/>
    </row>
    <row r="1296">
      <c r="A1296" s="7"/>
      <c r="B1296" s="7"/>
      <c r="C1296" s="7"/>
      <c r="D1296" s="6"/>
    </row>
    <row r="1297">
      <c r="A1297" s="7"/>
      <c r="B1297" s="7"/>
      <c r="C1297" s="7"/>
      <c r="D1297" s="6"/>
    </row>
    <row r="1298">
      <c r="A1298" s="7"/>
      <c r="B1298" s="7"/>
      <c r="C1298" s="7"/>
      <c r="D1298" s="6"/>
    </row>
    <row r="1299">
      <c r="A1299" s="7"/>
      <c r="B1299" s="7"/>
      <c r="C1299" s="7"/>
      <c r="D1299" s="6"/>
    </row>
    <row r="1300">
      <c r="A1300" s="7"/>
      <c r="B1300" s="7"/>
      <c r="C1300" s="7"/>
      <c r="D1300" s="6"/>
    </row>
    <row r="1301">
      <c r="A1301" s="7"/>
      <c r="B1301" s="7"/>
      <c r="C1301" s="7"/>
      <c r="D1301" s="6"/>
    </row>
    <row r="1302">
      <c r="A1302" s="7"/>
      <c r="B1302" s="7"/>
      <c r="C1302" s="7"/>
      <c r="D1302" s="6"/>
    </row>
    <row r="1303">
      <c r="A1303" s="7"/>
      <c r="B1303" s="7"/>
      <c r="C1303" s="7"/>
      <c r="D1303" s="6"/>
    </row>
    <row r="1304">
      <c r="A1304" s="7"/>
      <c r="B1304" s="7"/>
      <c r="C1304" s="7"/>
      <c r="D1304" s="6"/>
    </row>
    <row r="1305">
      <c r="A1305" s="7"/>
      <c r="B1305" s="7"/>
      <c r="C1305" s="7"/>
      <c r="D1305" s="6"/>
    </row>
    <row r="1306">
      <c r="A1306" s="7"/>
      <c r="B1306" s="7"/>
      <c r="C1306" s="7"/>
      <c r="D1306" s="6"/>
    </row>
    <row r="1307">
      <c r="A1307" s="7"/>
      <c r="B1307" s="7"/>
      <c r="C1307" s="7"/>
      <c r="D1307" s="6"/>
    </row>
    <row r="1308">
      <c r="A1308" s="7"/>
      <c r="B1308" s="7"/>
      <c r="C1308" s="7"/>
      <c r="D1308" s="6"/>
    </row>
    <row r="1309">
      <c r="A1309" s="7"/>
      <c r="B1309" s="7"/>
      <c r="C1309" s="7"/>
      <c r="D1309" s="6"/>
    </row>
    <row r="1310">
      <c r="A1310" s="7"/>
      <c r="B1310" s="7"/>
      <c r="C1310" s="7"/>
      <c r="D1310" s="6"/>
    </row>
    <row r="1311">
      <c r="A1311" s="7"/>
      <c r="B1311" s="7"/>
      <c r="C1311" s="7"/>
      <c r="D1311" s="6"/>
    </row>
    <row r="1312">
      <c r="A1312" s="7"/>
      <c r="B1312" s="7"/>
      <c r="C1312" s="7"/>
      <c r="D1312" s="6"/>
    </row>
    <row r="1313">
      <c r="A1313" s="7"/>
      <c r="B1313" s="7"/>
      <c r="C1313" s="7"/>
      <c r="D1313" s="6"/>
    </row>
    <row r="1314">
      <c r="A1314" s="7"/>
      <c r="B1314" s="7"/>
      <c r="C1314" s="7"/>
      <c r="D1314" s="6"/>
    </row>
    <row r="1315">
      <c r="A1315" s="7"/>
      <c r="B1315" s="7"/>
      <c r="C1315" s="7"/>
      <c r="D1315" s="6"/>
    </row>
    <row r="1316">
      <c r="A1316" s="7"/>
      <c r="B1316" s="7"/>
      <c r="C1316" s="7"/>
      <c r="D1316" s="6"/>
    </row>
    <row r="1317">
      <c r="A1317" s="7"/>
      <c r="B1317" s="7"/>
      <c r="C1317" s="7"/>
      <c r="D1317" s="6"/>
    </row>
    <row r="1318">
      <c r="A1318" s="7"/>
      <c r="B1318" s="7"/>
      <c r="C1318" s="7"/>
      <c r="D1318" s="6"/>
    </row>
    <row r="1319">
      <c r="A1319" s="7"/>
      <c r="B1319" s="7"/>
      <c r="C1319" s="7"/>
      <c r="D1319" s="6"/>
    </row>
    <row r="1320">
      <c r="A1320" s="7"/>
      <c r="B1320" s="7"/>
      <c r="C1320" s="7"/>
      <c r="D1320" s="6"/>
    </row>
    <row r="1321">
      <c r="A1321" s="7"/>
      <c r="B1321" s="7"/>
      <c r="C1321" s="7"/>
      <c r="D1321" s="6"/>
    </row>
    <row r="1322">
      <c r="A1322" s="7"/>
      <c r="B1322" s="7"/>
      <c r="C1322" s="7"/>
      <c r="D1322" s="6"/>
    </row>
    <row r="1323">
      <c r="A1323" s="7"/>
      <c r="B1323" s="7"/>
      <c r="C1323" s="7"/>
      <c r="D1323" s="6"/>
    </row>
    <row r="1324">
      <c r="A1324" s="7"/>
      <c r="B1324" s="7"/>
      <c r="C1324" s="7"/>
      <c r="D1324" s="6"/>
    </row>
    <row r="1325">
      <c r="A1325" s="7"/>
      <c r="B1325" s="7"/>
      <c r="C1325" s="7"/>
      <c r="D1325" s="6"/>
    </row>
    <row r="1326">
      <c r="A1326" s="7"/>
      <c r="B1326" s="7"/>
      <c r="C1326" s="7"/>
      <c r="D1326" s="6"/>
    </row>
    <row r="1327">
      <c r="A1327" s="7"/>
      <c r="B1327" s="7"/>
      <c r="C1327" s="7"/>
      <c r="D1327" s="6"/>
    </row>
    <row r="1328">
      <c r="A1328" s="7"/>
      <c r="B1328" s="7"/>
      <c r="C1328" s="7"/>
      <c r="D1328" s="6"/>
    </row>
    <row r="1329">
      <c r="A1329" s="7"/>
      <c r="B1329" s="7"/>
      <c r="C1329" s="7"/>
      <c r="D1329" s="6"/>
    </row>
    <row r="1330">
      <c r="A1330" s="7"/>
      <c r="B1330" s="7"/>
      <c r="C1330" s="7"/>
      <c r="D1330" s="6"/>
    </row>
    <row r="1331">
      <c r="A1331" s="7"/>
      <c r="B1331" s="7"/>
      <c r="C1331" s="7"/>
      <c r="D1331" s="6"/>
    </row>
    <row r="1332">
      <c r="A1332" s="7"/>
      <c r="B1332" s="7"/>
      <c r="C1332" s="7"/>
      <c r="D1332" s="6"/>
    </row>
    <row r="1333">
      <c r="A1333" s="7"/>
      <c r="B1333" s="7"/>
      <c r="C1333" s="7"/>
      <c r="D1333" s="6"/>
    </row>
    <row r="1334">
      <c r="A1334" s="7"/>
      <c r="B1334" s="7"/>
      <c r="C1334" s="7"/>
      <c r="D1334" s="6"/>
    </row>
    <row r="1335">
      <c r="A1335" s="7"/>
      <c r="B1335" s="7"/>
      <c r="C1335" s="7"/>
      <c r="D1335" s="6"/>
    </row>
    <row r="1336">
      <c r="A1336" s="7"/>
      <c r="B1336" s="7"/>
      <c r="C1336" s="7"/>
      <c r="D1336" s="6"/>
    </row>
    <row r="1337">
      <c r="A1337" s="7"/>
      <c r="B1337" s="7"/>
      <c r="C1337" s="7"/>
      <c r="D1337" s="6"/>
    </row>
    <row r="1338">
      <c r="A1338" s="7"/>
      <c r="B1338" s="7"/>
      <c r="C1338" s="7"/>
      <c r="D1338" s="6"/>
    </row>
    <row r="1339">
      <c r="A1339" s="7"/>
      <c r="B1339" s="7"/>
      <c r="C1339" s="7"/>
      <c r="D1339" s="6"/>
    </row>
    <row r="1340">
      <c r="A1340" s="7"/>
      <c r="B1340" s="7"/>
      <c r="C1340" s="7"/>
      <c r="D1340" s="6"/>
    </row>
    <row r="1341">
      <c r="A1341" s="7"/>
      <c r="B1341" s="7"/>
      <c r="C1341" s="7"/>
      <c r="D1341" s="6"/>
    </row>
    <row r="1342">
      <c r="A1342" s="7"/>
      <c r="B1342" s="7"/>
      <c r="C1342" s="7"/>
      <c r="D1342" s="6"/>
    </row>
    <row r="1343">
      <c r="A1343" s="7"/>
      <c r="B1343" s="7"/>
      <c r="C1343" s="7"/>
      <c r="D1343" s="6"/>
    </row>
    <row r="1344">
      <c r="A1344" s="7"/>
      <c r="B1344" s="7"/>
      <c r="C1344" s="7"/>
      <c r="D1344" s="6"/>
    </row>
    <row r="1345">
      <c r="A1345" s="7"/>
      <c r="B1345" s="7"/>
      <c r="C1345" s="7"/>
      <c r="D1345" s="6"/>
    </row>
    <row r="1346">
      <c r="A1346" s="7"/>
      <c r="B1346" s="7"/>
      <c r="C1346" s="7"/>
      <c r="D1346" s="6"/>
    </row>
    <row r="1347">
      <c r="A1347" s="7"/>
      <c r="B1347" s="7"/>
      <c r="C1347" s="7"/>
      <c r="D1347" s="6"/>
    </row>
    <row r="1348">
      <c r="A1348" s="7"/>
      <c r="B1348" s="7"/>
      <c r="C1348" s="7"/>
      <c r="D1348" s="6"/>
    </row>
    <row r="1349">
      <c r="A1349" s="7"/>
      <c r="B1349" s="7"/>
      <c r="C1349" s="7"/>
      <c r="D1349" s="6"/>
    </row>
    <row r="1350">
      <c r="A1350" s="7"/>
      <c r="B1350" s="7"/>
      <c r="C1350" s="7"/>
      <c r="D1350" s="6"/>
    </row>
    <row r="1351">
      <c r="A1351" s="7"/>
      <c r="B1351" s="7"/>
      <c r="C1351" s="7"/>
      <c r="D1351" s="6"/>
    </row>
    <row r="1352">
      <c r="A1352" s="7"/>
      <c r="B1352" s="7"/>
      <c r="C1352" s="7"/>
      <c r="D1352" s="6"/>
    </row>
    <row r="1353">
      <c r="A1353" s="7"/>
      <c r="B1353" s="7"/>
      <c r="C1353" s="7"/>
      <c r="D1353" s="6"/>
    </row>
    <row r="1354">
      <c r="A1354" s="7"/>
      <c r="B1354" s="7"/>
      <c r="C1354" s="7"/>
      <c r="D1354" s="6"/>
    </row>
    <row r="1355">
      <c r="A1355" s="7"/>
      <c r="B1355" s="7"/>
      <c r="C1355" s="7"/>
      <c r="D1355" s="6"/>
    </row>
    <row r="1356">
      <c r="A1356" s="7"/>
      <c r="B1356" s="7"/>
      <c r="C1356" s="7"/>
      <c r="D1356" s="6"/>
    </row>
    <row r="1357">
      <c r="A1357" s="7"/>
      <c r="B1357" s="7"/>
      <c r="C1357" s="7"/>
      <c r="D1357" s="6"/>
    </row>
    <row r="1358">
      <c r="A1358" s="7"/>
      <c r="B1358" s="7"/>
      <c r="C1358" s="7"/>
      <c r="D1358" s="6"/>
    </row>
    <row r="1359">
      <c r="A1359" s="7"/>
      <c r="B1359" s="7"/>
      <c r="C1359" s="7"/>
      <c r="D1359" s="6"/>
    </row>
    <row r="1360">
      <c r="A1360" s="7"/>
      <c r="B1360" s="7"/>
      <c r="C1360" s="7"/>
      <c r="D1360" s="6"/>
    </row>
    <row r="1361">
      <c r="A1361" s="7"/>
      <c r="B1361" s="7"/>
      <c r="C1361" s="7"/>
      <c r="D1361" s="6"/>
    </row>
    <row r="1362">
      <c r="A1362" s="7"/>
      <c r="B1362" s="7"/>
      <c r="C1362" s="7"/>
      <c r="D1362" s="6"/>
    </row>
    <row r="1363">
      <c r="A1363" s="5"/>
      <c r="B1363" s="5"/>
      <c r="C1363" s="5"/>
      <c r="D1363" s="6"/>
    </row>
    <row r="1364">
      <c r="A1364" s="7"/>
      <c r="B1364" s="7"/>
      <c r="C1364" s="7"/>
      <c r="D1364" s="6"/>
    </row>
    <row r="1365">
      <c r="A1365" s="7"/>
      <c r="B1365" s="7"/>
      <c r="C1365" s="7"/>
      <c r="D1365" s="6"/>
    </row>
    <row r="1366">
      <c r="A1366" s="25"/>
      <c r="B1366" s="7"/>
      <c r="C1366" s="7"/>
      <c r="D1366" s="6"/>
    </row>
    <row r="1367">
      <c r="A1367" s="7"/>
      <c r="B1367" s="7"/>
      <c r="C1367" s="7"/>
      <c r="D1367" s="6"/>
    </row>
    <row r="1368">
      <c r="A1368" s="7"/>
      <c r="B1368" s="7"/>
      <c r="C1368" s="7"/>
      <c r="D1368" s="6"/>
    </row>
    <row r="1369">
      <c r="A1369" s="7"/>
      <c r="B1369" s="7"/>
      <c r="C1369" s="7"/>
      <c r="D1369" s="6"/>
    </row>
    <row r="1370">
      <c r="A1370" s="7"/>
      <c r="B1370" s="7"/>
      <c r="C1370" s="7"/>
      <c r="D1370" s="6"/>
    </row>
    <row r="1371">
      <c r="A1371" s="7"/>
      <c r="B1371" s="7"/>
      <c r="C1371" s="7"/>
      <c r="D1371" s="6"/>
    </row>
    <row r="1372">
      <c r="A1372" s="7"/>
      <c r="B1372" s="7"/>
      <c r="C1372" s="7"/>
      <c r="D1372" s="6"/>
    </row>
    <row r="1373">
      <c r="A1373" s="7"/>
      <c r="B1373" s="7"/>
      <c r="C1373" s="7"/>
      <c r="D1373" s="6"/>
    </row>
    <row r="1374">
      <c r="A1374" s="7"/>
      <c r="B1374" s="7"/>
      <c r="C1374" s="7"/>
      <c r="D1374" s="6"/>
    </row>
    <row r="1375">
      <c r="A1375" s="7"/>
      <c r="B1375" s="7"/>
      <c r="C1375" s="7"/>
      <c r="D1375" s="6"/>
    </row>
    <row r="1376">
      <c r="A1376" s="7"/>
      <c r="B1376" s="7"/>
      <c r="C1376" s="7"/>
      <c r="D1376" s="6"/>
    </row>
    <row r="1377">
      <c r="A1377" s="7"/>
      <c r="B1377" s="7"/>
      <c r="C1377" s="7"/>
      <c r="D1377" s="6"/>
    </row>
    <row r="1378">
      <c r="A1378" s="7"/>
      <c r="B1378" s="7"/>
      <c r="C1378" s="7"/>
      <c r="D1378" s="6"/>
    </row>
    <row r="1379">
      <c r="A1379" s="7"/>
      <c r="B1379" s="7"/>
      <c r="C1379" s="7"/>
      <c r="D1379" s="6"/>
    </row>
    <row r="1380">
      <c r="A1380" s="7"/>
      <c r="B1380" s="7"/>
      <c r="C1380" s="7"/>
      <c r="D1380" s="6"/>
    </row>
    <row r="1381">
      <c r="A1381" s="7"/>
      <c r="B1381" s="7"/>
      <c r="C1381" s="7"/>
      <c r="D1381" s="6"/>
    </row>
    <row r="1382">
      <c r="A1382" s="7"/>
      <c r="B1382" s="7"/>
      <c r="C1382" s="7"/>
      <c r="D1382" s="6"/>
    </row>
    <row r="1383">
      <c r="A1383" s="7"/>
      <c r="B1383" s="7"/>
      <c r="C1383" s="7"/>
      <c r="D1383" s="6"/>
    </row>
    <row r="1384">
      <c r="A1384" s="7"/>
      <c r="B1384" s="7"/>
      <c r="C1384" s="7"/>
      <c r="D1384" s="6"/>
    </row>
    <row r="1385">
      <c r="A1385" s="7"/>
      <c r="B1385" s="7"/>
      <c r="C1385" s="7"/>
      <c r="D1385" s="6"/>
    </row>
    <row r="1386">
      <c r="A1386" s="7"/>
      <c r="B1386" s="7"/>
      <c r="C1386" s="7"/>
      <c r="D1386" s="6"/>
    </row>
    <row r="1387">
      <c r="A1387" s="7"/>
      <c r="B1387" s="7"/>
      <c r="C1387" s="7"/>
      <c r="D1387" s="6"/>
    </row>
    <row r="1388">
      <c r="A1388" s="7"/>
      <c r="B1388" s="7"/>
      <c r="C1388" s="7"/>
      <c r="D1388" s="6"/>
    </row>
    <row r="1389">
      <c r="A1389" s="7"/>
      <c r="B1389" s="7"/>
      <c r="C1389" s="7"/>
      <c r="D1389" s="6"/>
    </row>
    <row r="1390">
      <c r="A1390" s="7"/>
      <c r="B1390" s="7"/>
      <c r="C1390" s="7"/>
      <c r="D1390" s="6"/>
    </row>
    <row r="1391">
      <c r="A1391" s="7"/>
      <c r="B1391" s="7"/>
      <c r="C1391" s="7"/>
      <c r="D1391" s="6"/>
    </row>
    <row r="1392">
      <c r="A1392" s="7"/>
      <c r="B1392" s="7"/>
      <c r="C1392" s="7"/>
      <c r="D1392" s="6"/>
    </row>
    <row r="1393">
      <c r="A1393" s="7"/>
      <c r="B1393" s="7"/>
      <c r="C1393" s="7"/>
      <c r="D1393" s="6"/>
    </row>
    <row r="1394">
      <c r="A1394" s="7"/>
      <c r="B1394" s="7"/>
      <c r="C1394" s="7"/>
      <c r="D1394" s="6"/>
    </row>
    <row r="1395">
      <c r="A1395" s="7"/>
      <c r="B1395" s="7"/>
      <c r="C1395" s="7"/>
      <c r="D1395" s="6"/>
    </row>
    <row r="1396">
      <c r="A1396" s="7"/>
      <c r="B1396" s="7"/>
      <c r="C1396" s="7"/>
      <c r="D1396" s="6"/>
    </row>
    <row r="1397">
      <c r="A1397" s="7"/>
      <c r="B1397" s="7"/>
      <c r="C1397" s="7"/>
      <c r="D1397" s="6"/>
    </row>
    <row r="1398">
      <c r="A1398" s="7"/>
      <c r="B1398" s="7"/>
      <c r="C1398" s="7"/>
      <c r="D1398" s="6"/>
    </row>
    <row r="1399">
      <c r="A1399" s="7"/>
      <c r="B1399" s="7"/>
      <c r="C1399" s="7"/>
      <c r="D1399" s="6"/>
    </row>
    <row r="1400">
      <c r="A1400" s="7"/>
      <c r="B1400" s="7"/>
      <c r="C1400" s="7"/>
      <c r="D1400" s="6"/>
    </row>
    <row r="1401">
      <c r="A1401" s="7"/>
      <c r="B1401" s="7"/>
      <c r="C1401" s="7"/>
      <c r="D1401" s="6"/>
    </row>
    <row r="1402">
      <c r="A1402" s="7"/>
      <c r="B1402" s="7"/>
      <c r="C1402" s="7"/>
      <c r="D1402" s="6"/>
    </row>
    <row r="1403">
      <c r="A1403" s="7"/>
      <c r="B1403" s="7"/>
      <c r="C1403" s="7"/>
      <c r="D1403" s="6"/>
    </row>
    <row r="1404">
      <c r="A1404" s="7"/>
      <c r="B1404" s="7"/>
      <c r="C1404" s="7"/>
      <c r="D1404" s="6"/>
    </row>
    <row r="1405">
      <c r="A1405" s="7"/>
      <c r="B1405" s="7"/>
      <c r="C1405" s="7"/>
      <c r="D1405" s="6"/>
    </row>
    <row r="1406">
      <c r="A1406" s="7"/>
      <c r="B1406" s="7"/>
      <c r="C1406" s="7"/>
      <c r="D1406" s="6"/>
    </row>
    <row r="1407">
      <c r="A1407" s="7"/>
      <c r="B1407" s="7"/>
      <c r="C1407" s="7"/>
      <c r="D1407" s="6"/>
    </row>
    <row r="1408">
      <c r="A1408" s="7"/>
      <c r="B1408" s="7"/>
      <c r="C1408" s="7"/>
      <c r="D1408" s="6"/>
    </row>
    <row r="1409">
      <c r="A1409" s="7"/>
      <c r="B1409" s="7"/>
      <c r="C1409" s="7"/>
      <c r="D1409" s="6"/>
    </row>
    <row r="1410">
      <c r="A1410" s="7"/>
      <c r="B1410" s="7"/>
      <c r="C1410" s="7"/>
      <c r="D1410" s="6"/>
    </row>
    <row r="1411">
      <c r="A1411" s="7"/>
      <c r="B1411" s="7"/>
      <c r="C1411" s="7"/>
      <c r="D1411" s="6"/>
    </row>
    <row r="1412">
      <c r="A1412" s="7"/>
      <c r="B1412" s="7"/>
      <c r="C1412" s="7"/>
      <c r="D1412" s="6"/>
    </row>
    <row r="1413">
      <c r="A1413" s="7"/>
      <c r="B1413" s="5"/>
      <c r="C1413" s="5"/>
      <c r="D1413" s="6"/>
    </row>
    <row r="1414">
      <c r="A1414" s="7"/>
      <c r="B1414" s="5"/>
      <c r="C1414" s="5"/>
      <c r="D1414" s="6"/>
    </row>
    <row r="1415">
      <c r="A1415" s="7"/>
      <c r="B1415" s="5"/>
      <c r="C1415" s="5"/>
      <c r="D1415" s="6"/>
    </row>
    <row r="1416">
      <c r="A1416" s="7"/>
      <c r="B1416" s="5"/>
      <c r="C1416" s="5"/>
      <c r="D1416" s="6"/>
    </row>
    <row r="1417">
      <c r="A1417" s="7"/>
      <c r="B1417" s="7"/>
      <c r="C1417" s="7"/>
      <c r="D1417" s="6"/>
    </row>
    <row r="1418">
      <c r="A1418" s="7"/>
      <c r="B1418" s="7"/>
      <c r="C1418" s="7"/>
      <c r="D1418" s="6"/>
    </row>
    <row r="1419">
      <c r="A1419" s="7"/>
      <c r="B1419" s="7"/>
      <c r="C1419" s="7"/>
      <c r="D1419" s="6"/>
    </row>
    <row r="1420">
      <c r="A1420" s="7"/>
      <c r="B1420" s="7"/>
      <c r="C1420" s="7"/>
      <c r="D1420" s="6"/>
    </row>
    <row r="1421">
      <c r="A1421" s="5"/>
      <c r="B1421" s="5"/>
      <c r="C1421" s="5"/>
      <c r="D1421" s="6"/>
    </row>
    <row r="1422">
      <c r="A1422" s="5"/>
      <c r="B1422" s="5"/>
      <c r="C1422" s="5"/>
      <c r="D1422" s="6"/>
    </row>
    <row r="1423">
      <c r="A1423" s="5"/>
      <c r="B1423" s="5"/>
      <c r="C1423" s="5"/>
      <c r="D1423" s="6"/>
    </row>
    <row r="1424">
      <c r="A1424" s="5"/>
      <c r="B1424" s="5"/>
      <c r="C1424" s="5"/>
      <c r="D1424" s="6"/>
    </row>
    <row r="1425">
      <c r="A1425" s="5"/>
      <c r="B1425" s="5"/>
      <c r="C1425" s="5"/>
      <c r="D1425" s="6"/>
    </row>
    <row r="1426">
      <c r="A1426" s="5"/>
      <c r="B1426" s="5"/>
      <c r="C1426" s="5"/>
      <c r="D1426" s="6"/>
    </row>
    <row r="1427">
      <c r="A1427" s="5"/>
      <c r="B1427" s="5"/>
      <c r="C1427" s="5"/>
      <c r="D1427" s="6"/>
    </row>
    <row r="1428">
      <c r="A1428" s="5"/>
      <c r="B1428" s="5"/>
      <c r="C1428" s="5"/>
      <c r="D1428" s="6"/>
    </row>
    <row r="1429">
      <c r="A1429" s="5"/>
      <c r="B1429" s="5"/>
      <c r="C1429" s="5"/>
      <c r="D1429" s="6"/>
    </row>
    <row r="1430">
      <c r="A1430" s="5"/>
      <c r="B1430" s="5"/>
      <c r="C1430" s="5"/>
      <c r="D1430" s="6"/>
    </row>
    <row r="1431">
      <c r="A1431" s="5"/>
      <c r="B1431" s="5"/>
      <c r="C1431" s="5"/>
      <c r="D1431" s="6"/>
    </row>
    <row r="1432">
      <c r="A1432" s="5"/>
      <c r="B1432" s="5"/>
      <c r="C1432" s="5"/>
      <c r="D1432" s="6"/>
    </row>
    <row r="1433">
      <c r="A1433" s="5"/>
      <c r="B1433" s="5"/>
      <c r="C1433" s="5"/>
      <c r="D1433" s="6"/>
    </row>
    <row r="1434">
      <c r="A1434" s="5"/>
      <c r="B1434" s="5"/>
      <c r="C1434" s="5"/>
      <c r="D1434" s="6"/>
    </row>
    <row r="1435">
      <c r="A1435" s="5"/>
      <c r="B1435" s="5"/>
      <c r="C1435" s="5"/>
      <c r="D1435" s="6"/>
    </row>
    <row r="1436">
      <c r="A1436" s="5"/>
      <c r="B1436" s="5"/>
      <c r="C1436" s="5"/>
      <c r="D1436" s="6"/>
    </row>
    <row r="1437">
      <c r="A1437" s="5"/>
      <c r="B1437" s="5"/>
      <c r="C1437" s="5"/>
      <c r="D1437" s="6"/>
    </row>
    <row r="1438">
      <c r="A1438" s="5"/>
      <c r="B1438" s="5"/>
      <c r="C1438" s="5"/>
      <c r="D1438" s="6"/>
    </row>
    <row r="1439">
      <c r="A1439" s="5"/>
      <c r="B1439" s="5"/>
      <c r="C1439" s="5"/>
      <c r="D1439" s="6"/>
    </row>
    <row r="1440">
      <c r="A1440" s="5"/>
      <c r="B1440" s="5"/>
      <c r="C1440" s="5"/>
      <c r="D1440" s="6"/>
    </row>
    <row r="1441">
      <c r="A1441" s="5"/>
      <c r="B1441" s="5"/>
      <c r="C1441" s="5"/>
      <c r="D1441" s="6"/>
    </row>
    <row r="1442">
      <c r="A1442" s="5"/>
      <c r="B1442" s="5"/>
      <c r="C1442" s="5"/>
      <c r="D1442" s="6"/>
    </row>
    <row r="1443">
      <c r="A1443" s="5"/>
      <c r="B1443" s="5"/>
      <c r="C1443" s="5"/>
      <c r="D1443" s="6"/>
    </row>
    <row r="1444">
      <c r="A1444" s="5"/>
      <c r="B1444" s="5"/>
      <c r="C1444" s="5"/>
      <c r="D1444" s="6"/>
    </row>
    <row r="1445">
      <c r="A1445" s="5"/>
      <c r="B1445" s="5"/>
      <c r="C1445" s="5"/>
      <c r="D1445" s="6"/>
    </row>
    <row r="1446">
      <c r="A1446" s="5"/>
      <c r="B1446" s="5"/>
      <c r="C1446" s="5"/>
      <c r="D1446" s="6"/>
    </row>
    <row r="1447">
      <c r="A1447" s="5"/>
      <c r="B1447" s="5"/>
      <c r="C1447" s="5"/>
      <c r="D1447" s="6"/>
    </row>
    <row r="1448">
      <c r="A1448" s="5"/>
      <c r="B1448" s="5"/>
      <c r="C1448" s="5"/>
      <c r="D1448" s="6"/>
    </row>
    <row r="1449">
      <c r="A1449" s="5"/>
      <c r="B1449" s="5"/>
      <c r="C1449" s="5"/>
      <c r="D1449" s="6"/>
    </row>
    <row r="1450">
      <c r="A1450" s="5"/>
      <c r="B1450" s="5"/>
      <c r="C1450" s="5"/>
      <c r="D1450" s="6"/>
    </row>
    <row r="1451">
      <c r="A1451" s="5"/>
      <c r="B1451" s="5"/>
      <c r="C1451" s="5"/>
      <c r="D1451" s="6"/>
    </row>
    <row r="1452">
      <c r="A1452" s="5"/>
      <c r="B1452" s="5"/>
      <c r="C1452" s="5"/>
      <c r="D1452" s="6"/>
    </row>
    <row r="1453">
      <c r="A1453" s="5"/>
      <c r="B1453" s="5"/>
      <c r="C1453" s="5"/>
      <c r="D1453" s="6"/>
    </row>
    <row r="1454">
      <c r="A1454" s="5"/>
      <c r="B1454" s="5"/>
      <c r="C1454" s="5"/>
      <c r="D1454" s="6"/>
    </row>
    <row r="1455">
      <c r="A1455" s="5"/>
      <c r="B1455" s="5"/>
      <c r="C1455" s="5"/>
      <c r="D1455" s="6"/>
    </row>
    <row r="1456">
      <c r="A1456" s="5"/>
      <c r="B1456" s="5"/>
      <c r="C1456" s="5"/>
      <c r="D1456" s="6"/>
    </row>
    <row r="1457">
      <c r="A1457" s="5"/>
      <c r="B1457" s="5"/>
      <c r="C1457" s="5"/>
      <c r="D1457" s="6"/>
    </row>
    <row r="1458">
      <c r="A1458" s="5"/>
      <c r="B1458" s="5"/>
      <c r="C1458" s="5"/>
      <c r="D1458" s="6"/>
    </row>
    <row r="1459">
      <c r="A1459" s="5"/>
      <c r="B1459" s="5"/>
      <c r="C1459" s="5"/>
      <c r="D1459" s="6"/>
    </row>
    <row r="1460">
      <c r="A1460" s="5"/>
      <c r="B1460" s="5"/>
      <c r="C1460" s="5"/>
      <c r="D1460" s="6"/>
    </row>
    <row r="1461">
      <c r="A1461" s="5"/>
      <c r="B1461" s="5"/>
      <c r="C1461" s="5"/>
      <c r="D1461" s="6"/>
    </row>
    <row r="1462">
      <c r="A1462" s="5"/>
      <c r="B1462" s="5"/>
      <c r="C1462" s="5"/>
      <c r="D1462" s="6"/>
    </row>
    <row r="1463">
      <c r="A1463" s="5"/>
      <c r="B1463" s="5"/>
      <c r="C1463" s="5"/>
      <c r="D1463" s="6"/>
    </row>
    <row r="1464">
      <c r="A1464" s="5"/>
      <c r="B1464" s="5"/>
      <c r="C1464" s="5"/>
      <c r="D1464" s="6"/>
    </row>
    <row r="1465">
      <c r="A1465" s="5"/>
      <c r="B1465" s="5"/>
      <c r="C1465" s="5"/>
      <c r="D1465" s="6"/>
    </row>
    <row r="1466">
      <c r="A1466" s="5"/>
      <c r="B1466" s="5"/>
      <c r="C1466" s="5"/>
      <c r="D1466" s="6"/>
    </row>
    <row r="1467">
      <c r="A1467" s="5"/>
      <c r="B1467" s="5"/>
      <c r="C1467" s="5"/>
      <c r="D1467" s="6"/>
    </row>
    <row r="1468">
      <c r="A1468" s="5"/>
      <c r="B1468" s="5"/>
      <c r="C1468" s="5"/>
      <c r="D1468" s="6"/>
    </row>
    <row r="1469">
      <c r="A1469" s="5"/>
      <c r="B1469" s="5"/>
      <c r="C1469" s="5"/>
      <c r="D1469" s="6"/>
    </row>
    <row r="1470">
      <c r="A1470" s="5"/>
      <c r="B1470" s="5"/>
      <c r="C1470" s="5"/>
      <c r="D1470" s="6"/>
    </row>
    <row r="1471">
      <c r="A1471" s="5"/>
      <c r="B1471" s="5"/>
      <c r="C1471" s="5"/>
      <c r="D1471" s="6"/>
    </row>
    <row r="1472">
      <c r="A1472" s="5"/>
      <c r="B1472" s="5"/>
      <c r="C1472" s="5"/>
      <c r="D1472" s="6"/>
    </row>
    <row r="1473">
      <c r="A1473" s="5"/>
      <c r="B1473" s="5"/>
      <c r="C1473" s="5"/>
      <c r="D1473" s="6"/>
    </row>
    <row r="1474">
      <c r="A1474" s="5"/>
      <c r="B1474" s="5"/>
      <c r="C1474" s="5"/>
      <c r="D1474" s="6"/>
    </row>
    <row r="1475">
      <c r="A1475" s="5"/>
      <c r="B1475" s="5"/>
      <c r="C1475" s="5"/>
      <c r="D1475" s="6"/>
    </row>
    <row r="1476">
      <c r="A1476" s="5"/>
      <c r="B1476" s="5"/>
      <c r="C1476" s="5"/>
      <c r="D1476" s="6"/>
    </row>
    <row r="1477">
      <c r="A1477" s="5"/>
      <c r="B1477" s="5"/>
      <c r="C1477" s="5"/>
      <c r="D1477" s="6"/>
    </row>
    <row r="1478">
      <c r="A1478" s="5"/>
      <c r="B1478" s="5"/>
      <c r="C1478" s="5"/>
      <c r="D1478" s="6"/>
    </row>
    <row r="1479">
      <c r="A1479" s="5"/>
      <c r="B1479" s="5"/>
      <c r="C1479" s="5"/>
      <c r="D1479" s="6"/>
    </row>
    <row r="1480">
      <c r="A1480" s="5"/>
      <c r="B1480" s="5"/>
      <c r="C1480" s="5"/>
      <c r="D1480" s="6"/>
    </row>
    <row r="1481">
      <c r="A1481" s="5"/>
      <c r="B1481" s="5"/>
      <c r="C1481" s="5"/>
      <c r="D1481" s="6"/>
    </row>
    <row r="1482">
      <c r="A1482" s="5"/>
      <c r="B1482" s="5"/>
      <c r="C1482" s="5"/>
      <c r="D1482" s="6"/>
    </row>
    <row r="1483">
      <c r="A1483" s="5"/>
      <c r="B1483" s="5"/>
      <c r="C1483" s="5"/>
      <c r="D1483" s="6"/>
    </row>
    <row r="1484">
      <c r="A1484" s="5"/>
      <c r="B1484" s="5"/>
      <c r="C1484" s="5"/>
      <c r="D1484" s="6"/>
    </row>
    <row r="1485">
      <c r="A1485" s="5"/>
      <c r="B1485" s="5"/>
      <c r="C1485" s="5"/>
      <c r="D1485" s="6"/>
    </row>
    <row r="1486">
      <c r="A1486" s="5"/>
      <c r="B1486" s="5"/>
      <c r="C1486" s="5"/>
      <c r="D1486" s="6"/>
    </row>
    <row r="1487">
      <c r="A1487" s="5"/>
      <c r="B1487" s="5"/>
      <c r="C1487" s="5"/>
      <c r="D1487" s="6"/>
    </row>
    <row r="1488">
      <c r="A1488" s="5"/>
      <c r="B1488" s="5"/>
      <c r="C1488" s="5"/>
      <c r="D1488" s="6"/>
    </row>
    <row r="1489">
      <c r="A1489" s="5"/>
      <c r="B1489" s="5"/>
      <c r="C1489" s="5"/>
      <c r="D1489" s="6"/>
    </row>
    <row r="1490">
      <c r="A1490" s="5"/>
      <c r="B1490" s="5"/>
      <c r="C1490" s="5"/>
      <c r="D1490" s="6"/>
    </row>
    <row r="1491">
      <c r="A1491" s="5"/>
      <c r="B1491" s="5"/>
      <c r="C1491" s="5"/>
      <c r="D1491" s="6"/>
    </row>
    <row r="1492">
      <c r="A1492" s="5"/>
      <c r="B1492" s="5"/>
      <c r="C1492" s="5"/>
      <c r="D1492" s="6"/>
    </row>
    <row r="1493">
      <c r="A1493" s="5"/>
      <c r="B1493" s="5"/>
      <c r="C1493" s="5"/>
      <c r="D1493" s="6"/>
    </row>
    <row r="1494">
      <c r="A1494" s="5"/>
      <c r="B1494" s="5"/>
      <c r="C1494" s="5"/>
      <c r="D1494" s="6"/>
    </row>
    <row r="1495">
      <c r="A1495" s="5"/>
      <c r="B1495" s="5"/>
      <c r="C1495" s="5"/>
      <c r="D1495" s="6"/>
    </row>
    <row r="1496">
      <c r="A1496" s="5"/>
      <c r="B1496" s="5"/>
      <c r="C1496" s="5"/>
      <c r="D1496" s="6"/>
    </row>
    <row r="1497">
      <c r="A1497" s="5"/>
      <c r="B1497" s="5"/>
      <c r="C1497" s="5"/>
      <c r="D1497" s="6"/>
    </row>
    <row r="1498">
      <c r="A1498" s="5"/>
      <c r="B1498" s="5"/>
      <c r="C1498" s="5"/>
      <c r="D1498" s="6"/>
    </row>
    <row r="1499">
      <c r="A1499" s="5"/>
      <c r="B1499" s="5"/>
      <c r="C1499" s="5"/>
      <c r="D1499" s="6"/>
    </row>
    <row r="1500">
      <c r="A1500" s="5"/>
      <c r="B1500" s="5"/>
      <c r="C1500" s="5"/>
      <c r="D1500" s="6"/>
    </row>
    <row r="1501">
      <c r="A1501" s="5"/>
      <c r="B1501" s="5"/>
      <c r="C1501" s="5"/>
      <c r="D1501" s="6"/>
    </row>
    <row r="1502">
      <c r="A1502" s="5"/>
      <c r="B1502" s="5"/>
      <c r="C1502" s="5"/>
      <c r="D1502" s="6"/>
    </row>
    <row r="1503">
      <c r="A1503" s="5"/>
      <c r="B1503" s="5"/>
      <c r="C1503" s="5"/>
      <c r="D1503" s="6"/>
    </row>
    <row r="1504">
      <c r="A1504" s="5"/>
      <c r="B1504" s="5"/>
      <c r="C1504" s="5"/>
      <c r="D1504" s="6"/>
    </row>
    <row r="1505">
      <c r="A1505" s="5"/>
      <c r="B1505" s="5"/>
      <c r="C1505" s="5"/>
      <c r="D1505" s="6"/>
    </row>
    <row r="1506">
      <c r="A1506" s="5"/>
      <c r="B1506" s="5"/>
      <c r="C1506" s="5"/>
      <c r="D1506" s="6"/>
    </row>
    <row r="1507">
      <c r="A1507" s="5"/>
      <c r="B1507" s="5"/>
      <c r="C1507" s="5"/>
      <c r="D1507" s="6"/>
    </row>
    <row r="1508">
      <c r="A1508" s="5"/>
      <c r="B1508" s="5"/>
      <c r="C1508" s="5"/>
      <c r="D1508" s="6"/>
    </row>
    <row r="1509">
      <c r="A1509" s="5"/>
      <c r="B1509" s="5"/>
      <c r="C1509" s="5"/>
      <c r="D1509" s="6"/>
    </row>
    <row r="1510">
      <c r="A1510" s="5"/>
      <c r="B1510" s="5"/>
      <c r="C1510" s="5"/>
      <c r="D1510" s="6"/>
    </row>
    <row r="1511">
      <c r="A1511" s="5"/>
      <c r="B1511" s="5"/>
      <c r="C1511" s="5"/>
      <c r="D1511" s="6"/>
    </row>
    <row r="1512">
      <c r="A1512" s="5"/>
      <c r="B1512" s="5"/>
      <c r="C1512" s="5"/>
      <c r="D1512" s="6"/>
    </row>
    <row r="1513">
      <c r="A1513" s="5"/>
      <c r="B1513" s="5"/>
      <c r="C1513" s="5"/>
      <c r="D1513" s="6"/>
    </row>
    <row r="1514">
      <c r="A1514" s="5"/>
      <c r="B1514" s="5"/>
      <c r="C1514" s="5"/>
      <c r="D1514" s="6"/>
    </row>
    <row r="1515">
      <c r="A1515" s="5"/>
      <c r="B1515" s="5"/>
      <c r="C1515" s="5"/>
      <c r="D1515" s="6"/>
    </row>
    <row r="1516">
      <c r="A1516" s="5"/>
      <c r="B1516" s="5"/>
      <c r="C1516" s="5"/>
      <c r="D1516" s="6"/>
    </row>
    <row r="1517">
      <c r="A1517" s="5"/>
      <c r="B1517" s="5"/>
      <c r="C1517" s="5"/>
      <c r="D1517" s="6"/>
    </row>
    <row r="1518">
      <c r="A1518" s="5"/>
      <c r="B1518" s="5"/>
      <c r="C1518" s="5"/>
      <c r="D1518" s="6"/>
    </row>
    <row r="1519">
      <c r="A1519" s="5"/>
      <c r="B1519" s="5"/>
      <c r="C1519" s="5"/>
      <c r="D1519" s="6"/>
    </row>
    <row r="1520">
      <c r="A1520" s="5"/>
      <c r="B1520" s="5"/>
      <c r="C1520" s="5"/>
      <c r="D1520" s="6"/>
    </row>
    <row r="1521">
      <c r="A1521" s="5"/>
      <c r="B1521" s="5"/>
      <c r="C1521" s="5"/>
      <c r="D1521" s="6"/>
    </row>
    <row r="1522">
      <c r="A1522" s="5"/>
      <c r="B1522" s="5"/>
      <c r="C1522" s="5"/>
      <c r="D1522" s="6"/>
    </row>
    <row r="1523">
      <c r="A1523" s="5"/>
      <c r="B1523" s="5"/>
      <c r="C1523" s="5"/>
      <c r="D1523" s="6"/>
    </row>
    <row r="1524">
      <c r="A1524" s="5"/>
      <c r="B1524" s="5"/>
      <c r="C1524" s="5"/>
      <c r="D1524" s="6"/>
    </row>
    <row r="1525">
      <c r="A1525" s="5"/>
      <c r="B1525" s="5"/>
      <c r="C1525" s="5"/>
      <c r="D1525" s="6"/>
    </row>
    <row r="1526">
      <c r="A1526" s="5"/>
      <c r="B1526" s="5"/>
      <c r="C1526" s="5"/>
      <c r="D1526" s="6"/>
    </row>
    <row r="1527">
      <c r="A1527" s="5"/>
      <c r="B1527" s="5"/>
      <c r="C1527" s="5"/>
      <c r="D1527" s="6"/>
    </row>
    <row r="1528">
      <c r="A1528" s="5"/>
      <c r="B1528" s="5"/>
      <c r="C1528" s="5"/>
      <c r="D1528" s="6"/>
    </row>
    <row r="1529">
      <c r="A1529" s="5"/>
      <c r="B1529" s="5"/>
      <c r="C1529" s="5"/>
      <c r="D1529" s="6"/>
    </row>
    <row r="1530">
      <c r="A1530" s="5"/>
      <c r="B1530" s="5"/>
      <c r="C1530" s="5"/>
      <c r="D1530" s="6"/>
    </row>
    <row r="1531">
      <c r="A1531" s="5"/>
      <c r="B1531" s="5"/>
      <c r="C1531" s="5"/>
      <c r="D1531" s="6"/>
    </row>
    <row r="1532">
      <c r="A1532" s="5"/>
      <c r="B1532" s="5"/>
      <c r="C1532" s="5"/>
      <c r="D1532" s="6"/>
    </row>
    <row r="1533">
      <c r="A1533" s="5"/>
      <c r="B1533" s="5"/>
      <c r="C1533" s="5"/>
      <c r="D1533" s="6"/>
    </row>
    <row r="1534">
      <c r="A1534" s="5"/>
      <c r="B1534" s="5"/>
      <c r="C1534" s="5"/>
      <c r="D1534" s="6"/>
    </row>
    <row r="1535">
      <c r="A1535" s="5"/>
      <c r="B1535" s="5"/>
      <c r="C1535" s="5"/>
      <c r="D1535" s="6"/>
    </row>
    <row r="1536">
      <c r="A1536" s="5"/>
      <c r="B1536" s="5"/>
      <c r="C1536" s="5"/>
      <c r="D1536" s="6"/>
    </row>
    <row r="1537">
      <c r="A1537" s="5"/>
      <c r="B1537" s="5"/>
      <c r="C1537" s="5"/>
      <c r="D1537" s="6"/>
    </row>
    <row r="1538">
      <c r="A1538" s="5"/>
      <c r="B1538" s="5"/>
      <c r="C1538" s="5"/>
      <c r="D1538" s="6"/>
    </row>
    <row r="1539">
      <c r="A1539" s="5"/>
      <c r="B1539" s="5"/>
      <c r="C1539" s="5"/>
      <c r="D1539" s="6"/>
    </row>
    <row r="1540">
      <c r="A1540" s="5"/>
      <c r="B1540" s="5"/>
      <c r="C1540" s="5"/>
      <c r="D1540" s="6"/>
    </row>
    <row r="1541">
      <c r="A1541" s="5"/>
      <c r="B1541" s="5"/>
      <c r="C1541" s="5"/>
      <c r="D1541" s="6"/>
    </row>
    <row r="1542">
      <c r="A1542" s="5"/>
      <c r="B1542" s="5"/>
      <c r="C1542" s="5"/>
      <c r="D1542" s="6"/>
    </row>
    <row r="1543">
      <c r="A1543" s="5"/>
      <c r="B1543" s="5"/>
      <c r="C1543" s="5"/>
      <c r="D1543" s="6"/>
    </row>
    <row r="1544">
      <c r="A1544" s="5"/>
      <c r="B1544" s="5"/>
      <c r="C1544" s="5"/>
      <c r="D1544" s="6"/>
    </row>
    <row r="1545">
      <c r="A1545" s="5"/>
      <c r="B1545" s="5"/>
      <c r="C1545" s="5"/>
      <c r="D1545" s="6"/>
    </row>
    <row r="1546">
      <c r="A1546" s="5"/>
      <c r="B1546" s="5"/>
      <c r="C1546" s="5"/>
      <c r="D1546" s="6"/>
    </row>
    <row r="1547">
      <c r="A1547" s="5"/>
      <c r="B1547" s="5"/>
      <c r="C1547" s="5"/>
      <c r="D1547" s="6"/>
    </row>
    <row r="1548">
      <c r="A1548" s="5"/>
      <c r="B1548" s="5"/>
      <c r="C1548" s="5"/>
      <c r="D1548" s="6"/>
    </row>
    <row r="1549">
      <c r="A1549" s="5"/>
      <c r="B1549" s="5"/>
      <c r="C1549" s="5"/>
      <c r="D1549" s="6"/>
    </row>
    <row r="1550">
      <c r="A1550" s="5"/>
      <c r="B1550" s="5"/>
      <c r="C1550" s="5"/>
      <c r="D1550" s="6"/>
    </row>
    <row r="1551">
      <c r="A1551" s="5"/>
      <c r="B1551" s="5"/>
      <c r="C1551" s="5"/>
      <c r="D1551" s="6"/>
    </row>
    <row r="1552">
      <c r="A1552" s="5"/>
      <c r="B1552" s="5"/>
      <c r="C1552" s="5"/>
      <c r="D1552" s="6"/>
    </row>
    <row r="1553">
      <c r="A1553" s="5"/>
      <c r="B1553" s="5"/>
      <c r="C1553" s="5"/>
      <c r="D1553" s="6"/>
    </row>
    <row r="1554">
      <c r="A1554" s="5"/>
      <c r="B1554" s="5"/>
      <c r="C1554" s="5"/>
      <c r="D1554" s="6"/>
    </row>
    <row r="1555">
      <c r="A1555" s="5"/>
      <c r="B1555" s="5"/>
      <c r="C1555" s="5"/>
      <c r="D1555" s="6"/>
    </row>
    <row r="1556">
      <c r="A1556" s="5"/>
      <c r="B1556" s="5"/>
      <c r="C1556" s="5"/>
      <c r="D1556" s="6"/>
    </row>
    <row r="1557">
      <c r="A1557" s="5"/>
      <c r="B1557" s="5"/>
      <c r="C1557" s="5"/>
      <c r="D1557" s="6"/>
    </row>
    <row r="1558">
      <c r="A1558" s="5"/>
      <c r="B1558" s="5"/>
      <c r="C1558" s="5"/>
      <c r="D1558" s="6"/>
    </row>
    <row r="1559">
      <c r="A1559" s="5"/>
      <c r="B1559" s="5"/>
      <c r="C1559" s="5"/>
      <c r="D1559" s="6"/>
    </row>
    <row r="1560">
      <c r="A1560" s="5"/>
      <c r="B1560" s="5"/>
      <c r="C1560" s="5"/>
      <c r="D1560" s="6"/>
    </row>
    <row r="1561">
      <c r="A1561" s="5"/>
      <c r="B1561" s="5"/>
      <c r="C1561" s="5"/>
      <c r="D1561" s="6"/>
    </row>
    <row r="1562">
      <c r="A1562" s="5"/>
      <c r="B1562" s="5"/>
      <c r="C1562" s="5"/>
      <c r="D1562" s="6"/>
    </row>
    <row r="1563">
      <c r="A1563" s="5"/>
      <c r="B1563" s="5"/>
      <c r="C1563" s="5"/>
      <c r="D1563" s="6"/>
    </row>
    <row r="1564">
      <c r="A1564" s="5"/>
      <c r="B1564" s="5"/>
      <c r="C1564" s="5"/>
      <c r="D1564" s="6"/>
    </row>
    <row r="1565">
      <c r="A1565" s="5"/>
      <c r="B1565" s="5"/>
      <c r="C1565" s="5"/>
      <c r="D1565" s="6"/>
    </row>
    <row r="1566">
      <c r="A1566" s="5"/>
      <c r="B1566" s="5"/>
      <c r="C1566" s="5"/>
      <c r="D1566" s="6"/>
    </row>
    <row r="1567">
      <c r="A1567" s="5"/>
      <c r="B1567" s="5"/>
      <c r="C1567" s="5"/>
      <c r="D1567" s="6"/>
    </row>
    <row r="1568">
      <c r="A1568" s="5"/>
      <c r="B1568" s="5"/>
      <c r="C1568" s="5"/>
      <c r="D1568" s="6"/>
    </row>
    <row r="1569">
      <c r="A1569" s="5"/>
      <c r="B1569" s="5"/>
      <c r="C1569" s="5"/>
      <c r="D1569" s="6"/>
    </row>
    <row r="1570">
      <c r="A1570" s="5"/>
      <c r="B1570" s="5"/>
      <c r="C1570" s="5"/>
      <c r="D1570" s="6"/>
    </row>
    <row r="1571">
      <c r="A1571" s="5"/>
      <c r="B1571" s="5"/>
      <c r="C1571" s="5"/>
      <c r="D1571" s="6"/>
    </row>
    <row r="1572">
      <c r="A1572" s="5"/>
      <c r="B1572" s="5"/>
      <c r="C1572" s="5"/>
      <c r="D1572" s="6"/>
    </row>
    <row r="1573">
      <c r="A1573" s="5"/>
      <c r="B1573" s="5"/>
      <c r="C1573" s="5"/>
      <c r="D1573" s="6"/>
    </row>
    <row r="1574">
      <c r="A1574" s="5"/>
      <c r="B1574" s="5"/>
      <c r="C1574" s="5"/>
      <c r="D1574" s="6"/>
    </row>
    <row r="1575">
      <c r="A1575" s="5"/>
      <c r="B1575" s="5"/>
      <c r="C1575" s="5"/>
      <c r="D1575" s="6"/>
    </row>
    <row r="1576">
      <c r="A1576" s="5"/>
      <c r="B1576" s="5"/>
      <c r="C1576" s="5"/>
      <c r="D1576" s="6"/>
    </row>
    <row r="1577">
      <c r="A1577" s="5"/>
      <c r="B1577" s="5"/>
      <c r="C1577" s="5"/>
      <c r="D1577" s="6"/>
    </row>
    <row r="1578">
      <c r="A1578" s="5"/>
      <c r="B1578" s="5"/>
      <c r="C1578" s="5"/>
      <c r="D1578" s="6"/>
    </row>
    <row r="1579">
      <c r="A1579" s="5"/>
      <c r="B1579" s="5"/>
      <c r="C1579" s="5"/>
      <c r="D1579" s="6"/>
    </row>
    <row r="1580">
      <c r="A1580" s="5"/>
      <c r="B1580" s="5"/>
      <c r="C1580" s="5"/>
      <c r="D1580" s="6"/>
    </row>
    <row r="1581">
      <c r="A1581" s="5"/>
      <c r="B1581" s="5"/>
      <c r="C1581" s="5"/>
      <c r="D1581" s="6"/>
    </row>
    <row r="1582">
      <c r="A1582" s="5"/>
      <c r="B1582" s="5"/>
      <c r="C1582" s="5"/>
      <c r="D1582" s="6"/>
    </row>
    <row r="1583">
      <c r="A1583" s="5"/>
      <c r="B1583" s="5"/>
      <c r="C1583" s="5"/>
      <c r="D1583" s="6"/>
    </row>
    <row r="1584">
      <c r="A1584" s="5"/>
      <c r="B1584" s="5"/>
      <c r="C1584" s="5"/>
      <c r="D1584" s="6"/>
    </row>
    <row r="1585">
      <c r="A1585" s="5"/>
      <c r="B1585" s="5"/>
      <c r="C1585" s="5"/>
      <c r="D1585" s="6"/>
    </row>
    <row r="1586">
      <c r="A1586" s="5"/>
      <c r="B1586" s="5"/>
      <c r="C1586" s="5"/>
      <c r="D1586" s="6"/>
    </row>
    <row r="1587">
      <c r="A1587" s="5"/>
      <c r="B1587" s="5"/>
      <c r="C1587" s="5"/>
      <c r="D1587" s="6"/>
    </row>
    <row r="1588">
      <c r="A1588" s="5"/>
      <c r="B1588" s="5"/>
      <c r="C1588" s="5"/>
      <c r="D1588" s="6"/>
    </row>
    <row r="1589">
      <c r="A1589" s="5"/>
      <c r="B1589" s="5"/>
      <c r="C1589" s="5"/>
      <c r="D1589" s="6"/>
    </row>
    <row r="1590">
      <c r="A1590" s="5"/>
      <c r="B1590" s="5"/>
      <c r="C1590" s="5"/>
      <c r="D1590" s="6"/>
    </row>
    <row r="1591">
      <c r="A1591" s="5"/>
      <c r="B1591" s="5"/>
      <c r="C1591" s="5"/>
      <c r="D1591" s="6"/>
    </row>
    <row r="1592">
      <c r="A1592" s="5"/>
      <c r="B1592" s="5"/>
      <c r="C1592" s="5"/>
      <c r="D1592" s="6"/>
    </row>
    <row r="1593">
      <c r="A1593" s="5"/>
      <c r="B1593" s="5"/>
      <c r="C1593" s="5"/>
      <c r="D1593" s="6"/>
    </row>
    <row r="1594">
      <c r="A1594" s="5"/>
      <c r="B1594" s="5"/>
      <c r="C1594" s="5"/>
      <c r="D1594" s="6"/>
    </row>
    <row r="1595">
      <c r="A1595" s="5"/>
      <c r="B1595" s="5"/>
      <c r="C1595" s="5"/>
      <c r="D1595" s="6"/>
    </row>
    <row r="1596">
      <c r="A1596" s="5"/>
      <c r="B1596" s="5"/>
      <c r="C1596" s="5"/>
      <c r="D1596" s="6"/>
    </row>
    <row r="1597">
      <c r="A1597" s="5"/>
      <c r="B1597" s="5"/>
      <c r="C1597" s="5"/>
      <c r="D1597" s="6"/>
    </row>
    <row r="1598">
      <c r="A1598" s="5"/>
      <c r="B1598" s="5"/>
      <c r="C1598" s="5"/>
      <c r="D1598" s="6"/>
    </row>
    <row r="1599">
      <c r="A1599" s="5"/>
      <c r="B1599" s="5"/>
      <c r="C1599" s="5"/>
      <c r="D1599" s="6"/>
    </row>
    <row r="1600">
      <c r="A1600" s="5"/>
      <c r="B1600" s="5"/>
      <c r="C1600" s="5"/>
      <c r="D1600" s="6"/>
    </row>
    <row r="1601">
      <c r="A1601" s="5"/>
      <c r="B1601" s="5"/>
      <c r="C1601" s="5"/>
      <c r="D1601" s="6"/>
    </row>
    <row r="1602">
      <c r="A1602" s="5"/>
      <c r="B1602" s="5"/>
      <c r="C1602" s="5"/>
      <c r="D1602" s="6"/>
    </row>
    <row r="1603">
      <c r="A1603" s="5"/>
      <c r="B1603" s="5"/>
      <c r="C1603" s="5"/>
      <c r="D1603" s="6"/>
    </row>
    <row r="1604">
      <c r="A1604" s="5"/>
      <c r="B1604" s="5"/>
      <c r="C1604" s="5"/>
      <c r="D1604" s="6"/>
    </row>
    <row r="1605">
      <c r="A1605" s="5"/>
      <c r="B1605" s="5"/>
      <c r="C1605" s="5"/>
      <c r="D1605" s="6"/>
    </row>
    <row r="1606">
      <c r="A1606" s="5"/>
      <c r="B1606" s="5"/>
      <c r="C1606" s="5"/>
      <c r="D1606" s="6"/>
    </row>
    <row r="1607">
      <c r="A1607" s="5"/>
      <c r="B1607" s="5"/>
      <c r="C1607" s="5"/>
      <c r="D1607" s="6"/>
    </row>
    <row r="1608">
      <c r="A1608" s="5"/>
      <c r="B1608" s="5"/>
      <c r="C1608" s="5"/>
      <c r="D1608" s="6"/>
    </row>
    <row r="1609">
      <c r="A1609" s="5"/>
      <c r="B1609" s="5"/>
      <c r="C1609" s="5"/>
      <c r="D1609" s="6"/>
    </row>
    <row r="1610">
      <c r="A1610" s="5"/>
      <c r="B1610" s="5"/>
      <c r="C1610" s="5"/>
      <c r="D1610" s="6"/>
    </row>
    <row r="1611">
      <c r="A1611" s="5"/>
      <c r="B1611" s="5"/>
      <c r="C1611" s="5"/>
      <c r="D1611" s="6"/>
    </row>
    <row r="1612">
      <c r="A1612" s="5"/>
      <c r="B1612" s="5"/>
      <c r="C1612" s="5"/>
      <c r="D1612" s="6"/>
    </row>
    <row r="1613">
      <c r="A1613" s="5"/>
      <c r="B1613" s="5"/>
      <c r="C1613" s="5"/>
      <c r="D1613" s="6"/>
    </row>
    <row r="1614">
      <c r="A1614" s="5"/>
      <c r="B1614" s="5"/>
      <c r="C1614" s="5"/>
      <c r="D1614" s="6"/>
    </row>
    <row r="1615">
      <c r="A1615" s="5"/>
      <c r="B1615" s="5"/>
      <c r="C1615" s="5"/>
      <c r="D1615" s="6"/>
    </row>
    <row r="1616">
      <c r="A1616" s="5"/>
      <c r="B1616" s="5"/>
      <c r="C1616" s="5"/>
      <c r="D1616" s="6"/>
    </row>
    <row r="1617">
      <c r="A1617" s="5"/>
      <c r="B1617" s="5"/>
      <c r="C1617" s="5"/>
      <c r="D1617" s="6"/>
    </row>
    <row r="1618">
      <c r="A1618" s="5"/>
      <c r="B1618" s="5"/>
      <c r="C1618" s="5"/>
      <c r="D1618" s="6"/>
    </row>
    <row r="1619">
      <c r="A1619" s="5"/>
      <c r="B1619" s="5"/>
      <c r="C1619" s="5"/>
      <c r="D1619" s="6"/>
    </row>
    <row r="1620">
      <c r="A1620" s="5"/>
      <c r="B1620" s="5"/>
      <c r="C1620" s="5"/>
      <c r="D1620" s="6"/>
    </row>
    <row r="1621">
      <c r="A1621" s="5"/>
      <c r="B1621" s="5"/>
      <c r="C1621" s="5"/>
      <c r="D1621" s="6"/>
    </row>
    <row r="1622">
      <c r="A1622" s="5"/>
      <c r="B1622" s="5"/>
      <c r="C1622" s="5"/>
      <c r="D1622" s="6"/>
    </row>
    <row r="1623">
      <c r="A1623" s="5"/>
      <c r="B1623" s="5"/>
      <c r="C1623" s="5"/>
      <c r="D1623" s="6"/>
    </row>
    <row r="1624">
      <c r="A1624" s="5"/>
      <c r="B1624" s="5"/>
      <c r="C1624" s="5"/>
      <c r="D1624" s="6"/>
    </row>
    <row r="1625">
      <c r="A1625" s="5"/>
      <c r="B1625" s="5"/>
      <c r="C1625" s="5"/>
      <c r="D1625" s="6"/>
    </row>
    <row r="1626">
      <c r="A1626" s="5"/>
      <c r="B1626" s="5"/>
      <c r="C1626" s="5"/>
      <c r="D1626" s="6"/>
    </row>
    <row r="1627">
      <c r="A1627" s="5"/>
      <c r="B1627" s="5"/>
      <c r="C1627" s="5"/>
      <c r="D1627" s="6"/>
    </row>
    <row r="1628">
      <c r="A1628" s="5"/>
      <c r="B1628" s="5"/>
      <c r="C1628" s="5"/>
      <c r="D1628" s="6"/>
    </row>
    <row r="1629">
      <c r="A1629" s="5"/>
      <c r="B1629" s="5"/>
      <c r="C1629" s="5"/>
      <c r="D1629" s="6"/>
    </row>
    <row r="1630">
      <c r="A1630" s="5"/>
      <c r="B1630" s="5"/>
      <c r="C1630" s="5"/>
      <c r="D1630" s="6"/>
    </row>
    <row r="1631">
      <c r="A1631" s="5"/>
      <c r="B1631" s="5"/>
      <c r="C1631" s="5"/>
      <c r="D1631" s="6"/>
    </row>
    <row r="1632">
      <c r="A1632" s="5"/>
      <c r="B1632" s="5"/>
      <c r="C1632" s="5"/>
      <c r="D1632" s="6"/>
    </row>
    <row r="1633">
      <c r="A1633" s="5"/>
      <c r="B1633" s="5"/>
      <c r="C1633" s="5"/>
      <c r="D1633" s="6"/>
    </row>
    <row r="1634">
      <c r="A1634" s="5"/>
      <c r="B1634" s="5"/>
      <c r="C1634" s="5"/>
      <c r="D1634" s="6"/>
    </row>
    <row r="1635">
      <c r="A1635" s="5"/>
      <c r="B1635" s="5"/>
      <c r="C1635" s="5"/>
      <c r="D1635" s="6"/>
    </row>
    <row r="1636">
      <c r="A1636" s="5"/>
      <c r="B1636" s="5"/>
      <c r="C1636" s="5"/>
      <c r="D1636" s="6"/>
    </row>
    <row r="1637">
      <c r="A1637" s="5"/>
      <c r="B1637" s="5"/>
      <c r="C1637" s="5"/>
      <c r="D1637" s="6"/>
    </row>
    <row r="1638">
      <c r="A1638" s="5"/>
      <c r="B1638" s="5"/>
      <c r="C1638" s="5"/>
      <c r="D1638" s="6"/>
    </row>
    <row r="1639">
      <c r="A1639" s="5"/>
      <c r="B1639" s="5"/>
      <c r="C1639" s="5"/>
      <c r="D1639" s="6"/>
    </row>
    <row r="1640">
      <c r="A1640" s="5"/>
      <c r="B1640" s="5"/>
      <c r="C1640" s="5"/>
      <c r="D1640" s="6"/>
    </row>
    <row r="1641">
      <c r="A1641" s="5"/>
      <c r="B1641" s="5"/>
      <c r="C1641" s="5"/>
      <c r="D1641" s="6"/>
    </row>
    <row r="1642">
      <c r="A1642" s="5"/>
      <c r="B1642" s="5"/>
      <c r="C1642" s="5"/>
      <c r="D1642" s="6"/>
    </row>
    <row r="1643">
      <c r="A1643" s="5"/>
      <c r="B1643" s="5"/>
      <c r="C1643" s="5"/>
      <c r="D1643" s="6"/>
    </row>
    <row r="1644">
      <c r="A1644" s="5"/>
      <c r="B1644" s="5"/>
      <c r="C1644" s="5"/>
      <c r="D1644" s="6"/>
    </row>
    <row r="1645">
      <c r="A1645" s="5"/>
      <c r="B1645" s="5"/>
      <c r="C1645" s="5"/>
      <c r="D1645" s="6"/>
    </row>
    <row r="1646">
      <c r="A1646" s="5"/>
      <c r="B1646" s="5"/>
      <c r="C1646" s="5"/>
      <c r="D1646" s="6"/>
    </row>
    <row r="1647">
      <c r="A1647" s="5"/>
      <c r="B1647" s="5"/>
      <c r="C1647" s="5"/>
      <c r="D1647" s="6"/>
    </row>
    <row r="1648">
      <c r="A1648" s="5"/>
      <c r="B1648" s="5"/>
      <c r="C1648" s="5"/>
      <c r="D1648" s="6"/>
    </row>
    <row r="1649">
      <c r="A1649" s="5"/>
      <c r="B1649" s="5"/>
      <c r="C1649" s="5"/>
      <c r="D1649" s="6"/>
    </row>
    <row r="1650">
      <c r="A1650" s="5"/>
      <c r="B1650" s="5"/>
      <c r="C1650" s="5"/>
      <c r="D1650" s="6"/>
    </row>
    <row r="1651">
      <c r="A1651" s="5"/>
      <c r="B1651" s="5"/>
      <c r="C1651" s="5"/>
      <c r="D1651" s="6"/>
    </row>
    <row r="1652">
      <c r="A1652" s="5"/>
      <c r="B1652" s="5"/>
      <c r="C1652" s="5"/>
      <c r="D1652" s="6"/>
    </row>
    <row r="1653">
      <c r="A1653" s="5"/>
      <c r="B1653" s="5"/>
      <c r="C1653" s="5"/>
      <c r="D1653" s="6"/>
    </row>
    <row r="1654">
      <c r="A1654" s="5"/>
      <c r="B1654" s="5"/>
      <c r="C1654" s="5"/>
      <c r="D1654" s="6"/>
    </row>
    <row r="1655">
      <c r="A1655" s="5"/>
      <c r="B1655" s="5"/>
      <c r="C1655" s="5"/>
      <c r="D1655" s="6"/>
    </row>
    <row r="1656">
      <c r="A1656" s="5"/>
      <c r="B1656" s="5"/>
      <c r="C1656" s="5"/>
      <c r="D1656" s="6"/>
    </row>
    <row r="1657">
      <c r="A1657" s="5"/>
      <c r="B1657" s="5"/>
      <c r="C1657" s="5"/>
      <c r="D1657" s="6"/>
    </row>
    <row r="1658">
      <c r="A1658" s="5"/>
      <c r="B1658" s="5"/>
      <c r="C1658" s="5"/>
      <c r="D1658" s="6"/>
    </row>
    <row r="1659">
      <c r="A1659" s="5"/>
      <c r="B1659" s="5"/>
      <c r="C1659" s="5"/>
      <c r="D1659" s="6"/>
    </row>
    <row r="1660">
      <c r="A1660" s="5"/>
      <c r="B1660" s="5"/>
      <c r="C1660" s="5"/>
      <c r="D1660" s="6"/>
    </row>
    <row r="1661">
      <c r="A1661" s="5"/>
      <c r="B1661" s="5"/>
      <c r="C1661" s="5"/>
      <c r="D1661" s="6"/>
    </row>
    <row r="1662">
      <c r="A1662" s="5"/>
      <c r="B1662" s="5"/>
      <c r="C1662" s="5"/>
      <c r="D1662" s="6"/>
    </row>
    <row r="1663">
      <c r="A1663" s="5"/>
      <c r="B1663" s="5"/>
      <c r="C1663" s="5"/>
      <c r="D1663" s="6"/>
    </row>
    <row r="1664">
      <c r="A1664" s="5"/>
      <c r="B1664" s="5"/>
      <c r="C1664" s="5"/>
      <c r="D1664" s="6"/>
    </row>
    <row r="1665">
      <c r="A1665" s="5"/>
      <c r="B1665" s="5"/>
      <c r="C1665" s="5"/>
      <c r="D1665" s="6"/>
    </row>
    <row r="1666">
      <c r="A1666" s="5"/>
      <c r="B1666" s="5"/>
      <c r="C1666" s="5"/>
      <c r="D1666" s="6"/>
    </row>
    <row r="1667">
      <c r="A1667" s="5"/>
      <c r="B1667" s="5"/>
      <c r="C1667" s="5"/>
      <c r="D1667" s="6"/>
    </row>
    <row r="1668">
      <c r="A1668" s="5"/>
      <c r="B1668" s="5"/>
      <c r="C1668" s="5"/>
      <c r="D1668" s="6"/>
    </row>
    <row r="1669">
      <c r="A1669" s="5"/>
      <c r="B1669" s="5"/>
      <c r="C1669" s="5"/>
      <c r="D1669" s="6"/>
    </row>
    <row r="1670">
      <c r="A1670" s="5"/>
      <c r="B1670" s="5"/>
      <c r="C1670" s="5"/>
      <c r="D1670" s="6"/>
    </row>
    <row r="1671">
      <c r="A1671" s="5"/>
      <c r="B1671" s="5"/>
      <c r="C1671" s="5"/>
      <c r="D1671" s="6"/>
    </row>
    <row r="1672">
      <c r="A1672" s="5"/>
      <c r="B1672" s="5"/>
      <c r="C1672" s="5"/>
      <c r="D1672" s="6"/>
    </row>
    <row r="1673">
      <c r="A1673" s="5"/>
      <c r="B1673" s="5"/>
      <c r="C1673" s="5"/>
      <c r="D1673" s="6"/>
    </row>
    <row r="1674">
      <c r="A1674" s="5"/>
      <c r="B1674" s="5"/>
      <c r="C1674" s="5"/>
      <c r="D1674" s="6"/>
    </row>
    <row r="1675">
      <c r="A1675" s="5"/>
      <c r="B1675" s="5"/>
      <c r="C1675" s="5"/>
      <c r="D1675" s="6"/>
    </row>
    <row r="1676">
      <c r="A1676" s="5"/>
      <c r="B1676" s="5"/>
      <c r="C1676" s="5"/>
      <c r="D1676" s="6"/>
    </row>
    <row r="1677">
      <c r="A1677" s="5"/>
      <c r="B1677" s="5"/>
      <c r="C1677" s="5"/>
      <c r="D1677" s="6"/>
    </row>
    <row r="1678">
      <c r="A1678" s="5"/>
      <c r="B1678" s="5"/>
      <c r="C1678" s="5"/>
      <c r="D1678" s="6"/>
    </row>
    <row r="1679">
      <c r="A1679" s="5"/>
      <c r="B1679" s="5"/>
      <c r="C1679" s="5"/>
      <c r="D1679" s="6"/>
    </row>
    <row r="1680">
      <c r="A1680" s="5"/>
      <c r="B1680" s="5"/>
      <c r="C1680" s="5"/>
      <c r="D1680" s="6"/>
    </row>
    <row r="1681">
      <c r="A1681" s="5"/>
      <c r="B1681" s="5"/>
      <c r="C1681" s="5"/>
      <c r="D1681" s="6"/>
    </row>
    <row r="1682">
      <c r="A1682" s="5"/>
      <c r="B1682" s="5"/>
      <c r="C1682" s="5"/>
      <c r="D1682" s="6"/>
    </row>
    <row r="1683">
      <c r="A1683" s="5"/>
      <c r="B1683" s="5"/>
      <c r="C1683" s="5"/>
      <c r="D1683" s="6"/>
    </row>
    <row r="1684">
      <c r="A1684" s="5"/>
      <c r="B1684" s="5"/>
      <c r="C1684" s="5"/>
      <c r="D1684" s="6"/>
    </row>
    <row r="1685">
      <c r="A1685" s="5"/>
      <c r="B1685" s="5"/>
      <c r="C1685" s="5"/>
      <c r="D1685" s="6"/>
    </row>
    <row r="1686">
      <c r="A1686" s="5"/>
      <c r="B1686" s="5"/>
      <c r="C1686" s="5"/>
      <c r="D1686" s="6"/>
    </row>
    <row r="1687">
      <c r="A1687" s="5"/>
      <c r="B1687" s="5"/>
      <c r="C1687" s="5"/>
      <c r="D1687" s="6"/>
    </row>
    <row r="1688">
      <c r="A1688" s="5"/>
      <c r="B1688" s="5"/>
      <c r="C1688" s="5"/>
      <c r="D1688" s="6"/>
    </row>
    <row r="1689">
      <c r="A1689" s="5"/>
      <c r="B1689" s="5"/>
      <c r="C1689" s="5"/>
      <c r="D1689" s="6"/>
    </row>
    <row r="1690">
      <c r="A1690" s="5"/>
      <c r="B1690" s="5"/>
      <c r="C1690" s="5"/>
      <c r="D1690" s="6"/>
    </row>
    <row r="1691">
      <c r="A1691" s="5"/>
      <c r="B1691" s="5"/>
      <c r="C1691" s="5"/>
      <c r="D1691" s="6"/>
    </row>
    <row r="1692">
      <c r="A1692" s="5"/>
      <c r="B1692" s="5"/>
      <c r="C1692" s="5"/>
      <c r="D1692" s="6"/>
    </row>
    <row r="1693">
      <c r="A1693" s="5"/>
      <c r="B1693" s="5"/>
      <c r="C1693" s="5"/>
      <c r="D1693" s="6"/>
    </row>
    <row r="1694">
      <c r="A1694" s="5"/>
      <c r="B1694" s="5"/>
      <c r="C1694" s="5"/>
      <c r="D1694" s="6"/>
    </row>
    <row r="1695">
      <c r="A1695" s="5"/>
      <c r="B1695" s="5"/>
      <c r="C1695" s="5"/>
      <c r="D1695" s="6"/>
    </row>
    <row r="1696">
      <c r="A1696" s="5"/>
      <c r="B1696" s="5"/>
      <c r="C1696" s="5"/>
      <c r="D1696" s="6"/>
    </row>
    <row r="1697">
      <c r="A1697" s="5"/>
      <c r="B1697" s="5"/>
      <c r="C1697" s="5"/>
      <c r="D1697" s="6"/>
    </row>
    <row r="1698">
      <c r="A1698" s="5"/>
      <c r="B1698" s="5"/>
      <c r="C1698" s="5"/>
      <c r="D1698" s="6"/>
    </row>
    <row r="1699">
      <c r="A1699" s="5"/>
      <c r="B1699" s="5"/>
      <c r="C1699" s="5"/>
      <c r="D1699" s="6"/>
    </row>
    <row r="1700">
      <c r="A1700" s="5"/>
      <c r="B1700" s="5"/>
      <c r="C1700" s="5"/>
      <c r="D1700" s="6"/>
    </row>
    <row r="1701">
      <c r="A1701" s="5"/>
      <c r="B1701" s="5"/>
      <c r="C1701" s="5"/>
      <c r="D1701" s="6"/>
    </row>
    <row r="1702">
      <c r="A1702" s="5"/>
      <c r="B1702" s="5"/>
      <c r="C1702" s="5"/>
      <c r="D1702" s="6"/>
    </row>
    <row r="1703">
      <c r="A1703" s="5"/>
      <c r="B1703" s="5"/>
      <c r="C1703" s="5"/>
      <c r="D1703" s="6"/>
    </row>
    <row r="1704">
      <c r="A1704" s="5"/>
      <c r="B1704" s="5"/>
      <c r="C1704" s="5"/>
      <c r="D1704" s="6"/>
    </row>
    <row r="1705">
      <c r="A1705" s="5"/>
      <c r="B1705" s="5"/>
      <c r="C1705" s="5"/>
      <c r="D1705" s="6"/>
    </row>
    <row r="1706">
      <c r="A1706" s="5"/>
      <c r="B1706" s="5"/>
      <c r="C1706" s="5"/>
      <c r="D1706" s="6"/>
    </row>
    <row r="1707">
      <c r="A1707" s="5"/>
      <c r="B1707" s="5"/>
      <c r="C1707" s="5"/>
      <c r="D1707" s="6"/>
    </row>
    <row r="1708">
      <c r="A1708" s="5"/>
      <c r="B1708" s="5"/>
      <c r="C1708" s="5"/>
      <c r="D1708" s="6"/>
    </row>
    <row r="1709">
      <c r="A1709" s="5"/>
      <c r="B1709" s="5"/>
      <c r="C1709" s="5"/>
      <c r="D1709" s="6"/>
    </row>
    <row r="1710">
      <c r="A1710" s="5"/>
      <c r="B1710" s="5"/>
      <c r="C1710" s="5"/>
      <c r="D1710" s="6"/>
    </row>
    <row r="1711">
      <c r="A1711" s="5"/>
      <c r="B1711" s="5"/>
      <c r="C1711" s="5"/>
      <c r="D1711" s="6"/>
    </row>
    <row r="1712">
      <c r="A1712" s="5"/>
      <c r="B1712" s="5"/>
      <c r="C1712" s="5"/>
      <c r="D1712" s="6"/>
    </row>
    <row r="1713">
      <c r="A1713" s="5"/>
      <c r="B1713" s="5"/>
      <c r="C1713" s="5"/>
      <c r="D1713" s="6"/>
    </row>
    <row r="1714">
      <c r="A1714" s="5"/>
      <c r="B1714" s="5"/>
      <c r="C1714" s="5"/>
      <c r="D1714" s="6"/>
    </row>
    <row r="1715">
      <c r="A1715" s="5"/>
      <c r="B1715" s="5"/>
      <c r="C1715" s="5"/>
      <c r="D1715" s="6"/>
    </row>
    <row r="1716">
      <c r="A1716" s="5"/>
      <c r="B1716" s="5"/>
      <c r="C1716" s="5"/>
      <c r="D1716" s="6"/>
    </row>
    <row r="1717">
      <c r="A1717" s="5"/>
      <c r="B1717" s="5"/>
      <c r="C1717" s="5"/>
      <c r="D1717" s="6"/>
    </row>
    <row r="1718">
      <c r="A1718" s="5"/>
      <c r="B1718" s="5"/>
      <c r="C1718" s="5"/>
      <c r="D1718" s="6"/>
    </row>
    <row r="1719">
      <c r="A1719" s="5"/>
      <c r="B1719" s="5"/>
      <c r="C1719" s="5"/>
      <c r="D1719" s="6"/>
    </row>
    <row r="1720">
      <c r="A1720" s="5"/>
      <c r="B1720" s="5"/>
      <c r="C1720" s="5"/>
      <c r="D1720" s="6"/>
    </row>
    <row r="1721">
      <c r="A1721" s="5"/>
      <c r="B1721" s="5"/>
      <c r="C1721" s="5"/>
      <c r="D1721" s="6"/>
    </row>
    <row r="1722">
      <c r="A1722" s="5"/>
      <c r="B1722" s="5"/>
      <c r="C1722" s="5"/>
      <c r="D1722" s="6"/>
    </row>
    <row r="1723">
      <c r="A1723" s="5"/>
      <c r="B1723" s="5"/>
      <c r="C1723" s="5"/>
      <c r="D1723" s="6"/>
    </row>
    <row r="1724">
      <c r="A1724" s="5"/>
      <c r="B1724" s="5"/>
      <c r="C1724" s="5"/>
      <c r="D1724" s="6"/>
    </row>
    <row r="1725">
      <c r="A1725" s="5"/>
      <c r="B1725" s="5"/>
      <c r="C1725" s="5"/>
      <c r="D1725" s="6"/>
    </row>
    <row r="1726">
      <c r="A1726" s="5"/>
      <c r="B1726" s="5"/>
      <c r="C1726" s="5"/>
      <c r="D1726" s="6"/>
    </row>
    <row r="1727">
      <c r="A1727" s="5"/>
      <c r="B1727" s="5"/>
      <c r="C1727" s="5"/>
      <c r="D1727" s="6"/>
    </row>
    <row r="1728">
      <c r="A1728" s="5"/>
      <c r="B1728" s="5"/>
      <c r="C1728" s="5"/>
      <c r="D1728" s="6"/>
    </row>
    <row r="1729">
      <c r="A1729" s="5"/>
      <c r="B1729" s="5"/>
      <c r="C1729" s="5"/>
      <c r="D1729" s="6"/>
    </row>
    <row r="1730">
      <c r="A1730" s="5"/>
      <c r="B1730" s="5"/>
      <c r="C1730" s="5"/>
      <c r="D1730" s="6"/>
    </row>
    <row r="1731">
      <c r="A1731" s="5"/>
      <c r="B1731" s="5"/>
      <c r="C1731" s="5"/>
      <c r="D1731" s="6"/>
    </row>
    <row r="1732">
      <c r="A1732" s="5"/>
      <c r="B1732" s="5"/>
      <c r="C1732" s="5"/>
      <c r="D1732" s="6"/>
    </row>
    <row r="1733">
      <c r="A1733" s="5"/>
      <c r="B1733" s="5"/>
      <c r="C1733" s="5"/>
      <c r="D1733" s="6"/>
    </row>
    <row r="1734">
      <c r="A1734" s="5"/>
      <c r="B1734" s="5"/>
      <c r="C1734" s="5"/>
      <c r="D1734" s="6"/>
    </row>
    <row r="1735">
      <c r="A1735" s="5"/>
      <c r="B1735" s="5"/>
      <c r="C1735" s="5"/>
      <c r="D1735" s="6"/>
    </row>
    <row r="1736">
      <c r="A1736" s="5"/>
      <c r="B1736" s="5"/>
      <c r="C1736" s="5"/>
      <c r="D1736" s="6"/>
    </row>
    <row r="1737">
      <c r="A1737" s="5"/>
      <c r="B1737" s="5"/>
      <c r="C1737" s="5"/>
      <c r="D1737" s="6"/>
    </row>
    <row r="1738">
      <c r="A1738" s="5"/>
      <c r="B1738" s="5"/>
      <c r="C1738" s="5"/>
      <c r="D1738" s="6"/>
    </row>
    <row r="1739">
      <c r="A1739" s="5"/>
      <c r="B1739" s="5"/>
      <c r="C1739" s="5"/>
      <c r="D1739" s="6"/>
    </row>
    <row r="1740">
      <c r="A1740" s="5"/>
      <c r="B1740" s="5"/>
      <c r="C1740" s="5"/>
      <c r="D1740" s="6"/>
    </row>
    <row r="1741">
      <c r="A1741" s="5"/>
      <c r="B1741" s="5"/>
      <c r="C1741" s="5"/>
      <c r="D1741" s="6"/>
    </row>
    <row r="1742">
      <c r="A1742" s="5"/>
      <c r="B1742" s="5"/>
      <c r="C1742" s="5"/>
      <c r="D1742" s="6"/>
    </row>
    <row r="1743">
      <c r="A1743" s="5"/>
      <c r="B1743" s="5"/>
      <c r="C1743" s="5"/>
      <c r="D1743" s="6"/>
    </row>
    <row r="1744">
      <c r="A1744" s="5"/>
      <c r="B1744" s="5"/>
      <c r="C1744" s="5"/>
      <c r="D1744" s="6"/>
    </row>
    <row r="1745">
      <c r="A1745" s="5"/>
      <c r="B1745" s="5"/>
      <c r="C1745" s="5"/>
      <c r="D1745" s="6"/>
    </row>
    <row r="1746">
      <c r="A1746" s="5"/>
      <c r="B1746" s="5"/>
      <c r="C1746" s="5"/>
      <c r="D1746" s="6"/>
    </row>
    <row r="1747">
      <c r="A1747" s="5"/>
      <c r="B1747" s="5"/>
      <c r="C1747" s="5"/>
      <c r="D1747" s="6"/>
    </row>
    <row r="1748">
      <c r="A1748" s="5"/>
      <c r="B1748" s="5"/>
      <c r="C1748" s="5"/>
      <c r="D1748" s="6"/>
    </row>
    <row r="1749">
      <c r="A1749" s="5"/>
      <c r="B1749" s="5"/>
      <c r="C1749" s="5"/>
      <c r="D1749" s="6"/>
    </row>
    <row r="1750">
      <c r="A1750" s="5"/>
      <c r="B1750" s="5"/>
      <c r="C1750" s="5"/>
      <c r="D1750" s="6"/>
    </row>
    <row r="1751">
      <c r="A1751" s="5"/>
      <c r="B1751" s="5"/>
      <c r="C1751" s="5"/>
      <c r="D1751" s="6"/>
    </row>
    <row r="1752">
      <c r="A1752" s="5"/>
      <c r="B1752" s="5"/>
      <c r="C1752" s="5"/>
      <c r="D1752" s="6"/>
    </row>
    <row r="1753">
      <c r="A1753" s="5"/>
      <c r="B1753" s="5"/>
      <c r="C1753" s="5"/>
      <c r="D1753" s="6"/>
    </row>
    <row r="1754">
      <c r="A1754" s="5"/>
      <c r="B1754" s="5"/>
      <c r="C1754" s="5"/>
      <c r="D1754" s="6"/>
    </row>
    <row r="1755">
      <c r="A1755" s="5"/>
      <c r="B1755" s="5"/>
      <c r="C1755" s="5"/>
      <c r="D1755" s="6"/>
    </row>
    <row r="1756">
      <c r="A1756" s="5"/>
      <c r="B1756" s="5"/>
      <c r="C1756" s="5"/>
      <c r="D1756" s="6"/>
    </row>
    <row r="1757">
      <c r="A1757" s="5"/>
      <c r="B1757" s="5"/>
      <c r="C1757" s="5"/>
      <c r="D1757" s="6"/>
    </row>
    <row r="1758">
      <c r="A1758" s="5"/>
      <c r="B1758" s="5"/>
      <c r="C1758" s="5"/>
      <c r="D1758" s="6"/>
    </row>
    <row r="1759">
      <c r="A1759" s="5"/>
      <c r="B1759" s="5"/>
      <c r="C1759" s="5"/>
      <c r="D1759" s="6"/>
    </row>
    <row r="1760">
      <c r="A1760" s="5"/>
      <c r="B1760" s="5"/>
      <c r="C1760" s="5"/>
      <c r="D1760" s="6"/>
    </row>
    <row r="1761">
      <c r="A1761" s="5"/>
      <c r="B1761" s="5"/>
      <c r="C1761" s="5"/>
      <c r="D1761" s="6"/>
    </row>
    <row r="1762">
      <c r="A1762" s="5"/>
      <c r="B1762" s="5"/>
      <c r="C1762" s="5"/>
      <c r="D1762" s="6"/>
    </row>
    <row r="1763">
      <c r="A1763" s="5"/>
      <c r="B1763" s="5"/>
      <c r="C1763" s="5"/>
      <c r="D1763" s="6"/>
    </row>
    <row r="1764">
      <c r="A1764" s="5"/>
      <c r="B1764" s="5"/>
      <c r="C1764" s="5"/>
      <c r="D1764" s="6"/>
    </row>
    <row r="1765">
      <c r="A1765" s="5"/>
      <c r="B1765" s="5"/>
      <c r="C1765" s="5"/>
      <c r="D1765" s="6"/>
    </row>
    <row r="1766">
      <c r="A1766" s="5"/>
      <c r="B1766" s="5"/>
      <c r="C1766" s="5"/>
      <c r="D1766" s="6"/>
    </row>
    <row r="1767">
      <c r="A1767" s="5"/>
      <c r="B1767" s="5"/>
      <c r="C1767" s="5"/>
      <c r="D1767" s="6"/>
    </row>
    <row r="1768">
      <c r="A1768" s="5"/>
      <c r="B1768" s="5"/>
      <c r="C1768" s="5"/>
      <c r="D1768" s="6"/>
    </row>
    <row r="1769">
      <c r="A1769" s="5"/>
      <c r="B1769" s="5"/>
      <c r="C1769" s="5"/>
      <c r="D1769" s="6"/>
    </row>
    <row r="1770">
      <c r="A1770" s="5"/>
      <c r="B1770" s="5"/>
      <c r="C1770" s="5"/>
      <c r="D1770" s="6"/>
    </row>
    <row r="1771">
      <c r="A1771" s="5"/>
      <c r="B1771" s="5"/>
      <c r="C1771" s="5"/>
      <c r="D1771" s="6"/>
    </row>
    <row r="1772">
      <c r="A1772" s="5"/>
      <c r="B1772" s="5"/>
      <c r="C1772" s="5"/>
      <c r="D1772" s="6"/>
    </row>
    <row r="1773">
      <c r="A1773" s="5"/>
      <c r="B1773" s="5"/>
      <c r="C1773" s="5"/>
      <c r="D1773" s="6"/>
    </row>
    <row r="1774">
      <c r="A1774" s="5"/>
      <c r="B1774" s="5"/>
      <c r="C1774" s="5"/>
      <c r="D1774" s="6"/>
    </row>
    <row r="1775">
      <c r="A1775" s="5"/>
      <c r="B1775" s="5"/>
      <c r="C1775" s="5"/>
      <c r="D1775" s="6"/>
    </row>
    <row r="1776">
      <c r="A1776" s="5"/>
      <c r="B1776" s="5"/>
      <c r="C1776" s="5"/>
      <c r="D1776" s="6"/>
    </row>
    <row r="1777">
      <c r="A1777" s="5"/>
      <c r="B1777" s="5"/>
      <c r="C1777" s="5"/>
      <c r="D1777" s="6"/>
    </row>
    <row r="1778">
      <c r="A1778" s="5"/>
      <c r="B1778" s="5"/>
      <c r="C1778" s="5"/>
      <c r="D1778" s="6"/>
    </row>
    <row r="1779">
      <c r="A1779" s="5"/>
      <c r="B1779" s="5"/>
      <c r="C1779" s="5"/>
      <c r="D1779" s="6"/>
    </row>
    <row r="1780">
      <c r="A1780" s="5"/>
      <c r="B1780" s="5"/>
      <c r="C1780" s="5"/>
      <c r="D1780" s="6"/>
    </row>
    <row r="1781">
      <c r="A1781" s="5"/>
      <c r="B1781" s="5"/>
      <c r="C1781" s="5"/>
      <c r="D1781" s="6"/>
    </row>
    <row r="1782">
      <c r="A1782" s="5"/>
      <c r="B1782" s="5"/>
      <c r="C1782" s="5"/>
      <c r="D1782" s="6"/>
    </row>
    <row r="1783">
      <c r="A1783" s="5"/>
      <c r="B1783" s="5"/>
      <c r="C1783" s="5"/>
      <c r="D1783" s="6"/>
    </row>
    <row r="1784">
      <c r="A1784" s="5"/>
      <c r="B1784" s="5"/>
      <c r="C1784" s="5"/>
      <c r="D1784" s="6"/>
    </row>
    <row r="1785">
      <c r="A1785" s="5"/>
      <c r="B1785" s="5"/>
      <c r="C1785" s="5"/>
      <c r="D1785" s="6"/>
    </row>
    <row r="1786">
      <c r="A1786" s="5"/>
      <c r="B1786" s="5"/>
      <c r="C1786" s="5"/>
      <c r="D1786" s="6"/>
    </row>
    <row r="1787">
      <c r="A1787" s="5"/>
      <c r="B1787" s="5"/>
      <c r="C1787" s="5"/>
      <c r="D1787" s="6"/>
    </row>
    <row r="1788">
      <c r="A1788" s="5"/>
      <c r="B1788" s="5"/>
      <c r="C1788" s="5"/>
      <c r="D1788" s="6"/>
    </row>
    <row r="1789">
      <c r="A1789" s="5"/>
      <c r="B1789" s="5"/>
      <c r="C1789" s="5"/>
      <c r="D1789" s="6"/>
    </row>
    <row r="1790">
      <c r="A1790" s="5"/>
      <c r="B1790" s="5"/>
      <c r="C1790" s="5"/>
      <c r="D1790" s="6"/>
    </row>
    <row r="1791">
      <c r="A1791" s="5"/>
      <c r="B1791" s="5"/>
      <c r="C1791" s="5"/>
      <c r="D1791" s="6"/>
    </row>
    <row r="1792">
      <c r="A1792" s="5"/>
      <c r="B1792" s="5"/>
      <c r="C1792" s="5"/>
      <c r="D1792" s="6"/>
    </row>
    <row r="1793">
      <c r="A1793" s="5"/>
      <c r="B1793" s="5"/>
      <c r="C1793" s="5"/>
      <c r="D1793" s="6"/>
    </row>
    <row r="1794">
      <c r="A1794" s="5"/>
      <c r="B1794" s="5"/>
      <c r="C1794" s="5"/>
      <c r="D1794" s="6"/>
    </row>
    <row r="1795">
      <c r="A1795" s="5"/>
      <c r="B1795" s="5"/>
      <c r="C1795" s="5"/>
      <c r="D1795" s="6"/>
    </row>
    <row r="1796">
      <c r="A1796" s="5"/>
      <c r="B1796" s="5"/>
      <c r="C1796" s="5"/>
      <c r="D1796" s="6"/>
    </row>
    <row r="1797">
      <c r="A1797" s="5"/>
      <c r="B1797" s="5"/>
      <c r="C1797" s="5"/>
      <c r="D1797" s="6"/>
    </row>
    <row r="1798">
      <c r="A1798" s="5"/>
      <c r="B1798" s="5"/>
      <c r="C1798" s="5"/>
      <c r="D1798" s="6"/>
    </row>
    <row r="1799">
      <c r="A1799" s="5"/>
      <c r="B1799" s="5"/>
      <c r="C1799" s="5"/>
      <c r="D1799" s="6"/>
    </row>
    <row r="1800">
      <c r="A1800" s="5"/>
      <c r="B1800" s="5"/>
      <c r="C1800" s="5"/>
      <c r="D1800" s="6"/>
    </row>
    <row r="1801">
      <c r="A1801" s="5"/>
      <c r="B1801" s="5"/>
      <c r="C1801" s="5"/>
      <c r="D1801" s="6"/>
    </row>
    <row r="1802">
      <c r="A1802" s="5"/>
      <c r="B1802" s="5"/>
      <c r="C1802" s="5"/>
      <c r="D1802" s="6"/>
    </row>
    <row r="1803">
      <c r="A1803" s="5"/>
      <c r="B1803" s="5"/>
      <c r="C1803" s="5"/>
      <c r="D1803" s="6"/>
    </row>
    <row r="1804">
      <c r="A1804" s="5"/>
      <c r="B1804" s="5"/>
      <c r="C1804" s="5"/>
      <c r="D1804" s="6"/>
    </row>
    <row r="1805">
      <c r="A1805" s="5"/>
      <c r="B1805" s="5"/>
      <c r="C1805" s="5"/>
      <c r="D1805" s="6"/>
    </row>
    <row r="1806">
      <c r="A1806" s="5"/>
      <c r="B1806" s="5"/>
      <c r="C1806" s="5"/>
      <c r="D1806" s="6"/>
    </row>
    <row r="1807">
      <c r="A1807" s="5"/>
      <c r="B1807" s="5"/>
      <c r="C1807" s="5"/>
      <c r="D1807" s="6"/>
    </row>
    <row r="1808">
      <c r="A1808" s="5"/>
      <c r="B1808" s="5"/>
      <c r="C1808" s="5"/>
      <c r="D1808" s="6"/>
    </row>
    <row r="1809">
      <c r="A1809" s="5"/>
      <c r="B1809" s="5"/>
      <c r="C1809" s="5"/>
      <c r="D1809" s="6"/>
    </row>
    <row r="1810">
      <c r="A1810" s="5"/>
      <c r="B1810" s="5"/>
      <c r="C1810" s="5"/>
      <c r="D1810" s="6"/>
    </row>
    <row r="1811">
      <c r="A1811" s="5"/>
      <c r="B1811" s="5"/>
      <c r="C1811" s="5"/>
      <c r="D1811" s="6"/>
    </row>
    <row r="1812">
      <c r="A1812" s="5"/>
      <c r="B1812" s="5"/>
      <c r="C1812" s="5"/>
      <c r="D1812" s="6"/>
    </row>
    <row r="1813">
      <c r="A1813" s="5"/>
      <c r="B1813" s="5"/>
      <c r="C1813" s="5"/>
      <c r="D1813" s="6"/>
    </row>
    <row r="1814">
      <c r="A1814" s="5"/>
      <c r="B1814" s="5"/>
      <c r="C1814" s="5"/>
      <c r="D1814" s="6"/>
    </row>
    <row r="1815">
      <c r="A1815" s="5"/>
      <c r="B1815" s="5"/>
      <c r="C1815" s="5"/>
      <c r="D1815" s="6"/>
    </row>
    <row r="1816">
      <c r="A1816" s="5"/>
      <c r="B1816" s="5"/>
      <c r="C1816" s="5"/>
      <c r="D1816" s="6"/>
    </row>
    <row r="1817">
      <c r="A1817" s="5"/>
      <c r="B1817" s="5"/>
      <c r="C1817" s="5"/>
      <c r="D1817" s="6"/>
    </row>
    <row r="1818">
      <c r="A1818" s="5"/>
      <c r="B1818" s="5"/>
      <c r="C1818" s="5"/>
      <c r="D1818" s="6"/>
    </row>
    <row r="1819">
      <c r="A1819" s="5"/>
      <c r="B1819" s="5"/>
      <c r="C1819" s="5"/>
      <c r="D1819" s="6"/>
    </row>
    <row r="1820">
      <c r="A1820" s="5"/>
      <c r="B1820" s="5"/>
      <c r="C1820" s="5"/>
      <c r="D1820" s="6"/>
    </row>
    <row r="1821">
      <c r="A1821" s="5"/>
      <c r="B1821" s="5"/>
      <c r="C1821" s="5"/>
      <c r="D1821" s="6"/>
    </row>
    <row r="1822">
      <c r="A1822" s="5"/>
      <c r="B1822" s="5"/>
      <c r="C1822" s="5"/>
      <c r="D1822" s="6"/>
    </row>
    <row r="1823">
      <c r="A1823" s="5"/>
      <c r="B1823" s="5"/>
      <c r="C1823" s="5"/>
      <c r="D1823" s="6"/>
    </row>
    <row r="1824">
      <c r="A1824" s="5"/>
      <c r="B1824" s="5"/>
      <c r="C1824" s="5"/>
      <c r="D1824" s="6"/>
    </row>
    <row r="1825">
      <c r="A1825" s="5"/>
      <c r="B1825" s="5"/>
      <c r="C1825" s="5"/>
      <c r="D1825" s="6"/>
    </row>
    <row r="1826">
      <c r="A1826" s="5"/>
      <c r="B1826" s="5"/>
      <c r="C1826" s="5"/>
      <c r="D1826" s="6"/>
    </row>
    <row r="1827">
      <c r="A1827" s="5"/>
      <c r="B1827" s="5"/>
      <c r="C1827" s="5"/>
      <c r="D1827" s="6"/>
    </row>
    <row r="1828">
      <c r="A1828" s="5"/>
      <c r="B1828" s="5"/>
      <c r="C1828" s="5"/>
      <c r="D1828" s="6"/>
    </row>
    <row r="1829">
      <c r="A1829" s="5"/>
      <c r="B1829" s="5"/>
      <c r="C1829" s="5"/>
      <c r="D1829" s="6"/>
    </row>
    <row r="1830">
      <c r="A1830" s="5"/>
      <c r="B1830" s="5"/>
      <c r="C1830" s="5"/>
      <c r="D1830" s="6"/>
    </row>
    <row r="1831">
      <c r="A1831" s="5"/>
      <c r="B1831" s="5"/>
      <c r="C1831" s="5"/>
      <c r="D1831" s="6"/>
    </row>
    <row r="1832">
      <c r="A1832" s="5"/>
      <c r="B1832" s="5"/>
      <c r="C1832" s="5"/>
      <c r="D1832" s="6"/>
    </row>
    <row r="1833">
      <c r="A1833" s="5"/>
      <c r="B1833" s="5"/>
      <c r="C1833" s="5"/>
      <c r="D1833" s="6"/>
    </row>
    <row r="1834">
      <c r="A1834" s="5"/>
      <c r="B1834" s="5"/>
      <c r="C1834" s="5"/>
      <c r="D1834" s="6"/>
    </row>
    <row r="1835">
      <c r="A1835" s="5"/>
      <c r="B1835" s="5"/>
      <c r="C1835" s="5"/>
      <c r="D1835" s="6"/>
    </row>
    <row r="1836">
      <c r="A1836" s="5"/>
      <c r="B1836" s="5"/>
      <c r="C1836" s="5"/>
      <c r="D1836" s="6"/>
    </row>
    <row r="1837">
      <c r="A1837" s="5"/>
      <c r="B1837" s="5"/>
      <c r="C1837" s="5"/>
      <c r="D1837" s="6"/>
    </row>
    <row r="1838">
      <c r="A1838" s="5"/>
      <c r="B1838" s="5"/>
      <c r="C1838" s="5"/>
      <c r="D1838" s="6"/>
    </row>
    <row r="1839">
      <c r="A1839" s="5"/>
      <c r="B1839" s="5"/>
      <c r="C1839" s="5"/>
      <c r="D1839" s="6"/>
    </row>
    <row r="1840">
      <c r="A1840" s="5"/>
      <c r="B1840" s="5"/>
      <c r="C1840" s="5"/>
      <c r="D1840" s="6"/>
    </row>
    <row r="1841">
      <c r="A1841" s="5"/>
      <c r="B1841" s="5"/>
      <c r="C1841" s="5"/>
      <c r="D1841" s="6"/>
    </row>
    <row r="1842">
      <c r="A1842" s="5"/>
      <c r="B1842" s="5"/>
      <c r="C1842" s="5"/>
      <c r="D1842" s="6"/>
    </row>
    <row r="1843">
      <c r="A1843" s="5"/>
      <c r="B1843" s="5"/>
      <c r="C1843" s="5"/>
      <c r="D1843" s="6"/>
    </row>
    <row r="1844">
      <c r="A1844" s="5"/>
      <c r="B1844" s="5"/>
      <c r="C1844" s="5"/>
      <c r="D1844" s="6"/>
    </row>
    <row r="1845">
      <c r="A1845" s="5"/>
      <c r="B1845" s="5"/>
      <c r="C1845" s="5"/>
      <c r="D1845" s="6"/>
    </row>
    <row r="1846">
      <c r="A1846" s="5"/>
      <c r="B1846" s="5"/>
      <c r="C1846" s="5"/>
      <c r="D1846" s="6"/>
    </row>
    <row r="1847">
      <c r="A1847" s="5"/>
      <c r="B1847" s="5"/>
      <c r="C1847" s="5"/>
      <c r="D1847" s="6"/>
    </row>
    <row r="1848">
      <c r="A1848" s="5"/>
      <c r="B1848" s="5"/>
      <c r="C1848" s="5"/>
      <c r="D1848" s="6"/>
    </row>
    <row r="1849">
      <c r="A1849" s="5"/>
      <c r="B1849" s="5"/>
      <c r="C1849" s="5"/>
      <c r="D1849" s="6"/>
    </row>
    <row r="1850">
      <c r="A1850" s="5"/>
      <c r="B1850" s="5"/>
      <c r="C1850" s="5"/>
      <c r="D1850" s="6"/>
    </row>
    <row r="1851">
      <c r="A1851" s="5"/>
      <c r="B1851" s="5"/>
      <c r="C1851" s="5"/>
      <c r="D1851" s="6"/>
    </row>
    <row r="1852">
      <c r="A1852" s="5"/>
      <c r="B1852" s="5"/>
      <c r="C1852" s="5"/>
      <c r="D1852" s="6"/>
    </row>
    <row r="1853">
      <c r="A1853" s="5"/>
      <c r="B1853" s="5"/>
      <c r="C1853" s="5"/>
      <c r="D1853" s="6"/>
    </row>
    <row r="1854">
      <c r="A1854" s="5"/>
      <c r="B1854" s="5"/>
      <c r="C1854" s="5"/>
      <c r="D1854" s="6"/>
    </row>
    <row r="1855">
      <c r="A1855" s="5"/>
      <c r="B1855" s="5"/>
      <c r="C1855" s="5"/>
      <c r="D1855" s="6"/>
    </row>
    <row r="1856">
      <c r="A1856" s="5"/>
      <c r="B1856" s="5"/>
      <c r="C1856" s="5"/>
      <c r="D1856" s="6"/>
    </row>
    <row r="1857">
      <c r="A1857" s="5"/>
      <c r="B1857" s="5"/>
      <c r="C1857" s="5"/>
      <c r="D1857" s="6"/>
    </row>
    <row r="1858">
      <c r="A1858" s="5"/>
      <c r="B1858" s="5"/>
      <c r="C1858" s="5"/>
      <c r="D1858" s="6"/>
    </row>
    <row r="1859">
      <c r="A1859" s="5"/>
      <c r="B1859" s="5"/>
      <c r="C1859" s="5"/>
      <c r="D1859" s="6"/>
    </row>
    <row r="1860">
      <c r="A1860" s="5"/>
      <c r="B1860" s="5"/>
      <c r="C1860" s="5"/>
      <c r="D1860" s="6"/>
    </row>
    <row r="1861">
      <c r="A1861" s="5"/>
      <c r="B1861" s="5"/>
      <c r="C1861" s="5"/>
      <c r="D1861" s="6"/>
    </row>
    <row r="1862">
      <c r="A1862" s="5"/>
      <c r="B1862" s="5"/>
      <c r="C1862" s="5"/>
      <c r="D1862" s="6"/>
    </row>
    <row r="1863">
      <c r="A1863" s="5"/>
      <c r="B1863" s="5"/>
      <c r="C1863" s="5"/>
      <c r="D1863" s="6"/>
    </row>
    <row r="1864">
      <c r="A1864" s="5"/>
      <c r="B1864" s="5"/>
      <c r="C1864" s="5"/>
      <c r="D1864" s="6"/>
    </row>
    <row r="1865">
      <c r="A1865" s="5"/>
      <c r="B1865" s="5"/>
      <c r="C1865" s="5"/>
      <c r="D1865" s="6"/>
    </row>
    <row r="1866">
      <c r="A1866" s="5"/>
      <c r="B1866" s="5"/>
      <c r="C1866" s="5"/>
      <c r="D1866" s="6"/>
    </row>
    <row r="1867">
      <c r="A1867" s="5"/>
      <c r="B1867" s="5"/>
      <c r="C1867" s="5"/>
      <c r="D1867" s="6"/>
    </row>
    <row r="1868">
      <c r="A1868" s="5"/>
      <c r="B1868" s="5"/>
      <c r="C1868" s="5"/>
      <c r="D1868" s="6"/>
    </row>
    <row r="1869">
      <c r="A1869" s="5"/>
      <c r="B1869" s="5"/>
      <c r="C1869" s="5"/>
      <c r="D1869" s="6"/>
    </row>
    <row r="1870">
      <c r="A1870" s="5"/>
      <c r="B1870" s="5"/>
      <c r="C1870" s="5"/>
      <c r="D1870" s="6"/>
    </row>
    <row r="1871">
      <c r="A1871" s="5"/>
      <c r="B1871" s="5"/>
      <c r="C1871" s="5"/>
      <c r="D1871" s="6"/>
    </row>
    <row r="1872">
      <c r="A1872" s="5"/>
      <c r="B1872" s="5"/>
      <c r="C1872" s="5"/>
      <c r="D1872" s="6"/>
    </row>
    <row r="1873">
      <c r="A1873" s="5"/>
      <c r="B1873" s="5"/>
      <c r="C1873" s="5"/>
      <c r="D1873" s="6"/>
    </row>
    <row r="1874">
      <c r="A1874" s="5"/>
      <c r="B1874" s="5"/>
      <c r="C1874" s="5"/>
      <c r="D1874" s="6"/>
    </row>
    <row r="1875">
      <c r="A1875" s="5"/>
      <c r="B1875" s="5"/>
      <c r="C1875" s="5"/>
      <c r="D1875" s="6"/>
    </row>
    <row r="1876">
      <c r="A1876" s="5"/>
      <c r="B1876" s="5"/>
      <c r="C1876" s="5"/>
      <c r="D1876" s="6"/>
    </row>
    <row r="1877">
      <c r="A1877" s="5"/>
      <c r="B1877" s="5"/>
      <c r="C1877" s="5"/>
      <c r="D1877" s="6"/>
    </row>
    <row r="1878">
      <c r="A1878" s="5"/>
      <c r="B1878" s="5"/>
      <c r="C1878" s="5"/>
      <c r="D1878" s="6"/>
    </row>
    <row r="1879">
      <c r="A1879" s="5"/>
      <c r="B1879" s="5"/>
      <c r="C1879" s="5"/>
      <c r="D1879" s="6"/>
    </row>
    <row r="1880">
      <c r="A1880" s="5"/>
      <c r="B1880" s="5"/>
      <c r="C1880" s="5"/>
      <c r="D1880" s="6"/>
    </row>
    <row r="1881">
      <c r="A1881" s="5"/>
      <c r="B1881" s="5"/>
      <c r="C1881" s="5"/>
      <c r="D1881" s="6"/>
    </row>
    <row r="1882">
      <c r="A1882" s="5"/>
      <c r="B1882" s="5"/>
      <c r="C1882" s="5"/>
      <c r="D1882" s="6"/>
    </row>
    <row r="1883">
      <c r="A1883" s="5"/>
      <c r="B1883" s="5"/>
      <c r="C1883" s="5"/>
      <c r="D1883" s="6"/>
    </row>
    <row r="1884">
      <c r="A1884" s="5"/>
      <c r="B1884" s="5"/>
      <c r="C1884" s="5"/>
      <c r="D1884" s="6"/>
    </row>
    <row r="1885">
      <c r="A1885" s="5"/>
      <c r="B1885" s="5"/>
      <c r="C1885" s="5"/>
      <c r="D1885" s="6"/>
    </row>
    <row r="1886">
      <c r="A1886" s="5"/>
      <c r="B1886" s="5"/>
      <c r="C1886" s="5"/>
      <c r="D1886" s="6"/>
    </row>
    <row r="1887">
      <c r="A1887" s="5"/>
      <c r="B1887" s="5"/>
      <c r="C1887" s="5"/>
      <c r="D1887" s="6"/>
    </row>
    <row r="1888">
      <c r="A1888" s="5"/>
      <c r="B1888" s="5"/>
      <c r="C1888" s="5"/>
      <c r="D1888" s="6"/>
    </row>
    <row r="1889">
      <c r="A1889" s="5"/>
      <c r="B1889" s="5"/>
      <c r="C1889" s="5"/>
      <c r="D1889" s="6"/>
    </row>
    <row r="1890">
      <c r="A1890" s="5"/>
      <c r="B1890" s="5"/>
      <c r="C1890" s="5"/>
      <c r="D1890" s="6"/>
    </row>
    <row r="1891">
      <c r="A1891" s="5"/>
      <c r="B1891" s="5"/>
      <c r="C1891" s="5"/>
      <c r="D1891" s="6"/>
    </row>
    <row r="1892">
      <c r="A1892" s="5"/>
      <c r="B1892" s="5"/>
      <c r="C1892" s="5"/>
      <c r="D1892" s="6"/>
    </row>
    <row r="1893">
      <c r="A1893" s="5"/>
      <c r="B1893" s="5"/>
      <c r="C1893" s="5"/>
      <c r="D1893" s="6"/>
    </row>
    <row r="1894">
      <c r="A1894" s="5"/>
      <c r="B1894" s="5"/>
      <c r="C1894" s="5"/>
      <c r="D1894" s="6"/>
    </row>
    <row r="1895">
      <c r="A1895" s="5"/>
      <c r="B1895" s="5"/>
      <c r="C1895" s="5"/>
      <c r="D1895" s="6"/>
    </row>
    <row r="1896">
      <c r="A1896" s="5"/>
      <c r="B1896" s="5"/>
      <c r="C1896" s="5"/>
      <c r="D1896" s="6"/>
    </row>
    <row r="1897">
      <c r="A1897" s="5"/>
      <c r="B1897" s="5"/>
      <c r="C1897" s="5"/>
      <c r="D1897" s="6"/>
    </row>
    <row r="1898">
      <c r="A1898" s="5"/>
      <c r="B1898" s="5"/>
      <c r="C1898" s="5"/>
      <c r="D1898" s="6"/>
    </row>
    <row r="1899">
      <c r="A1899" s="5"/>
      <c r="B1899" s="5"/>
      <c r="C1899" s="5"/>
      <c r="D1899" s="6"/>
    </row>
    <row r="1900">
      <c r="A1900" s="5"/>
      <c r="B1900" s="5"/>
      <c r="C1900" s="5"/>
      <c r="D1900" s="6"/>
    </row>
    <row r="1901">
      <c r="A1901" s="5"/>
      <c r="B1901" s="5"/>
      <c r="C1901" s="5"/>
      <c r="D1901" s="6"/>
    </row>
    <row r="1902">
      <c r="A1902" s="5"/>
      <c r="B1902" s="5"/>
      <c r="C1902" s="5"/>
      <c r="D1902" s="6"/>
    </row>
    <row r="1903">
      <c r="A1903" s="5"/>
      <c r="B1903" s="5"/>
      <c r="C1903" s="5"/>
      <c r="D1903" s="6"/>
    </row>
    <row r="1904">
      <c r="A1904" s="5"/>
      <c r="B1904" s="5"/>
      <c r="C1904" s="5"/>
      <c r="D1904" s="6"/>
    </row>
    <row r="1905">
      <c r="A1905" s="5"/>
      <c r="B1905" s="5"/>
      <c r="C1905" s="5"/>
      <c r="D1905" s="6"/>
    </row>
    <row r="1906">
      <c r="A1906" s="5"/>
      <c r="B1906" s="5"/>
      <c r="C1906" s="5"/>
      <c r="D1906" s="6"/>
    </row>
    <row r="1907">
      <c r="A1907" s="5"/>
      <c r="B1907" s="5"/>
      <c r="C1907" s="5"/>
      <c r="D1907" s="6"/>
    </row>
    <row r="1908">
      <c r="A1908" s="5"/>
      <c r="B1908" s="5"/>
      <c r="C1908" s="5"/>
      <c r="D1908" s="6"/>
    </row>
    <row r="1909">
      <c r="A1909" s="5"/>
      <c r="B1909" s="5"/>
      <c r="C1909" s="5"/>
      <c r="D1909" s="6"/>
    </row>
    <row r="1910">
      <c r="A1910" s="5"/>
      <c r="B1910" s="5"/>
      <c r="C1910" s="5"/>
      <c r="D1910" s="6"/>
    </row>
    <row r="1911">
      <c r="A1911" s="5"/>
      <c r="B1911" s="5"/>
      <c r="C1911" s="5"/>
      <c r="D1911" s="6"/>
    </row>
    <row r="1912">
      <c r="A1912" s="5"/>
      <c r="B1912" s="5"/>
      <c r="C1912" s="5"/>
      <c r="D1912" s="6"/>
    </row>
    <row r="1913">
      <c r="A1913" s="5"/>
      <c r="B1913" s="5"/>
      <c r="C1913" s="5"/>
      <c r="D1913" s="6"/>
    </row>
    <row r="1914">
      <c r="A1914" s="5"/>
      <c r="B1914" s="5"/>
      <c r="C1914" s="5"/>
      <c r="D1914" s="6"/>
    </row>
    <row r="1915">
      <c r="A1915" s="5"/>
      <c r="B1915" s="5"/>
      <c r="C1915" s="5"/>
      <c r="D191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</cols>
  <sheetData>
    <row r="1">
      <c r="A1" s="3" t="str">
        <f>IFERROR(__xludf.DUMMYFUNCTION("UNIQUE('Report 2019'!B2:B1164)"),"")</f>
        <v/>
      </c>
    </row>
    <row r="2">
      <c r="A2" s="3" t="str">
        <f>IFERROR(__xludf.DUMMYFUNCTION("""COMPUTED_VALUE"""),"Cafe Of Love(B)")</f>
        <v>Cafe Of Love(B)</v>
      </c>
    </row>
    <row r="3">
      <c r="A3" s="3" t="str">
        <f>IFERROR(__xludf.DUMMYFUNCTION("""COMPUTED_VALUE"""),"DAILY NEWS (A) News")</f>
        <v>DAILY NEWS (A) News</v>
      </c>
    </row>
    <row r="4">
      <c r="A4" s="3" t="str">
        <f>IFERROR(__xludf.DUMMYFUNCTION("""COMPUTED_VALUE"""),"Bop And Bounce(A)")</f>
        <v>Bop And Bounce(A)</v>
      </c>
    </row>
    <row r="5">
      <c r="A5" s="3" t="str">
        <f>IFERROR(__xludf.DUMMYFUNCTION("""COMPUTED_VALUE"""),"Gonna Be Together(A)")</f>
        <v>Gonna Be Together(A)</v>
      </c>
    </row>
    <row r="6">
      <c r="A6" s="3" t="str">
        <f>IFERROR(__xludf.DUMMYFUNCTION("""COMPUTED_VALUE"""),"Shine As Bright As You(A)")</f>
        <v>Shine As Bright As You(A)</v>
      </c>
    </row>
    <row r="7">
      <c r="A7" s="3" t="str">
        <f>IFERROR(__xludf.DUMMYFUNCTION("""COMPUTED_VALUE"""),"Cancin De Cuna(B)")</f>
        <v>Cancin De Cuna(B)</v>
      </c>
    </row>
    <row r="8">
      <c r="A8" s="3" t="str">
        <f>IFERROR(__xludf.DUMMYFUNCTION("""COMPUTED_VALUE"""),"Closer I Get To My Dreams(B)")</f>
        <v>Closer I Get To My Dreams(B)</v>
      </c>
    </row>
    <row r="9">
      <c r="A9" s="3" t="str">
        <f>IFERROR(__xludf.DUMMYFUNCTION("""COMPUTED_VALUE"""),"Time With You(A)")</f>
        <v>Time With You(A)</v>
      </c>
    </row>
    <row r="10">
      <c r="A10" s="3" t="str">
        <f>IFERROR(__xludf.DUMMYFUNCTION("""COMPUTED_VALUE"""),"Make It With You(A)")</f>
        <v>Make It With You(A)</v>
      </c>
    </row>
    <row r="11">
      <c r="A11" s="3" t="str">
        <f>IFERROR(__xludf.DUMMYFUNCTION("""COMPUTED_VALUE"""),"Life's Too Short(B)")</f>
        <v>Life's Too Short(B)</v>
      </c>
    </row>
    <row r="12">
      <c r="A12" s="3" t="str">
        <f>IFERROR(__xludf.DUMMYFUNCTION("""COMPUTED_VALUE"""),"That Girl(B)")</f>
        <v>That Girl(B)</v>
      </c>
    </row>
    <row r="13">
      <c r="A13" s="3" t="str">
        <f>IFERROR(__xludf.DUMMYFUNCTION("""COMPUTED_VALUE"""),"Ready For The Show(A)")</f>
        <v>Ready For The Show(A)</v>
      </c>
    </row>
    <row r="14">
      <c r="A14" s="3" t="str">
        <f>IFERROR(__xludf.DUMMYFUNCTION("""COMPUTED_VALUE"""),"Come Out To Play(A)")</f>
        <v>Come Out To Play(A)</v>
      </c>
    </row>
    <row r="15">
      <c r="A15" s="3" t="str">
        <f>IFERROR(__xludf.DUMMYFUNCTION("""COMPUTED_VALUE"""),"Down inthe City (a)")</f>
        <v>Down inthe City (a)</v>
      </c>
    </row>
    <row r="16">
      <c r="A16" s="3" t="str">
        <f>IFERROR(__xludf.DUMMYFUNCTION("""COMPUTED_VALUE"""),"Our Reflection (a)")</f>
        <v>Our Reflection (a)</v>
      </c>
    </row>
    <row r="17">
      <c r="A17" s="3" t="str">
        <f>IFERROR(__xludf.DUMMYFUNCTION("""COMPUTED_VALUE"""),"Go For It (B)")</f>
        <v>Go For It (B)</v>
      </c>
    </row>
    <row r="18">
      <c r="A18" s="3" t="str">
        <f>IFERROR(__xludf.DUMMYFUNCTION("""COMPUTED_VALUE"""),"In Between (b)")</f>
        <v>In Between (b)</v>
      </c>
    </row>
    <row r="19">
      <c r="A19" s="3" t="str">
        <f>IFERROR(__xludf.DUMMYFUNCTION("""COMPUTED_VALUE"""),"Race to the top(B)")</f>
        <v>Race to the top(B)</v>
      </c>
    </row>
    <row r="20">
      <c r="A20" s="3" t="str">
        <f>IFERROR(__xludf.DUMMYFUNCTION("""COMPUTED_VALUE"""),"Walk on by (b)")</f>
        <v>Walk on by (b)</v>
      </c>
    </row>
    <row r="21">
      <c r="A21" s="3" t="str">
        <f>IFERROR(__xludf.DUMMYFUNCTION("""COMPUTED_VALUE"""),"Forever (b)")</f>
        <v>Forever (b)</v>
      </c>
    </row>
    <row r="22">
      <c r="A22" s="3" t="str">
        <f>IFERROR(__xludf.DUMMYFUNCTION("""COMPUTED_VALUE"""),"I Know You Can Do It(B)")</f>
        <v>I Know You Can Do It(B)</v>
      </c>
    </row>
    <row r="23">
      <c r="A23" s="3" t="str">
        <f>IFERROR(__xludf.DUMMYFUNCTION("""COMPUTED_VALUE"""),"Insane(B)")</f>
        <v>Insane(B)</v>
      </c>
    </row>
    <row r="24">
      <c r="A24" s="3" t="str">
        <f>IFERROR(__xludf.DUMMYFUNCTION("""COMPUTED_VALUE"""),"Best Of Me(B)")</f>
        <v>Best Of Me(B)</v>
      </c>
    </row>
    <row r="25">
      <c r="A25" s="3" t="str">
        <f>IFERROR(__xludf.DUMMYFUNCTION("""COMPUTED_VALUE"""),"In Between(B)")</f>
        <v>In Between(B)</v>
      </c>
    </row>
    <row r="26">
      <c r="A26" s="3" t="str">
        <f>IFERROR(__xludf.DUMMYFUNCTION("""COMPUTED_VALUE"""),"Smile Baby(B)")</f>
        <v>Smile Baby(B)</v>
      </c>
    </row>
    <row r="27">
      <c r="A27" s="3" t="str">
        <f>IFERROR(__xludf.DUMMYFUNCTION("""COMPUTED_VALUE"""),"Drivetime(B)")</f>
        <v>Drivetime(B)</v>
      </c>
    </row>
    <row r="28">
      <c r="A28" s="3" t="str">
        <f>IFERROR(__xludf.DUMMYFUNCTION("""COMPUTED_VALUE"""),"Freewheeling(A)")</f>
        <v>Freewheeling(A)</v>
      </c>
    </row>
    <row r="29">
      <c r="A29" s="3" t="str">
        <f>IFERROR(__xludf.DUMMYFUNCTION("""COMPUTED_VALUE"""),"Homeward Bound(B)")</f>
        <v>Homeward Bound(B)</v>
      </c>
    </row>
    <row r="30">
      <c r="A30" s="3" t="str">
        <f>IFERROR(__xludf.DUMMYFUNCTION("""COMPUTED_VALUE"""),"Great Getaways(A)")</f>
        <v>Great Getaways(A)</v>
      </c>
    </row>
    <row r="31">
      <c r="A31" s="3" t="str">
        <f>IFERROR(__xludf.DUMMYFUNCTION("""COMPUTED_VALUE"""),"We Made It On Our Own(B)")</f>
        <v>We Made It On Our Own(B)</v>
      </c>
    </row>
    <row r="32">
      <c r="A32" s="3" t="str">
        <f>IFERROR(__xludf.DUMMYFUNCTION("""COMPUTED_VALUE"""),"Wherever You Go(B)")</f>
        <v>Wherever You Go(B)</v>
      </c>
    </row>
    <row r="33">
      <c r="A33" s="3" t="str">
        <f>IFERROR(__xludf.DUMMYFUNCTION("""COMPUTED_VALUE"""),"Summer's Kiss(A)")</f>
        <v>Summer's Kiss(A)</v>
      </c>
    </row>
    <row r="34">
      <c r="A34" s="3" t="str">
        <f>IFERROR(__xludf.DUMMYFUNCTION("""COMPUTED_VALUE"""),"Home Run (c)")</f>
        <v>Home Run (c)</v>
      </c>
    </row>
    <row r="35">
      <c r="A35" s="3" t="str">
        <f>IFERROR(__xludf.DUMMYFUNCTION("""COMPUTED_VALUE"""),"BGM Sunshine Morning (A)")</f>
        <v>BGM Sunshine Morning (A)</v>
      </c>
    </row>
    <row r="36">
      <c r="A36" s="3" t="str">
        <f>IFERROR(__xludf.DUMMYFUNCTION("""COMPUTED_VALUE"""),"Cycle (A)")</f>
        <v>Cycle (A)</v>
      </c>
    </row>
    <row r="37">
      <c r="A37" s="3" t="str">
        <f>IFERROR(__xludf.DUMMYFUNCTION("""COMPUTED_VALUE"""),"State to state(B)")</f>
        <v>State to state(B)</v>
      </c>
    </row>
    <row r="38">
      <c r="A38" s="3" t="str">
        <f>IFERROR(__xludf.DUMMYFUNCTION("""COMPUTED_VALUE"""),"Fun in the sun(B)")</f>
        <v>Fun in the sun(B)</v>
      </c>
    </row>
    <row r="39">
      <c r="A39" s="3" t="str">
        <f>IFERROR(__xludf.DUMMYFUNCTION("""COMPUTED_VALUE"""),"Story Of A Dream(B)")</f>
        <v>Story Of A Dream(B)</v>
      </c>
    </row>
    <row r="40">
      <c r="A40" s="3" t="str">
        <f>IFERROR(__xludf.DUMMYFUNCTION("""COMPUTED_VALUE"""),"Stepping Out(B)")</f>
        <v>Stepping Out(B)</v>
      </c>
    </row>
    <row r="41">
      <c r="A41" s="3" t="str">
        <f>IFERROR(__xludf.DUMMYFUNCTION("""COMPUTED_VALUE"""),"Coast to coast(A)")</f>
        <v>Coast to coast(A)</v>
      </c>
    </row>
    <row r="42">
      <c r="A42" s="3" t="str">
        <f>IFERROR(__xludf.DUMMYFUNCTION("""COMPUTED_VALUE"""),"Sea breeze(A)")</f>
        <v>Sea breeze(A)</v>
      </c>
    </row>
    <row r="43">
      <c r="A43" s="3" t="str">
        <f>IFERROR(__xludf.DUMMYFUNCTION("""COMPUTED_VALUE"""),"Dazed horn(B)")</f>
        <v>Dazed horn(B)</v>
      </c>
    </row>
    <row r="44">
      <c r="A44" s="3" t="str">
        <f>IFERROR(__xludf.DUMMYFUNCTION("""COMPUTED_VALUE"""),"Team Technology(A)")</f>
        <v>Team Technology(A)</v>
      </c>
    </row>
    <row r="45">
      <c r="A45" s="3" t="str">
        <f>IFERROR(__xludf.DUMMYFUNCTION("""COMPUTED_VALUE"""),"Middle Kingdom(A)(2)")</f>
        <v>Middle Kingdom(A)(2)</v>
      </c>
    </row>
    <row r="46">
      <c r="A46" s="3" t="str">
        <f>IFERROR(__xludf.DUMMYFUNCTION("""COMPUTED_VALUE"""),"Middle Kingdom(A)")</f>
        <v>Middle Kingdom(A)</v>
      </c>
    </row>
    <row r="47">
      <c r="A47" s="3" t="str">
        <f>IFERROR(__xludf.DUMMYFUNCTION("""COMPUTED_VALUE"""),"Rolling Hills(B)")</f>
        <v>Rolling Hills(B)</v>
      </c>
    </row>
    <row r="48">
      <c r="A48" s="3" t="str">
        <f>IFERROR(__xludf.DUMMYFUNCTION("""COMPUTED_VALUE"""),"Happy Valley(A)")</f>
        <v>Happy Valley(A)</v>
      </c>
    </row>
    <row r="49">
      <c r="A49" s="3" t="str">
        <f>IFERROR(__xludf.DUMMYFUNCTION("""COMPUTED_VALUE"""),"Wherever You Go(A)")</f>
        <v>Wherever You Go(A)</v>
      </c>
    </row>
    <row r="50">
      <c r="A50" s="3" t="str">
        <f>IFERROR(__xludf.DUMMYFUNCTION("""COMPUTED_VALUE"""),"On Whom You Gaze")</f>
        <v>On Whom You Gaze</v>
      </c>
    </row>
    <row r="51">
      <c r="A51" s="3" t="str">
        <f>IFERROR(__xludf.DUMMYFUNCTION("""COMPUTED_VALUE"""),"La Feria!")</f>
        <v>La Feria!</v>
      </c>
    </row>
    <row r="52">
      <c r="A52" s="3" t="str">
        <f>IFERROR(__xludf.DUMMYFUNCTION("""COMPUTED_VALUE"""),"Move Your Hips")</f>
        <v>Move Your Hips</v>
      </c>
    </row>
    <row r="53">
      <c r="A53" s="3" t="str">
        <f>IFERROR(__xludf.DUMMYFUNCTION("""COMPUTED_VALUE"""),"A Night In Rio")</f>
        <v>A Night In Rio</v>
      </c>
    </row>
    <row r="54">
      <c r="A54" s="3" t="str">
        <f>IFERROR(__xludf.DUMMYFUNCTION("""COMPUTED_VALUE"""),"El Salido")</f>
        <v>El Salido</v>
      </c>
    </row>
    <row r="55">
      <c r="A55" s="3" t="str">
        <f>IFERROR(__xludf.DUMMYFUNCTION("""COMPUTED_VALUE"""),"Paraiso")</f>
        <v>Paraiso</v>
      </c>
    </row>
    <row r="56">
      <c r="A56" s="3" t="str">
        <f>IFERROR(__xludf.DUMMYFUNCTION("""COMPUTED_VALUE"""),"Palace Of The East(A)")</f>
        <v>Palace Of The East(A)</v>
      </c>
    </row>
    <row r="57">
      <c r="A57" s="3" t="str">
        <f>IFERROR(__xludf.DUMMYFUNCTION("""COMPUTED_VALUE"""),"Serene Valleys(B)")</f>
        <v>Serene Valleys(B)</v>
      </c>
    </row>
    <row r="58">
      <c r="A58" s="3" t="str">
        <f>IFERROR(__xludf.DUMMYFUNCTION("""COMPUTED_VALUE"""),"Elysium(B)")</f>
        <v>Elysium(B)</v>
      </c>
    </row>
    <row r="59">
      <c r="A59" s="3" t="str">
        <f>IFERROR(__xludf.DUMMYFUNCTION("""COMPUTED_VALUE"""),"01_Music Open-Close Tokyo-yo(A)")</f>
        <v>01_Music Open-Close Tokyo-yo(A)</v>
      </c>
    </row>
    <row r="60">
      <c r="A60" s="3" t="str">
        <f>IFERROR(__xludf.DUMMYFUNCTION("""COMPUTED_VALUE"""),"Promotion In Crowd")</f>
        <v>Promotion In Crowd</v>
      </c>
    </row>
    <row r="61">
      <c r="A61" s="3" t="str">
        <f>IFERROR(__xludf.DUMMYFUNCTION("""COMPUTED_VALUE"""),"Promotion In Crowd_(31)")</f>
        <v>Promotion In Crowd_(31)</v>
      </c>
    </row>
    <row r="62">
      <c r="A62" s="3" t="str">
        <f>IFERROR(__xludf.DUMMYFUNCTION("""COMPUTED_VALUE"""),"Simplicity(B)")</f>
        <v>Simplicity(B)</v>
      </c>
    </row>
    <row r="63">
      <c r="A63" s="3" t="str">
        <f>IFERROR(__xludf.DUMMYFUNCTION("""COMPUTED_VALUE"""),"Forever Summer(A)")</f>
        <v>Forever Summer(A)</v>
      </c>
    </row>
    <row r="64">
      <c r="A64" s="3" t="str">
        <f>IFERROR(__xludf.DUMMYFUNCTION("""COMPUTED_VALUE"""),"For The Weekend(B)")</f>
        <v>For The Weekend(B)</v>
      </c>
    </row>
    <row r="65">
      <c r="A65" s="3" t="str">
        <f>IFERROR(__xludf.DUMMYFUNCTION("""COMPUTED_VALUE"""),"Closer To The Light(A)")</f>
        <v>Closer To The Light(A)</v>
      </c>
    </row>
    <row r="66">
      <c r="A66" s="3" t="str">
        <f>IFERROR(__xludf.DUMMYFUNCTION("""COMPUTED_VALUE"""),"That Girl(A)")</f>
        <v>That Girl(A)</v>
      </c>
    </row>
    <row r="67">
      <c r="A67" s="3" t="str">
        <f>IFERROR(__xludf.DUMMYFUNCTION("""COMPUTED_VALUE"""),"The Best Things(A)")</f>
        <v>The Best Things(A)</v>
      </c>
    </row>
    <row r="68">
      <c r="A68" s="3" t="str">
        <f>IFERROR(__xludf.DUMMYFUNCTION("""COMPUTED_VALUE"""),"Happenstance(A)")</f>
        <v>Happenstance(A)</v>
      </c>
    </row>
    <row r="69">
      <c r="A69" s="3" t="str">
        <f>IFERROR(__xludf.DUMMYFUNCTION("""COMPUTED_VALUE"""),"It's A Beautiful Day(A)")</f>
        <v>It's A Beautiful Day(A)</v>
      </c>
    </row>
    <row r="70">
      <c r="A70" s="3" t="str">
        <f>IFERROR(__xludf.DUMMYFUNCTION("""COMPUTED_VALUE"""),"When I Think Of You(A)")</f>
        <v>When I Think Of You(A)</v>
      </c>
    </row>
    <row r="71">
      <c r="A71" s="3" t="str">
        <f>IFERROR(__xludf.DUMMYFUNCTION("""COMPUTED_VALUE"""),"Stars At Night(B)")</f>
        <v>Stars At Night(B)</v>
      </c>
    </row>
    <row r="72">
      <c r="A72" s="3" t="str">
        <f>IFERROR(__xludf.DUMMYFUNCTION("""COMPUTED_VALUE"""),"Poor You Poor Me(B)")</f>
        <v>Poor You Poor Me(B)</v>
      </c>
    </row>
    <row r="73">
      <c r="A73" s="3" t="str">
        <f>IFERROR(__xludf.DUMMYFUNCTION("""COMPUTED_VALUE"""),"Above The Crowd(B)")</f>
        <v>Above The Crowd(B)</v>
      </c>
    </row>
    <row r="74">
      <c r="A74" s="3" t="str">
        <f>IFERROR(__xludf.DUMMYFUNCTION("""COMPUTED_VALUE"""),"Swing Away(B)")</f>
        <v>Swing Away(B)</v>
      </c>
    </row>
    <row r="75">
      <c r="A75" s="3" t="str">
        <f>IFERROR(__xludf.DUMMYFUNCTION("""COMPUTED_VALUE"""),"China Mist(A)")</f>
        <v>China Mist(A)</v>
      </c>
    </row>
    <row r="76">
      <c r="A76" s="3" t="str">
        <f>IFERROR(__xludf.DUMMYFUNCTION("""COMPUTED_VALUE"""),"Passage Throung Asia(B)")</f>
        <v>Passage Throung Asia(B)</v>
      </c>
    </row>
    <row r="77">
      <c r="A77" s="3" t="str">
        <f>IFERROR(__xludf.DUMMYFUNCTION("""COMPUTED_VALUE"""),"The First Emperor(B)")</f>
        <v>The First Emperor(B)</v>
      </c>
    </row>
    <row r="78">
      <c r="A78" s="3" t="str">
        <f>IFERROR(__xludf.DUMMYFUNCTION("""COMPUTED_VALUE"""),"The Butterfly Lovers")</f>
        <v>The Butterfly Lovers</v>
      </c>
    </row>
    <row r="79">
      <c r="A79" s="3" t="str">
        <f>IFERROR(__xludf.DUMMYFUNCTION("""COMPUTED_VALUE"""),"We Wont Break(A)")</f>
        <v>We Wont Break(A)</v>
      </c>
    </row>
    <row r="80">
      <c r="A80" s="3" t="str">
        <f>IFERROR(__xludf.DUMMYFUNCTION("""COMPUTED_VALUE"""),"Tear It Up(A)")</f>
        <v>Tear It Up(A)</v>
      </c>
    </row>
    <row r="81">
      <c r="A81" s="3" t="str">
        <f>IFERROR(__xludf.DUMMYFUNCTION("""COMPUTED_VALUE"""),"Pushing The Limit(A)")</f>
        <v>Pushing The Limit(A)</v>
      </c>
    </row>
    <row r="82">
      <c r="A82" s="3" t="str">
        <f>IFERROR(__xludf.DUMMYFUNCTION("""COMPUTED_VALUE"""),"Divide And Conquer(A)")</f>
        <v>Divide And Conquer(A)</v>
      </c>
    </row>
    <row r="83">
      <c r="A83" s="3" t="str">
        <f>IFERROR(__xludf.DUMMYFUNCTION("""COMPUTED_VALUE"""),"Burn Out Bright(B)")</f>
        <v>Burn Out Bright(B)</v>
      </c>
    </row>
    <row r="84">
      <c r="A84" s="3" t="str">
        <f>IFERROR(__xludf.DUMMYFUNCTION("""COMPUTED_VALUE"""),"My Time To Shine(A)")</f>
        <v>My Time To Shine(A)</v>
      </c>
    </row>
    <row r="85">
      <c r="A85" s="3" t="str">
        <f>IFERROR(__xludf.DUMMYFUNCTION("""COMPUTED_VALUE"""),"WP_China")</f>
        <v>WP_China</v>
      </c>
    </row>
    <row r="86">
      <c r="A86" s="3" t="str">
        <f>IFERROR(__xludf.DUMMYFUNCTION("""COMPUTED_VALUE"""),"Music China")</f>
        <v>Music China</v>
      </c>
    </row>
    <row r="87">
      <c r="A87" s="3" t="str">
        <f>IFERROR(__xludf.DUMMYFUNCTION("""COMPUTED_VALUE"""),"El Tri(B)")</f>
        <v>El Tri(B)</v>
      </c>
    </row>
    <row r="88">
      <c r="A88" s="3" t="str">
        <f>IFERROR(__xludf.DUMMYFUNCTION("""COMPUTED_VALUE"""),"Morenita Piel Dorada(B)")</f>
        <v>Morenita Piel Dorada(B)</v>
      </c>
    </row>
    <row r="89">
      <c r="A89" s="3" t="str">
        <f>IFERROR(__xludf.DUMMYFUNCTION("""COMPUTED_VALUE"""),"Festejo De Repiques(A)")</f>
        <v>Festejo De Repiques(A)</v>
      </c>
    </row>
    <row r="90">
      <c r="A90" s="3" t="str">
        <f>IFERROR(__xludf.DUMMYFUNCTION("""COMPUTED_VALUE"""),"Night In The Oasis")</f>
        <v>Night In The Oasis</v>
      </c>
    </row>
    <row r="91">
      <c r="A91" s="3" t="str">
        <f>IFERROR(__xludf.DUMMYFUNCTION("""COMPUTED_VALUE"""),"The Book Of Secrets")</f>
        <v>The Book Of Secrets</v>
      </c>
    </row>
    <row r="92">
      <c r="A92" s="3" t="str">
        <f>IFERROR(__xludf.DUMMYFUNCTION("""COMPUTED_VALUE"""),"The Spice Caravan(A)")</f>
        <v>The Spice Caravan(A)</v>
      </c>
    </row>
    <row r="93">
      <c r="A93" s="3" t="str">
        <f>IFERROR(__xludf.DUMMYFUNCTION("""COMPUTED_VALUE"""),"Catch The Moment")</f>
        <v>Catch The Moment</v>
      </c>
    </row>
    <row r="94">
      <c r="A94" s="3" t="str">
        <f>IFERROR(__xludf.DUMMYFUNCTION("""COMPUTED_VALUE"""),"In The Hood")</f>
        <v>In The Hood</v>
      </c>
    </row>
    <row r="95">
      <c r="A95" s="3" t="str">
        <f>IFERROR(__xludf.DUMMYFUNCTION("""COMPUTED_VALUE"""),"Grind Low")</f>
        <v>Grind Low</v>
      </c>
    </row>
    <row r="96">
      <c r="A96" s="3" t="str">
        <f>IFERROR(__xludf.DUMMYFUNCTION("""COMPUTED_VALUE"""),"Basshead.wav")</f>
        <v>Basshead.wav</v>
      </c>
    </row>
    <row r="97">
      <c r="A97" s="3" t="str">
        <f>IFERROR(__xludf.DUMMYFUNCTION("""COMPUTED_VALUE"""),"Rollin High(B).wav")</f>
        <v>Rollin High(B).wav</v>
      </c>
    </row>
    <row r="98">
      <c r="A98" s="3" t="str">
        <f>IFERROR(__xludf.DUMMYFUNCTION("""COMPUTED_VALUE"""),"New York.wav")</f>
        <v>New York.wav</v>
      </c>
    </row>
    <row r="99">
      <c r="A99" s="3" t="str">
        <f>IFERROR(__xludf.DUMMYFUNCTION("""COMPUTED_VALUE"""),"What's Ya Flava(B).wav")</f>
        <v>What's Ya Flava(B).wav</v>
      </c>
    </row>
    <row r="100">
      <c r="A100" s="3" t="str">
        <f>IFERROR(__xludf.DUMMYFUNCTION("""COMPUTED_VALUE"""),"Glitch Trip(B).wav")</f>
        <v>Glitch Trip(B).wav</v>
      </c>
    </row>
    <row r="101">
      <c r="A101" s="3" t="str">
        <f>IFERROR(__xludf.DUMMYFUNCTION("""COMPUTED_VALUE"""),"Green Tea .wav")</f>
        <v>Green Tea .wav</v>
      </c>
    </row>
    <row r="102">
      <c r="A102" s="3" t="str">
        <f>IFERROR(__xludf.DUMMYFUNCTION("""COMPUTED_VALUE"""),"Rattlesnake.wav")</f>
        <v>Rattlesnake.wav</v>
      </c>
    </row>
    <row r="103">
      <c r="A103" s="3" t="str">
        <f>IFERROR(__xludf.DUMMYFUNCTION("""COMPUTED_VALUE"""),"Get on the Gas 2.wav")</f>
        <v>Get on the Gas 2.wav</v>
      </c>
    </row>
    <row r="104">
      <c r="A104" s="3" t="str">
        <f>IFERROR(__xludf.DUMMYFUNCTION("""COMPUTED_VALUE"""),"Sao paulo .wav")</f>
        <v>Sao paulo .wav</v>
      </c>
    </row>
    <row r="105">
      <c r="A105" s="3" t="str">
        <f>IFERROR(__xludf.DUMMYFUNCTION("""COMPUTED_VALUE"""),"02_BGM Viva El Vino.wav")</f>
        <v>02_BGM Viva El Vino.wav</v>
      </c>
    </row>
    <row r="106">
      <c r="A106" s="3" t="str">
        <f>IFERROR(__xludf.DUMMYFUNCTION("""COMPUTED_VALUE"""),"BGM Desperado.wav")</f>
        <v>BGM Desperado.wav</v>
      </c>
    </row>
    <row r="107">
      <c r="A107" s="3" t="str">
        <f>IFERROR(__xludf.DUMMYFUNCTION("""COMPUTED_VALUE"""),"Music Clap your hands(B) Camara .wav")</f>
        <v>Music Clap your hands(B) Camara .wav</v>
      </c>
    </row>
    <row r="108">
      <c r="A108" s="3" t="str">
        <f>IFERROR(__xludf.DUMMYFUNCTION("""COMPUTED_VALUE"""),"Music Get on the floor Camera .wav")</f>
        <v>Music Get on the floor Camera .wav</v>
      </c>
    </row>
    <row r="109">
      <c r="A109" s="3" t="str">
        <f>IFERROR(__xludf.DUMMYFUNCTION("""COMPUTED_VALUE"""),"FEEL_SO_HAPPY_(B).wav")</f>
        <v>FEEL_SO_HAPPY_(B).wav</v>
      </c>
    </row>
    <row r="110">
      <c r="A110" s="3" t="str">
        <f>IFERROR(__xludf.DUMMYFUNCTION("""COMPUTED_VALUE"""),"Workpoint Milk Bar Twist .wav")</f>
        <v>Workpoint Milk Bar Twist .wav</v>
      </c>
    </row>
    <row r="111">
      <c r="A111" s="3" t="str">
        <f>IFERROR(__xludf.DUMMYFUNCTION("""COMPUTED_VALUE"""),"Workpoint Super Groover(A).wav")</f>
        <v>Workpoint Super Groover(A).wav</v>
      </c>
    </row>
    <row r="112">
      <c r="A112" s="3" t="str">
        <f>IFERROR(__xludf.DUMMYFUNCTION("""COMPUTED_VALUE"""),"BGM HEATED DEBATE (A).wav")</f>
        <v>BGM HEATED DEBATE (A).wav</v>
      </c>
    </row>
    <row r="113">
      <c r="A113" s="3" t="str">
        <f>IFERROR(__xludf.DUMMYFUNCTION("""COMPUTED_VALUE"""),"BGM ON THE HOUR (A).wav")</f>
        <v>BGM ON THE HOUR (A).wav</v>
      </c>
    </row>
    <row r="114">
      <c r="A114" s="3" t="str">
        <f>IFERROR(__xludf.DUMMYFUNCTION("""COMPUTED_VALUE"""),"Music BIG SOCIETY (A).wav")</f>
        <v>Music BIG SOCIETY (A).wav</v>
      </c>
    </row>
    <row r="115">
      <c r="A115" s="3" t="str">
        <f>IFERROR(__xludf.DUMMYFUNCTION("""COMPUTED_VALUE"""),"Music Game of Power (A).wav")</f>
        <v>Music Game of Power (A).wav</v>
      </c>
    </row>
    <row r="116">
      <c r="A116" s="3" t="str">
        <f>IFERROR(__xludf.DUMMYFUNCTION("""COMPUTED_VALUE"""),"Hot Thang(B).wav")</f>
        <v>Hot Thang(B).wav</v>
      </c>
    </row>
    <row r="117">
      <c r="A117" s="3" t="str">
        <f>IFERROR(__xludf.DUMMYFUNCTION("""COMPUTED_VALUE"""),"Rock&amp;Roll(B).wav")</f>
        <v>Rock&amp;Roll(B).wav</v>
      </c>
    </row>
    <row r="118">
      <c r="A118" s="3" t="str">
        <f>IFERROR(__xludf.DUMMYFUNCTION("""COMPUTED_VALUE"""),"Bring It Back(A).wav")</f>
        <v>Bring It Back(A).wav</v>
      </c>
    </row>
    <row r="119">
      <c r="A119" s="3" t="str">
        <f>IFERROR(__xludf.DUMMYFUNCTION("""COMPUTED_VALUE"""),"Smile Baby(A).wav")</f>
        <v>Smile Baby(A).wav</v>
      </c>
    </row>
    <row r="120">
      <c r="A120" s="3" t="str">
        <f>IFERROR(__xludf.DUMMYFUNCTION("""COMPUTED_VALUE"""),"One on one(B).wav")</f>
        <v>One on one(B).wav</v>
      </c>
    </row>
    <row r="121">
      <c r="A121" s="3" t="str">
        <f>IFERROR(__xludf.DUMMYFUNCTION("""COMPUTED_VALUE"""),"All this time(B).wav")</f>
        <v>All this time(B).wav</v>
      </c>
    </row>
    <row r="122">
      <c r="A122" s="3" t="str">
        <f>IFERROR(__xludf.DUMMYFUNCTION("""COMPUTED_VALUE"""),"Hot Potato(A).wav")</f>
        <v>Hot Potato(A).wav</v>
      </c>
    </row>
    <row r="123">
      <c r="A123" s="3" t="str">
        <f>IFERROR(__xludf.DUMMYFUNCTION("""COMPUTED_VALUE"""),"Minnight Snack(A).wav")</f>
        <v>Minnight Snack(A).wav</v>
      </c>
    </row>
    <row r="124">
      <c r="A124" s="3" t="str">
        <f>IFERROR(__xludf.DUMMYFUNCTION("""COMPUTED_VALUE"""),"Exotique.wav")</f>
        <v>Exotique.wav</v>
      </c>
    </row>
    <row r="125">
      <c r="A125" s="3" t="str">
        <f>IFERROR(__xludf.DUMMYFUNCTION("""COMPUTED_VALUE"""),"Sun Lounger(A).wav")</f>
        <v>Sun Lounger(A).wav</v>
      </c>
    </row>
    <row r="126">
      <c r="A126" s="3" t="str">
        <f>IFERROR(__xludf.DUMMYFUNCTION("""COMPUTED_VALUE"""),"Step On Up(a).wav")</f>
        <v>Step On Up(a).wav</v>
      </c>
    </row>
    <row r="127">
      <c r="A127" s="3" t="str">
        <f>IFERROR(__xludf.DUMMYFUNCTION("""COMPUTED_VALUE"""),"Get ready 2 Play(A).wav")</f>
        <v>Get ready 2 Play(A).wav</v>
      </c>
    </row>
    <row r="128">
      <c r="A128" s="3" t="str">
        <f>IFERROR(__xludf.DUMMYFUNCTION("""COMPUTED_VALUE"""),"Shake it baby.wav")</f>
        <v>Shake it baby.wav</v>
      </c>
    </row>
    <row r="129">
      <c r="A129" s="3" t="str">
        <f>IFERROR(__xludf.DUMMYFUNCTION("""COMPUTED_VALUE"""),"Superhuman Strength(A).wav")</f>
        <v>Superhuman Strength(A).wav</v>
      </c>
    </row>
    <row r="130">
      <c r="A130" s="3" t="str">
        <f>IFERROR(__xludf.DUMMYFUNCTION("""COMPUTED_VALUE"""),"Time With You(A).wav")</f>
        <v>Time With You(A).wav</v>
      </c>
    </row>
    <row r="131">
      <c r="A131" s="3" t="str">
        <f>IFERROR(__xludf.DUMMYFUNCTION("""COMPUTED_VALUE"""),"Bop And Bounce(A).wav")</f>
        <v>Bop And Bounce(A).wav</v>
      </c>
    </row>
    <row r="132">
      <c r="A132" s="3" t="str">
        <f>IFERROR(__xludf.DUMMYFUNCTION("""COMPUTED_VALUE"""),"Wherever You Go(B).wav")</f>
        <v>Wherever You Go(B).wav</v>
      </c>
    </row>
    <row r="133">
      <c r="A133" s="3" t="str">
        <f>IFERROR(__xludf.DUMMYFUNCTION("""COMPUTED_VALUE"""),"We Made It On Our Own(B).wav")</f>
        <v>We Made It On Our Own(B).wav</v>
      </c>
    </row>
    <row r="134">
      <c r="A134" s="3" t="str">
        <f>IFERROR(__xludf.DUMMYFUNCTION("""COMPUTED_VALUE"""),"Gonna Be Together(B).wav")</f>
        <v>Gonna Be Together(B).wav</v>
      </c>
    </row>
    <row r="135">
      <c r="A135" s="3" t="str">
        <f>IFERROR(__xludf.DUMMYFUNCTION("""COMPUTED_VALUE"""),"Bright Feeling(A).wav")</f>
        <v>Bright Feeling(A).wav</v>
      </c>
    </row>
    <row r="136">
      <c r="A136" s="3" t="str">
        <f>IFERROR(__xludf.DUMMYFUNCTION("""COMPUTED_VALUE"""),"Repeat After Me(A).wav")</f>
        <v>Repeat After Me(A).wav</v>
      </c>
    </row>
    <row r="137">
      <c r="A137" s="3" t="str">
        <f>IFERROR(__xludf.DUMMYFUNCTION("""COMPUTED_VALUE"""),"Catwalking (a).wav")</f>
        <v>Catwalking (a).wav</v>
      </c>
    </row>
    <row r="138">
      <c r="A138" s="3" t="str">
        <f>IFERROR(__xludf.DUMMYFUNCTION("""COMPUTED_VALUE"""),"Fashion Shootout.wav")</f>
        <v>Fashion Shootout.wav</v>
      </c>
    </row>
    <row r="139">
      <c r="A139" s="3" t="str">
        <f>IFERROR(__xludf.DUMMYFUNCTION("""COMPUTED_VALUE"""),"Talking Heads (a).wav")</f>
        <v>Talking Heads (a).wav</v>
      </c>
    </row>
    <row r="140">
      <c r="A140" s="3" t="str">
        <f>IFERROR(__xludf.DUMMYFUNCTION("""COMPUTED_VALUE"""),"Liquid Night (a).wav")</f>
        <v>Liquid Night (a).wav</v>
      </c>
    </row>
    <row r="141">
      <c r="A141" s="3" t="str">
        <f>IFERROR(__xludf.DUMMYFUNCTION("""COMPUTED_VALUE"""),"Gonna Be There (a).wav")</f>
        <v>Gonna Be There (a).wav</v>
      </c>
    </row>
    <row r="142">
      <c r="A142" s="3" t="str">
        <f>IFERROR(__xludf.DUMMYFUNCTION("""COMPUTED_VALUE"""),"Know Me (a).wav")</f>
        <v>Know Me (a).wav</v>
      </c>
    </row>
    <row r="143">
      <c r="A143" s="3" t="str">
        <f>IFERROR(__xludf.DUMMYFUNCTION("""COMPUTED_VALUE"""),"Nightglow (a).wav")</f>
        <v>Nightglow (a).wav</v>
      </c>
    </row>
    <row r="144">
      <c r="A144" s="3" t="str">
        <f>IFERROR(__xludf.DUMMYFUNCTION("""COMPUTED_VALUE"""),"Super Groover(A).wav")</f>
        <v>Super Groover(A).wav</v>
      </c>
    </row>
    <row r="145">
      <c r="A145" s="3" t="str">
        <f>IFERROR(__xludf.DUMMYFUNCTION("""COMPUTED_VALUE"""),"Pretty In Love(A).wav")</f>
        <v>Pretty In Love(A).wav</v>
      </c>
    </row>
    <row r="146">
      <c r="A146" s="3" t="str">
        <f>IFERROR(__xludf.DUMMYFUNCTION("""COMPUTED_VALUE"""),"Milk Bar Twist .wav")</f>
        <v>Milk Bar Twist .wav</v>
      </c>
    </row>
    <row r="147">
      <c r="A147" s="3" t="str">
        <f>IFERROR(__xludf.DUMMYFUNCTION("""COMPUTED_VALUE"""),"Live free(B).wav")</f>
        <v>Live free(B).wav</v>
      </c>
    </row>
    <row r="148">
      <c r="A148" s="3" t="str">
        <f>IFERROR(__xludf.DUMMYFUNCTION("""COMPUTED_VALUE"""),"Ocean Boulevard(B).wav")</f>
        <v>Ocean Boulevard(B).wav</v>
      </c>
    </row>
    <row r="149">
      <c r="A149" s="3" t="str">
        <f>IFERROR(__xludf.DUMMYFUNCTION("""COMPUTED_VALUE"""),"Say what you say (B).wav")</f>
        <v>Say what you say (B).wav</v>
      </c>
    </row>
    <row r="150">
      <c r="A150" s="3" t="str">
        <f>IFERROR(__xludf.DUMMYFUNCTION("""COMPUTED_VALUE"""),"Viva El Vino.wav")</f>
        <v>Viva El Vino.wav</v>
      </c>
    </row>
    <row r="151">
      <c r="A151" s="3" t="str">
        <f>IFERROR(__xludf.DUMMYFUNCTION("""COMPUTED_VALUE"""),"Desperado.wav")</f>
        <v>Desperado.wav</v>
      </c>
    </row>
    <row r="152">
      <c r="A152" s="3" t="str">
        <f>IFERROR(__xludf.DUMMYFUNCTION("""COMPUTED_VALUE"""),"Circus Of Stars.wav")</f>
        <v>Circus Of Stars.wav</v>
      </c>
    </row>
    <row r="153">
      <c r="A153" s="3" t="str">
        <f>IFERROR(__xludf.DUMMYFUNCTION("""COMPUTED_VALUE"""),"Salsa Funk(A).wav")</f>
        <v>Salsa Funk(A).wav</v>
      </c>
    </row>
    <row r="154">
      <c r="A154" s="3" t="str">
        <f>IFERROR(__xludf.DUMMYFUNCTION("""COMPUTED_VALUE"""),"Boogaloo(A).wav")</f>
        <v>Boogaloo(A).wav</v>
      </c>
    </row>
    <row r="155">
      <c r="A155" s="3" t="str">
        <f>IFERROR(__xludf.DUMMYFUNCTION("""COMPUTED_VALUE"""),"Quiet Storm.wav")</f>
        <v>Quiet Storm.wav</v>
      </c>
    </row>
    <row r="156">
      <c r="A156" s="3" t="str">
        <f>IFERROR(__xludf.DUMMYFUNCTION("""COMPUTED_VALUE"""),"Sunset Party.wav")</f>
        <v>Sunset Party.wav</v>
      </c>
    </row>
    <row r="157">
      <c r="A157" s="3" t="str">
        <f>IFERROR(__xludf.DUMMYFUNCTION("""COMPUTED_VALUE"""),"Late Night Lounge.wav")</f>
        <v>Late Night Lounge.wav</v>
      </c>
    </row>
    <row r="158">
      <c r="A158" s="3" t="str">
        <f>IFERROR(__xludf.DUMMYFUNCTION("""COMPUTED_VALUE"""),"One touch(A).wav")</f>
        <v>One touch(A).wav</v>
      </c>
    </row>
    <row r="159">
      <c r="A159" s="3" t="str">
        <f>IFERROR(__xludf.DUMMYFUNCTION("""COMPUTED_VALUE"""),"Acrobat.wav")</f>
        <v>Acrobat.wav</v>
      </c>
    </row>
    <row r="160">
      <c r="A160" s="3" t="str">
        <f>IFERROR(__xludf.DUMMYFUNCTION("""COMPUTED_VALUE"""),"Golden Sun.wav")</f>
        <v>Golden Sun.wav</v>
      </c>
    </row>
    <row r="161">
      <c r="A161" s="3" t="str">
        <f>IFERROR(__xludf.DUMMYFUNCTION("""COMPUTED_VALUE"""),"Beach Nights (b).wav")</f>
        <v>Beach Nights (b).wav</v>
      </c>
    </row>
    <row r="162">
      <c r="A162" s="3" t="str">
        <f>IFERROR(__xludf.DUMMYFUNCTION("""COMPUTED_VALUE"""),"Handprints.wav")</f>
        <v>Handprints.wav</v>
      </c>
    </row>
    <row r="163">
      <c r="A163" s="3" t="str">
        <f>IFERROR(__xludf.DUMMYFUNCTION("""COMPUTED_VALUE"""),"GET ON THE GAS.wav")</f>
        <v>GET ON THE GAS.wav</v>
      </c>
    </row>
    <row r="164">
      <c r="A164" s="3" t="str">
        <f>IFERROR(__xludf.DUMMYFUNCTION("""COMPUTED_VALUE"""),"Team Technology(A).wav")</f>
        <v>Team Technology(A).wav</v>
      </c>
    </row>
    <row r="165">
      <c r="A165" s="3" t="str">
        <f>IFERROR(__xludf.DUMMYFUNCTION("""COMPUTED_VALUE"""),"Serene Valleys(A).wav")</f>
        <v>Serene Valleys(A).wav</v>
      </c>
    </row>
    <row r="166">
      <c r="A166" s="3" t="str">
        <f>IFERROR(__xludf.DUMMYFUNCTION("""COMPUTED_VALUE"""),"The Lotus Flower(A).wav")</f>
        <v>The Lotus Flower(A).wav</v>
      </c>
    </row>
    <row r="167">
      <c r="A167" s="3" t="str">
        <f>IFERROR(__xludf.DUMMYFUNCTION("""COMPUTED_VALUE"""),"Finally Home(A).wav")</f>
        <v>Finally Home(A).wav</v>
      </c>
    </row>
    <row r="168">
      <c r="A168" s="3" t="str">
        <f>IFERROR(__xludf.DUMMYFUNCTION("""COMPUTED_VALUE"""),"Shine As Bright As You(B).wav")</f>
        <v>Shine As Bright As You(B).wav</v>
      </c>
    </row>
    <row r="169">
      <c r="A169" s="3" t="str">
        <f>IFERROR(__xludf.DUMMYFUNCTION("""COMPUTED_VALUE"""),"I Love It(B).wav")</f>
        <v>I Love It(B).wav</v>
      </c>
    </row>
    <row r="170">
      <c r="A170" s="3" t="str">
        <f>IFERROR(__xludf.DUMMYFUNCTION("""COMPUTED_VALUE"""),"We're Supersonic(B).wav")</f>
        <v>We're Supersonic(B).wav</v>
      </c>
    </row>
    <row r="171">
      <c r="A171" s="3" t="str">
        <f>IFERROR(__xludf.DUMMYFUNCTION("""COMPUTED_VALUE"""),"DISCO STAR (B).wav")</f>
        <v>DISCO STAR (B).wav</v>
      </c>
    </row>
    <row r="172">
      <c r="A172" s="3" t="str">
        <f>IFERROR(__xludf.DUMMYFUNCTION("""COMPUTED_VALUE"""),"That Girl(B).wav")</f>
        <v>That Girl(B).wav</v>
      </c>
    </row>
    <row r="173">
      <c r="A173" s="3" t="str">
        <f>IFERROR(__xludf.DUMMYFUNCTION("""COMPUTED_VALUE"""),"Firm Foundations.wav")</f>
        <v>Firm Foundations.wav</v>
      </c>
    </row>
    <row r="174">
      <c r="A174" s="3" t="str">
        <f>IFERROR(__xludf.DUMMYFUNCTION("""COMPUTED_VALUE"""),"Step On Up (a).wav")</f>
        <v>Step On Up (a).wav</v>
      </c>
    </row>
    <row r="175">
      <c r="A175" s="3" t="str">
        <f>IFERROR(__xludf.DUMMYFUNCTION("""COMPUTED_VALUE"""),"COSMOPOLITAN COFFEE (A).wav")</f>
        <v>COSMOPOLITAN COFFEE (A).wav</v>
      </c>
    </row>
    <row r="176">
      <c r="A176" s="3" t="str">
        <f>IFERROR(__xludf.DUMMYFUNCTION("""COMPUTED_VALUE"""),"Forbidden City(A).wav")</f>
        <v>Forbidden City(A).wav</v>
      </c>
    </row>
    <row r="177">
      <c r="A177" s="3" t="str">
        <f>IFERROR(__xludf.DUMMYFUNCTION("""COMPUTED_VALUE"""),"Passage Throung Asia(B).wav")</f>
        <v>Passage Throung Asia(B).wav</v>
      </c>
    </row>
    <row r="178">
      <c r="A178" s="3" t="str">
        <f>IFERROR(__xludf.DUMMYFUNCTION("""COMPUTED_VALUE"""),"INTERSTELLAR(A).wav")</f>
        <v>INTERSTELLAR(A).wav</v>
      </c>
    </row>
    <row r="179">
      <c r="A179" s="3" t="str">
        <f>IFERROR(__xludf.DUMMYFUNCTION("""COMPUTED_VALUE"""),"HEATED DEBATE (A) Intro News.wav")</f>
        <v>HEATED DEBATE (A) Intro News.wav</v>
      </c>
    </row>
    <row r="180">
      <c r="A180" s="3" t="str">
        <f>IFERROR(__xludf.DUMMYFUNCTION("""COMPUTED_VALUE"""),"xterminator(A).wav")</f>
        <v>xterminator(A).wav</v>
      </c>
    </row>
    <row r="181">
      <c r="A181" s="3" t="str">
        <f>IFERROR(__xludf.DUMMYFUNCTION("""COMPUTED_VALUE"""),"DO ME WRONG (B).wav")</f>
        <v>DO ME WRONG (B).wav</v>
      </c>
    </row>
    <row r="182">
      <c r="A182" s="3" t="str">
        <f>IFERROR(__xludf.DUMMYFUNCTION("""COMPUTED_VALUE"""),"CAGE OF LOVE (B).wav")</f>
        <v>CAGE OF LOVE (B).wav</v>
      </c>
    </row>
    <row r="183">
      <c r="A183" s="3" t="str">
        <f>IFERROR(__xludf.DUMMYFUNCTION("""COMPUTED_VALUE"""),"COUNTING STARS (A).wav")</f>
        <v>COUNTING STARS (A).wav</v>
      </c>
    </row>
    <row r="184">
      <c r="A184" s="3" t="str">
        <f>IFERROR(__xludf.DUMMYFUNCTION("""COMPUTED_VALUE"""),"Dad musik  (B).wav")</f>
        <v>Dad musik  (B).wav</v>
      </c>
    </row>
    <row r="185">
      <c r="A185" s="3" t="str">
        <f>IFERROR(__xludf.DUMMYFUNCTION("""COMPUTED_VALUE"""),"CALIFORNIA_DREAMS_(B).wav")</f>
        <v>CALIFORNIA_DREAMS_(B).wav</v>
      </c>
    </row>
    <row r="186">
      <c r="A186" s="3" t="str">
        <f>IFERROR(__xludf.DUMMYFUNCTION("""COMPUTED_VALUE"""),"Down inthe City (a).wav")</f>
        <v>Down inthe City (a).wav</v>
      </c>
    </row>
    <row r="187">
      <c r="A187" s="3" t="str">
        <f>IFERROR(__xludf.DUMMYFUNCTION("""COMPUTED_VALUE"""),"Everlasting Summer (a).wav")</f>
        <v>Everlasting Summer (a).wav</v>
      </c>
    </row>
    <row r="188">
      <c r="A188" s="3" t="str">
        <f>IFERROR(__xludf.DUMMYFUNCTION("""COMPUTED_VALUE"""),"Dust to dust.wav")</f>
        <v>Dust to dust.wav</v>
      </c>
    </row>
    <row r="189">
      <c r="A189" s="3" t="str">
        <f>IFERROR(__xludf.DUMMYFUNCTION("""COMPUTED_VALUE"""),"Serpentine.wav")</f>
        <v>Serpentine.wav</v>
      </c>
    </row>
    <row r="190">
      <c r="A190" s="3" t="str">
        <f>IFERROR(__xludf.DUMMYFUNCTION("""COMPUTED_VALUE"""),"Nsert KING'S_CROSS_(B).wav")</f>
        <v>Nsert KING'S_CROSS_(B).wav</v>
      </c>
    </row>
    <row r="191">
      <c r="A191" s="3" t="str">
        <f>IFERROR(__xludf.DUMMYFUNCTION("""COMPUTED_VALUE"""),"Our Reflection (a).wav")</f>
        <v>Our Reflection (a).wav</v>
      </c>
    </row>
    <row r="192">
      <c r="A192" s="3" t="str">
        <f>IFERROR(__xludf.DUMMYFUNCTION("""COMPUTED_VALUE"""),"Torture.wav")</f>
        <v>Torture.wav</v>
      </c>
    </row>
    <row r="193">
      <c r="A193" s="3" t="str">
        <f>IFERROR(__xludf.DUMMYFUNCTION("""COMPUTED_VALUE"""),"CHASING_THE_DREAM_(B).wav")</f>
        <v>CHASING_THE_DREAM_(B).wav</v>
      </c>
    </row>
    <row r="194">
      <c r="A194" s="3" t="str">
        <f>IFERROR(__xludf.DUMMYFUNCTION("""COMPUTED_VALUE"""),"Clearer_2(B).wav")</f>
        <v>Clearer_2(B).wav</v>
      </c>
    </row>
    <row r="195">
      <c r="A195" s="3" t="str">
        <f>IFERROR(__xludf.DUMMYFUNCTION("""COMPUTED_VALUE"""),"Graduation.wav")</f>
        <v>Graduation.wav</v>
      </c>
    </row>
    <row r="196">
      <c r="A196" s="3" t="str">
        <f>IFERROR(__xludf.DUMMYFUNCTION("""COMPUTED_VALUE"""),"Lide Begins With You(B).wav")</f>
        <v>Lide Begins With You(B).wav</v>
      </c>
    </row>
    <row r="197">
      <c r="A197" s="3" t="str">
        <f>IFERROR(__xludf.DUMMYFUNCTION("""COMPUTED_VALUE"""),"PT Live Fashion WOM 349 IBIZA.wav")</f>
        <v>PT Live Fashion WOM 349 IBIZA.wav</v>
      </c>
    </row>
    <row r="198">
      <c r="A198" s="3" t="str">
        <f>IFERROR(__xludf.DUMMYFUNCTION("""COMPUTED_VALUE"""),"PT Live Fashion WOM 349 In My Heart(B).wav")</f>
        <v>PT Live Fashion WOM 349 In My Heart(B).wav</v>
      </c>
    </row>
    <row r="199">
      <c r="A199" s="3" t="str">
        <f>IFERROR(__xludf.DUMMYFUNCTION("""COMPUTED_VALUE"""),"WP Live Fashion EDS 018 Kyrpt(B).wav")</f>
        <v>WP Live Fashion EDS 018 Kyrpt(B).wav</v>
      </c>
    </row>
    <row r="200">
      <c r="A200" s="3" t="str">
        <f>IFERROR(__xludf.DUMMYFUNCTION("""COMPUTED_VALUE"""),"WP Live Fashion WOM 349 Stronger(B).wav")</f>
        <v>WP Live Fashion WOM 349 Stronger(B).wav</v>
      </c>
    </row>
    <row r="201">
      <c r="A201" s="3" t="str">
        <f>IFERROR(__xludf.DUMMYFUNCTION("""COMPUTED_VALUE"""),"20190228_BGM_Thai_Song.wav")</f>
        <v>20190228_BGM_Thai_Song.wav</v>
      </c>
    </row>
    <row r="202">
      <c r="A202" s="3" t="str">
        <f>IFERROR(__xludf.DUMMYFUNCTION("""COMPUTED_VALUE"""),"Know Me(B)")</f>
        <v>Know Me(B)</v>
      </c>
    </row>
    <row r="203">
      <c r="A203" s="3" t="str">
        <f>IFERROR(__xludf.DUMMYFUNCTION("""COMPUTED_VALUE"""),"Your Side(B)(30)")</f>
        <v>Your Side(B)(30)</v>
      </c>
    </row>
    <row r="204">
      <c r="A204" s="3" t="str">
        <f>IFERROR(__xludf.DUMMYFUNCTION("""COMPUTED_VALUE"""),"Get Close(A)")</f>
        <v>Get Close(A)</v>
      </c>
    </row>
    <row r="205">
      <c r="A205" s="3" t="str">
        <f>IFERROR(__xludf.DUMMYFUNCTION("""COMPUTED_VALUE"""),"Got To Be Mine(A)(30)")</f>
        <v>Got To Be Mine(A)(30)</v>
      </c>
    </row>
    <row r="206">
      <c r="A206" s="3" t="str">
        <f>IFERROR(__xludf.DUMMYFUNCTION("""COMPUTED_VALUE"""),"Party Freak(A)")</f>
        <v>Party Freak(A)</v>
      </c>
    </row>
    <row r="207">
      <c r="A207" s="3" t="str">
        <f>IFERROR(__xludf.DUMMYFUNCTION("""COMPUTED_VALUE"""),"Robotic Love(A)")</f>
        <v>Robotic Love(A)</v>
      </c>
    </row>
    <row r="208">
      <c r="A208" s="3" t="str">
        <f>IFERROR(__xludf.DUMMYFUNCTION("""COMPUTED_VALUE"""),"Together We Go(A)")</f>
        <v>Together We Go(A)</v>
      </c>
    </row>
    <row r="209">
      <c r="A209" s="3" t="str">
        <f>IFERROR(__xludf.DUMMYFUNCTION("""COMPUTED_VALUE"""),"Jump Up(A)")</f>
        <v>Jump Up(A)</v>
      </c>
    </row>
    <row r="210">
      <c r="A210" s="3" t="str">
        <f>IFERROR(__xludf.DUMMYFUNCTION("""COMPUTED_VALUE"""),"Digital Funk(A)")</f>
        <v>Digital Funk(A)</v>
      </c>
    </row>
    <row r="211">
      <c r="A211" s="3" t="str">
        <f>IFERROR(__xludf.DUMMYFUNCTION("""COMPUTED_VALUE"""),"Party Freak(B)")</f>
        <v>Party Freak(B)</v>
      </c>
    </row>
    <row r="212">
      <c r="A212" s="3" t="str">
        <f>IFERROR(__xludf.DUMMYFUNCTION("""COMPUTED_VALUE"""),"You Got Me In The Mood(A)_2")</f>
        <v>You Got Me In The Mood(A)_2</v>
      </c>
    </row>
    <row r="213">
      <c r="A213" s="3" t="str">
        <f>IFERROR(__xludf.DUMMYFUNCTION("""COMPUTED_VALUE"""),"Slow Touch(A)")</f>
        <v>Slow Touch(A)</v>
      </c>
    </row>
    <row r="214">
      <c r="A214" s="3" t="str">
        <f>IFERROR(__xludf.DUMMYFUNCTION("""COMPUTED_VALUE"""),"Tunnel Lights(B)")</f>
        <v>Tunnel Lights(B)</v>
      </c>
    </row>
    <row r="215">
      <c r="A215" s="3" t="str">
        <f>IFERROR(__xludf.DUMMYFUNCTION("""COMPUTED_VALUE"""),"Inner Trance")</f>
        <v>Inner Trance</v>
      </c>
    </row>
    <row r="216">
      <c r="A216" s="3" t="str">
        <f>IFERROR(__xludf.DUMMYFUNCTION("""COMPUTED_VALUE"""),"Machine High(B)_2")</f>
        <v>Machine High(B)_2</v>
      </c>
    </row>
    <row r="217">
      <c r="A217" s="3" t="str">
        <f>IFERROR(__xludf.DUMMYFUNCTION("""COMPUTED_VALUE"""),"Higher Mind(B)_2")</f>
        <v>Higher Mind(B)_2</v>
      </c>
    </row>
    <row r="218">
      <c r="A218" s="3" t="str">
        <f>IFERROR(__xludf.DUMMYFUNCTION("""COMPUTED_VALUE"""),"Firecracker(B)")</f>
        <v>Firecracker(B)</v>
      </c>
    </row>
    <row r="219">
      <c r="A219" s="3" t="str">
        <f>IFERROR(__xludf.DUMMYFUNCTION("""COMPUTED_VALUE"""),"Making Tracks(B)")</f>
        <v>Making Tracks(B)</v>
      </c>
    </row>
    <row r="220">
      <c r="A220" s="3" t="str">
        <f>IFERROR(__xludf.DUMMYFUNCTION("""COMPUTED_VALUE"""),"Swirl Of Stars(A)")</f>
        <v>Swirl Of Stars(A)</v>
      </c>
    </row>
    <row r="221">
      <c r="A221" s="3" t="str">
        <f>IFERROR(__xludf.DUMMYFUNCTION("""COMPUTED_VALUE"""),"Sunshine Spirt(B)")</f>
        <v>Sunshine Spirt(B)</v>
      </c>
    </row>
    <row r="222">
      <c r="A222" s="3" t="str">
        <f>IFERROR(__xludf.DUMMYFUNCTION("""COMPUTED_VALUE"""),"Fanciful And Free(C)")</f>
        <v>Fanciful And Free(C)</v>
      </c>
    </row>
    <row r="223">
      <c r="A223" s="3" t="str">
        <f>IFERROR(__xludf.DUMMYFUNCTION("""COMPUTED_VALUE"""),"Young And Carefree(A)")</f>
        <v>Young And Carefree(A)</v>
      </c>
    </row>
    <row r="224">
      <c r="A224" s="3" t="str">
        <f>IFERROR(__xludf.DUMMYFUNCTION("""COMPUTED_VALUE"""),"Fall In Love Again(B).wav")</f>
        <v>Fall In Love Again(B).wav</v>
      </c>
    </row>
    <row r="225">
      <c r="A225" s="3" t="str">
        <f>IFERROR(__xludf.DUMMYFUNCTION("""COMPUTED_VALUE"""),"Holdin On(B).wav")</f>
        <v>Holdin On(B).wav</v>
      </c>
    </row>
    <row r="226">
      <c r="A226" s="3" t="str">
        <f>IFERROR(__xludf.DUMMYFUNCTION("""COMPUTED_VALUE"""),"Feel Your Body(B).wav")</f>
        <v>Feel Your Body(B).wav</v>
      </c>
    </row>
    <row r="227">
      <c r="A227" s="3" t="str">
        <f>IFERROR(__xludf.DUMMYFUNCTION("""COMPUTED_VALUE"""),"Step It Up(B).wav")</f>
        <v>Step It Up(B).wav</v>
      </c>
    </row>
    <row r="228">
      <c r="A228" s="3" t="str">
        <f>IFERROR(__xludf.DUMMYFUNCTION("""COMPUTED_VALUE"""),"Deeper Love(B).wav")</f>
        <v>Deeper Love(B).wav</v>
      </c>
    </row>
    <row r="229">
      <c r="A229" s="3" t="str">
        <f>IFERROR(__xludf.DUMMYFUNCTION("""COMPUTED_VALUE"""),"Kyrpt(B).wav")</f>
        <v>Kyrpt(B).wav</v>
      </c>
    </row>
    <row r="230">
      <c r="A230" s="3" t="str">
        <f>IFERROR(__xludf.DUMMYFUNCTION("""COMPUTED_VALUE"""),"Move It(B).wav")</f>
        <v>Move It(B).wav</v>
      </c>
    </row>
    <row r="231">
      <c r="A231" s="3" t="str">
        <f>IFERROR(__xludf.DUMMYFUNCTION("""COMPUTED_VALUE"""),"Positive Vibes(B).wav")</f>
        <v>Positive Vibes(B).wav</v>
      </c>
    </row>
    <row r="232">
      <c r="A232" s="3" t="str">
        <f>IFERROR(__xludf.DUMMYFUNCTION("""COMPUTED_VALUE"""),"Heard You Say(B).wav")</f>
        <v>Heard You Say(B).wav</v>
      </c>
    </row>
    <row r="233">
      <c r="A233" s="3" t="str">
        <f>IFERROR(__xludf.DUMMYFUNCTION("""COMPUTED_VALUE"""),"Losing My Mind(B).wav")</f>
        <v>Losing My Mind(B).wav</v>
      </c>
    </row>
    <row r="234">
      <c r="A234" s="3" t="str">
        <f>IFERROR(__xludf.DUMMYFUNCTION("""COMPUTED_VALUE"""),"Fanciful And Free(C).wav")</f>
        <v>Fanciful And Free(C).wav</v>
      </c>
    </row>
    <row r="235">
      <c r="A235" s="3" t="str">
        <f>IFERROR(__xludf.DUMMYFUNCTION("""COMPUTED_VALUE"""),"Get it on(B).wav")</f>
        <v>Get it on(B).wav</v>
      </c>
    </row>
    <row r="236">
      <c r="A236" s="3" t="str">
        <f>IFERROR(__xludf.DUMMYFUNCTION("""COMPUTED_VALUE"""),"Know Me(B).wav")</f>
        <v>Know Me(B).wav</v>
      </c>
    </row>
    <row r="237">
      <c r="A237" s="3" t="str">
        <f>IFERROR(__xludf.DUMMYFUNCTION("""COMPUTED_VALUE"""),"Lemon Bop(A).wav")</f>
        <v>Lemon Bop(A).wav</v>
      </c>
    </row>
    <row r="238">
      <c r="A238" s="3" t="str">
        <f>IFERROR(__xludf.DUMMYFUNCTION("""COMPUTED_VALUE"""),"Make You Smile(A).wav")</f>
        <v>Make You Smile(A).wav</v>
      </c>
    </row>
    <row r="239">
      <c r="A239" s="3" t="str">
        <f>IFERROR(__xludf.DUMMYFUNCTION("""COMPUTED_VALUE"""),"Robotic Love(A).wav")</f>
        <v>Robotic Love(A).wav</v>
      </c>
    </row>
    <row r="240">
      <c r="A240" s="3" t="str">
        <f>IFERROR(__xludf.DUMMYFUNCTION("""COMPUTED_VALUE"""),"Trapped Out(B).wav")</f>
        <v>Trapped Out(B).wav</v>
      </c>
    </row>
    <row r="241">
      <c r="A241" s="3" t="str">
        <f>IFERROR(__xludf.DUMMYFUNCTION("""COMPUTED_VALUE"""),"With You(B).wav")</f>
        <v>With You(B).wav</v>
      </c>
    </row>
    <row r="242">
      <c r="A242" s="3" t="str">
        <f>IFERROR(__xludf.DUMMYFUNCTION("""COMPUTED_VALUE"""),"Your Side(B)(30).wav")</f>
        <v>Your Side(B)(30).wav</v>
      </c>
    </row>
    <row r="243">
      <c r="A243" s="3" t="str">
        <f>IFERROR(__xludf.DUMMYFUNCTION("""COMPUTED_VALUE"""),"Dream Today.wav")</f>
        <v>Dream Today.wav</v>
      </c>
    </row>
    <row r="244">
      <c r="A244" s="3" t="str">
        <f>IFERROR(__xludf.DUMMYFUNCTION("""COMPUTED_VALUE"""),"Shine As Bright As You(C).wav")</f>
        <v>Shine As Bright As You(C).wav</v>
      </c>
    </row>
    <row r="245">
      <c r="A245" s="3" t="str">
        <f>IFERROR(__xludf.DUMMYFUNCTION("""COMPUTED_VALUE"""),"Climbing Ladders(A).wav")</f>
        <v>Climbing Ladders(A).wav</v>
      </c>
    </row>
    <row r="246">
      <c r="A246" s="3" t="str">
        <f>IFERROR(__xludf.DUMMYFUNCTION("""COMPUTED_VALUE"""),"Courtesy Calling(A).wav")</f>
        <v>Courtesy Calling(A).wav</v>
      </c>
    </row>
    <row r="247">
      <c r="A247" s="3" t="str">
        <f>IFERROR(__xludf.DUMMYFUNCTION("""COMPUTED_VALUE"""),"Sweet Pastures(B)(30).wav")</f>
        <v>Sweet Pastures(B)(30).wav</v>
      </c>
    </row>
    <row r="248">
      <c r="A248" s="3" t="str">
        <f>IFERROR(__xludf.DUMMYFUNCTION("""COMPUTED_VALUE"""),"Travel Happy(B).wav")</f>
        <v>Travel Happy(B).wav</v>
      </c>
    </row>
    <row r="249">
      <c r="A249" s="3" t="str">
        <f>IFERROR(__xludf.DUMMYFUNCTION("""COMPUTED_VALUE"""),"Forever Be Young(A).wav")</f>
        <v>Forever Be Young(A).wav</v>
      </c>
    </row>
    <row r="250">
      <c r="A250" s="3" t="str">
        <f>IFERROR(__xludf.DUMMYFUNCTION("""COMPUTED_VALUE"""),"Homecoming Blues(A).wav")</f>
        <v>Homecoming Blues(A).wav</v>
      </c>
    </row>
    <row r="251">
      <c r="A251" s="3" t="str">
        <f>IFERROR(__xludf.DUMMYFUNCTION("""COMPUTED_VALUE"""),"Georgia Peach(B)")</f>
        <v>Georgia Peach(B)</v>
      </c>
    </row>
    <row r="252">
      <c r="A252" s="3" t="str">
        <f>IFERROR(__xludf.DUMMYFUNCTION("""COMPUTED_VALUE"""),"Happy Valley (A)")</f>
        <v>Happy Valley (A)</v>
      </c>
    </row>
    <row r="253">
      <c r="A253" s="3" t="str">
        <f>IFERROR(__xludf.DUMMYFUNCTION("""COMPUTED_VALUE"""),"Ride on out 2")</f>
        <v>Ride on out 2</v>
      </c>
    </row>
    <row r="254">
      <c r="A254" s="3" t="str">
        <f>IFERROR(__xludf.DUMMYFUNCTION("""COMPUTED_VALUE"""),"Summer Camp copy")</f>
        <v>Summer Camp copy</v>
      </c>
    </row>
    <row r="255">
      <c r="A255" s="3" t="str">
        <f>IFERROR(__xludf.DUMMYFUNCTION("""COMPUTED_VALUE"""),"The washboard remblers(A)")</f>
        <v>The washboard remblers(A)</v>
      </c>
    </row>
    <row r="256">
      <c r="A256" s="3" t="str">
        <f>IFERROR(__xludf.DUMMYFUNCTION("""COMPUTED_VALUE"""),"Tennessee Two-Step(A)")</f>
        <v>Tennessee Two-Step(A)</v>
      </c>
    </row>
    <row r="257">
      <c r="A257" s="3" t="str">
        <f>IFERROR(__xludf.DUMMYFUNCTION("""COMPUTED_VALUE"""),"Break The Silence(B)(2)")</f>
        <v>Break The Silence(B)(2)</v>
      </c>
    </row>
    <row r="258">
      <c r="A258" s="3" t="str">
        <f>IFERROR(__xludf.DUMMYFUNCTION("""COMPUTED_VALUE"""),"Where To Run")</f>
        <v>Where To Run</v>
      </c>
    </row>
    <row r="259">
      <c r="A259" s="3" t="str">
        <f>IFERROR(__xludf.DUMMYFUNCTION("""COMPUTED_VALUE"""),"01_BGM Night Of Colours")</f>
        <v>01_BGM Night Of Colours</v>
      </c>
    </row>
    <row r="260">
      <c r="A260" s="3" t="str">
        <f>IFERROR(__xludf.DUMMYFUNCTION("""COMPUTED_VALUE"""),"01_Music Party Party(A)")</f>
        <v>01_Music Party Party(A)</v>
      </c>
    </row>
    <row r="261">
      <c r="A261" s="3" t="str">
        <f>IFERROR(__xludf.DUMMYFUNCTION("""COMPUTED_VALUE"""),"02_Music Funky Fiesta")</f>
        <v>02_Music Funky Fiesta</v>
      </c>
    </row>
    <row r="262">
      <c r="A262" s="3" t="str">
        <f>IFERROR(__xludf.DUMMYFUNCTION("""COMPUTED_VALUE"""),"Disco Groover")</f>
        <v>Disco Groover</v>
      </c>
    </row>
    <row r="263">
      <c r="A263" s="3" t="str">
        <f>IFERROR(__xludf.DUMMYFUNCTION("""COMPUTED_VALUE"""),"In It To Win It")</f>
        <v>In It To Win It</v>
      </c>
    </row>
    <row r="264">
      <c r="A264" s="3" t="str">
        <f>IFERROR(__xludf.DUMMYFUNCTION("""COMPUTED_VALUE"""),"Funk It Up")</f>
        <v>Funk It Up</v>
      </c>
    </row>
    <row r="265">
      <c r="A265" s="3" t="str">
        <f>IFERROR(__xludf.DUMMYFUNCTION("""COMPUTED_VALUE"""),"Happy As Larry")</f>
        <v>Happy As Larry</v>
      </c>
    </row>
    <row r="266">
      <c r="A266" s="3" t="str">
        <f>IFERROR(__xludf.DUMMYFUNCTION("""COMPUTED_VALUE"""),"Forward Looking(B)")</f>
        <v>Forward Looking(B)</v>
      </c>
    </row>
    <row r="267">
      <c r="A267" s="3" t="str">
        <f>IFERROR(__xludf.DUMMYFUNCTION("""COMPUTED_VALUE"""),"The Frat Pack(A)")</f>
        <v>The Frat Pack(A)</v>
      </c>
    </row>
    <row r="268">
      <c r="A268" s="3" t="str">
        <f>IFERROR(__xludf.DUMMYFUNCTION("""COMPUTED_VALUE"""),"Shifting Sands(A)")</f>
        <v>Shifting Sands(A)</v>
      </c>
    </row>
    <row r="269">
      <c r="A269" s="3" t="str">
        <f>IFERROR(__xludf.DUMMYFUNCTION("""COMPUTED_VALUE"""),"Summer Skies(A)")</f>
        <v>Summer Skies(A)</v>
      </c>
    </row>
    <row r="270">
      <c r="A270" s="3" t="str">
        <f>IFERROR(__xludf.DUMMYFUNCTION("""COMPUTED_VALUE"""),"Slapback")</f>
        <v>Slapback</v>
      </c>
    </row>
    <row r="271">
      <c r="A271" s="3" t="str">
        <f>IFERROR(__xludf.DUMMYFUNCTION("""COMPUTED_VALUE"""),"Go All Night(B)")</f>
        <v>Go All Night(B)</v>
      </c>
    </row>
    <row r="272">
      <c r="A272" s="3" t="str">
        <f>IFERROR(__xludf.DUMMYFUNCTION("""COMPUTED_VALUE"""),"Losing My Mind(B)")</f>
        <v>Losing My Mind(B)</v>
      </c>
    </row>
    <row r="273">
      <c r="A273" s="3" t="str">
        <f>IFERROR(__xludf.DUMMYFUNCTION("""COMPUTED_VALUE"""),"Con Cada Ola(A)(30)")</f>
        <v>Con Cada Ola(A)(30)</v>
      </c>
    </row>
    <row r="274">
      <c r="A274" s="3" t="str">
        <f>IFERROR(__xludf.DUMMYFUNCTION("""COMPUTED_VALUE"""),"Toma Mi Mano(A)(30)")</f>
        <v>Toma Mi Mano(A)(30)</v>
      </c>
    </row>
    <row r="275">
      <c r="A275" s="3" t="str">
        <f>IFERROR(__xludf.DUMMYFUNCTION("""COMPUTED_VALUE"""),"On Whom You Gaze(B)")</f>
        <v>On Whom You Gaze(B)</v>
      </c>
    </row>
    <row r="276">
      <c r="A276" s="3" t="str">
        <f>IFERROR(__xludf.DUMMYFUNCTION("""COMPUTED_VALUE"""),"Unlikely Spy(B)")</f>
        <v>Unlikely Spy(B)</v>
      </c>
    </row>
    <row r="277">
      <c r="A277" s="3" t="str">
        <f>IFERROR(__xludf.DUMMYFUNCTION("""COMPUTED_VALUE"""),"Children Of The Sun(A)")</f>
        <v>Children Of The Sun(A)</v>
      </c>
    </row>
    <row r="278">
      <c r="A278" s="3" t="str">
        <f>IFERROR(__xludf.DUMMYFUNCTION("""COMPUTED_VALUE"""),"Limitless(B)")</f>
        <v>Limitless(B)</v>
      </c>
    </row>
    <row r="279">
      <c r="A279" s="3" t="str">
        <f>IFERROR(__xludf.DUMMYFUNCTION("""COMPUTED_VALUE"""),"Wildest Moment(A)")</f>
        <v>Wildest Moment(A)</v>
      </c>
    </row>
    <row r="280">
      <c r="A280" s="3" t="str">
        <f>IFERROR(__xludf.DUMMYFUNCTION("""COMPUTED_VALUE"""),"Elation(A)")</f>
        <v>Elation(A)</v>
      </c>
    </row>
    <row r="281">
      <c r="A281" s="3" t="str">
        <f>IFERROR(__xludf.DUMMYFUNCTION("""COMPUTED_VALUE"""),"Technicolor(A)")</f>
        <v>Technicolor(A)</v>
      </c>
    </row>
    <row r="282">
      <c r="A282" s="3" t="str">
        <f>IFERROR(__xludf.DUMMYFUNCTION("""COMPUTED_VALUE"""),"Highball(B)")</f>
        <v>Highball(B)</v>
      </c>
    </row>
    <row r="283">
      <c r="A283" s="3" t="str">
        <f>IFERROR(__xludf.DUMMYFUNCTION("""COMPUTED_VALUE"""),"Lazy Daze(A)")</f>
        <v>Lazy Daze(A)</v>
      </c>
    </row>
    <row r="284">
      <c r="A284" s="3" t="str">
        <f>IFERROR(__xludf.DUMMYFUNCTION("""COMPUTED_VALUE"""),"Riviera(A)")</f>
        <v>Riviera(A)</v>
      </c>
    </row>
    <row r="285">
      <c r="A285" s="3" t="str">
        <f>IFERROR(__xludf.DUMMYFUNCTION("""COMPUTED_VALUE"""),"Sea Breeze(A)")</f>
        <v>Sea Breeze(A)</v>
      </c>
    </row>
    <row r="286">
      <c r="A286" s="3" t="str">
        <f>IFERROR(__xludf.DUMMYFUNCTION("""COMPUTED_VALUE"""),"Save The World(B)")</f>
        <v>Save The World(B)</v>
      </c>
    </row>
    <row r="287">
      <c r="A287" s="3" t="str">
        <f>IFERROR(__xludf.DUMMYFUNCTION("""COMPUTED_VALUE"""),"Up There(B)")</f>
        <v>Up There(B)</v>
      </c>
    </row>
    <row r="288">
      <c r="A288" s="3" t="str">
        <f>IFERROR(__xludf.DUMMYFUNCTION("""COMPUTED_VALUE"""),"Chasing Butterflies(B)")</f>
        <v>Chasing Butterflies(B)</v>
      </c>
    </row>
    <row r="289">
      <c r="A289" s="3" t="str">
        <f>IFERROR(__xludf.DUMMYFUNCTION("""COMPUTED_VALUE"""),"Ride On Out")</f>
        <v>Ride On Out</v>
      </c>
    </row>
    <row r="290">
      <c r="A290" s="3" t="str">
        <f>IFERROR(__xludf.DUMMYFUNCTION("""COMPUTED_VALUE"""),"To The Coast(B)")</f>
        <v>To The Coast(B)</v>
      </c>
    </row>
    <row r="291">
      <c r="A291" s="3" t="str">
        <f>IFERROR(__xludf.DUMMYFUNCTION("""COMPUTED_VALUE"""),"The Way To Zuma(A)")</f>
        <v>The Way To Zuma(A)</v>
      </c>
    </row>
    <row r="292">
      <c r="A292" s="3" t="str">
        <f>IFERROR(__xludf.DUMMYFUNCTION("""COMPUTED_VALUE"""),"Life Begins With You(A)")</f>
        <v>Life Begins With You(A)</v>
      </c>
    </row>
    <row r="293">
      <c r="A293" s="3" t="str">
        <f>IFERROR(__xludf.DUMMYFUNCTION("""COMPUTED_VALUE"""),"Thank God Its Summertime(A)")</f>
        <v>Thank God Its Summertime(A)</v>
      </c>
    </row>
    <row r="294">
      <c r="A294" s="3" t="str">
        <f>IFERROR(__xludf.DUMMYFUNCTION("""COMPUTED_VALUE"""),"Get In(A)")</f>
        <v>Get In(A)</v>
      </c>
    </row>
    <row r="295">
      <c r="A295" s="3" t="str">
        <f>IFERROR(__xludf.DUMMYFUNCTION("""COMPUTED_VALUE"""),"Bringing Country To Paradise(A)")</f>
        <v>Bringing Country To Paradise(A)</v>
      </c>
    </row>
    <row r="296">
      <c r="A296" s="3" t="str">
        <f>IFERROR(__xludf.DUMMYFUNCTION("""COMPUTED_VALUE"""),"Feedback Attack(A)")</f>
        <v>Feedback Attack(A)</v>
      </c>
    </row>
    <row r="297">
      <c r="A297" s="3" t="str">
        <f>IFERROR(__xludf.DUMMYFUNCTION("""COMPUTED_VALUE"""),"Hit The Highway(A)")</f>
        <v>Hit The Highway(A)</v>
      </c>
    </row>
    <row r="298">
      <c r="A298" s="3" t="str">
        <f>IFERROR(__xludf.DUMMYFUNCTION("""COMPUTED_VALUE"""),"No Brainer(A)")</f>
        <v>No Brainer(A)</v>
      </c>
    </row>
    <row r="299">
      <c r="A299" s="3" t="str">
        <f>IFERROR(__xludf.DUMMYFUNCTION("""COMPUTED_VALUE"""),"Extreme Machine(A)")</f>
        <v>Extreme Machine(A)</v>
      </c>
    </row>
    <row r="300">
      <c r="A300" s="3" t="str">
        <f>IFERROR(__xludf.DUMMYFUNCTION("""COMPUTED_VALUE"""),"Waiting To Explode(A)")</f>
        <v>Waiting To Explode(A)</v>
      </c>
    </row>
    <row r="301">
      <c r="A301" s="3" t="str">
        <f>IFERROR(__xludf.DUMMYFUNCTION("""COMPUTED_VALUE"""),"BOHO Jangle(A)")</f>
        <v>BOHO Jangle(A)</v>
      </c>
    </row>
    <row r="302">
      <c r="A302" s="3" t="str">
        <f>IFERROR(__xludf.DUMMYFUNCTION("""COMPUTED_VALUE"""),"Sunshine Stomp(2)")</f>
        <v>Sunshine Stomp(2)</v>
      </c>
    </row>
    <row r="303">
      <c r="A303" s="3" t="str">
        <f>IFERROR(__xludf.DUMMYFUNCTION("""COMPUTED_VALUE"""),"Rum Punch(2)")</f>
        <v>Rum Punch(2)</v>
      </c>
    </row>
    <row r="304">
      <c r="A304" s="3" t="str">
        <f>IFERROR(__xludf.DUMMYFUNCTION("""COMPUTED_VALUE"""),"Califonia Dream (b)")</f>
        <v>Califonia Dream (b)</v>
      </c>
    </row>
    <row r="305">
      <c r="A305" s="3" t="str">
        <f>IFERROR(__xludf.DUMMYFUNCTION("""COMPUTED_VALUE"""),"Rising To The Challenge(B)")</f>
        <v>Rising To The Challenge(B)</v>
      </c>
    </row>
    <row r="306">
      <c r="A306" s="3" t="str">
        <f>IFERROR(__xludf.DUMMYFUNCTION("""COMPUTED_VALUE"""),"Paradise Cove (b)")</f>
        <v>Paradise Cove (b)</v>
      </c>
    </row>
    <row r="307">
      <c r="A307" s="3" t="str">
        <f>IFERROR(__xludf.DUMMYFUNCTION("""COMPUTED_VALUE"""),"Disko(B)")</f>
        <v>Disko(B)</v>
      </c>
    </row>
    <row r="308">
      <c r="A308" s="3" t="str">
        <f>IFERROR(__xludf.DUMMYFUNCTION("""COMPUTED_VALUE"""),"Tech-High(A)")</f>
        <v>Tech-High(A)</v>
      </c>
    </row>
    <row r="309">
      <c r="A309" s="3" t="str">
        <f>IFERROR(__xludf.DUMMYFUNCTION("""COMPUTED_VALUE"""),"Party Don't Stop(B)")</f>
        <v>Party Don't Stop(B)</v>
      </c>
    </row>
    <row r="310">
      <c r="A310" s="3" t="str">
        <f>IFERROR(__xludf.DUMMYFUNCTION("""COMPUTED_VALUE"""),"On The Boulevard(A)")</f>
        <v>On The Boulevard(A)</v>
      </c>
    </row>
    <row r="311">
      <c r="A311" s="3" t="str">
        <f>IFERROR(__xludf.DUMMYFUNCTION("""COMPUTED_VALUE"""),"Good Time Girl")</f>
        <v>Good Time Girl</v>
      </c>
    </row>
    <row r="312">
      <c r="A312" s="3" t="str">
        <f>IFERROR(__xludf.DUMMYFUNCTION("""COMPUTED_VALUE"""),"It's Showtime(2)")</f>
        <v>It's Showtime(2)</v>
      </c>
    </row>
    <row r="313">
      <c r="A313" s="3" t="str">
        <f>IFERROR(__xludf.DUMMYFUNCTION("""COMPUTED_VALUE"""),"5TH Avenue")</f>
        <v>5TH Avenue</v>
      </c>
    </row>
    <row r="314">
      <c r="A314" s="3" t="str">
        <f>IFERROR(__xludf.DUMMYFUNCTION("""COMPUTED_VALUE"""),"Apres Ski")</f>
        <v>Apres Ski</v>
      </c>
    </row>
    <row r="315">
      <c r="A315" s="3" t="str">
        <f>IFERROR(__xludf.DUMMYFUNCTION("""COMPUTED_VALUE"""),"Latin Fire")</f>
        <v>Latin Fire</v>
      </c>
    </row>
    <row r="316">
      <c r="A316" s="3" t="str">
        <f>IFERROR(__xludf.DUMMYFUNCTION("""COMPUTED_VALUE"""),"A Latin Touch")</f>
        <v>A Latin Touch</v>
      </c>
    </row>
    <row r="317">
      <c r="A317" s="3" t="str">
        <f>IFERROR(__xludf.DUMMYFUNCTION("""COMPUTED_VALUE"""),"Nsert KING'S_CROSS_(B)")</f>
        <v>Nsert KING'S_CROSS_(B)</v>
      </c>
    </row>
    <row r="318">
      <c r="A318" s="3" t="str">
        <f>IFERROR(__xludf.DUMMYFUNCTION("""COMPUTED_VALUE"""),"Move It (B)")</f>
        <v>Move It (B)</v>
      </c>
    </row>
    <row r="319">
      <c r="A319" s="3" t="str">
        <f>IFERROR(__xludf.DUMMYFUNCTION("""COMPUTED_VALUE"""),"Torture")</f>
        <v>Torture</v>
      </c>
    </row>
    <row r="320">
      <c r="A320" s="3" t="str">
        <f>IFERROR(__xludf.DUMMYFUNCTION("""COMPUTED_VALUE"""),"WORK OUT")</f>
        <v>WORK OUT</v>
      </c>
    </row>
    <row r="321">
      <c r="A321" s="3" t="str">
        <f>IFERROR(__xludf.DUMMYFUNCTION("""COMPUTED_VALUE"""),"Rhythm Of Life(B)")</f>
        <v>Rhythm Of Life(B)</v>
      </c>
    </row>
    <row r="322">
      <c r="A322" s="3" t="str">
        <f>IFERROR(__xludf.DUMMYFUNCTION("""COMPUTED_VALUE"""),"Brauty Factor(B).wav")</f>
        <v>Brauty Factor(B).wav</v>
      </c>
    </row>
    <row r="323">
      <c r="A323" s="3" t="str">
        <f>IFERROR(__xludf.DUMMYFUNCTION("""COMPUTED_VALUE""")," Wrap Your Arms(B).wav")</f>
        <v> Wrap Your Arms(B).wav</v>
      </c>
    </row>
    <row r="324">
      <c r="A324" s="3" t="str">
        <f>IFERROR(__xludf.DUMMYFUNCTION("""COMPUTED_VALUE"""),"01_Music Persian Moons(A).wav")</f>
        <v>01_Music Persian Moons(A).wav</v>
      </c>
    </row>
    <row r="325">
      <c r="A325" s="3" t="str">
        <f>IFERROR(__xludf.DUMMYFUNCTION("""COMPUTED_VALUE"""),"Party Party(A).wav")</f>
        <v>Party Party(A).wav</v>
      </c>
    </row>
    <row r="326">
      <c r="A326" s="3" t="str">
        <f>IFERROR(__xludf.DUMMYFUNCTION("""COMPUTED_VALUE"""),"Funky Fiesta.wav")</f>
        <v>Funky Fiesta.wav</v>
      </c>
    </row>
    <row r="327">
      <c r="A327" s="3" t="str">
        <f>IFERROR(__xludf.DUMMYFUNCTION("""COMPUTED_VALUE"""),"Night Of Colours.wav")</f>
        <v>Night Of Colours.wav</v>
      </c>
    </row>
    <row r="328">
      <c r="A328" s="3" t="str">
        <f>IFERROR(__xludf.DUMMYFUNCTION("""COMPUTED_VALUE"""),"Isotope (A).wav")</f>
        <v>Isotope (A).wav</v>
      </c>
    </row>
    <row r="329">
      <c r="A329" s="3" t="str">
        <f>IFERROR(__xludf.DUMMYFUNCTION("""COMPUTED_VALUE"""),"Serpentine (A).wav")</f>
        <v>Serpentine (A).wav</v>
      </c>
    </row>
    <row r="330">
      <c r="A330" s="3" t="str">
        <f>IFERROR(__xludf.DUMMYFUNCTION("""COMPUTED_VALUE"""),"Living on the Edge (a).wav")</f>
        <v>Living on the Edge (a).wav</v>
      </c>
    </row>
    <row r="331">
      <c r="A331" s="3" t="str">
        <f>IFERROR(__xludf.DUMMYFUNCTION("""COMPUTED_VALUE"""),"The Curve (B).wav")</f>
        <v>The Curve (B).wav</v>
      </c>
    </row>
    <row r="332">
      <c r="A332" s="3" t="str">
        <f>IFERROR(__xludf.DUMMYFUNCTION("""COMPUTED_VALUE"""),"Race to the top(B).wav")</f>
        <v>Race to the top(B).wav</v>
      </c>
    </row>
    <row r="333">
      <c r="A333" s="3" t="str">
        <f>IFERROR(__xludf.DUMMYFUNCTION("""COMPUTED_VALUE"""),"Walk on by (b).wav")</f>
        <v>Walk on by (b).wav</v>
      </c>
    </row>
    <row r="334">
      <c r="A334" s="3" t="str">
        <f>IFERROR(__xludf.DUMMYFUNCTION("""COMPUTED_VALUE"""),"In Between(B).wav")</f>
        <v>In Between(B).wav</v>
      </c>
    </row>
    <row r="335">
      <c r="A335" s="3" t="str">
        <f>IFERROR(__xludf.DUMMYFUNCTION("""COMPUTED_VALUE"""),"Party Freak(A).wav")</f>
        <v>Party Freak(A).wav</v>
      </c>
    </row>
    <row r="336">
      <c r="A336" s="3" t="str">
        <f>IFERROR(__xludf.DUMMYFUNCTION("""COMPUTED_VALUE"""),"Heavy Cuty (A).wav")</f>
        <v>Heavy Cuty (A).wav</v>
      </c>
    </row>
    <row r="337">
      <c r="A337" s="3" t="str">
        <f>IFERROR(__xludf.DUMMYFUNCTION("""COMPUTED_VALUE"""),"Genration excess(A).wav")</f>
        <v>Genration excess(A).wav</v>
      </c>
    </row>
    <row r="338">
      <c r="A338" s="3" t="str">
        <f>IFERROR(__xludf.DUMMYFUNCTION("""COMPUTED_VALUE"""),"Neon Ecstasy(A).wav")</f>
        <v>Neon Ecstasy(A).wav</v>
      </c>
    </row>
    <row r="339">
      <c r="A339" s="3" t="str">
        <f>IFERROR(__xludf.DUMMYFUNCTION("""COMPUTED_VALUE"""),"Space Rave(A).wav")</f>
        <v>Space Rave(A).wav</v>
      </c>
    </row>
    <row r="340">
      <c r="A340" s="3" t="str">
        <f>IFERROR(__xludf.DUMMYFUNCTION("""COMPUTED_VALUE"""),"One Kiss Away(B).wav")</f>
        <v>One Kiss Away(B).wav</v>
      </c>
    </row>
    <row r="341">
      <c r="A341" s="3" t="str">
        <f>IFERROR(__xludf.DUMMYFUNCTION("""COMPUTED_VALUE"""),"Stars At Night(B).wav")</f>
        <v>Stars At Night(B).wav</v>
      </c>
    </row>
    <row r="342">
      <c r="A342" s="3" t="str">
        <f>IFERROR(__xludf.DUMMYFUNCTION("""COMPUTED_VALUE"""),"My Time To Shine(B).wav")</f>
        <v>My Time To Shine(B).wav</v>
      </c>
    </row>
    <row r="343">
      <c r="A343" s="3" t="str">
        <f>IFERROR(__xludf.DUMMYFUNCTION("""COMPUTED_VALUE"""),"Burn Out Bright(B).wav")</f>
        <v>Burn Out Bright(B).wav</v>
      </c>
    </row>
    <row r="344">
      <c r="A344" s="3" t="str">
        <f>IFERROR(__xludf.DUMMYFUNCTION("""COMPUTED_VALUE"""),"Lighten Up Your Day(A).wav")</f>
        <v>Lighten Up Your Day(A).wav</v>
      </c>
    </row>
    <row r="345">
      <c r="A345" s="3" t="str">
        <f>IFERROR(__xludf.DUMMYFUNCTION("""COMPUTED_VALUE"""),"Lightning Strikes")</f>
        <v>Lightning Strikes</v>
      </c>
    </row>
    <row r="346">
      <c r="A346" s="3" t="str">
        <f>IFERROR(__xludf.DUMMYFUNCTION("""COMPUTED_VALUE"""),"Ash The Rats(Hot)")</f>
        <v>Ash The Rats(Hot)</v>
      </c>
    </row>
    <row r="347">
      <c r="A347" s="3" t="str">
        <f>IFERROR(__xludf.DUMMYFUNCTION("""COMPUTED_VALUE"""),"Diamonds In Moonlight(Cool)")</f>
        <v>Diamonds In Moonlight(Cool)</v>
      </c>
    </row>
    <row r="348">
      <c r="A348" s="3" t="str">
        <f>IFERROR(__xludf.DUMMYFUNCTION("""COMPUTED_VALUE"""),"You And Me(A)")</f>
        <v>You And Me(A)</v>
      </c>
    </row>
    <row r="349">
      <c r="A349" s="3" t="str">
        <f>IFERROR(__xludf.DUMMYFUNCTION("""COMPUTED_VALUE"""),"Children Of The Sun(B)")</f>
        <v>Children Of The Sun(B)</v>
      </c>
    </row>
    <row r="350">
      <c r="A350" s="3" t="str">
        <f>IFERROR(__xludf.DUMMYFUNCTION("""COMPUTED_VALUE"""),"Moonshine(A)")</f>
        <v>Moonshine(A)</v>
      </c>
    </row>
    <row r="351">
      <c r="A351" s="3" t="str">
        <f>IFERROR(__xludf.DUMMYFUNCTION("""COMPUTED_VALUE"""),"Break The Silence(B)")</f>
        <v>Break The Silence(B)</v>
      </c>
    </row>
    <row r="352">
      <c r="A352" s="3" t="str">
        <f>IFERROR(__xludf.DUMMYFUNCTION("""COMPUTED_VALUE"""),"The Way To Zuma(B)")</f>
        <v>The Way To Zuma(B)</v>
      </c>
    </row>
    <row r="353">
      <c r="A353" s="3" t="str">
        <f>IFERROR(__xludf.DUMMYFUNCTION("""COMPUTED_VALUE"""),"HERE_(B)")</f>
        <v>HERE_(B)</v>
      </c>
    </row>
    <row r="354">
      <c r="A354" s="3" t="str">
        <f>IFERROR(__xludf.DUMMYFUNCTION("""COMPUTED_VALUE"""),"FEEL_SO_HAPPY_(B)")</f>
        <v>FEEL_SO_HAPPY_(B)</v>
      </c>
    </row>
    <row r="355">
      <c r="A355" s="3" t="str">
        <f>IFERROR(__xludf.DUMMYFUNCTION("""COMPUTED_VALUE"""),"Out Of The Chute(B)")</f>
        <v>Out Of The Chute(B)</v>
      </c>
    </row>
    <row r="356">
      <c r="A356" s="3" t="str">
        <f>IFERROR(__xludf.DUMMYFUNCTION("""COMPUTED_VALUE"""),"Shine As Bright As You(C)")</f>
        <v>Shine As Bright As You(C)</v>
      </c>
    </row>
    <row r="357">
      <c r="A357" s="3" t="str">
        <f>IFERROR(__xludf.DUMMYFUNCTION("""COMPUTED_VALUE"""),"Love What Youre Wearing(A)")</f>
        <v>Love What Youre Wearing(A)</v>
      </c>
    </row>
    <row r="358">
      <c r="A358" s="3" t="str">
        <f>IFERROR(__xludf.DUMMYFUNCTION("""COMPUTED_VALUE"""),"Break The Silence(A)")</f>
        <v>Break The Silence(A)</v>
      </c>
    </row>
    <row r="359">
      <c r="A359" s="3" t="str">
        <f>IFERROR(__xludf.DUMMYFUNCTION("""COMPUTED_VALUE"""),"Happenstance(B)")</f>
        <v>Happenstance(B)</v>
      </c>
    </row>
    <row r="360">
      <c r="A360" s="3" t="str">
        <f>IFERROR(__xludf.DUMMYFUNCTION("""COMPUTED_VALUE"""),"It's A Beautiful Day(B)")</f>
        <v>It's A Beautiful Day(B)</v>
      </c>
    </row>
    <row r="361">
      <c r="A361" s="3" t="str">
        <f>IFERROR(__xludf.DUMMYFUNCTION("""COMPUTED_VALUE"""),"I Think I Like You(A)")</f>
        <v>I Think I Like You(A)</v>
      </c>
    </row>
    <row r="362">
      <c r="A362" s="3" t="str">
        <f>IFERROR(__xludf.DUMMYFUNCTION("""COMPUTED_VALUE"""),"Can't Wait To Be There(B)")</f>
        <v>Can't Wait To Be There(B)</v>
      </c>
    </row>
    <row r="363">
      <c r="A363" s="3" t="str">
        <f>IFERROR(__xludf.DUMMYFUNCTION("""COMPUTED_VALUE"""),"Jewel Of India(B)")</f>
        <v>Jewel Of India(B)</v>
      </c>
    </row>
    <row r="364">
      <c r="A364" s="3" t="str">
        <f>IFERROR(__xludf.DUMMYFUNCTION("""COMPUTED_VALUE"""),"Fountain Of Life(B)")</f>
        <v>Fountain Of Life(B)</v>
      </c>
    </row>
    <row r="365">
      <c r="A365" s="3" t="str">
        <f>IFERROR(__xludf.DUMMYFUNCTION("""COMPUTED_VALUE"""),"Mists Of Borobodur(A)")</f>
        <v>Mists Of Borobodur(A)</v>
      </c>
    </row>
    <row r="366">
      <c r="A366" s="3" t="str">
        <f>IFERROR(__xludf.DUMMYFUNCTION("""COMPUTED_VALUE"""),"Happy Faces")</f>
        <v>Happy Faces</v>
      </c>
    </row>
    <row r="367">
      <c r="A367" s="3" t="str">
        <f>IFERROR(__xludf.DUMMYFUNCTION("""COMPUTED_VALUE"""),"Ghost Hunters(A)")</f>
        <v>Ghost Hunters(A)</v>
      </c>
    </row>
    <row r="368">
      <c r="A368" s="3" t="str">
        <f>IFERROR(__xludf.DUMMYFUNCTION("""COMPUTED_VALUE"""),"Second Sight(A)")</f>
        <v>Second Sight(A)</v>
      </c>
    </row>
    <row r="369">
      <c r="A369" s="3" t="str">
        <f>IFERROR(__xludf.DUMMYFUNCTION("""COMPUTED_VALUE"""),"Style Guide(A)")</f>
        <v>Style Guide(A)</v>
      </c>
    </row>
    <row r="370">
      <c r="A370" s="3" t="str">
        <f>IFERROR(__xludf.DUMMYFUNCTION("""COMPUTED_VALUE"""),"Time To Dream(A)")</f>
        <v>Time To Dream(A)</v>
      </c>
    </row>
    <row r="371">
      <c r="A371" s="3" t="str">
        <f>IFERROR(__xludf.DUMMYFUNCTION("""COMPUTED_VALUE"""),"Wake-Up Call(A)")</f>
        <v>Wake-Up Call(A)</v>
      </c>
    </row>
    <row r="372">
      <c r="A372" s="3" t="str">
        <f>IFERROR(__xludf.DUMMYFUNCTION("""COMPUTED_VALUE"""),"Nice Day Out(A)")</f>
        <v>Nice Day Out(A)</v>
      </c>
    </row>
    <row r="373">
      <c r="A373" s="3" t="str">
        <f>IFERROR(__xludf.DUMMYFUNCTION("""COMPUTED_VALUE"""),"Jumping(A)")</f>
        <v>Jumping(A)</v>
      </c>
    </row>
    <row r="374">
      <c r="A374" s="3" t="str">
        <f>IFERROR(__xludf.DUMMYFUNCTION("""COMPUTED_VALUE"""),"Feeling Right(A)")</f>
        <v>Feeling Right(A)</v>
      </c>
    </row>
    <row r="375">
      <c r="A375" s="3" t="str">
        <f>IFERROR(__xludf.DUMMYFUNCTION("""COMPUTED_VALUE"""),"Loose Ends(A)")</f>
        <v>Loose Ends(A)</v>
      </c>
    </row>
    <row r="376">
      <c r="A376" s="3" t="str">
        <f>IFERROR(__xludf.DUMMYFUNCTION("""COMPUTED_VALUE"""),"The Happy Whistler")</f>
        <v>The Happy Whistler</v>
      </c>
    </row>
    <row r="377">
      <c r="A377" s="3" t="str">
        <f>IFERROR(__xludf.DUMMYFUNCTION("""COMPUTED_VALUE"""),"Keeping Busy")</f>
        <v>Keeping Busy</v>
      </c>
    </row>
    <row r="378">
      <c r="A378" s="3" t="str">
        <f>IFERROR(__xludf.DUMMYFUNCTION("""COMPUTED_VALUE"""),"Sunny Stroller")</f>
        <v>Sunny Stroller</v>
      </c>
    </row>
    <row r="379">
      <c r="A379" s="3" t="str">
        <f>IFERROR(__xludf.DUMMYFUNCTION("""COMPUTED_VALUE"""),"Little Miss Cheeky")</f>
        <v>Little Miss Cheeky</v>
      </c>
    </row>
    <row r="380">
      <c r="A380" s="3" t="str">
        <f>IFERROR(__xludf.DUMMYFUNCTION("""COMPUTED_VALUE"""),"When I Think Of You(D)")</f>
        <v>When I Think Of You(D)</v>
      </c>
    </row>
    <row r="381">
      <c r="A381" s="3" t="str">
        <f>IFERROR(__xludf.DUMMYFUNCTION("""COMPUTED_VALUE"""),"Yes Yes(C)")</f>
        <v>Yes Yes(C)</v>
      </c>
    </row>
    <row r="382">
      <c r="A382" s="3" t="str">
        <f>IFERROR(__xludf.DUMMYFUNCTION("""COMPUTED_VALUE"""),"My Time To Shine(B)")</f>
        <v>My Time To Shine(B)</v>
      </c>
    </row>
    <row r="383">
      <c r="A383" s="3" t="str">
        <f>IFERROR(__xludf.DUMMYFUNCTION("""COMPUTED_VALUE"""),"Forever And Ever(B)")</f>
        <v>Forever And Ever(B)</v>
      </c>
    </row>
    <row r="384">
      <c r="A384" s="3" t="str">
        <f>IFERROR(__xludf.DUMMYFUNCTION("""COMPUTED_VALUE"""),"Pretty In Love(C)")</f>
        <v>Pretty In Love(C)</v>
      </c>
    </row>
    <row r="385">
      <c r="A385" s="3" t="str">
        <f>IFERROR(__xludf.DUMMYFUNCTION("""COMPUTED_VALUE"""),"Summer Runner(B)")</f>
        <v>Summer Runner(B)</v>
      </c>
    </row>
    <row r="386">
      <c r="A386" s="3" t="str">
        <f>IFERROR(__xludf.DUMMYFUNCTION("""COMPUTED_VALUE"""),"The Best Things(C)")</f>
        <v>The Best Things(C)</v>
      </c>
    </row>
    <row r="387">
      <c r="A387" s="3" t="str">
        <f>IFERROR(__xludf.DUMMYFUNCTION("""COMPUTED_VALUE"""),"I Think I Like You(B)")</f>
        <v>I Think I Like You(B)</v>
      </c>
    </row>
    <row r="388">
      <c r="A388" s="3" t="str">
        <f>IFERROR(__xludf.DUMMYFUNCTION("""COMPUTED_VALUE"""),"Feeling Tropical(C)")</f>
        <v>Feeling Tropical(C)</v>
      </c>
    </row>
    <row r="389">
      <c r="A389" s="3" t="str">
        <f>IFERROR(__xludf.DUMMYFUNCTION("""COMPUTED_VALUE"""),"Stranger In Your Land(C)")</f>
        <v>Stranger In Your Land(C)</v>
      </c>
    </row>
    <row r="390">
      <c r="A390" s="3" t="str">
        <f>IFERROR(__xludf.DUMMYFUNCTION("""COMPUTED_VALUE"""),"You And Me Tonight(A)")</f>
        <v>You And Me Tonight(A)</v>
      </c>
    </row>
    <row r="391">
      <c r="A391" s="3" t="str">
        <f>IFERROR(__xludf.DUMMYFUNCTION("""COMPUTED_VALUE"""),"Can't Stop Loving You(A)")</f>
        <v>Can't Stop Loving You(A)</v>
      </c>
    </row>
    <row r="392">
      <c r="A392" s="3" t="str">
        <f>IFERROR(__xludf.DUMMYFUNCTION("""COMPUTED_VALUE"""),"Big Weekender(C)")</f>
        <v>Big Weekender(C)</v>
      </c>
    </row>
    <row r="393">
      <c r="A393" s="3" t="str">
        <f>IFERROR(__xludf.DUMMYFUNCTION("""COMPUTED_VALUE"""),"Magnetised(B)")</f>
        <v>Magnetised(B)</v>
      </c>
    </row>
    <row r="394">
      <c r="A394" s="3" t="str">
        <f>IFERROR(__xludf.DUMMYFUNCTION("""COMPUTED_VALUE"""),"Go All Night(C)")</f>
        <v>Go All Night(C)</v>
      </c>
    </row>
    <row r="395">
      <c r="A395" s="3" t="str">
        <f>IFERROR(__xludf.DUMMYFUNCTION("""COMPUTED_VALUE"""),"I'LL Be With You(B)")</f>
        <v>I'LL Be With You(B)</v>
      </c>
    </row>
    <row r="396">
      <c r="A396" s="3" t="str">
        <f>IFERROR(__xludf.DUMMYFUNCTION("""COMPUTED_VALUE"""),"Home Is You And Me(B)")</f>
        <v>Home Is You And Me(B)</v>
      </c>
    </row>
    <row r="397">
      <c r="A397" s="3" t="str">
        <f>IFERROR(__xludf.DUMMYFUNCTION("""COMPUTED_VALUE"""),"When We Are Happy(B)")</f>
        <v>When We Are Happy(B)</v>
      </c>
    </row>
    <row r="398">
      <c r="A398" s="3" t="str">
        <f>IFERROR(__xludf.DUMMYFUNCTION("""COMPUTED_VALUE"""),"3 Minuten Sommer(A)")</f>
        <v>3 Minuten Sommer(A)</v>
      </c>
    </row>
    <row r="399">
      <c r="A399" s="3" t="str">
        <f>IFERROR(__xludf.DUMMYFUNCTION("""COMPUTED_VALUE"""),"Das Beste(B)")</f>
        <v>Das Beste(B)</v>
      </c>
    </row>
    <row r="400">
      <c r="A400" s="3" t="str">
        <f>IFERROR(__xludf.DUMMYFUNCTION("""COMPUTED_VALUE"""),"Die Geilste Nacht Des Lebens(A)")</f>
        <v>Die Geilste Nacht Des Lebens(A)</v>
      </c>
    </row>
    <row r="401">
      <c r="A401" s="3" t="str">
        <f>IFERROR(__xludf.DUMMYFUNCTION("""COMPUTED_VALUE"""),"Ready To Fly(A)")</f>
        <v>Ready To Fly(A)</v>
      </c>
    </row>
    <row r="402">
      <c r="A402" s="3" t="str">
        <f>IFERROR(__xludf.DUMMYFUNCTION("""COMPUTED_VALUE"""),"Clearer_2(B)")</f>
        <v>Clearer_2(B)</v>
      </c>
    </row>
    <row r="403">
      <c r="A403" s="3" t="str">
        <f>IFERROR(__xludf.DUMMYFUNCTION("""COMPUTED_VALUE"""),"Sunshine Morning (A)")</f>
        <v>Sunshine Morning (A)</v>
      </c>
    </row>
    <row r="404">
      <c r="A404" s="3" t="str">
        <f>IFERROR(__xludf.DUMMYFUNCTION("""COMPUTED_VALUE"""),"Lucks On Side(A)")</f>
        <v>Lucks On Side(A)</v>
      </c>
    </row>
    <row r="405">
      <c r="A405" s="3" t="str">
        <f>IFERROR(__xludf.DUMMYFUNCTION("""COMPUTED_VALUE"""),"Siren Callin(B)(30)")</f>
        <v>Siren Callin(B)(30)</v>
      </c>
    </row>
    <row r="406">
      <c r="A406" s="3" t="str">
        <f>IFERROR(__xludf.DUMMYFUNCTION("""COMPUTED_VALUE"""),"Tennessee Two-Step(B)")</f>
        <v>Tennessee Two-Step(B)</v>
      </c>
    </row>
    <row r="407">
      <c r="A407" s="3" t="str">
        <f>IFERROR(__xludf.DUMMYFUNCTION("""COMPUTED_VALUE"""),"Drink_n' Dance(A)")</f>
        <v>Drink_n' Dance(A)</v>
      </c>
    </row>
    <row r="408">
      <c r="A408" s="3" t="str">
        <f>IFERROR(__xludf.DUMMYFUNCTION("""COMPUTED_VALUE"""),"Riverboat Song")</f>
        <v>Riverboat Song</v>
      </c>
    </row>
    <row r="409">
      <c r="A409" s="3" t="str">
        <f>IFERROR(__xludf.DUMMYFUNCTION("""COMPUTED_VALUE"""),"Rolling Hills")</f>
        <v>Rolling Hills</v>
      </c>
    </row>
    <row r="410">
      <c r="A410" s="3" t="str">
        <f>IFERROR(__xludf.DUMMYFUNCTION("""COMPUTED_VALUE"""),"Living Plus(A)(2)")</f>
        <v>Living Plus(A)(2)</v>
      </c>
    </row>
    <row r="411">
      <c r="A411" s="3" t="str">
        <f>IFERROR(__xludf.DUMMYFUNCTION("""COMPUTED_VALUE"""),"Heavenly(A)(2)")</f>
        <v>Heavenly(A)(2)</v>
      </c>
    </row>
    <row r="412">
      <c r="A412" s="3" t="str">
        <f>IFERROR(__xludf.DUMMYFUNCTION("""COMPUTED_VALUE"""),"Feeling Free(60)")</f>
        <v>Feeling Free(60)</v>
      </c>
    </row>
    <row r="413">
      <c r="A413" s="3" t="str">
        <f>IFERROR(__xludf.DUMMYFUNCTION("""COMPUTED_VALUE"""),"Stargazer(A) 2")</f>
        <v>Stargazer(A) 2</v>
      </c>
    </row>
    <row r="414">
      <c r="A414" s="3" t="str">
        <f>IFERROR(__xludf.DUMMYFUNCTION("""COMPUTED_VALUE"""),"RIDING_THE_RAILROAD_(B)")</f>
        <v>RIDING_THE_RAILROAD_(B)</v>
      </c>
    </row>
    <row r="415">
      <c r="A415" s="3" t="str">
        <f>IFERROR(__xludf.DUMMYFUNCTION("""COMPUTED_VALUE"""),"TRAVELLING EASY b(B)")</f>
        <v>TRAVELLING EASY b(B)</v>
      </c>
    </row>
    <row r="416">
      <c r="A416" s="3" t="str">
        <f>IFERROR(__xludf.DUMMYFUNCTION("""COMPUTED_VALUE"""),"Bright New Day (b)")</f>
        <v>Bright New Day (b)</v>
      </c>
    </row>
    <row r="417">
      <c r="A417" s="3" t="str">
        <f>IFERROR(__xludf.DUMMYFUNCTION("""COMPUTED_VALUE"""),"Time to dream (C)")</f>
        <v>Time to dream (C)</v>
      </c>
    </row>
    <row r="418">
      <c r="A418" s="3" t="str">
        <f>IFERROR(__xludf.DUMMYFUNCTION("""COMPUTED_VALUE"""),"ONE_KISS_AWAY_(B)")</f>
        <v>ONE_KISS_AWAY_(B)</v>
      </c>
    </row>
    <row r="419">
      <c r="A419" s="3" t="str">
        <f>IFERROR(__xludf.DUMMYFUNCTION("""COMPUTED_VALUE"""),"3_Minuten Sommer(C)")</f>
        <v>3_Minuten Sommer(C)</v>
      </c>
    </row>
    <row r="420">
      <c r="A420" s="3" t="str">
        <f>IFERROR(__xludf.DUMMYFUNCTION("""COMPUTED_VALUE"""),"LEB'_(B)")</f>
        <v>LEB'_(B)</v>
      </c>
    </row>
    <row r="421">
      <c r="A421" s="3" t="str">
        <f>IFERROR(__xludf.DUMMYFUNCTION("""COMPUTED_VALUE"""),"GROOVE MATRIX")</f>
        <v>GROOVE MATRIX</v>
      </c>
    </row>
    <row r="422">
      <c r="A422" s="3" t="str">
        <f>IFERROR(__xludf.DUMMYFUNCTION("""COMPUTED_VALUE"""),"Shifing Sands (A)")</f>
        <v>Shifing Sands (A)</v>
      </c>
    </row>
    <row r="423">
      <c r="A423" s="3" t="str">
        <f>IFERROR(__xludf.DUMMYFUNCTION("""COMPUTED_VALUE"""),"Holdin On(A)")</f>
        <v>Holdin On(A)</v>
      </c>
    </row>
    <row r="424">
      <c r="A424" s="3" t="str">
        <f>IFERROR(__xludf.DUMMYFUNCTION("""COMPUTED_VALUE"""),"Fall In Love Again(A)")</f>
        <v>Fall In Love Again(A)</v>
      </c>
    </row>
    <row r="425">
      <c r="A425" s="3" t="str">
        <f>IFERROR(__xludf.DUMMYFUNCTION("""COMPUTED_VALUE"""),"Embrace(A)")</f>
        <v>Embrace(A)</v>
      </c>
    </row>
    <row r="426">
      <c r="A426" s="3" t="str">
        <f>IFERROR(__xludf.DUMMYFUNCTION("""COMPUTED_VALUE"""),"Jagged Edge(B)")</f>
        <v>Jagged Edge(B)</v>
      </c>
    </row>
    <row r="427">
      <c r="A427" s="3" t="str">
        <f>IFERROR(__xludf.DUMMYFUNCTION("""COMPUTED_VALUE"""),"Three Of A Kind(B)")</f>
        <v>Three Of A Kind(B)</v>
      </c>
    </row>
    <row r="428">
      <c r="A428" s="3" t="str">
        <f>IFERROR(__xludf.DUMMYFUNCTION("""COMPUTED_VALUE"""),"Sometimes(A)")</f>
        <v>Sometimes(A)</v>
      </c>
    </row>
    <row r="429">
      <c r="A429" s="3" t="str">
        <f>IFERROR(__xludf.DUMMYFUNCTION("""COMPUTED_VALUE"""),"Call It A Day(B)")</f>
        <v>Call It A Day(B)</v>
      </c>
    </row>
    <row r="430">
      <c r="A430" s="3" t="str">
        <f>IFERROR(__xludf.DUMMYFUNCTION("""COMPUTED_VALUE"""),"Finish Line")</f>
        <v>Finish Line</v>
      </c>
    </row>
    <row r="431">
      <c r="A431" s="3" t="str">
        <f>IFERROR(__xludf.DUMMYFUNCTION("""COMPUTED_VALUE"""),"Under The Lights(B)")</f>
        <v>Under The Lights(B)</v>
      </c>
    </row>
    <row r="432">
      <c r="A432" s="3" t="str">
        <f>IFERROR(__xludf.DUMMYFUNCTION("""COMPUTED_VALUE"""),"This Life We're Waiting For(A)")</f>
        <v>This Life We're Waiting For(A)</v>
      </c>
    </row>
    <row r="433">
      <c r="A433" s="3" t="str">
        <f>IFERROR(__xludf.DUMMYFUNCTION("""COMPUTED_VALUE"""),"Crazy Confident(A)")</f>
        <v>Crazy Confident(A)</v>
      </c>
    </row>
    <row r="434">
      <c r="A434" s="3" t="str">
        <f>IFERROR(__xludf.DUMMYFUNCTION("""COMPUTED_VALUE"""),"Babababa(B)")</f>
        <v>Babababa(B)</v>
      </c>
    </row>
    <row r="435">
      <c r="A435" s="3" t="str">
        <f>IFERROR(__xludf.DUMMYFUNCTION("""COMPUTED_VALUE"""),"Go Go Go(A)")</f>
        <v>Go Go Go(A)</v>
      </c>
    </row>
    <row r="436">
      <c r="A436" s="3" t="str">
        <f>IFERROR(__xludf.DUMMYFUNCTION("""COMPUTED_VALUE"""),"Scat Happy(C)")</f>
        <v>Scat Happy(C)</v>
      </c>
    </row>
    <row r="437">
      <c r="A437" s="3" t="str">
        <f>IFERROR(__xludf.DUMMYFUNCTION("""COMPUTED_VALUE"""),"Sugar Pie(A)")</f>
        <v>Sugar Pie(A)</v>
      </c>
    </row>
    <row r="438">
      <c r="A438" s="3" t="str">
        <f>IFERROR(__xludf.DUMMYFUNCTION("""COMPUTED_VALUE"""),"Revitalize (A)")</f>
        <v>Revitalize (A)</v>
      </c>
    </row>
    <row r="439">
      <c r="A439" s="3" t="str">
        <f>IFERROR(__xludf.DUMMYFUNCTION("""COMPUTED_VALUE"""),"Sunshine Street (B)")</f>
        <v>Sunshine Street (B)</v>
      </c>
    </row>
    <row r="440">
      <c r="A440" s="3" t="str">
        <f>IFERROR(__xludf.DUMMYFUNCTION("""COMPUTED_VALUE"""),"KANGAROO_(B)")</f>
        <v>KANGAROO_(B)</v>
      </c>
    </row>
    <row r="441">
      <c r="A441" s="3" t="str">
        <f>IFERROR(__xludf.DUMMYFUNCTION("""COMPUTED_VALUE"""),"Hop Skip And Jump(A)")</f>
        <v>Hop Skip And Jump(A)</v>
      </c>
    </row>
    <row r="442">
      <c r="A442" s="3" t="str">
        <f>IFERROR(__xludf.DUMMYFUNCTION("""COMPUTED_VALUE"""),"Cartwheeling(A)")</f>
        <v>Cartwheeling(A)</v>
      </c>
    </row>
    <row r="443">
      <c r="A443" s="3" t="str">
        <f>IFERROR(__xludf.DUMMYFUNCTION("""COMPUTED_VALUE"""),"It's A Brautiful Day(A)(1)")</f>
        <v>It's A Brautiful Day(A)(1)</v>
      </c>
    </row>
    <row r="444">
      <c r="A444" s="3" t="str">
        <f>IFERROR(__xludf.DUMMYFUNCTION("""COMPUTED_VALUE"""),"It's A Brautiful Day(A)(2)")</f>
        <v>It's A Brautiful Day(A)(2)</v>
      </c>
    </row>
    <row r="445">
      <c r="A445" s="3" t="str">
        <f>IFERROR(__xludf.DUMMYFUNCTION("""COMPUTED_VALUE"""),"Desire (A)")</f>
        <v>Desire (A)</v>
      </c>
    </row>
    <row r="446">
      <c r="A446" s="3" t="str">
        <f>IFERROR(__xludf.DUMMYFUNCTION("""COMPUTED_VALUE"""),"Small Victories(A)")</f>
        <v>Small Victories(A)</v>
      </c>
    </row>
    <row r="447">
      <c r="A447" s="3" t="str">
        <f>IFERROR(__xludf.DUMMYFUNCTION("""COMPUTED_VALUE"""),"Sunset High(B)")</f>
        <v>Sunset High(B)</v>
      </c>
    </row>
    <row r="448">
      <c r="A448" s="3" t="str">
        <f>IFERROR(__xludf.DUMMYFUNCTION("""COMPUTED_VALUE"""),"Pstchic(C)")</f>
        <v>Pstchic(C)</v>
      </c>
    </row>
    <row r="449">
      <c r="A449" s="3" t="str">
        <f>IFERROR(__xludf.DUMMYFUNCTION("""COMPUTED_VALUE"""),"Shine A Light On Me(A)")</f>
        <v>Shine A Light On Me(A)</v>
      </c>
    </row>
    <row r="450">
      <c r="A450" s="3" t="str">
        <f>IFERROR(__xludf.DUMMYFUNCTION("""COMPUTED_VALUE"""),"Back On Tio(A)")</f>
        <v>Back On Tio(A)</v>
      </c>
    </row>
    <row r="451">
      <c r="A451" s="3" t="str">
        <f>IFERROR(__xludf.DUMMYFUNCTION("""COMPUTED_VALUE"""),"Low Light(A)")</f>
        <v>Low Light(A)</v>
      </c>
    </row>
    <row r="452">
      <c r="A452" s="3" t="str">
        <f>IFERROR(__xludf.DUMMYFUNCTION("""COMPUTED_VALUE"""),"Reloaded(A)")</f>
        <v>Reloaded(A)</v>
      </c>
    </row>
    <row r="453">
      <c r="A453" s="3" t="str">
        <f>IFERROR(__xludf.DUMMYFUNCTION("""COMPUTED_VALUE"""),"On Point(A)")</f>
        <v>On Point(A)</v>
      </c>
    </row>
    <row r="454">
      <c r="A454" s="3" t="str">
        <f>IFERROR(__xludf.DUMMYFUNCTION("""COMPUTED_VALUE"""),"Never Stop(A)")</f>
        <v>Never Stop(A)</v>
      </c>
    </row>
    <row r="455">
      <c r="A455" s="3" t="str">
        <f>IFERROR(__xludf.DUMMYFUNCTION("""COMPUTED_VALUE"""),"BEAT_OF_MY_HEART_(B)")</f>
        <v>BEAT_OF_MY_HEART_(B)</v>
      </c>
    </row>
    <row r="456">
      <c r="A456" s="3" t="str">
        <f>IFERROR(__xludf.DUMMYFUNCTION("""COMPUTED_VALUE"""),"This Life We're Waitng For")</f>
        <v>This Life We're Waitng For</v>
      </c>
    </row>
    <row r="457">
      <c r="A457" s="3" t="str">
        <f>IFERROR(__xludf.DUMMYFUNCTION("""COMPUTED_VALUE"""),"Feel The Force")</f>
        <v>Feel The Force</v>
      </c>
    </row>
    <row r="458">
      <c r="A458" s="3" t="str">
        <f>IFERROR(__xludf.DUMMYFUNCTION("""COMPUTED_VALUE"""),"GET_IT_RIGHT_(B)")</f>
        <v>GET_IT_RIGHT_(B)</v>
      </c>
    </row>
    <row r="459">
      <c r="A459" s="3" t="str">
        <f>IFERROR(__xludf.DUMMYFUNCTION("""COMPUTED_VALUE"""),"Endless Drive(A)")</f>
        <v>Endless Drive(A)</v>
      </c>
    </row>
    <row r="460">
      <c r="A460" s="3" t="str">
        <f>IFERROR(__xludf.DUMMYFUNCTION("""COMPUTED_VALUE"""),"Feel That Vibe(A)")</f>
        <v>Feel That Vibe(A)</v>
      </c>
    </row>
    <row r="461">
      <c r="A461" s="3" t="str">
        <f>IFERROR(__xludf.DUMMYFUNCTION("""COMPUTED_VALUE"""),"Smile Baby (b)_2")</f>
        <v>Smile Baby (b)_2</v>
      </c>
    </row>
    <row r="462">
      <c r="A462" s="3" t="str">
        <f>IFERROR(__xludf.DUMMYFUNCTION("""COMPUTED_VALUE"""),"Out on the Town instrumental")</f>
        <v>Out on the Town instrumental</v>
      </c>
    </row>
    <row r="463">
      <c r="A463" s="3" t="str">
        <f>IFERROR(__xludf.DUMMYFUNCTION("""COMPUTED_VALUE"""),"Smile Baby (b)")</f>
        <v>Smile Baby (b)</v>
      </c>
    </row>
    <row r="464">
      <c r="A464" s="3" t="str">
        <f>IFERROR(__xludf.DUMMYFUNCTION("""COMPUTED_VALUE"""),"Summer's Kiss (b)")</f>
        <v>Summer's Kiss (b)</v>
      </c>
    </row>
    <row r="465">
      <c r="A465" s="3" t="str">
        <f>IFERROR(__xludf.DUMMYFUNCTION("""COMPUTED_VALUE"""),"01_BGM WP_So Special(B)")</f>
        <v>01_BGM WP_So Special(B)</v>
      </c>
    </row>
    <row r="466">
      <c r="A466" s="3" t="str">
        <f>IFERROR(__xludf.DUMMYFUNCTION("""COMPUTED_VALUE"""),"03_Music Look Out I'm Coming(B)")</f>
        <v>03_Music Look Out I'm Coming(B)</v>
      </c>
    </row>
    <row r="467">
      <c r="A467" s="3" t="str">
        <f>IFERROR(__xludf.DUMMYFUNCTION("""COMPUTED_VALUE"""),"02_Music Look Out I'm Coming(A)")</f>
        <v>02_Music Look Out I'm Coming(A)</v>
      </c>
    </row>
    <row r="468">
      <c r="A468" s="3" t="str">
        <f>IFERROR(__xludf.DUMMYFUNCTION("""COMPUTED_VALUE"""),"04_BGM On The Money")</f>
        <v>04_BGM On The Money</v>
      </c>
    </row>
    <row r="469">
      <c r="A469" s="3" t="str">
        <f>IFERROR(__xludf.DUMMYFUNCTION("""COMPUTED_VALUE"""),"05_Music Up In The Stars_1")</f>
        <v>05_Music Up In The Stars_1</v>
      </c>
    </row>
    <row r="470">
      <c r="A470" s="3" t="str">
        <f>IFERROR(__xludf.DUMMYFUNCTION("""COMPUTED_VALUE"""),"06_Music Up In The Stars_2")</f>
        <v>06_Music Up In The Stars_2</v>
      </c>
    </row>
    <row r="471">
      <c r="A471" s="3" t="str">
        <f>IFERROR(__xludf.DUMMYFUNCTION("""COMPUTED_VALUE"""),"Malibu(B)")</f>
        <v>Malibu(B)</v>
      </c>
    </row>
    <row r="472">
      <c r="A472" s="3" t="str">
        <f>IFERROR(__xludf.DUMMYFUNCTION("""COMPUTED_VALUE"""),"Ich Saufe(B)")</f>
        <v>Ich Saufe(B)</v>
      </c>
    </row>
    <row r="473">
      <c r="A473" s="3" t="str">
        <f>IFERROR(__xludf.DUMMYFUNCTION("""COMPUTED_VALUE"""),"Du Bist Nur Scharf Auf Meinen Krper(B)")</f>
        <v>Du Bist Nur Scharf Auf Meinen Krper(B)</v>
      </c>
    </row>
    <row r="474">
      <c r="A474" s="3" t="str">
        <f>IFERROR(__xludf.DUMMYFUNCTION("""COMPUTED_VALUE"""),"We're Moving(B)")</f>
        <v>We're Moving(B)</v>
      </c>
    </row>
    <row r="475">
      <c r="A475" s="3" t="str">
        <f>IFERROR(__xludf.DUMMYFUNCTION("""COMPUTED_VALUE"""),"Your Side(B)")</f>
        <v>Your Side(B)</v>
      </c>
    </row>
    <row r="476">
      <c r="A476" s="3" t="str">
        <f>IFERROR(__xludf.DUMMYFUNCTION("""COMPUTED_VALUE"""),"Molecular Beauty(A)")</f>
        <v>Molecular Beauty(A)</v>
      </c>
    </row>
    <row r="477">
      <c r="A477" s="3" t="str">
        <f>IFERROR(__xludf.DUMMYFUNCTION("""COMPUTED_VALUE"""),"Soft Aerial")</f>
        <v>Soft Aerial</v>
      </c>
    </row>
    <row r="478">
      <c r="A478" s="3" t="str">
        <f>IFERROR(__xludf.DUMMYFUNCTION("""COMPUTED_VALUE"""),"Space And Times(B)")</f>
        <v>Space And Times(B)</v>
      </c>
    </row>
    <row r="479">
      <c r="A479" s="3" t="str">
        <f>IFERROR(__xludf.DUMMYFUNCTION("""COMPUTED_VALUE"""),"Dissolving Pictures")</f>
        <v>Dissolving Pictures</v>
      </c>
    </row>
    <row r="480">
      <c r="A480" s="3" t="str">
        <f>IFERROR(__xludf.DUMMYFUNCTION("""COMPUTED_VALUE"""),"HIGHWAY THRILL (B)")</f>
        <v>HIGHWAY THRILL (B)</v>
      </c>
    </row>
    <row r="481">
      <c r="A481" s="3" t="str">
        <f>IFERROR(__xludf.DUMMYFUNCTION("""COMPUTED_VALUE"""),"GET ON THE GAS")</f>
        <v>GET ON THE GAS</v>
      </c>
    </row>
    <row r="482">
      <c r="A482" s="3" t="str">
        <f>IFERROR(__xludf.DUMMYFUNCTION("""COMPUTED_VALUE"""),"Everlasting Summer (a)")</f>
        <v>Everlasting Summer (a)</v>
      </c>
    </row>
    <row r="483">
      <c r="A483" s="3" t="str">
        <f>IFERROR(__xludf.DUMMYFUNCTION("""COMPUTED_VALUE"""),"Miracle(B)")</f>
        <v>Miracle(B)</v>
      </c>
    </row>
    <row r="484">
      <c r="A484" s="3" t="str">
        <f>IFERROR(__xludf.DUMMYFUNCTION("""COMPUTED_VALUE"""),"Down To Noting(A)(30)")</f>
        <v>Down To Noting(A)(30)</v>
      </c>
    </row>
    <row r="485">
      <c r="A485" s="3" t="str">
        <f>IFERROR(__xludf.DUMMYFUNCTION("""COMPUTED_VALUE"""),"Freeway Freak (a)_2")</f>
        <v>Freeway Freak (a)_2</v>
      </c>
    </row>
    <row r="486">
      <c r="A486" s="3" t="str">
        <f>IFERROR(__xludf.DUMMYFUNCTION("""COMPUTED_VALUE"""),"Snake Eyes(2)")</f>
        <v>Snake Eyes(2)</v>
      </c>
    </row>
    <row r="487">
      <c r="A487" s="3" t="str">
        <f>IFERROR(__xludf.DUMMYFUNCTION("""COMPUTED_VALUE"""),"Waiting to Explode (b)")</f>
        <v>Waiting to Explode (b)</v>
      </c>
    </row>
    <row r="488">
      <c r="A488" s="3" t="str">
        <f>IFERROR(__xludf.DUMMYFUNCTION("""COMPUTED_VALUE"""),"Cruise The Boulevard(A)")</f>
        <v>Cruise The Boulevard(A)</v>
      </c>
    </row>
    <row r="489">
      <c r="A489" s="3" t="str">
        <f>IFERROR(__xludf.DUMMYFUNCTION("""COMPUTED_VALUE"""),"Drifter(A)")</f>
        <v>Drifter(A)</v>
      </c>
    </row>
    <row r="490">
      <c r="A490" s="3" t="str">
        <f>IFERROR(__xludf.DUMMYFUNCTION("""COMPUTED_VALUE"""),"One On One(B)")</f>
        <v>One On One(B)</v>
      </c>
    </row>
    <row r="491">
      <c r="A491" s="3" t="str">
        <f>IFERROR(__xludf.DUMMYFUNCTION("""COMPUTED_VALUE"""),"Got To Be Mine(B)")</f>
        <v>Got To Be Mine(B)</v>
      </c>
    </row>
    <row r="492">
      <c r="A492" s="3" t="str">
        <f>IFERROR(__xludf.DUMMYFUNCTION("""COMPUTED_VALUE"""),"Sunlight(B)")</f>
        <v>Sunlight(B)</v>
      </c>
    </row>
    <row r="493">
      <c r="A493" s="3" t="str">
        <f>IFERROR(__xludf.DUMMYFUNCTION("""COMPUTED_VALUE"""),"I Will Come Home(C)")</f>
        <v>I Will Come Home(C)</v>
      </c>
    </row>
    <row r="494">
      <c r="A494" s="3" t="str">
        <f>IFERROR(__xludf.DUMMYFUNCTION("""COMPUTED_VALUE"""),"Hanoi Bicycles")</f>
        <v>Hanoi Bicycles</v>
      </c>
    </row>
    <row r="495">
      <c r="A495" s="3" t="str">
        <f>IFERROR(__xludf.DUMMYFUNCTION("""COMPUTED_VALUE"""),"Emperor (a)")</f>
        <v>Emperor (a)</v>
      </c>
    </row>
    <row r="496">
      <c r="A496" s="3" t="str">
        <f>IFERROR(__xludf.DUMMYFUNCTION("""COMPUTED_VALUE"""),"Golden Dragon(A)")</f>
        <v>Golden Dragon(A)</v>
      </c>
    </row>
    <row r="497">
      <c r="A497" s="3" t="str">
        <f>IFERROR(__xludf.DUMMYFUNCTION("""COMPUTED_VALUE"""),"Son Huong")</f>
        <v>Son Huong</v>
      </c>
    </row>
    <row r="498">
      <c r="A498" s="3" t="str">
        <f>IFERROR(__xludf.DUMMYFUNCTION("""COMPUTED_VALUE"""),"Water-Puppet Dance")</f>
        <v>Water-Puppet Dance</v>
      </c>
    </row>
    <row r="499">
      <c r="A499" s="3" t="str">
        <f>IFERROR(__xludf.DUMMYFUNCTION("""COMPUTED_VALUE"""),"Yeah(B)")</f>
        <v>Yeah(B)</v>
      </c>
    </row>
    <row r="500">
      <c r="A500" s="3" t="str">
        <f>IFERROR(__xludf.DUMMYFUNCTION("""COMPUTED_VALUE"""),"Import Scene(B)")</f>
        <v>Import Scene(B)</v>
      </c>
    </row>
    <row r="501">
      <c r="A501" s="3" t="str">
        <f>IFERROR(__xludf.DUMMYFUNCTION("""COMPUTED_VALUE"""),"Blade Runner(B)")</f>
        <v>Blade Runner(B)</v>
      </c>
    </row>
    <row r="502">
      <c r="A502" s="3" t="str">
        <f>IFERROR(__xludf.DUMMYFUNCTION("""COMPUTED_VALUE"""),"Hit The Decks(B)")</f>
        <v>Hit The Decks(B)</v>
      </c>
    </row>
    <row r="503">
      <c r="A503" s="3" t="str">
        <f>IFERROR(__xludf.DUMMYFUNCTION("""COMPUTED_VALUE"""),"Polaroids(B)")</f>
        <v>Polaroids(B)</v>
      </c>
    </row>
    <row r="504">
      <c r="A504" s="3" t="str">
        <f>IFERROR(__xludf.DUMMYFUNCTION("""COMPUTED_VALUE"""),"Sun And Games(B)")</f>
        <v>Sun And Games(B)</v>
      </c>
    </row>
    <row r="505">
      <c r="A505" s="3" t="str">
        <f>IFERROR(__xludf.DUMMYFUNCTION("""COMPUTED_VALUE"""),"Mean Streets")</f>
        <v>Mean Streets</v>
      </c>
    </row>
    <row r="506">
      <c r="A506" s="3" t="str">
        <f>IFERROR(__xludf.DUMMYFUNCTION("""COMPUTED_VALUE"""),"Live And Kicking")</f>
        <v>Live And Kicking</v>
      </c>
    </row>
    <row r="507">
      <c r="A507" s="3" t="str">
        <f>IFERROR(__xludf.DUMMYFUNCTION("""COMPUTED_VALUE"""),"Disco Funkin")</f>
        <v>Disco Funkin</v>
      </c>
    </row>
    <row r="508">
      <c r="A508" s="3" t="str">
        <f>IFERROR(__xludf.DUMMYFUNCTION("""COMPUTED_VALUE"""),"Space Age")</f>
        <v>Space Age</v>
      </c>
    </row>
    <row r="509">
      <c r="A509" s="3" t="str">
        <f>IFERROR(__xludf.DUMMYFUNCTION("""COMPUTED_VALUE"""),"Step It Up(B)")</f>
        <v>Step It Up(B)</v>
      </c>
    </row>
    <row r="510">
      <c r="A510" s="3" t="str">
        <f>IFERROR(__xludf.DUMMYFUNCTION("""COMPUTED_VALUE"""),"Kyrpt(B)")</f>
        <v>Kyrpt(B)</v>
      </c>
    </row>
    <row r="511">
      <c r="A511" s="3" t="str">
        <f>IFERROR(__xludf.DUMMYFUNCTION("""COMPUTED_VALUE"""),"Race to the top(B)(2)")</f>
        <v>Race to the top(B)(2)</v>
      </c>
    </row>
    <row r="512">
      <c r="A512" s="3" t="str">
        <f>IFERROR(__xludf.DUMMYFUNCTION("""COMPUTED_VALUE"""),"A New You(B)")</f>
        <v>A New You(B)</v>
      </c>
    </row>
    <row r="513">
      <c r="A513" s="3" t="str">
        <f>IFERROR(__xludf.DUMMYFUNCTION("""COMPUTED_VALUE"""),"Import Scene(A)")</f>
        <v>Import Scene(A)</v>
      </c>
    </row>
    <row r="514">
      <c r="A514" s="3" t="str">
        <f>IFERROR(__xludf.DUMMYFUNCTION("""COMPUTED_VALUE"""),"Fresh Start (b)")</f>
        <v>Fresh Start (b)</v>
      </c>
    </row>
    <row r="515">
      <c r="A515" s="3" t="str">
        <f>IFERROR(__xludf.DUMMYFUNCTION("""COMPUTED_VALUE"""),"Get Up And Go")</f>
        <v>Get Up And Go</v>
      </c>
    </row>
    <row r="516">
      <c r="A516" s="3" t="str">
        <f>IFERROR(__xludf.DUMMYFUNCTION("""COMPUTED_VALUE"""),"Coral Canyon(A)")</f>
        <v>Coral Canyon(A)</v>
      </c>
    </row>
    <row r="517">
      <c r="A517" s="3" t="str">
        <f>IFERROR(__xludf.DUMMYFUNCTION("""COMPUTED_VALUE"""),"Perfect Harmony(A)")</f>
        <v>Perfect Harmony(A)</v>
      </c>
    </row>
    <row r="518">
      <c r="A518" s="3" t="str">
        <f>IFERROR(__xludf.DUMMYFUNCTION("""COMPUTED_VALUE"""),"Until Youre Mine(B)")</f>
        <v>Until Youre Mine(B)</v>
      </c>
    </row>
    <row r="519">
      <c r="A519" s="3" t="str">
        <f>IFERROR(__xludf.DUMMYFUNCTION("""COMPUTED_VALUE"""),"KISS_AND_CHASE_(C)")</f>
        <v>KISS_AND_CHASE_(C)</v>
      </c>
    </row>
    <row r="520">
      <c r="A520" s="3" t="str">
        <f>IFERROR(__xludf.DUMMYFUNCTION("""COMPUTED_VALUE"""),"YOURE_THE_ONLY_ONE_(C)")</f>
        <v>YOURE_THE_ONLY_ONE_(C)</v>
      </c>
    </row>
    <row r="521">
      <c r="A521" s="3" t="str">
        <f>IFERROR(__xludf.DUMMYFUNCTION("""COMPUTED_VALUE"""),"I_WANNA_BE_YOUR_EVERYTHING_(A)")</f>
        <v>I_WANNA_BE_YOUR_EVERYTHING_(A)</v>
      </c>
    </row>
    <row r="522">
      <c r="A522" s="3" t="str">
        <f>IFERROR(__xludf.DUMMYFUNCTION("""COMPUTED_VALUE"""),"WE_DONT_EVER_WANNA_GROW_UP_(C)")</f>
        <v>WE_DONT_EVER_WANNA_GROW_UP_(C)</v>
      </c>
    </row>
    <row r="523">
      <c r="A523" s="3" t="str">
        <f>IFERROR(__xludf.DUMMYFUNCTION("""COMPUTED_VALUE"""),"COOLIO_JANGO_(A)")</f>
        <v>COOLIO_JANGO_(A)</v>
      </c>
    </row>
    <row r="524">
      <c r="A524" s="3" t="str">
        <f>IFERROR(__xludf.DUMMYFUNCTION("""COMPUTED_VALUE"""),"FACES_AND_PLACES_(A)")</f>
        <v>FACES_AND_PLACES_(A)</v>
      </c>
    </row>
    <row r="525">
      <c r="A525" s="3" t="str">
        <f>IFERROR(__xludf.DUMMYFUNCTION("""COMPUTED_VALUE"""),"HONEY_DAYS_(A)")</f>
        <v>HONEY_DAYS_(A)</v>
      </c>
    </row>
    <row r="526">
      <c r="A526" s="3" t="str">
        <f>IFERROR(__xludf.DUMMYFUNCTION("""COMPUTED_VALUE"""),"Sultans Garden")</f>
        <v>Sultans Garden</v>
      </c>
    </row>
    <row r="527">
      <c r="A527" s="3" t="str">
        <f>IFERROR(__xludf.DUMMYFUNCTION("""COMPUTED_VALUE"""),"Midnight Journey(B)")</f>
        <v>Midnight Journey(B)</v>
      </c>
    </row>
    <row r="528">
      <c r="A528" s="3" t="str">
        <f>IFERROR(__xludf.DUMMYFUNCTION("""COMPUTED_VALUE"""),"Immaculate Perception(B)")</f>
        <v>Immaculate Perception(B)</v>
      </c>
    </row>
    <row r="529">
      <c r="A529" s="3" t="str">
        <f>IFERROR(__xludf.DUMMYFUNCTION("""COMPUTED_VALUE"""),"Ketu Mantra Jaap copy")</f>
        <v>Ketu Mantra Jaap copy</v>
      </c>
    </row>
    <row r="530">
      <c r="A530" s="3" t="str">
        <f>IFERROR(__xludf.DUMMYFUNCTION("""COMPUTED_VALUE"""),"Mists of borobrdur(B)")</f>
        <v>Mists of borobrdur(B)</v>
      </c>
    </row>
    <row r="531">
      <c r="A531" s="3" t="str">
        <f>IFERROR(__xludf.DUMMYFUNCTION("""COMPUTED_VALUE"""),"Sungai(A)")</f>
        <v>Sungai(A)</v>
      </c>
    </row>
    <row r="532">
      <c r="A532" s="3" t="str">
        <f>IFERROR(__xludf.DUMMYFUNCTION("""COMPUTED_VALUE"""),"One Night Only")</f>
        <v>One Night Only</v>
      </c>
    </row>
    <row r="533">
      <c r="A533" s="3" t="str">
        <f>IFERROR(__xludf.DUMMYFUNCTION("""COMPUTED_VALUE"""),"Soulful Mr Blue(A)")</f>
        <v>Soulful Mr Blue(A)</v>
      </c>
    </row>
    <row r="534">
      <c r="A534" s="3" t="str">
        <f>IFERROR(__xludf.DUMMYFUNCTION("""COMPUTED_VALUE"""),"Happy Agin And Again(A)")</f>
        <v>Happy Agin And Again(A)</v>
      </c>
    </row>
    <row r="535">
      <c r="A535" s="3" t="str">
        <f>IFERROR(__xludf.DUMMYFUNCTION("""COMPUTED_VALUE"""),"Bright Warm Days(B)")</f>
        <v>Bright Warm Days(B)</v>
      </c>
    </row>
    <row r="536">
      <c r="A536" s="3" t="str">
        <f>IFERROR(__xludf.DUMMYFUNCTION("""COMPUTED_VALUE"""),"Reach for the Sky (a)")</f>
        <v>Reach for the Sky (a)</v>
      </c>
    </row>
    <row r="537">
      <c r="A537" s="3" t="str">
        <f>IFERROR(__xludf.DUMMYFUNCTION("""COMPUTED_VALUE"""),"I_GOT_MY_THING_(B)")</f>
        <v>I_GOT_MY_THING_(B)</v>
      </c>
    </row>
    <row r="538">
      <c r="A538" s="3" t="str">
        <f>IFERROR(__xludf.DUMMYFUNCTION("""COMPUTED_VALUE"""),"SMILING_(C)")</f>
        <v>SMILING_(C)</v>
      </c>
    </row>
    <row r="539">
      <c r="A539" s="3" t="str">
        <f>IFERROR(__xludf.DUMMYFUNCTION("""COMPUTED_VALUE"""),"LEAVE_IT_TO_US_(A)")</f>
        <v>LEAVE_IT_TO_US_(A)</v>
      </c>
    </row>
    <row r="540">
      <c r="A540" s="3" t="str">
        <f>IFERROR(__xludf.DUMMYFUNCTION("""COMPUTED_VALUE"""),"BUILD_FOR_TOMORROW")</f>
        <v>BUILD_FOR_TOMORROW</v>
      </c>
    </row>
    <row r="541">
      <c r="A541" s="3" t="str">
        <f>IFERROR(__xludf.DUMMYFUNCTION("""COMPUTED_VALUE"""),"Get yourself to church")</f>
        <v>Get yourself to church</v>
      </c>
    </row>
    <row r="542">
      <c r="A542" s="3" t="str">
        <f>IFERROR(__xludf.DUMMYFUNCTION("""COMPUTED_VALUE"""),"BIG_HITTER")</f>
        <v>BIG_HITTER</v>
      </c>
    </row>
    <row r="543">
      <c r="A543" s="3" t="str">
        <f>IFERROR(__xludf.DUMMYFUNCTION("""COMPUTED_VALUE"""),"JOY_JUMPING_(A)")</f>
        <v>JOY_JUMPING_(A)</v>
      </c>
    </row>
    <row r="544">
      <c r="A544" s="3" t="str">
        <f>IFERROR(__xludf.DUMMYFUNCTION("""COMPUTED_VALUE"""),"WHAT_YOU_WAITING_FOR_(A)")</f>
        <v>WHAT_YOU_WAITING_FOR_(A)</v>
      </c>
    </row>
    <row r="545">
      <c r="A545" s="3" t="str">
        <f>IFERROR(__xludf.DUMMYFUNCTION("""COMPUTED_VALUE"""),"SINGING_CRAZY_(A)")</f>
        <v>SINGING_CRAZY_(A)</v>
      </c>
    </row>
    <row r="546">
      <c r="A546" s="3" t="str">
        <f>IFERROR(__xludf.DUMMYFUNCTION("""COMPUTED_VALUE"""),"GREAT_MINDS_(A)")</f>
        <v>GREAT_MINDS_(A)</v>
      </c>
    </row>
    <row r="547">
      <c r="A547" s="3" t="str">
        <f>IFERROR(__xludf.DUMMYFUNCTION("""COMPUTED_VALUE"""),"WAKE_AND_WONDER_(A)")</f>
        <v>WAKE_AND_WONDER_(A)</v>
      </c>
    </row>
    <row r="548">
      <c r="A548" s="3" t="str">
        <f>IFERROR(__xludf.DUMMYFUNCTION("""COMPUTED_VALUE"""),"TIMESTRETCH_(B)")</f>
        <v>TIMESTRETCH_(B)</v>
      </c>
    </row>
    <row r="549">
      <c r="A549" s="3" t="str">
        <f>IFERROR(__xludf.DUMMYFUNCTION("""COMPUTED_VALUE"""),"STELLAR_FLARES_(A)")</f>
        <v>STELLAR_FLARES_(A)</v>
      </c>
    </row>
    <row r="550">
      <c r="A550" s="3" t="str">
        <f>IFERROR(__xludf.DUMMYFUNCTION("""COMPUTED_VALUE"""),"WASH_IN_THE_SEA_(A)")</f>
        <v>WASH_IN_THE_SEA_(A)</v>
      </c>
    </row>
    <row r="551">
      <c r="A551" s="3" t="str">
        <f>IFERROR(__xludf.DUMMYFUNCTION("""COMPUTED_VALUE"""),"TIMESTRETCH_(A)")</f>
        <v>TIMESTRETCH_(A)</v>
      </c>
    </row>
    <row r="552">
      <c r="A552" s="3" t="str">
        <f>IFERROR(__xludf.DUMMYFUNCTION("""COMPUTED_VALUE"""),"FUTURE_SKYWAY")</f>
        <v>FUTURE_SKYWAY</v>
      </c>
    </row>
    <row r="553">
      <c r="A553" s="3" t="str">
        <f>IFERROR(__xludf.DUMMYFUNCTION("""COMPUTED_VALUE"""),"MOUNTAIN_CHILL")</f>
        <v>MOUNTAIN_CHILL</v>
      </c>
    </row>
    <row r="554">
      <c r="A554" s="3" t="str">
        <f>IFERROR(__xludf.DUMMYFUNCTION("""COMPUTED_VALUE"""),"BREATHE_THE_WARM")</f>
        <v>BREATHE_THE_WARM</v>
      </c>
    </row>
    <row r="555">
      <c r="A555" s="3" t="str">
        <f>IFERROR(__xludf.DUMMYFUNCTION("""COMPUTED_VALUE"""),"Finally Home(A)(2)")</f>
        <v>Finally Home(A)(2)</v>
      </c>
    </row>
    <row r="556">
      <c r="A556" s="3" t="str">
        <f>IFERROR(__xludf.DUMMYFUNCTION("""COMPUTED_VALUE"""),"ONE_STEP_AHEAD_(A)")</f>
        <v>ONE_STEP_AHEAD_(A)</v>
      </c>
    </row>
    <row r="557">
      <c r="A557" s="3" t="str">
        <f>IFERROR(__xludf.DUMMYFUNCTION("""COMPUTED_VALUE"""),"READY_TO_FLY_(B)")</f>
        <v>READY_TO_FLY_(B)</v>
      </c>
    </row>
    <row r="558">
      <c r="A558" s="3" t="str">
        <f>IFERROR(__xludf.DUMMYFUNCTION("""COMPUTED_VALUE"""),"UNDER_THE_LIGHTS_(A")</f>
        <v>UNDER_THE_LIGHTS_(A</v>
      </c>
    </row>
    <row r="559">
      <c r="A559" s="3" t="str">
        <f>IFERROR(__xludf.DUMMYFUNCTION("""COMPUTED_VALUE"""),"CALL_IT_LOVE_(A)")</f>
        <v>CALL_IT_LOVE_(A)</v>
      </c>
    </row>
    <row r="560">
      <c r="A560" s="3" t="str">
        <f>IFERROR(__xludf.DUMMYFUNCTION("""COMPUTED_VALUE"""),"Laser Moments")</f>
        <v>Laser Moments</v>
      </c>
    </row>
    <row r="561">
      <c r="A561" s="3" t="str">
        <f>IFERROR(__xludf.DUMMYFUNCTION("""COMPUTED_VALUE"""),"Raid The Charts(A)")</f>
        <v>Raid The Charts(A)</v>
      </c>
    </row>
    <row r="562">
      <c r="A562" s="3" t="str">
        <f>IFERROR(__xludf.DUMMYFUNCTION("""COMPUTED_VALUE"""),"New Romantics(A)")</f>
        <v>New Romantics(A)</v>
      </c>
    </row>
    <row r="563">
      <c r="A563" s="3" t="str">
        <f>IFERROR(__xludf.DUMMYFUNCTION("""COMPUTED_VALUE"""),"Grunge Fetish")</f>
        <v>Grunge Fetish</v>
      </c>
    </row>
    <row r="564">
      <c r="A564" s="3" t="str">
        <f>IFERROR(__xludf.DUMMYFUNCTION("""COMPUTED_VALUE"""),"Paradise Cove(A)")</f>
        <v>Paradise Cove(A)</v>
      </c>
    </row>
    <row r="565">
      <c r="A565" s="3" t="str">
        <f>IFERROR(__xludf.DUMMYFUNCTION("""COMPUTED_VALUE"""),"SILVER_LINING_(B)")</f>
        <v>SILVER_LINING_(B)</v>
      </c>
    </row>
    <row r="566">
      <c r="A566" s="3" t="str">
        <f>IFERROR(__xludf.DUMMYFUNCTION("""COMPUTED_VALUE"""),"Feel Alright With You(B)")</f>
        <v>Feel Alright With You(B)</v>
      </c>
    </row>
    <row r="567">
      <c r="A567" s="3" t="str">
        <f>IFERROR(__xludf.DUMMYFUNCTION("""COMPUTED_VALUE"""),"VACATION_STATION_(A)")</f>
        <v>VACATION_STATION_(A)</v>
      </c>
    </row>
    <row r="568">
      <c r="A568" s="3" t="str">
        <f>IFERROR(__xludf.DUMMYFUNCTION("""COMPUTED_VALUE"""),"BRIGHT_SPARK_(A)")</f>
        <v>BRIGHT_SPARK_(A)</v>
      </c>
    </row>
    <row r="569">
      <c r="A569" s="3" t="str">
        <f>IFERROR(__xludf.DUMMYFUNCTION("""COMPUTED_VALUE"""),"HAPPY_GANG_(A)")</f>
        <v>HAPPY_GANG_(A)</v>
      </c>
    </row>
    <row r="570">
      <c r="A570" s="3" t="str">
        <f>IFERROR(__xludf.DUMMYFUNCTION("""COMPUTED_VALUE"""),"Kickstarter (B)")</f>
        <v>Kickstarter (B)</v>
      </c>
    </row>
    <row r="571">
      <c r="A571" s="3" t="str">
        <f>IFERROR(__xludf.DUMMYFUNCTION("""COMPUTED_VALUE"""),"School 's out")</f>
        <v>School 's out</v>
      </c>
    </row>
    <row r="572">
      <c r="A572" s="3" t="str">
        <f>IFERROR(__xludf.DUMMYFUNCTION("""COMPUTED_VALUE"""),"YOU_CAN_DO_IT")</f>
        <v>YOU_CAN_DO_IT</v>
      </c>
    </row>
    <row r="573">
      <c r="A573" s="3" t="str">
        <f>IFERROR(__xludf.DUMMYFUNCTION("""COMPUTED_VALUE"""),"JOURNEY_TO_THE_DAWN_(B)")</f>
        <v>JOURNEY_TO_THE_DAWN_(B)</v>
      </c>
    </row>
    <row r="574">
      <c r="A574" s="3" t="str">
        <f>IFERROR(__xludf.DUMMYFUNCTION("""COMPUTED_VALUE"""),"LA FLAVA_HOLIDAY_(A)")</f>
        <v>LA FLAVA_HOLIDAY_(A)</v>
      </c>
    </row>
    <row r="575">
      <c r="A575" s="3" t="str">
        <f>IFERROR(__xludf.DUMMYFUNCTION("""COMPUTED_VALUE"""),"JUST_AMAZING_(A)")</f>
        <v>JUST_AMAZING_(A)</v>
      </c>
    </row>
    <row r="576">
      <c r="A576" s="3" t="str">
        <f>IFERROR(__xludf.DUMMYFUNCTION("""COMPUTED_VALUE"""),"HOW_FAR_TO_GO_(B)")</f>
        <v>HOW_FAR_TO_GO_(B)</v>
      </c>
    </row>
    <row r="577">
      <c r="A577" s="3" t="str">
        <f>IFERROR(__xludf.DUMMYFUNCTION("""COMPUTED_VALUE"""),"THIS_LIFE_WE'RE_WAITING_FOR_(B)")</f>
        <v>THIS_LIFE_WE'RE_WAITING_FOR_(B)</v>
      </c>
    </row>
    <row r="578">
      <c r="A578" s="3" t="str">
        <f>IFERROR(__xludf.DUMMYFUNCTION("""COMPUTED_VALUE"""),"WHEN_THE_BEAT_DROPS_(A)")</f>
        <v>WHEN_THE_BEAT_DROPS_(A)</v>
      </c>
    </row>
    <row r="579">
      <c r="A579" s="3" t="str">
        <f>IFERROR(__xludf.DUMMYFUNCTION("""COMPUTED_VALUE"""),"ROOFTOPS_(A)")</f>
        <v>ROOFTOPS_(A)</v>
      </c>
    </row>
    <row r="580">
      <c r="A580" s="3" t="str">
        <f>IFERROR(__xludf.DUMMYFUNCTION("""COMPUTED_VALUE"""),"The whirlwind (A)")</f>
        <v>The whirlwind (A)</v>
      </c>
    </row>
    <row r="581">
      <c r="A581" s="3" t="str">
        <f>IFERROR(__xludf.DUMMYFUNCTION("""COMPUTED_VALUE"""),"The Way You Move (b)")</f>
        <v>The Way You Move (b)</v>
      </c>
    </row>
    <row r="582">
      <c r="A582" s="3" t="str">
        <f>IFERROR(__xludf.DUMMYFUNCTION("""COMPUTED_VALUE"""),"EVERY_DAY_(A)")</f>
        <v>EVERY_DAY_(A)</v>
      </c>
    </row>
    <row r="583">
      <c r="A583" s="3" t="str">
        <f>IFERROR(__xludf.DUMMYFUNCTION("""COMPUTED_VALUE"""),"YOU'RE_ALL_I'LL_EVER_NEED_(A)")</f>
        <v>YOU'RE_ALL_I'LL_EVER_NEED_(A)</v>
      </c>
    </row>
    <row r="584">
      <c r="A584" s="3" t="str">
        <f>IFERROR(__xludf.DUMMYFUNCTION("""COMPUTED_VALUE"""),"GOOD TO GO (B)")</f>
        <v>GOOD TO GO (B)</v>
      </c>
    </row>
    <row r="585">
      <c r="A585" s="3" t="str">
        <f>IFERROR(__xludf.DUMMYFUNCTION("""COMPUTED_VALUE"""),"Pomp And Ceremony")</f>
        <v>Pomp And Ceremony</v>
      </c>
    </row>
    <row r="586">
      <c r="A586" s="3" t="str">
        <f>IFERROR(__xludf.DUMMYFUNCTION("""COMPUTED_VALUE"""),"Pageant And Pomp")</f>
        <v>Pageant And Pomp</v>
      </c>
    </row>
    <row r="587">
      <c r="A587" s="3" t="str">
        <f>IFERROR(__xludf.DUMMYFUNCTION("""COMPUTED_VALUE"""),"CARIBBEAN_SUN")</f>
        <v>CARIBBEAN_SUN</v>
      </c>
    </row>
    <row r="588">
      <c r="A588" s="3" t="str">
        <f>IFERROR(__xludf.DUMMYFUNCTION("""COMPUTED_VALUE"""),"EVERYTHINGS_GOOD_(A)")</f>
        <v>EVERYTHINGS_GOOD_(A)</v>
      </c>
    </row>
    <row r="589">
      <c r="A589" s="3" t="str">
        <f>IFERROR(__xludf.DUMMYFUNCTION("""COMPUTED_VALUE"""),"STICKS_AND_STONES_(A)")</f>
        <v>STICKS_AND_STONES_(A)</v>
      </c>
    </row>
    <row r="590">
      <c r="A590" s="3" t="str">
        <f>IFERROR(__xludf.DUMMYFUNCTION("""COMPUTED_VALUE"""),"KEEP ON DREAMING (B)")</f>
        <v>KEEP ON DREAMING (B)</v>
      </c>
    </row>
    <row r="591">
      <c r="A591" s="3" t="str">
        <f>IFERROR(__xludf.DUMMYFUNCTION("""COMPUTED_VALUE"""),"A-GAME_(A)")</f>
        <v>A-GAME_(A)</v>
      </c>
    </row>
    <row r="592">
      <c r="A592" s="3" t="str">
        <f>IFERROR(__xludf.DUMMYFUNCTION("""COMPUTED_VALUE"""),"URBAN_MACHINE_(A)")</f>
        <v>URBAN_MACHINE_(A)</v>
      </c>
    </row>
    <row r="593">
      <c r="A593" s="3" t="str">
        <f>IFERROR(__xludf.DUMMYFUNCTION("""COMPUTED_VALUE"""),"CHING_CHING_CHING_(A)")</f>
        <v>CHING_CHING_CHING_(A)</v>
      </c>
    </row>
    <row r="594">
      <c r="A594" s="3" t="str">
        <f>IFERROR(__xludf.DUMMYFUNCTION("""COMPUTED_VALUE"""),"PARADE_DAY_(A)")</f>
        <v>PARADE_DAY_(A)</v>
      </c>
    </row>
    <row r="595">
      <c r="A595" s="3" t="str">
        <f>IFERROR(__xludf.DUMMYFUNCTION("""COMPUTED_VALUE"""),"YOU_SHOULD_HAVE_KNOWN_(A)")</f>
        <v>YOU_SHOULD_HAVE_KNOWN_(A)</v>
      </c>
    </row>
    <row r="596">
      <c r="A596" s="3" t="str">
        <f>IFERROR(__xludf.DUMMYFUNCTION("""COMPUTED_VALUE"""),"GOLD_GLOW_(A)")</f>
        <v>GOLD_GLOW_(A)</v>
      </c>
    </row>
    <row r="597">
      <c r="A597" s="3" t="str">
        <f>IFERROR(__xludf.DUMMYFUNCTION("""COMPUTED_VALUE"""),"THE_BACHELOR_(A)")</f>
        <v>THE_BACHELOR_(A)</v>
      </c>
    </row>
    <row r="598">
      <c r="A598" s="3" t="str">
        <f>IFERROR(__xludf.DUMMYFUNCTION("""COMPUTED_VALUE"""),"FRIENDS_FOREVER_(A)")</f>
        <v>FRIENDS_FOREVER_(A)</v>
      </c>
    </row>
    <row r="599">
      <c r="A599" s="3" t="str">
        <f>IFERROR(__xludf.DUMMYFUNCTION("""COMPUTED_VALUE"""),"Ordinary(B)")</f>
        <v>Ordinary(B)</v>
      </c>
    </row>
    <row r="600">
      <c r="A600" s="3" t="str">
        <f>IFERROR(__xludf.DUMMYFUNCTION("""COMPUTED_VALUE"""),"COUNTDOWN_TO_THE_WEEKEND_(B)")</f>
        <v>COUNTDOWN_TO_THE_WEEKEND_(B)</v>
      </c>
    </row>
    <row r="601">
      <c r="A601" s="3" t="str">
        <f>IFERROR(__xludf.DUMMYFUNCTION("""COMPUTED_VALUE"""),"ROCK_THIS_SHOW_(A)")</f>
        <v>ROCK_THIS_SHOW_(A)</v>
      </c>
    </row>
    <row r="602">
      <c r="A602" s="3" t="str">
        <f>IFERROR(__xludf.DUMMYFUNCTION("""COMPUTED_VALUE"""),"NOW_OR_NEVER_(A)")</f>
        <v>NOW_OR_NEVER_(A)</v>
      </c>
    </row>
    <row r="603">
      <c r="A603" s="3" t="str">
        <f>IFERROR(__xludf.DUMMYFUNCTION("""COMPUTED_VALUE"""),"FRIDAY_FEELING_(B)")</f>
        <v>FRIDAY_FEELING_(B)</v>
      </c>
    </row>
    <row r="604">
      <c r="A604" s="3" t="str">
        <f>IFERROR(__xludf.DUMMYFUNCTION("""COMPUTED_VALUE"""),"LOST_IN_FOREVER_(B)")</f>
        <v>LOST_IN_FOREVER_(B)</v>
      </c>
    </row>
    <row r="605">
      <c r="A605" s="3" t="str">
        <f>IFERROR(__xludf.DUMMYFUNCTION("""COMPUTED_VALUE"""),"STORY_OF_A_DREAM_(B)")</f>
        <v>STORY_OF_A_DREAM_(B)</v>
      </c>
    </row>
    <row r="606">
      <c r="A606" s="3" t="str">
        <f>IFERROR(__xludf.DUMMYFUNCTION("""COMPUTED_VALUE"""),"CLOSER_I_GET_TO_MY_DREAMS_(B)")</f>
        <v>CLOSER_I_GET_TO_MY_DREAMS_(B)</v>
      </c>
    </row>
    <row r="607">
      <c r="A607" s="3" t="str">
        <f>IFERROR(__xludf.DUMMYFUNCTION("""COMPUTED_VALUE"""),"BRIGHT_TIMES_(B)")</f>
        <v>BRIGHT_TIMES_(B)</v>
      </c>
    </row>
    <row r="608">
      <c r="A608" s="3" t="str">
        <f>IFERROR(__xludf.DUMMYFUNCTION("""COMPUTED_VALUE"""),"CHANGING_MY_MIND_(B)")</f>
        <v>CHANGING_MY_MIND_(B)</v>
      </c>
    </row>
    <row r="609">
      <c r="A609" s="3" t="str">
        <f>IFERROR(__xludf.DUMMYFUNCTION("""COMPUTED_VALUE"""),"WE'RE_MOVING_(B)")</f>
        <v>WE'RE_MOVING_(B)</v>
      </c>
    </row>
    <row r="610">
      <c r="A610" s="3" t="str">
        <f>IFERROR(__xludf.DUMMYFUNCTION("""COMPUTED_VALUE"""),"WITHOUT_SYMPATHY")</f>
        <v>WITHOUT_SYMPATHY</v>
      </c>
    </row>
    <row r="611">
      <c r="A611" s="3" t="str">
        <f>IFERROR(__xludf.DUMMYFUNCTION("""COMPUTED_VALUE"""),"TAKE_A_BREATH")</f>
        <v>TAKE_A_BREATH</v>
      </c>
    </row>
    <row r="612">
      <c r="A612" s="3" t="str">
        <f>IFERROR(__xludf.DUMMYFUNCTION("""COMPUTED_VALUE"""),"HERZKOMPASS_(C)")</f>
        <v>HERZKOMPASS_(C)</v>
      </c>
    </row>
    <row r="613">
      <c r="A613" s="3" t="str">
        <f>IFERROR(__xludf.DUMMYFUNCTION("""COMPUTED_VALUE"""),"FEEL_THE_FORCE")</f>
        <v>FEEL_THE_FORCE</v>
      </c>
    </row>
    <row r="614">
      <c r="A614" s="3" t="str">
        <f>IFERROR(__xludf.DUMMYFUNCTION("""COMPUTED_VALUE"""),"PSYCHIC_(A)")</f>
        <v>PSYCHIC_(A)</v>
      </c>
    </row>
    <row r="615">
      <c r="A615" s="3" t="str">
        <f>IFERROR(__xludf.DUMMYFUNCTION("""COMPUTED_VALUE"""),"I_WON'T_BE_A_PUPPET_(A)")</f>
        <v>I_WON'T_BE_A_PUPPET_(A)</v>
      </c>
    </row>
    <row r="616">
      <c r="A616" s="3" t="str">
        <f>IFERROR(__xludf.DUMMYFUNCTION("""COMPUTED_VALUE"""),"CAN_YOU_BE_SO_SURE")</f>
        <v>CAN_YOU_BE_SO_SURE</v>
      </c>
    </row>
    <row r="617">
      <c r="A617" s="3" t="str">
        <f>IFERROR(__xludf.DUMMYFUNCTION("""COMPUTED_VALUE"""),"TIME_WILL_TELL")</f>
        <v>TIME_WILL_TELL</v>
      </c>
    </row>
    <row r="618">
      <c r="A618" s="3" t="str">
        <f>IFERROR(__xludf.DUMMYFUNCTION("""COMPUTED_VALUE"""),"GOOD_FEELING_(A)")</f>
        <v>GOOD_FEELING_(A)</v>
      </c>
    </row>
    <row r="619">
      <c r="A619" s="3" t="str">
        <f>IFERROR(__xludf.DUMMYFUNCTION("""COMPUTED_VALUE"""),"HAPPY_TO_BE_(A)")</f>
        <v>HAPPY_TO_BE_(A)</v>
      </c>
    </row>
    <row r="620">
      <c r="A620" s="3" t="str">
        <f>IFERROR(__xludf.DUMMYFUNCTION("""COMPUTED_VALUE"""),"So Long Mary(A)")</f>
        <v>So Long Mary(A)</v>
      </c>
    </row>
    <row r="621">
      <c r="A621" s="3" t="str">
        <f>IFERROR(__xludf.DUMMYFUNCTION("""COMPUTED_VALUE"""),"WOM_412_trk013_KANGAROO_(B)")</f>
        <v>WOM_412_trk013_KANGAROO_(B)</v>
      </c>
    </row>
    <row r="622">
      <c r="A622" s="3" t="str">
        <f>IFERROR(__xludf.DUMMYFUNCTION("""COMPUTED_VALUE"""),"House music(B)")</f>
        <v>House music(B)</v>
      </c>
    </row>
    <row r="623">
      <c r="A623" s="3" t="str">
        <f>IFERROR(__xludf.DUMMYFUNCTION("""COMPUTED_VALUE"""),"IBIZA Sung (b)")</f>
        <v>IBIZA Sung (b)</v>
      </c>
    </row>
    <row r="624">
      <c r="A624" s="3" t="str">
        <f>IFERROR(__xludf.DUMMYFUNCTION("""COMPUTED_VALUE"""),"Wags (A)")</f>
        <v>Wags (A)</v>
      </c>
    </row>
    <row r="625">
      <c r="A625" s="3" t="str">
        <f>IFERROR(__xludf.DUMMYFUNCTION("""COMPUTED_VALUE"""),"LOVING_IT_(B)")</f>
        <v>LOVING_IT_(B)</v>
      </c>
    </row>
    <row r="626">
      <c r="A626" s="3" t="str">
        <f>IFERROR(__xludf.DUMMYFUNCTION("""COMPUTED_VALUE"""),"ALL_FALL_DOWN_(B)")</f>
        <v>ALL_FALL_DOWN_(B)</v>
      </c>
    </row>
    <row r="627">
      <c r="A627" s="3" t="str">
        <f>IFERROR(__xludf.DUMMYFUNCTION("""COMPUTED_VALUE"""),"RAY OF LIGHT (A)")</f>
        <v>RAY OF LIGHT (A)</v>
      </c>
    </row>
    <row r="628">
      <c r="A628" s="3" t="str">
        <f>IFERROR(__xludf.DUMMYFUNCTION("""COMPUTED_VALUE"""),"REACH_FOR_THE_SKY_(A)")</f>
        <v>REACH_FOR_THE_SKY_(A)</v>
      </c>
    </row>
    <row r="629">
      <c r="A629" s="3" t="str">
        <f>IFERROR(__xludf.DUMMYFUNCTION("""COMPUTED_VALUE"""),"BIRD_OF_PARADISE_(A")</f>
        <v>BIRD_OF_PARADISE_(A</v>
      </c>
    </row>
    <row r="630">
      <c r="A630" s="3" t="str">
        <f>IFERROR(__xludf.DUMMYFUNCTION("""COMPUTED_VALUE"""),"HIGHWAY_ONE_(A)")</f>
        <v>HIGHWAY_ONE_(A)</v>
      </c>
    </row>
    <row r="631">
      <c r="A631" s="3" t="str">
        <f>IFERROR(__xludf.DUMMYFUNCTION("""COMPUTED_VALUE"""),"JETSTREAM_(A)")</f>
        <v>JETSTREAM_(A)</v>
      </c>
    </row>
    <row r="632">
      <c r="A632" s="3" t="str">
        <f>IFERROR(__xludf.DUMMYFUNCTION("""COMPUTED_VALUE"""),"SUMMER_SKIES_(A)")</f>
        <v>SUMMER_SKIES_(A)</v>
      </c>
    </row>
    <row r="633">
      <c r="A633" s="3" t="str">
        <f>IFERROR(__xludf.DUMMYFUNCTION("""COMPUTED_VALUE"""),"ENDLESS_LOVE")</f>
        <v>ENDLESS_LOVE</v>
      </c>
    </row>
    <row r="634">
      <c r="A634" s="3" t="str">
        <f>IFERROR(__xludf.DUMMYFUNCTION("""COMPUTED_VALUE"""),"How_it_Began")</f>
        <v>How_it_Began</v>
      </c>
    </row>
    <row r="635">
      <c r="A635" s="3" t="str">
        <f>IFERROR(__xludf.DUMMYFUNCTION("""COMPUTED_VALUE"""),"Play(B)")</f>
        <v>Play(B)</v>
      </c>
    </row>
    <row r="636">
      <c r="A636" s="3" t="str">
        <f>IFERROR(__xludf.DUMMYFUNCTION("""COMPUTED_VALUE"""),"Full Throttle ")</f>
        <v>Full Throttle </v>
      </c>
    </row>
    <row r="637">
      <c r="A637" s="3" t="str">
        <f>IFERROR(__xludf.DUMMYFUNCTION("""COMPUTED_VALUE"""),"DO ME WRONG (B)")</f>
        <v>DO ME WRONG (B)</v>
      </c>
    </row>
    <row r="638">
      <c r="A638" s="3" t="str">
        <f>IFERROR(__xludf.DUMMYFUNCTION("""COMPUTED_VALUE"""),"Glitch Trip(B)")</f>
        <v>Glitch Trip(B)</v>
      </c>
    </row>
    <row r="639">
      <c r="A639" s="3" t="str">
        <f>IFERROR(__xludf.DUMMYFUNCTION("""COMPUTED_VALUE"""),"Winds_of_Spring")</f>
        <v>Winds_of_Spring</v>
      </c>
    </row>
    <row r="640">
      <c r="A640" s="3" t="str">
        <f>IFERROR(__xludf.DUMMYFUNCTION("""COMPUTED_VALUE"""),"Music On the up (A) 2")</f>
        <v>Music On the up (A) 2</v>
      </c>
    </row>
    <row r="641">
      <c r="A641" s="3" t="str">
        <f>IFERROR(__xludf.DUMMYFUNCTION("""COMPUTED_VALUE"""),"Graduation(2)")</f>
        <v>Graduation(2)</v>
      </c>
    </row>
    <row r="642">
      <c r="A642" s="3" t="str">
        <f>IFERROR(__xludf.DUMMYFUNCTION("""COMPUTED_VALUE"""),"Cosmic Soul")</f>
        <v>Cosmic Soul</v>
      </c>
    </row>
    <row r="643">
      <c r="A643" s="3" t="str">
        <f>IFERROR(__xludf.DUMMYFUNCTION("""COMPUTED_VALUE"""),"Feeling Tropical (A)")</f>
        <v>Feeling Tropical (A)</v>
      </c>
    </row>
    <row r="644">
      <c r="A644" s="3" t="str">
        <f>IFERROR(__xludf.DUMMYFUNCTION("""COMPUTED_VALUE"""),"Starfighter")</f>
        <v>Starfighter</v>
      </c>
    </row>
    <row r="645">
      <c r="A645" s="3" t="str">
        <f>IFERROR(__xludf.DUMMYFUNCTION("""COMPUTED_VALUE"""),"Get Hyped (A)")</f>
        <v>Get Hyped (A)</v>
      </c>
    </row>
    <row r="646">
      <c r="A646" s="3" t="str">
        <f>IFERROR(__xludf.DUMMYFUNCTION("""COMPUTED_VALUE"""),"DO_YOU_KNOW_(B)")</f>
        <v>DO_YOU_KNOW_(B)</v>
      </c>
    </row>
    <row r="647">
      <c r="A647" s="3" t="str">
        <f>IFERROR(__xludf.DUMMYFUNCTION("""COMPUTED_VALUE"""),"PERFECT_TEN_(A)")</f>
        <v>PERFECT_TEN_(A)</v>
      </c>
    </row>
    <row r="648">
      <c r="A648" s="3" t="str">
        <f>IFERROR(__xludf.DUMMYFUNCTION("""COMPUTED_VALUE"""),"PROMISES_YOU_MAKE_(A")</f>
        <v>PROMISES_YOU_MAKE_(A</v>
      </c>
    </row>
    <row r="649">
      <c r="A649" s="3" t="str">
        <f>IFERROR(__xludf.DUMMYFUNCTION("""COMPUTED_VALUE"""),"MY_STAR_(A)")</f>
        <v>MY_STAR_(A)</v>
      </c>
    </row>
    <row r="650">
      <c r="A650" s="3" t="str">
        <f>IFERROR(__xludf.DUMMYFUNCTION("""COMPUTED_VALUE"""),"TURN_IT_ON_(A)")</f>
        <v>TURN_IT_ON_(A)</v>
      </c>
    </row>
    <row r="651">
      <c r="A651" s="3" t="str">
        <f>IFERROR(__xludf.DUMMYFUNCTION("""COMPUTED_VALUE"""),"Tunnel Lights(A)")</f>
        <v>Tunnel Lights(A)</v>
      </c>
    </row>
    <row r="652">
      <c r="A652" s="3" t="str">
        <f>IFERROR(__xludf.DUMMYFUNCTION("""COMPUTED_VALUE"""),"Energy Burst(A) 2")</f>
        <v>Energy Burst(A) 2</v>
      </c>
    </row>
    <row r="653">
      <c r="A653" s="3" t="str">
        <f>IFERROR(__xludf.DUMMYFUNCTION("""COMPUTED_VALUE"""),"Ready 2 Go(A)")</f>
        <v>Ready 2 Go(A)</v>
      </c>
    </row>
    <row r="654">
      <c r="A654" s="3" t="str">
        <f>IFERROR(__xludf.DUMMYFUNCTION("""COMPUTED_VALUE"""),"04_Robotic Love(A)")</f>
        <v>04_Robotic Love(A)</v>
      </c>
    </row>
    <row r="655">
      <c r="A655" s="3" t="str">
        <f>IFERROR(__xludf.DUMMYFUNCTION("""COMPUTED_VALUE"""),"AMPED(A)")</f>
        <v>AMPED(A)</v>
      </c>
    </row>
    <row r="656">
      <c r="A656" s="3" t="str">
        <f>IFERROR(__xludf.DUMMYFUNCTION("""COMPUTED_VALUE"""),"Feel It(B)")</f>
        <v>Feel It(B)</v>
      </c>
    </row>
    <row r="657">
      <c r="A657" s="3" t="str">
        <f>IFERROR(__xludf.DUMMYFUNCTION("""COMPUTED_VALUE"""),"KEEP_MY_HEART")</f>
        <v>KEEP_MY_HEART</v>
      </c>
    </row>
    <row r="658">
      <c r="A658" s="3" t="str">
        <f>IFERROR(__xludf.DUMMYFUNCTION("""COMPUTED_VALUE"""),"Forever Be Young(A)")</f>
        <v>Forever Be Young(A)</v>
      </c>
    </row>
    <row r="659">
      <c r="A659" s="3" t="str">
        <f>IFERROR(__xludf.DUMMYFUNCTION("""COMPUTED_VALUE"""),"The Good Life")</f>
        <v>The Good Life</v>
      </c>
    </row>
    <row r="660">
      <c r="A660" s="3" t="str">
        <f>IFERROR(__xludf.DUMMYFUNCTION("""COMPUTED_VALUE"""),"Easy Life(A)")</f>
        <v>Easy Life(A)</v>
      </c>
    </row>
    <row r="661">
      <c r="A661" s="3" t="str">
        <f>IFERROR(__xludf.DUMMYFUNCTION("""COMPUTED_VALUE"""),"Walking In The Sun(A)")</f>
        <v>Walking In The Sun(A)</v>
      </c>
    </row>
    <row r="662">
      <c r="A662" s="3" t="str">
        <f>IFERROR(__xludf.DUMMYFUNCTION("""COMPUTED_VALUE"""),"Forever And A Day(A)")</f>
        <v>Forever And A Day(A)</v>
      </c>
    </row>
    <row r="663">
      <c r="A663" s="3" t="str">
        <f>IFERROR(__xludf.DUMMYFUNCTION("""COMPUTED_VALUE"""),"Come A Little Closer(B)")</f>
        <v>Come A Little Closer(B)</v>
      </c>
    </row>
    <row r="664">
      <c r="A664" s="3" t="str">
        <f>IFERROR(__xludf.DUMMYFUNCTION("""COMPUTED_VALUE"""),"Heading Home(B)")</f>
        <v>Heading Home(B)</v>
      </c>
    </row>
    <row r="665">
      <c r="A665" s="3" t="str">
        <f>IFERROR(__xludf.DUMMYFUNCTION("""COMPUTED_VALUE"""),"The Big Reveal(A)")</f>
        <v>The Big Reveal(A)</v>
      </c>
    </row>
    <row r="666">
      <c r="A666" s="3" t="str">
        <f>IFERROR(__xludf.DUMMYFUNCTION("""COMPUTED_VALUE"""),"Perpetual Sun(A)")</f>
        <v>Perpetual Sun(A)</v>
      </c>
    </row>
    <row r="667">
      <c r="A667" s="3" t="str">
        <f>IFERROR(__xludf.DUMMYFUNCTION("""COMPUTED_VALUE"""),"Bright Feeling(A)")</f>
        <v>Bright Feeling(A)</v>
      </c>
    </row>
    <row r="668">
      <c r="A668" s="3" t="str">
        <f>IFERROR(__xludf.DUMMYFUNCTION("""COMPUTED_VALUE"""),"Smile Baby(A)_02")</f>
        <v>Smile Baby(A)_02</v>
      </c>
    </row>
    <row r="669">
      <c r="A669" s="3" t="str">
        <f>IFERROR(__xludf.DUMMYFUNCTION("""COMPUTED_VALUE"""),"All This Time(B)")</f>
        <v>All This Time(B)</v>
      </c>
    </row>
    <row r="670">
      <c r="A670" s="3" t="str">
        <f>IFERROR(__xludf.DUMMYFUNCTION("""COMPUTED_VALUE"""),"Never Too Late(B)")</f>
        <v>Never Too Late(B)</v>
      </c>
    </row>
    <row r="671">
      <c r="A671" s="3" t="str">
        <f>IFERROR(__xludf.DUMMYFUNCTION("""COMPUTED_VALUE"""),"Ivory Coast(B)")</f>
        <v>Ivory Coast(B)</v>
      </c>
    </row>
    <row r="672">
      <c r="A672" s="3" t="str">
        <f>IFERROR(__xludf.DUMMYFUNCTION("""COMPUTED_VALUE"""),"INTERSTELLAR(A)")</f>
        <v>INTERSTELLAR(A)</v>
      </c>
    </row>
    <row r="673">
      <c r="A673" s="3" t="str">
        <f>IFERROR(__xludf.DUMMYFUNCTION("""COMPUTED_VALUE"""),"WORK_IT_HARD")</f>
        <v>WORK_IT_HARD</v>
      </c>
    </row>
    <row r="674">
      <c r="A674" s="3" t="str">
        <f>IFERROR(__xludf.DUMMYFUNCTION("""COMPUTED_VALUE"""),"STARBURST_(A)")</f>
        <v>STARBURST_(A)</v>
      </c>
    </row>
    <row r="675">
      <c r="A675" s="3" t="str">
        <f>IFERROR(__xludf.DUMMYFUNCTION("""COMPUTED_VALUE"""),"VECTOR_CONTROL")</f>
        <v>VECTOR_CONTROL</v>
      </c>
    </row>
    <row r="676">
      <c r="A676" s="3" t="str">
        <f>IFERROR(__xludf.DUMMYFUNCTION("""COMPUTED_VALUE"""),"GLAMOUR_PATROL_(A)")</f>
        <v>GLAMOUR_PATROL_(A)</v>
      </c>
    </row>
    <row r="677">
      <c r="A677" s="3" t="str">
        <f>IFERROR(__xludf.DUMMYFUNCTION("""COMPUTED_VALUE"""),"THE_TIME_IS_NOW_(A)")</f>
        <v>THE_TIME_IS_NOW_(A)</v>
      </c>
    </row>
    <row r="678">
      <c r="A678" s="3" t="str">
        <f>IFERROR(__xludf.DUMMYFUNCTION("""COMPUTED_VALUE"""),"RAVE_RAYS_(A)")</f>
        <v>RAVE_RAYS_(A)</v>
      </c>
    </row>
    <row r="679">
      <c r="A679" s="3" t="str">
        <f>IFERROR(__xludf.DUMMYFUNCTION("""COMPUTED_VALUE"""),"GO_FASTER_(A)")</f>
        <v>GO_FASTER_(A)</v>
      </c>
    </row>
    <row r="680">
      <c r="A680" s="3" t="str">
        <f>IFERROR(__xludf.DUMMYFUNCTION("""COMPUTED_VALUE"""),"BEACH_LIFE_(A)")</f>
        <v>BEACH_LIFE_(A)</v>
      </c>
    </row>
    <row r="681">
      <c r="A681" s="3" t="str">
        <f>IFERROR(__xludf.DUMMYFUNCTION("""COMPUTED_VALUE"""),"WRAP_YOUR_ARMS")</f>
        <v>WRAP_YOUR_ARMS</v>
      </c>
    </row>
    <row r="682">
      <c r="A682" s="3" t="str">
        <f>IFERROR(__xludf.DUMMYFUNCTION("""COMPUTED_VALUE"""),"RAID_THE_CHARTS_(A)")</f>
        <v>RAID_THE_CHARTS_(A)</v>
      </c>
    </row>
    <row r="683">
      <c r="A683" s="3" t="str">
        <f>IFERROR(__xludf.DUMMYFUNCTION("""COMPUTED_VALUE"""),"MAKE_YOU_MINE_(A)_(2)")</f>
        <v>MAKE_YOU_MINE_(A)_(2)</v>
      </c>
    </row>
    <row r="684">
      <c r="A684" s="3" t="str">
        <f>IFERROR(__xludf.DUMMYFUNCTION("""COMPUTED_VALUE"""),"HEADCASE_(A)")</f>
        <v>HEADCASE_(A)</v>
      </c>
    </row>
    <row r="685">
      <c r="A685" s="3" t="str">
        <f>IFERROR(__xludf.DUMMYFUNCTION("""COMPUTED_VALUE"""),"HIT_THE_DANCEFLOOR_(A)")</f>
        <v>HIT_THE_DANCEFLOOR_(A)</v>
      </c>
    </row>
    <row r="686">
      <c r="A686" s="3" t="str">
        <f>IFERROR(__xludf.DUMMYFUNCTION("""COMPUTED_VALUE"""),"PARTY_PARTY_(A)")</f>
        <v>PARTY_PARTY_(A)</v>
      </c>
    </row>
    <row r="687">
      <c r="A687" s="3" t="str">
        <f>IFERROR(__xludf.DUMMYFUNCTION("""COMPUTED_VALUE"""),"STRAIGHT_UP")</f>
        <v>STRAIGHT_UP</v>
      </c>
    </row>
    <row r="688">
      <c r="A688" s="3" t="str">
        <f>IFERROR(__xludf.DUMMYFUNCTION("""COMPUTED_VALUE"""),"FEARLESS_(B)")</f>
        <v>FEARLESS_(B)</v>
      </c>
    </row>
    <row r="689">
      <c r="A689" s="3" t="str">
        <f>IFERROR(__xludf.DUMMYFUNCTION("""COMPUTED_VALUE"""),"WE_IN_THE_CLUB_NOW_(B)")</f>
        <v>WE_IN_THE_CLUB_NOW_(B)</v>
      </c>
    </row>
    <row r="690">
      <c r="A690" s="3" t="str">
        <f>IFERROR(__xludf.DUMMYFUNCTION("""COMPUTED_VALUE"""),"GIVE_ME_YOUR_LOVE_(B)")</f>
        <v>GIVE_ME_YOUR_LOVE_(B)</v>
      </c>
    </row>
    <row r="691">
      <c r="A691" s="3" t="str">
        <f>IFERROR(__xludf.DUMMYFUNCTION("""COMPUTED_VALUE"""),"WORTH_THE_WAIT_(A)")</f>
        <v>WORTH_THE_WAIT_(A)</v>
      </c>
    </row>
    <row r="692">
      <c r="A692" s="3" t="str">
        <f>IFERROR(__xludf.DUMMYFUNCTION("""COMPUTED_VALUE"""),"BIG_CITY_DREAMS_(A)")</f>
        <v>BIG_CITY_DREAMS_(A)</v>
      </c>
    </row>
    <row r="693">
      <c r="A693" s="3" t="str">
        <f>IFERROR(__xludf.DUMMYFUNCTION("""COMPUTED_VALUE"""),"SIREN_CALLIN'_(A)")</f>
        <v>SIREN_CALLIN'_(A)</v>
      </c>
    </row>
    <row r="694">
      <c r="A694" s="3" t="str">
        <f>IFERROR(__xludf.DUMMYFUNCTION("""COMPUTED_VALUE"""),"ECHO_PARK_(A)")</f>
        <v>ECHO_PARK_(A)</v>
      </c>
    </row>
    <row r="695">
      <c r="A695" s="3" t="str">
        <f>IFERROR(__xludf.DUMMYFUNCTION("""COMPUTED_VALUE"""),"KNOCK_KNOCK_KNOCK_(B)")</f>
        <v>KNOCK_KNOCK_KNOCK_(B)</v>
      </c>
    </row>
    <row r="696">
      <c r="A696" s="3" t="str">
        <f>IFERROR(__xludf.DUMMYFUNCTION("""COMPUTED_VALUE"""),"GET_YOUR_HANDS_UP_(A)")</f>
        <v>GET_YOUR_HANDS_UP_(A)</v>
      </c>
    </row>
    <row r="697">
      <c r="A697" s="3" t="str">
        <f>IFERROR(__xludf.DUMMYFUNCTION("""COMPUTED_VALUE"""),"GOT_THAT_SWAG_(A)")</f>
        <v>GOT_THAT_SWAG_(A)</v>
      </c>
    </row>
    <row r="698">
      <c r="A698" s="3" t="str">
        <f>IFERROR(__xludf.DUMMYFUNCTION("""COMPUTED_VALUE"""),"GRUNGE FETISH")</f>
        <v>GRUNGE FETISH</v>
      </c>
    </row>
    <row r="699">
      <c r="A699" s="3" t="str">
        <f>IFERROR(__xludf.DUMMYFUNCTION("""COMPUTED_VALUE"""),"SLEAZE_TO_PLEASE_(A)")</f>
        <v>SLEAZE_TO_PLEASE_(A)</v>
      </c>
    </row>
    <row r="700">
      <c r="A700" s="3" t="str">
        <f>IFERROR(__xludf.DUMMYFUNCTION("""COMPUTED_VALUE"""),"CRAZZEE_BOI_(B)")</f>
        <v>CRAZZEE_BOI_(B)</v>
      </c>
    </row>
    <row r="701">
      <c r="A701" s="3" t="str">
        <f>IFERROR(__xludf.DUMMYFUNCTION("""COMPUTED_VALUE"""),"EL_AMOR_DE_CARMELO_(B)")</f>
        <v>EL_AMOR_DE_CARMELO_(B)</v>
      </c>
    </row>
    <row r="702">
      <c r="A702" s="3" t="str">
        <f>IFERROR(__xludf.DUMMYFUNCTION("""COMPUTED_VALUE"""),"BSAME_SUAVECITO_(B)_(2)")</f>
        <v>BSAME_SUAVECITO_(B)_(2)</v>
      </c>
    </row>
    <row r="703">
      <c r="A703" s="3" t="str">
        <f>IFERROR(__xludf.DUMMYFUNCTION("""COMPUTED_VALUE"""),"GROW_YOUR_IDEAS")</f>
        <v>GROW_YOUR_IDEAS</v>
      </c>
    </row>
    <row r="704">
      <c r="A704" s="3" t="str">
        <f>IFERROR(__xludf.DUMMYFUNCTION("""COMPUTED_VALUE"""),"EMERGING_STEPS")</f>
        <v>EMERGING_STEPS</v>
      </c>
    </row>
    <row r="705">
      <c r="A705" s="3" t="str">
        <f>IFERROR(__xludf.DUMMYFUNCTION("""COMPUTED_VALUE"""),"SPIKE_STREET_(B)")</f>
        <v>SPIKE_STREET_(B)</v>
      </c>
    </row>
    <row r="706">
      <c r="A706" s="3" t="str">
        <f>IFERROR(__xludf.DUMMYFUNCTION("""COMPUTED_VALUE"""),"CONFUSED_YOU_SHOULD_BE_(B)")</f>
        <v>CONFUSED_YOU_SHOULD_BE_(B)</v>
      </c>
    </row>
    <row r="707">
      <c r="A707" s="3" t="str">
        <f>IFERROR(__xludf.DUMMYFUNCTION("""COMPUTED_VALUE"""),"TO_THE_BEAT_(B)")</f>
        <v>TO_THE_BEAT_(B)</v>
      </c>
    </row>
    <row r="708">
      <c r="A708" s="3" t="str">
        <f>IFERROR(__xludf.DUMMYFUNCTION("""COMPUTED_VALUE"""),"LOOK_INTO_MY_EYES_(B)")</f>
        <v>LOOK_INTO_MY_EYES_(B)</v>
      </c>
    </row>
    <row r="709">
      <c r="A709" s="3" t="str">
        <f>IFERROR(__xludf.DUMMYFUNCTION("""COMPUTED_VALUE"""),"XTERMINATOR_(B)")</f>
        <v>XTERMINATOR_(B)</v>
      </c>
    </row>
    <row r="710">
      <c r="A710" s="3" t="str">
        <f>IFERROR(__xludf.DUMMYFUNCTION("""COMPUTED_VALUE"""),"The Lotus Flower(A)")</f>
        <v>The Lotus Flower(A)</v>
      </c>
    </row>
    <row r="711">
      <c r="A711" s="3" t="str">
        <f>IFERROR(__xludf.DUMMYFUNCTION("""COMPUTED_VALUE"""),"MISTS_OF_BOROBODUR_(A)")</f>
        <v>MISTS_OF_BOROBODUR_(A)</v>
      </c>
    </row>
    <row r="712">
      <c r="A712" s="3" t="str">
        <f>IFERROR(__xludf.DUMMYFUNCTION("""COMPUTED_VALUE"""),"SON_HUONG")</f>
        <v>SON_HUONG</v>
      </c>
    </row>
    <row r="713">
      <c r="A713" s="3" t="str">
        <f>IFERROR(__xludf.DUMMYFUNCTION("""COMPUTED_VALUE"""),"PARTY_ROCK_(A+B)")</f>
        <v>PARTY_ROCK_(A+B)</v>
      </c>
    </row>
    <row r="714">
      <c r="A714" s="3" t="str">
        <f>IFERROR(__xludf.DUMMYFUNCTION("""COMPUTED_VALUE"""),"Love_Now_(YT)")</f>
        <v>Love_Now_(YT)</v>
      </c>
    </row>
    <row r="715">
      <c r="A715" s="3" t="str">
        <f>IFERROR(__xludf.DUMMYFUNCTION("""COMPUTED_VALUE"""),"FAT_FUNK_FREAK_(A)")</f>
        <v>FAT_FUNK_FREAK_(A)</v>
      </c>
    </row>
    <row r="716">
      <c r="A716" s="3" t="str">
        <f>IFERROR(__xludf.DUMMYFUNCTION("""COMPUTED_VALUE"""),"MAKE_YOU_MINE_(A)")</f>
        <v>MAKE_YOU_MINE_(A)</v>
      </c>
    </row>
    <row r="717">
      <c r="A717" s="3" t="str">
        <f>IFERROR(__xludf.DUMMYFUNCTION("""COMPUTED_VALUE"""),"DIRT_BOYZ_(A)")</f>
        <v>DIRT_BOYZ_(A)</v>
      </c>
    </row>
    <row r="718">
      <c r="A718" s="3" t="str">
        <f>IFERROR(__xludf.DUMMYFUNCTION("""COMPUTED_VALUE"""),"A_DRIVE_IN_THE_COUNTRY")</f>
        <v>A_DRIVE_IN_THE_COUNTRY</v>
      </c>
    </row>
    <row r="719">
      <c r="A719" s="3" t="str">
        <f>IFERROR(__xludf.DUMMYFUNCTION("""COMPUTED_VALUE"""),"ESCAPE_FROM_THE_CITY")</f>
        <v>ESCAPE_FROM_THE_CITY</v>
      </c>
    </row>
    <row r="720">
      <c r="A720" s="3" t="str">
        <f>IFERROR(__xludf.DUMMYFUNCTION("""COMPUTED_VALUE"""),"FREE_AS_THE_WIND_(B)")</f>
        <v>FREE_AS_THE_WIND_(B)</v>
      </c>
    </row>
    <row r="721">
      <c r="A721" s="3" t="str">
        <f>IFERROR(__xludf.DUMMYFUNCTION("""COMPUTED_VALUE"""),"MOOD_MUSIC")</f>
        <v>MOOD_MUSIC</v>
      </c>
    </row>
    <row r="722">
      <c r="A722" s="3" t="str">
        <f>IFERROR(__xludf.DUMMYFUNCTION("""COMPUTED_VALUE"""),"CLICK")</f>
        <v>CLICK</v>
      </c>
    </row>
    <row r="723">
      <c r="A723" s="3" t="str">
        <f>IFERROR(__xludf.DUMMYFUNCTION("""COMPUTED_VALUE"""),"DEEP_DOWN")</f>
        <v>DEEP_DOWN</v>
      </c>
    </row>
    <row r="724">
      <c r="A724" s="3" t="str">
        <f>IFERROR(__xludf.DUMMYFUNCTION("""COMPUTED_VALUE"""),"TWILIGHT")</f>
        <v>TWILIGHT</v>
      </c>
    </row>
    <row r="725">
      <c r="A725" s="3" t="str">
        <f>IFERROR(__xludf.DUMMYFUNCTION("""COMPUTED_VALUE"""),"LONGING")</f>
        <v>LONGING</v>
      </c>
    </row>
    <row r="726">
      <c r="A726" s="3" t="str">
        <f>IFERROR(__xludf.DUMMYFUNCTION("""COMPUTED_VALUE"""),"AUTUMN_SUN")</f>
        <v>AUTUMN_SUN</v>
      </c>
    </row>
    <row r="727">
      <c r="A727" s="3" t="str">
        <f>IFERROR(__xludf.DUMMYFUNCTION("""COMPUTED_VALUE"""),"BUSY_HANDS_(A)")</f>
        <v>BUSY_HANDS_(A)</v>
      </c>
    </row>
    <row r="728">
      <c r="A728" s="3" t="str">
        <f>IFERROR(__xludf.DUMMYFUNCTION("""COMPUTED_VALUE"""),"THE_BEST_DAYS_(A)")</f>
        <v>THE_BEST_DAYS_(A)</v>
      </c>
    </row>
    <row r="729">
      <c r="A729" s="3" t="str">
        <f>IFERROR(__xludf.DUMMYFUNCTION("""COMPUTED_VALUE"""),"JACKHAMMER_(B)")</f>
        <v>JACKHAMMER_(B)</v>
      </c>
    </row>
    <row r="730">
      <c r="A730" s="3" t="str">
        <f>IFERROR(__xludf.DUMMYFUNCTION("""COMPUTED_VALUE"""),"SHINING_STAR_(B)")</f>
        <v>SHINING_STAR_(B)</v>
      </c>
    </row>
    <row r="731">
      <c r="A731" s="3" t="str">
        <f>IFERROR(__xludf.DUMMYFUNCTION("""COMPUTED_VALUE"""),"A_BETTER_LIFE_(A)")</f>
        <v>A_BETTER_LIFE_(A)</v>
      </c>
    </row>
    <row r="732">
      <c r="A732" s="3" t="str">
        <f>IFERROR(__xludf.DUMMYFUNCTION("""COMPUTED_VALUE"""),"YOUNG_AND_FREE_(A)")</f>
        <v>YOUNG_AND_FREE_(A)</v>
      </c>
    </row>
    <row r="733">
      <c r="A733" s="3" t="str">
        <f>IFERROR(__xludf.DUMMYFUNCTION("""COMPUTED_VALUE"""),"COUNTRY_CAPERS_(A)")</f>
        <v>COUNTRY_CAPERS_(A)</v>
      </c>
    </row>
    <row r="734">
      <c r="A734" s="3" t="str">
        <f>IFERROR(__xludf.DUMMYFUNCTION("""COMPUTED_VALUE"""),"BITS_AND_SADDLES_(A)")</f>
        <v>BITS_AND_SADDLES_(A)</v>
      </c>
    </row>
    <row r="735">
      <c r="A735" s="3" t="str">
        <f>IFERROR(__xludf.DUMMYFUNCTION("""COMPUTED_VALUE"""),"EASY_PICKINGS_(A)")</f>
        <v>EASY_PICKINGS_(A)</v>
      </c>
    </row>
    <row r="736">
      <c r="A736" s="3" t="str">
        <f>IFERROR(__xludf.DUMMYFUNCTION("""COMPUTED_VALUE"""),"SO_LONG_MARY_(B)")</f>
        <v>SO_LONG_MARY_(B)</v>
      </c>
    </row>
    <row r="737">
      <c r="A737" s="3" t="str">
        <f>IFERROR(__xludf.DUMMYFUNCTION("""COMPUTED_VALUE"""),"UNLIKELY_SPY_(A)")</f>
        <v>UNLIKELY_SPY_(A)</v>
      </c>
    </row>
    <row r="738">
      <c r="A738" s="3" t="str">
        <f>IFERROR(__xludf.DUMMYFUNCTION("""COMPUTED_VALUE"""),"SPINNING_AROUND_(A)")</f>
        <v>SPINNING_AROUND_(A)</v>
      </c>
    </row>
    <row r="739">
      <c r="A739" s="3" t="str">
        <f>IFERROR(__xludf.DUMMYFUNCTION("""COMPUTED_VALUE"""),"HOTLOVER_(A)")</f>
        <v>HOTLOVER_(A)</v>
      </c>
    </row>
    <row r="740">
      <c r="A740" s="3" t="str">
        <f>IFERROR(__xludf.DUMMYFUNCTION("""COMPUTED_VALUE"""),"FRENCH_POGO")</f>
        <v>FRENCH_POGO</v>
      </c>
    </row>
    <row r="741">
      <c r="A741" s="3" t="str">
        <f>IFERROR(__xludf.DUMMYFUNCTION("""COMPUTED_VALUE"""),"GREEN_TEA")</f>
        <v>GREEN_TEA</v>
      </c>
    </row>
    <row r="742">
      <c r="A742" s="3" t="str">
        <f>IFERROR(__xludf.DUMMYFUNCTION("""COMPUTED_VALUE"""),"DECISIONS_DECISIONS")</f>
        <v>DECISIONS_DECISIONS</v>
      </c>
    </row>
    <row r="743">
      <c r="A743" s="3" t="str">
        <f>IFERROR(__xludf.DUMMYFUNCTION("""COMPUTED_VALUE"""),"A_MOST_MARVELLOUS_ADVENTURE")</f>
        <v>A_MOST_MARVELLOUS_ADVENTURE</v>
      </c>
    </row>
    <row r="744">
      <c r="A744" s="3" t="str">
        <f>IFERROR(__xludf.DUMMYFUNCTION("""COMPUTED_VALUE"""),"LIGHTNING_STRIKES")</f>
        <v>LIGHTNING_STRIKES</v>
      </c>
    </row>
    <row r="745">
      <c r="A745" s="3" t="str">
        <f>IFERROR(__xludf.DUMMYFUNCTION("""COMPUTED_VALUE"""),"ROMPER_STOMPER")</f>
        <v>ROMPER_STOMPER</v>
      </c>
    </row>
    <row r="746">
      <c r="A746" s="3" t="str">
        <f>IFERROR(__xludf.DUMMYFUNCTION("""COMPUTED_VALUE"""),"I'LL_BE_WITH_YOU_(A)")</f>
        <v>I'LL_BE_WITH_YOU_(A)</v>
      </c>
    </row>
    <row r="747">
      <c r="A747" s="3" t="str">
        <f>IFERROR(__xludf.DUMMYFUNCTION("""COMPUTED_VALUE"""),"I_MISS_YOU_(A)")</f>
        <v>I_MISS_YOU_(A)</v>
      </c>
    </row>
    <row r="748">
      <c r="A748" s="3" t="str">
        <f>IFERROR(__xludf.DUMMYFUNCTION("""COMPUTED_VALUE"""),"ORDINARY_(A)")</f>
        <v>ORDINARY_(A)</v>
      </c>
    </row>
    <row r="749">
      <c r="A749" s="3" t="str">
        <f>IFERROR(__xludf.DUMMYFUNCTION("""COMPUTED_VALUE"""),"ORDINARY_(A)_(2)")</f>
        <v>ORDINARY_(A)_(2)</v>
      </c>
    </row>
    <row r="750">
      <c r="A750" s="3" t="str">
        <f>IFERROR(__xludf.DUMMYFUNCTION("""COMPUTED_VALUE"""),"PARTY_PUNCH")</f>
        <v>PARTY_PUNCH</v>
      </c>
    </row>
    <row r="751">
      <c r="A751" s="3" t="str">
        <f>IFERROR(__xludf.DUMMYFUNCTION("""COMPUTED_VALUE"""),"HOT_CAKES")</f>
        <v>HOT_CAKES</v>
      </c>
    </row>
    <row r="752">
      <c r="A752" s="3" t="str">
        <f>IFERROR(__xludf.DUMMYFUNCTION("""COMPUTED_VALUE"""),"BEER_AND_BOOGIE_(A)")</f>
        <v>BEER_AND_BOOGIE_(A)</v>
      </c>
    </row>
    <row r="753">
      <c r="A753" s="3" t="str">
        <f>IFERROR(__xludf.DUMMYFUNCTION("""COMPUTED_VALUE"""),"BRAND_NEW_START_(A)")</f>
        <v>BRAND_NEW_START_(A)</v>
      </c>
    </row>
    <row r="754">
      <c r="A754" s="3" t="str">
        <f>IFERROR(__xludf.DUMMYFUNCTION("""COMPUTED_VALUE"""),"RIDING_THE_MIND")</f>
        <v>RIDING_THE_MIND</v>
      </c>
    </row>
    <row r="755">
      <c r="A755" s="3" t="str">
        <f>IFERROR(__xludf.DUMMYFUNCTION("""COMPUTED_VALUE"""),"A_NIGHT_TO_REMEMBER")</f>
        <v>A_NIGHT_TO_REMEMBER</v>
      </c>
    </row>
    <row r="756">
      <c r="A756" s="3" t="str">
        <f>IFERROR(__xludf.DUMMYFUNCTION("""COMPUTED_VALUE"""),"POINT_OF_NO_RETURN")</f>
        <v>POINT_OF_NO_RETURN</v>
      </c>
    </row>
    <row r="757">
      <c r="A757" s="3" t="str">
        <f>IFERROR(__xludf.DUMMYFUNCTION("""COMPUTED_VALUE"""),"DREAMING")</f>
        <v>DREAMING</v>
      </c>
    </row>
    <row r="758">
      <c r="A758" s="3" t="str">
        <f>IFERROR(__xludf.DUMMYFUNCTION("""COMPUTED_VALUE"""),"ON_THE_ROAD_AGAIN_(A)")</f>
        <v>ON_THE_ROAD_AGAIN_(A)</v>
      </c>
    </row>
    <row r="759">
      <c r="A759" s="3" t="str">
        <f>IFERROR(__xludf.DUMMYFUNCTION("""COMPUTED_VALUE"""),"LITTLE_GIRL_(A)")</f>
        <v>LITTLE_GIRL_(A)</v>
      </c>
    </row>
    <row r="760">
      <c r="A760" s="3" t="str">
        <f>IFERROR(__xludf.DUMMYFUNCTION("""COMPUTED_VALUE"""),"DRINK_N'_DANCE_(A)")</f>
        <v>DRINK_N'_DANCE_(A)</v>
      </c>
    </row>
    <row r="761">
      <c r="A761" s="3" t="str">
        <f>IFERROR(__xludf.DUMMYFUNCTION("""COMPUTED_VALUE"""),"MOVIN'_ON_(A)")</f>
        <v>MOVIN'_ON_(A)</v>
      </c>
    </row>
    <row r="762">
      <c r="A762" s="3" t="str">
        <f>IFERROR(__xludf.DUMMYFUNCTION("""COMPUTED_VALUE"""),"SPRING_SUMMER_FALL_IN_LOVE_(A)")</f>
        <v>SPRING_SUMMER_FALL_IN_LOVE_(A)</v>
      </c>
    </row>
    <row r="763">
      <c r="A763" s="3" t="str">
        <f>IFERROR(__xludf.DUMMYFUNCTION("""COMPUTED_VALUE"""),"JUST_AMAZING_(B)")</f>
        <v>JUST_AMAZING_(B)</v>
      </c>
    </row>
    <row r="764">
      <c r="A764" s="3" t="str">
        <f>IFERROR(__xludf.DUMMYFUNCTION("""COMPUTED_VALUE"""),"LA_FLAVA_HOLIDAY_(B)")</f>
        <v>LA_FLAVA_HOLIDAY_(B)</v>
      </c>
    </row>
    <row r="765">
      <c r="A765" s="3" t="str">
        <f>IFERROR(__xludf.DUMMYFUNCTION("""COMPUTED_VALUE"""),"READY_TO_BLOW")</f>
        <v>READY_TO_BLOW</v>
      </c>
    </row>
    <row r="766">
      <c r="A766" s="3" t="str">
        <f>IFERROR(__xludf.DUMMYFUNCTION("""COMPUTED_VALUE"""),"RETOX")</f>
        <v>RETOX</v>
      </c>
    </row>
    <row r="767">
      <c r="A767" s="3" t="str">
        <f>IFERROR(__xludf.DUMMYFUNCTION("""COMPUTED_VALUE"""),"WIDE_RIGHT")</f>
        <v>WIDE_RIGHT</v>
      </c>
    </row>
    <row r="768">
      <c r="A768" s="3" t="str">
        <f>IFERROR(__xludf.DUMMYFUNCTION("""COMPUTED_VALUE"""),"SURFERS_AGAINST_SEWAGE")</f>
        <v>SURFERS_AGAINST_SEWAGE</v>
      </c>
    </row>
    <row r="769">
      <c r="A769" s="3" t="str">
        <f>IFERROR(__xludf.DUMMYFUNCTION("""COMPUTED_VALUE"""),"TIME_WILL_TELL_(A)")</f>
        <v>TIME_WILL_TELL_(A)</v>
      </c>
    </row>
    <row r="770">
      <c r="A770" s="3" t="str">
        <f>IFERROR(__xludf.DUMMYFUNCTION("""COMPUTED_VALUE"""),"SPARKLE_TOWN_(A)")</f>
        <v>SPARKLE_TOWN_(A)</v>
      </c>
    </row>
    <row r="771">
      <c r="A771" s="3" t="str">
        <f>IFERROR(__xludf.DUMMYFUNCTION("""COMPUTED_VALUE"""),"DAYS_OF_HAZE_(A)")</f>
        <v>DAYS_OF_HAZE_(A)</v>
      </c>
    </row>
    <row r="772">
      <c r="A772" s="3" t="str">
        <f>IFERROR(__xludf.DUMMYFUNCTION("""COMPUTED_VALUE"""),"ULTRAVIOLET_(A)")</f>
        <v>ULTRAVIOLET_(A)</v>
      </c>
    </row>
    <row r="773">
      <c r="A773" s="3" t="str">
        <f>IFERROR(__xludf.DUMMYFUNCTION("""COMPUTED_VALUE"""),"LEAD_THE_WAY_(A)")</f>
        <v>LEAD_THE_WAY_(A)</v>
      </c>
    </row>
    <row r="774">
      <c r="A774" s="3" t="str">
        <f>IFERROR(__xludf.DUMMYFUNCTION("""COMPUTED_VALUE"""),"JUST_JAMMING")</f>
        <v>JUST_JAMMING</v>
      </c>
    </row>
    <row r="775">
      <c r="A775" s="3" t="str">
        <f>IFERROR(__xludf.DUMMYFUNCTION("""COMPUTED_VALUE"""),"ALL_SUMMER_LONG")</f>
        <v>ALL_SUMMER_LONG</v>
      </c>
    </row>
    <row r="776">
      <c r="A776" s="3" t="str">
        <f>IFERROR(__xludf.DUMMYFUNCTION("""COMPUTED_VALUE"""),"SO_LONG_SUCKERS_(A)")</f>
        <v>SO_LONG_SUCKERS_(A)</v>
      </c>
    </row>
    <row r="777">
      <c r="A777" s="3" t="str">
        <f>IFERROR(__xludf.DUMMYFUNCTION("""COMPUTED_VALUE""")," ON_EASY_STREET")</f>
        <v> ON_EASY_STREET</v>
      </c>
    </row>
    <row r="778">
      <c r="A778" s="3" t="str">
        <f>IFERROR(__xludf.DUMMYFUNCTION("""COMPUTED_VALUE"""),"CATCHING_THE_SUN")</f>
        <v>CATCHING_THE_SUN</v>
      </c>
    </row>
    <row r="779">
      <c r="A779" s="3" t="str">
        <f>IFERROR(__xludf.DUMMYFUNCTION("""COMPUTED_VALUE"""),"LIVE_FOR_THE_MOMENT")</f>
        <v>LIVE_FOR_THE_MOMENT</v>
      </c>
    </row>
    <row r="780">
      <c r="A780" s="3" t="str">
        <f>IFERROR(__xludf.DUMMYFUNCTION("""COMPUTED_VALUE"""),"IT'S_MY_TIME")</f>
        <v>IT'S_MY_TIME</v>
      </c>
    </row>
    <row r="781">
      <c r="A781" s="3" t="str">
        <f>IFERROR(__xludf.DUMMYFUNCTION("""COMPUTED_VALUE"""),"SATURDAY_NIGHT_ROCKER")</f>
        <v>SATURDAY_NIGHT_ROCKER</v>
      </c>
    </row>
    <row r="782">
      <c r="A782" s="3" t="str">
        <f>IFERROR(__xludf.DUMMYFUNCTION("""COMPUTED_VALUE"""),"KINGS_OF_COUNTRY")</f>
        <v>KINGS_OF_COUNTRY</v>
      </c>
    </row>
    <row r="783">
      <c r="A783" s="3" t="str">
        <f>IFERROR(__xludf.DUMMYFUNCTION("""COMPUTED_VALUE"""),"SUNSPLASH")</f>
        <v>SUNSPLASH</v>
      </c>
    </row>
    <row r="784">
      <c r="A784" s="3" t="str">
        <f>IFERROR(__xludf.DUMMYFUNCTION("""COMPUTED_VALUE"""),"HOW_TO_MAKE_IT_(A)")</f>
        <v>HOW_TO_MAKE_IT_(A)</v>
      </c>
    </row>
    <row r="785">
      <c r="A785" s="3" t="str">
        <f>IFERROR(__xludf.DUMMYFUNCTION("""COMPUTED_VALUE"""),"HAZY_HEAT_(A)")</f>
        <v>HAZY_HEAT_(A)</v>
      </c>
    </row>
    <row r="786">
      <c r="A786" s="3" t="str">
        <f>IFERROR(__xludf.DUMMYFUNCTION("""COMPUTED_VALUE"""),"MIRROR BALL (30)")</f>
        <v>MIRROR BALL (30)</v>
      </c>
    </row>
    <row r="787">
      <c r="A787" s="3" t="str">
        <f>IFERROR(__xludf.DUMMYFUNCTION("""COMPUTED_VALUE"""),"Just Say Yes (B)")</f>
        <v>Just Say Yes (B)</v>
      </c>
    </row>
    <row r="788">
      <c r="A788" s="3" t="str">
        <f>IFERROR(__xludf.DUMMYFUNCTION("""COMPUTED_VALUE"""),"01_PARADISE_(B).wav")</f>
        <v>01_PARADISE_(B).wav</v>
      </c>
    </row>
    <row r="789">
      <c r="A789" s="3" t="str">
        <f>IFERROR(__xludf.DUMMYFUNCTION("""COMPUTED_VALUE"""),"03_CRUISE_THE_BOULEVARD_(A).wav")</f>
        <v>03_CRUISE_THE_BOULEVARD_(A).wav</v>
      </c>
    </row>
    <row r="790">
      <c r="A790" s="3" t="str">
        <f>IFERROR(__xludf.DUMMYFUNCTION("""COMPUTED_VALUE"""),"04_UNDERNEATH_THE_COVERS_(B).wav")</f>
        <v>04_UNDERNEATH_THE_COVERS_(B).wav</v>
      </c>
    </row>
    <row r="791">
      <c r="A791" s="3" t="str">
        <f>IFERROR(__xludf.DUMMYFUNCTION("""COMPUTED_VALUE"""),"Bite it(B).wav")</f>
        <v>Bite it(B).wav</v>
      </c>
    </row>
    <row r="792">
      <c r="A792" s="3" t="str">
        <f>IFERROR(__xludf.DUMMYFUNCTION("""COMPUTED_VALUE"""),"Bright Ides (B).wav")</f>
        <v>Bright Ides (B).wav</v>
      </c>
    </row>
    <row r="793">
      <c r="A793" s="3" t="str">
        <f>IFERROR(__xludf.DUMMYFUNCTION("""COMPUTED_VALUE"""),"Golden Glory (b).wav")</f>
        <v>Golden Glory (b).wav</v>
      </c>
    </row>
    <row r="794">
      <c r="A794" s="3" t="str">
        <f>IFERROR(__xludf.DUMMYFUNCTION("""COMPUTED_VALUE"""),"01_BGM Circus Of Stars.wav")</f>
        <v>01_BGM Circus Of Stars.wav</v>
      </c>
    </row>
    <row r="795">
      <c r="A795" s="3" t="str">
        <f>IFERROR(__xludf.DUMMYFUNCTION("""COMPUTED_VALUE"""),"01_BGM Salsa Funk(A).wav")</f>
        <v>01_BGM Salsa Funk(A).wav</v>
      </c>
    </row>
    <row r="796">
      <c r="A796" s="3" t="str">
        <f>IFERROR(__xludf.DUMMYFUNCTION("""COMPUTED_VALUE"""),"01_Music Boogaloo(A).wav")</f>
        <v>01_Music Boogaloo(A).wav</v>
      </c>
    </row>
    <row r="797">
      <c r="A797" s="3" t="str">
        <f>IFERROR(__xludf.DUMMYFUNCTION("""COMPUTED_VALUE"""),"A-List Entertainment(B).wav")</f>
        <v>A-List Entertainment(B).wav</v>
      </c>
    </row>
    <row r="798">
      <c r="A798" s="3" t="str">
        <f>IFERROR(__xludf.DUMMYFUNCTION("""COMPUTED_VALUE"""),"Children Of The Sun(B).wav")</f>
        <v>Children Of The Sun(B).wav</v>
      </c>
    </row>
    <row r="799">
      <c r="A799" s="3" t="str">
        <f>IFERROR(__xludf.DUMMYFUNCTION("""COMPUTED_VALUE"""),"Get In(B).wav")</f>
        <v>Get In(B).wav</v>
      </c>
    </row>
    <row r="800">
      <c r="A800" s="3" t="str">
        <f>IFERROR(__xludf.DUMMYFUNCTION("""COMPUTED_VALUE"""),"Closer I Get To My Dreams(B).wav")</f>
        <v>Closer I Get To My Dreams(B).wav</v>
      </c>
    </row>
    <row r="801">
      <c r="A801" s="3" t="str">
        <f>IFERROR(__xludf.DUMMYFUNCTION("""COMPUTED_VALUE"""),"Never Look Back(A).wav")</f>
        <v>Never Look Back(A).wav</v>
      </c>
    </row>
    <row r="802">
      <c r="A802" s="3" t="str">
        <f>IFERROR(__xludf.DUMMYFUNCTION("""COMPUTED_VALUE"""),"Above The Crowd(B).wav")</f>
        <v>Above The Crowd(B).wav</v>
      </c>
    </row>
    <row r="803">
      <c r="A803" s="3" t="str">
        <f>IFERROR(__xludf.DUMMYFUNCTION("""COMPUTED_VALUE"""),"Burn Out Bright(B).wav
")</f>
        <v>Burn Out Bright(B).wav
</v>
      </c>
    </row>
    <row r="804">
      <c r="A804" s="3" t="str">
        <f>IFERROR(__xludf.DUMMYFUNCTION("""COMPUTED_VALUE"""),"02_BGM Fun in the sun(B).wav")</f>
        <v>02_BGM Fun in the sun(B).wav</v>
      </c>
    </row>
    <row r="805">
      <c r="A805" s="3" t="str">
        <f>IFERROR(__xludf.DUMMYFUNCTION("""COMPUTED_VALUE"""),"01_Music Story Of A Dream(B).wav")</f>
        <v>01_Music Story Of A Dream(B).wav</v>
      </c>
    </row>
    <row r="806">
      <c r="A806" s="3" t="str">
        <f>IFERROR(__xludf.DUMMYFUNCTION("""COMPUTED_VALUE"""),"02_Music Stepping Out(B).wav")</f>
        <v>02_Music Stepping Out(B).wav</v>
      </c>
    </row>
    <row r="807">
      <c r="A807" s="3" t="str">
        <f>IFERROR(__xludf.DUMMYFUNCTION("""COMPUTED_VALUE"""),"I Think I Like You(B).wav")</f>
        <v>I Think I Like You(B).wav</v>
      </c>
    </row>
    <row r="808">
      <c r="A808" s="3" t="str">
        <f>IFERROR(__xludf.DUMMYFUNCTION("""COMPUTED_VALUE"""),"Pretty In Love(C).wav")</f>
        <v>Pretty In Love(C).wav</v>
      </c>
    </row>
    <row r="809">
      <c r="A809" s="3" t="str">
        <f>IFERROR(__xludf.DUMMYFUNCTION("""COMPUTED_VALUE"""),"Drop It Hard(A).wav")</f>
        <v>Drop It Hard(A).wav</v>
      </c>
    </row>
    <row r="810">
      <c r="A810" s="3" t="str">
        <f>IFERROR(__xludf.DUMMYFUNCTION("""COMPUTED_VALUE"""),"Energy Excess(A).wav
")</f>
        <v>Energy Excess(A).wav
</v>
      </c>
    </row>
    <row r="811">
      <c r="A811" s="3" t="str">
        <f>IFERROR(__xludf.DUMMYFUNCTION("""COMPUTED_VALUE"""),"Music Hydrogen(A).wav")</f>
        <v>Music Hydrogen(A).wav</v>
      </c>
    </row>
    <row r="812">
      <c r="A812" s="3" t="str">
        <f>IFERROR(__xludf.DUMMYFUNCTION("""COMPUTED_VALUE"""),"01_MINE_FOR_CHRISTMAS_(B).wav")</f>
        <v>01_MINE_FOR_CHRISTMAS_(B).wav</v>
      </c>
    </row>
    <row r="813">
      <c r="A813" s="3" t="str">
        <f>IFERROR(__xludf.DUMMYFUNCTION("""COMPUTED_VALUE"""),"02_SANTA'S_STOMP.wav")</f>
        <v>02_SANTA'S_STOMP.wav</v>
      </c>
    </row>
    <row r="814">
      <c r="A814" s="3" t="str">
        <f>IFERROR(__xludf.DUMMYFUNCTION("""COMPUTED_VALUE"""),"BRIGHTER_SNOW.wav")</f>
        <v>BRIGHTER_SNOW.wav</v>
      </c>
    </row>
    <row r="815">
      <c r="A815" s="3" t="str">
        <f>IFERROR(__xludf.DUMMYFUNCTION("""COMPUTED_VALUE"""),"Night In The Oasis.wav")</f>
        <v>Night In The Oasis.wav</v>
      </c>
    </row>
    <row r="816">
      <c r="A816" s="3" t="str">
        <f>IFERROR(__xludf.DUMMYFUNCTION("""COMPUTED_VALUE"""),"Sultan's Garden.wav")</f>
        <v>Sultan's Garden.wav</v>
      </c>
    </row>
    <row r="817">
      <c r="A817" s="3" t="str">
        <f>IFERROR(__xludf.DUMMYFUNCTION("""COMPUTED_VALUE"""),"The Book Of Secrets.wav")</f>
        <v>The Book Of Secrets.wav</v>
      </c>
    </row>
    <row r="818">
      <c r="A818" s="3" t="str">
        <f>IFERROR(__xludf.DUMMYFUNCTION("""COMPUTED_VALUE"""),"The Spice Caravan(A).wav")</f>
        <v>The Spice Caravan(A).wav</v>
      </c>
    </row>
    <row r="819">
      <c r="A819" s="3" t="str">
        <f>IFERROR(__xludf.DUMMYFUNCTION("""COMPUTED_VALUE"""),"Morenita Piel Dorada(B).wav")</f>
        <v>Morenita Piel Dorada(B).wav</v>
      </c>
    </row>
    <row r="820">
      <c r="A820" s="3" t="str">
        <f>IFERROR(__xludf.DUMMYFUNCTION("""COMPUTED_VALUE"""),"09_NEON_ECSTASY_(A).wav")</f>
        <v>09_NEON_ECSTASY_(A).wav</v>
      </c>
    </row>
    <row r="821">
      <c r="A821" s="3" t="str">
        <f>IFERROR(__xludf.DUMMYFUNCTION("""COMPUTED_VALUE"""),"Betta Not Say Nuutin.wav")</f>
        <v>Betta Not Say Nuutin.wav</v>
      </c>
    </row>
    <row r="822">
      <c r="A822" s="3" t="str">
        <f>IFERROR(__xludf.DUMMYFUNCTION("""COMPUTED_VALUE"""),"Cataclysm(A).wav")</f>
        <v>Cataclysm(A).wav</v>
      </c>
    </row>
    <row r="823">
      <c r="A823" s="3" t="str">
        <f>IFERROR(__xludf.DUMMYFUNCTION("""COMPUTED_VALUE"""),"El Tri(B).wav")</f>
        <v>El Tri(B).wav</v>
      </c>
    </row>
    <row r="824">
      <c r="A824" s="3" t="str">
        <f>IFERROR(__xludf.DUMMYFUNCTION("""COMPUTED_VALUE"""),"Got To Be Mine(A)(30).wav")</f>
        <v>Got To Be Mine(A)(30).wav</v>
      </c>
    </row>
    <row r="825">
      <c r="A825" s="3" t="str">
        <f>IFERROR(__xludf.DUMMYFUNCTION("""COMPUTED_VALUE"""),"01_Music Pushing The Limit(A).wav")</f>
        <v>01_Music Pushing The Limit(A).wav</v>
      </c>
    </row>
    <row r="826">
      <c r="A826" s="3" t="str">
        <f>IFERROR(__xludf.DUMMYFUNCTION("""COMPUTED_VALUE"""),"02_Music Divide And Conquer(A).wav")</f>
        <v>02_Music Divide And Conquer(A).wav</v>
      </c>
    </row>
    <row r="827">
      <c r="A827" s="3" t="str">
        <f>IFERROR(__xludf.DUMMYFUNCTION("""COMPUTED_VALUE"""),"Colours Collide(B).wav")</f>
        <v>Colours Collide(B).wav</v>
      </c>
    </row>
    <row r="828">
      <c r="A828" s="3" t="str">
        <f>IFERROR(__xludf.DUMMYFUNCTION("""COMPUTED_VALUE"""),"Really Something(A).wav")</f>
        <v>Really Something(A).wav</v>
      </c>
    </row>
    <row r="829">
      <c r="A829" s="3" t="str">
        <f>IFERROR(__xludf.DUMMYFUNCTION("""COMPUTED_VALUE"""),"GROOVE MATRIX.wav")</f>
        <v>GROOVE MATRIX.wav</v>
      </c>
    </row>
    <row r="830">
      <c r="A830" s="3" t="str">
        <f>IFERROR(__xludf.DUMMYFUNCTION("""COMPUTED_VALUE"""),"Just Say Yes (B).wav")</f>
        <v>Just Say Yes (B).wav</v>
      </c>
    </row>
    <row r="831">
      <c r="A831" s="3" t="str">
        <f>IFERROR(__xludf.DUMMYFUNCTION("""COMPUTED_VALUE"""),"Neon Nights(30).wav")</f>
        <v>Neon Nights(30).wav</v>
      </c>
    </row>
    <row r="832">
      <c r="A832" s="3" t="str">
        <f>IFERROR(__xludf.DUMMYFUNCTION("""COMPUTED_VALUE"""),"PT Live Fashion EDS 018 Where's This Love(B).wav")</f>
        <v>PT Live Fashion EDS 018 Where's This Love(B).wav</v>
      </c>
    </row>
    <row r="833">
      <c r="A833" s="3" t="str">
        <f>IFERROR(__xludf.DUMMYFUNCTION("""COMPUTED_VALUE"""),"PT Live Fashion WOM 349 Explode (B).wav")</f>
        <v>PT Live Fashion WOM 349 Explode (B).wav</v>
      </c>
    </row>
    <row r="834">
      <c r="A834" s="3" t="str">
        <f>IFERROR(__xludf.DUMMYFUNCTION("""COMPUTED_VALUE"""),"WP  Live Fashion WOM 349 Ushuaia Dream (B).wav")</f>
        <v>WP  Live Fashion WOM 349 Ushuaia Dream (B).wav</v>
      </c>
    </row>
    <row r="835">
      <c r="A835" s="3" t="str">
        <f>IFERROR(__xludf.DUMMYFUNCTION("""COMPUTED_VALUE"""),"Burst.wav")</f>
        <v>Burst.wav</v>
      </c>
    </row>
    <row r="836">
      <c r="A836" s="3" t="str">
        <f>IFERROR(__xludf.DUMMYFUNCTION("""COMPUTED_VALUE"""),"PT Live Fashion WOM 349 IBIZA Sun.wav")</f>
        <v>PT Live Fashion WOM 349 IBIZA Sun.wav</v>
      </c>
    </row>
    <row r="837">
      <c r="A837" s="3" t="str">
        <f>IFERROR(__xludf.DUMMYFUNCTION("""COMPUTED_VALUE"""),"01_ALL_TOGETHER_(A).wav
02_HAPPY_SNAPPY.wav
03_ONE_DAY_AT_A_TIME_(A).wav")</f>
        <v>01_ALL_TOGETHER_(A).wav
02_HAPPY_SNAPPY.wav
03_ONE_DAY_AT_A_TIME_(A).wav</v>
      </c>
    </row>
    <row r="838">
      <c r="A838" s="3" t="str">
        <f>IFERROR(__xludf.DUMMYFUNCTION("""COMPUTED_VALUE"""),"01_BGM GOLDEN_WATERS_(B).wav")</f>
        <v>01_BGM GOLDEN_WATERS_(B).wav</v>
      </c>
    </row>
    <row r="839">
      <c r="A839" s="3" t="str">
        <f>IFERROR(__xludf.DUMMYFUNCTION("""COMPUTED_VALUE"""),"02_Music JAVA_NIGHTS_(B).wav")</f>
        <v>02_Music JAVA_NIGHTS_(B).wav</v>
      </c>
    </row>
    <row r="840">
      <c r="A840" s="3" t="str">
        <f>IFERROR(__xludf.DUMMYFUNCTION("""COMPUTED_VALUE"""),"03_Music SAVANNAH_SKIES_(B).wav")</f>
        <v>03_Music SAVANNAH_SKIES_(B).wav</v>
      </c>
    </row>
    <row r="841">
      <c r="A841" s="3" t="str">
        <f>IFERROR(__xludf.DUMMYFUNCTION("""COMPUTED_VALUE"""),"TERANGA_(B).wav")</f>
        <v>TERANGA_(B).wav</v>
      </c>
    </row>
    <row r="842">
      <c r="A842" s="3" t="str">
        <f>IFERROR(__xludf.DUMMYFUNCTION("""COMPUTED_VALUE"""),"01_BGM_CHRISTMAS_TWIST_(B).wav")</f>
        <v>01_BGM_CHRISTMAS_TWIST_(B).wav</v>
      </c>
    </row>
    <row r="843">
      <c r="A843" s="3" t="str">
        <f>IFERROR(__xludf.DUMMYFUNCTION("""COMPUTED_VALUE"""),"01_Music_CHRISTMAS_IN_THE_CITY_(A).wav")</f>
        <v>01_Music_CHRISTMAS_IN_THE_CITY_(A).wav</v>
      </c>
    </row>
    <row r="844">
      <c r="A844" s="3" t="str">
        <f>IFERROR(__xludf.DUMMYFUNCTION("""COMPUTED_VALUE"""),"02_Music_GOODTIME_CHRISTMAS.wav")</f>
        <v>02_Music_GOODTIME_CHRISTMAS.wav</v>
      </c>
    </row>
    <row r="845">
      <c r="A845" s="3" t="str">
        <f>IFERROR(__xludf.DUMMYFUNCTION("""COMPUTED_VALUE"""),"CHRISTMAS_CRACKER_(A).wav")</f>
        <v>CHRISTMAS_CRACKER_(A).wav</v>
      </c>
    </row>
    <row r="846">
      <c r="A846" s="3" t="str">
        <f>IFERROR(__xludf.DUMMYFUNCTION("""COMPUTED_VALUE"""),"BGM_A_JOLLY_GOOD_JINGLE.wav")</f>
        <v>BGM_A_JOLLY_GOOD_JINGLE.wav</v>
      </c>
    </row>
    <row r="847">
      <c r="A847" s="3" t="str">
        <f>IFERROR(__xludf.DUMMYFUNCTION("""COMPUTED_VALUE"""),"Music_01 HAPPY_NEW_YEAR_(A).wav")</f>
        <v>Music_01 HAPPY_NEW_YEAR_(A).wav</v>
      </c>
    </row>
    <row r="848">
      <c r="A848" s="3" t="str">
        <f>IFERROR(__xludf.DUMMYFUNCTION("""COMPUTED_VALUE"""),"Music_02 _SANTA'S_KISS_(A).wav")</f>
        <v>Music_02 _SANTA'S_KISS_(A).wav</v>
      </c>
    </row>
    <row r="849">
      <c r="A849" s="3" t="str">
        <f>IFERROR(__xludf.DUMMYFUNCTION("""COMPUTED_VALUE"""),"Music_03_SANTA'S_SLEIGH_(A).wav")</f>
        <v>Music_03_SANTA'S_SLEIGH_(A).wav</v>
      </c>
    </row>
    <row r="850">
      <c r="A850" s="3" t="str">
        <f>IFERROR(__xludf.DUMMYFUNCTION("""COMPUTED_VALUE"""),"Feel young feel free(A).wav")</f>
        <v>Feel young feel free(A).wav</v>
      </c>
    </row>
    <row r="851">
      <c r="A851" s="3" t="str">
        <f>IFERROR(__xludf.DUMMYFUNCTION("""COMPUTED_VALUE"""),"Get yourself to church.wav")</f>
        <v>Get yourself to church.wav</v>
      </c>
    </row>
    <row r="852">
      <c r="A852" s="3" t="str">
        <f>IFERROR(__xludf.DUMMYFUNCTION("""COMPUTED_VALUE"""),"Retro Rocket(A).wav")</f>
        <v>Retro Rocket(A).wav</v>
      </c>
    </row>
    <row r="853">
      <c r="A853" s="3" t="str">
        <f>IFERROR(__xludf.DUMMYFUNCTION("""COMPUTED_VALUE"""),"Chasing Butterflies(B).wav")</f>
        <v>Chasing Butterflies(B).wav</v>
      </c>
    </row>
    <row r="854">
      <c r="A854" s="3" t="str">
        <f>IFERROR(__xludf.DUMMYFUNCTION("""COMPUTED_VALUE"""),"01_BGM Firecracker(B).wav")</f>
        <v>01_BGM Firecracker(B).wav</v>
      </c>
    </row>
    <row r="855">
      <c r="A855" s="3" t="str">
        <f>IFERROR(__xludf.DUMMYFUNCTION("""COMPUTED_VALUE"""),"02_BGM Making Tracks(B).wav")</f>
        <v>02_BGM Making Tracks(B).wav</v>
      </c>
    </row>
    <row r="856">
      <c r="A856" s="3" t="str">
        <f>IFERROR(__xludf.DUMMYFUNCTION("""COMPUTED_VALUE"""),"05_Music Swirl Of Stars(A).wav")</f>
        <v>05_Music Swirl Of Stars(A).wav</v>
      </c>
    </row>
    <row r="857">
      <c r="A857" s="3" t="str">
        <f>IFERROR(__xludf.DUMMYFUNCTION("""COMPUTED_VALUE"""),"Electronista(B).wav")</f>
        <v>Electronista(B).wav</v>
      </c>
    </row>
    <row r="858">
      <c r="A858" s="3" t="str">
        <f>IFERROR(__xludf.DUMMYFUNCTION("""COMPUTED_VALUE"""),"Never look back (b).wav")</f>
        <v>Never look back (b).wav</v>
      </c>
    </row>
    <row r="859">
      <c r="A859" s="3" t="str">
        <f>IFERROR(__xludf.DUMMYFUNCTION("""COMPUTED_VALUE"""),"Magic Mirrors.wav")</f>
        <v>Magic Mirrors.wav</v>
      </c>
    </row>
    <row r="860">
      <c r="A860" s="3" t="str">
        <f>IFERROR(__xludf.DUMMYFUNCTION("""COMPUTED_VALUE"""),"HERE_(B).wav")</f>
        <v>HERE_(B).wav</v>
      </c>
    </row>
    <row r="861">
      <c r="A861" s="3" t="str">
        <f>IFERROR(__xludf.DUMMYFUNCTION("""COMPUTED_VALUE"""),"Ska Time (a).wav")</f>
        <v>Ska Time (a).wav</v>
      </c>
    </row>
    <row r="862">
      <c r="A862" s="3" t="str">
        <f>IFERROR(__xludf.DUMMYFUNCTION("""COMPUTED_VALUE"""),"SUNSHINE_ROLLERCOASTER_(B).wav")</f>
        <v>SUNSHINE_ROLLERCOASTER_(B).wav</v>
      </c>
    </row>
    <row r="863">
      <c r="A863" s="3" t="str">
        <f>IFERROR(__xludf.DUMMYFUNCTION("""COMPUTED_VALUE"""),"Ready For The World(A).wav")</f>
        <v>Ready For The World(A).wav</v>
      </c>
    </row>
    <row r="864">
      <c r="A864" s="3" t="str">
        <f>IFERROR(__xludf.DUMMYFUNCTION("""COMPUTED_VALUE"""),"Step Into My World(A).wav")</f>
        <v>Step Into My World(A).wav</v>
      </c>
    </row>
    <row r="865">
      <c r="A865" s="3" t="str">
        <f>IFERROR(__xludf.DUMMYFUNCTION("""COMPUTED_VALUE"""),"The Big Reveal(B).wav")</f>
        <v>The Big Reveal(B).wav</v>
      </c>
    </row>
    <row r="866">
      <c r="A866" s="3" t="str">
        <f>IFERROR(__xludf.DUMMYFUNCTION("""COMPUTED_VALUE"""),"Easy Feeling(A).wav")</f>
        <v>Easy Feeling(A).wav</v>
      </c>
    </row>
    <row r="867">
      <c r="A867" s="3" t="str">
        <f>IFERROR(__xludf.DUMMYFUNCTION("""COMPUTED_VALUE"""),"Bounce House(A).wav")</f>
        <v>Bounce House(A).wav</v>
      </c>
    </row>
    <row r="868">
      <c r="A868" s="3" t="str">
        <f>IFERROR(__xludf.DUMMYFUNCTION("""COMPUTED_VALUE"""),"Summer's Here.wav")</f>
        <v>Summer's Here.wav</v>
      </c>
    </row>
    <row r="869">
      <c r="A869" s="3" t="str">
        <f>IFERROR(__xludf.DUMMYFUNCTION("""COMPUTED_VALUE"""),"The Best Times(A).wav")</f>
        <v>The Best Times(A).wav</v>
      </c>
    </row>
    <row r="870">
      <c r="A870" s="3" t="str">
        <f>IFERROR(__xludf.DUMMYFUNCTION("""COMPUTED_VALUE"""),"Boogadelica.wav")</f>
        <v>Boogadelica.wav</v>
      </c>
    </row>
    <row r="871">
      <c r="A871" s="3" t="str">
        <f>IFERROR(__xludf.DUMMYFUNCTION("""COMPUTED_VALUE"""),"Calling It Off(B).wav")</f>
        <v>Calling It Off(B).wav</v>
      </c>
    </row>
    <row r="872">
      <c r="A872" s="3" t="str">
        <f>IFERROR(__xludf.DUMMYFUNCTION("""COMPUTED_VALUE"""),"Come A Little Closer(B).wav")</f>
        <v>Come A Little Closer(B).wav</v>
      </c>
    </row>
    <row r="873">
      <c r="A873" s="3" t="str">
        <f>IFERROR(__xludf.DUMMYFUNCTION("""COMPUTED_VALUE"""),"Kid's Stuff(B).wav")</f>
        <v>Kid's Stuff(B).wav</v>
      </c>
    </row>
    <row r="874">
      <c r="A874" s="3" t="str">
        <f>IFERROR(__xludf.DUMMYFUNCTION("""COMPUTED_VALUE"""),"Merry Go Round(B).wav")</f>
        <v>Merry Go Round(B).wav</v>
      </c>
    </row>
    <row r="875">
      <c r="A875" s="3" t="str">
        <f>IFERROR(__xludf.DUMMYFUNCTION("""COMPUTED_VALUE"""),"The big apple.wav")</f>
        <v>The big apple.wav</v>
      </c>
    </row>
    <row r="876">
      <c r="A876" s="3" t="str">
        <f>IFERROR(__xludf.DUMMYFUNCTION("""COMPUTED_VALUE"""),"01_Georgia Peach(B).wav")</f>
        <v>01_Georgia Peach(B).wav</v>
      </c>
    </row>
    <row r="877">
      <c r="A877" s="3" t="str">
        <f>IFERROR(__xludf.DUMMYFUNCTION("""COMPUTED_VALUE"""),"02_MERENGAZO.wav")</f>
        <v>02_MERENGAZO.wav</v>
      </c>
    </row>
    <row r="878">
      <c r="A878" s="3" t="str">
        <f>IFERROR(__xludf.DUMMYFUNCTION("""COMPUTED_VALUE"""),"03_Welcome.wav")</f>
        <v>03_Welcome.wav</v>
      </c>
    </row>
    <row r="879">
      <c r="A879" s="3" t="str">
        <f>IFERROR(__xludf.DUMMYFUNCTION("""COMPUTED_VALUE"""),"GET READY AND GO (B).wav")</f>
        <v>GET READY AND GO (B).wav</v>
      </c>
    </row>
  </sheetData>
  <drawing r:id="rId1"/>
</worksheet>
</file>