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\Desktop\UMKC Fall 2015\ME 219 Computer Engineering\Application Activity\VBA\"/>
    </mc:Choice>
  </mc:AlternateContent>
  <bookViews>
    <workbookView xWindow="0" yWindow="0" windowWidth="14556" windowHeight="9228" activeTab="1"/>
  </bookViews>
  <sheets>
    <sheet name="HW Sheet" sheetId="6" r:id="rId1"/>
    <sheet name="HW Sheet (2)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8" l="1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D6" i="8"/>
  <c r="D7" i="8"/>
  <c r="C7" i="8"/>
  <c r="C6" i="8"/>
  <c r="AE4" i="8" a="1"/>
  <c r="AE4" i="8" s="1"/>
  <c r="AG4" i="8" a="1"/>
  <c r="AG5" i="8" s="1"/>
  <c r="AF3" i="8"/>
  <c r="AF19" i="8"/>
  <c r="AF4" i="8" a="1"/>
  <c r="AF4" i="8" s="1"/>
  <c r="W4" i="8" a="1"/>
  <c r="W4" i="8" s="1"/>
  <c r="V4" i="8" a="1"/>
  <c r="V4" i="8" s="1"/>
  <c r="Y20" i="8"/>
  <c r="W20" i="8"/>
  <c r="X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W19" i="8"/>
  <c r="X19" i="8"/>
  <c r="Y19" i="8"/>
  <c r="Z19" i="8"/>
  <c r="AA19" i="8"/>
  <c r="AB19" i="8"/>
  <c r="AC19" i="8"/>
  <c r="AD19" i="8"/>
  <c r="AE19" i="8"/>
  <c r="AG19" i="8"/>
  <c r="AH19" i="8"/>
  <c r="AI19" i="8"/>
  <c r="AJ19" i="8"/>
  <c r="AK19" i="8"/>
  <c r="AL19" i="8"/>
  <c r="AM19" i="8"/>
  <c r="AN19" i="8"/>
  <c r="AO19" i="8"/>
  <c r="AP19" i="8"/>
  <c r="W3" i="8"/>
  <c r="X3" i="8"/>
  <c r="Y3" i="8"/>
  <c r="Z3" i="8"/>
  <c r="AA3" i="8"/>
  <c r="AB3" i="8"/>
  <c r="AC3" i="8"/>
  <c r="AD3" i="8"/>
  <c r="AE3" i="8"/>
  <c r="AG3" i="8"/>
  <c r="AH3" i="8"/>
  <c r="AI3" i="8"/>
  <c r="AJ3" i="8"/>
  <c r="AK3" i="8"/>
  <c r="AL3" i="8"/>
  <c r="AM3" i="8"/>
  <c r="AN3" i="8"/>
  <c r="AO3" i="8"/>
  <c r="AP3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C15" i="8"/>
  <c r="E16" i="8" s="1"/>
  <c r="AK23" i="8"/>
  <c r="AK22" i="8"/>
  <c r="V3" i="8"/>
  <c r="V20" i="8" s="1"/>
  <c r="U3" i="8"/>
  <c r="U20" i="8" s="1"/>
  <c r="T3" i="8"/>
  <c r="T20" i="8" s="1"/>
  <c r="S3" i="8"/>
  <c r="S20" i="8" s="1"/>
  <c r="R3" i="8"/>
  <c r="R20" i="8" s="1"/>
  <c r="Q3" i="8"/>
  <c r="Q20" i="8" s="1"/>
  <c r="P3" i="8"/>
  <c r="P20" i="8" s="1"/>
  <c r="O3" i="8"/>
  <c r="O20" i="8" s="1"/>
  <c r="N3" i="8"/>
  <c r="N20" i="8" s="1"/>
  <c r="M3" i="8"/>
  <c r="M20" i="8" s="1"/>
  <c r="L3" i="8"/>
  <c r="L20" i="8" s="1"/>
  <c r="K3" i="8"/>
  <c r="K20" i="8" s="1"/>
  <c r="J3" i="8"/>
  <c r="J20" i="8" s="1"/>
  <c r="I3" i="8"/>
  <c r="I20" i="8" s="1"/>
  <c r="H3" i="8"/>
  <c r="H20" i="8" s="1"/>
  <c r="G3" i="8"/>
  <c r="G20" i="8" s="1"/>
  <c r="F3" i="8"/>
  <c r="F20" i="8" s="1"/>
  <c r="E3" i="8"/>
  <c r="E20" i="8" s="1"/>
  <c r="D3" i="8"/>
  <c r="D20" i="8" s="1"/>
  <c r="C3" i="8"/>
  <c r="C20" i="8" s="1"/>
  <c r="B3" i="8"/>
  <c r="B20" i="8" s="1"/>
  <c r="V2" i="8"/>
  <c r="V19" i="8" s="1"/>
  <c r="U2" i="8"/>
  <c r="U19" i="8" s="1"/>
  <c r="T2" i="8"/>
  <c r="T19" i="8" s="1"/>
  <c r="S2" i="8"/>
  <c r="S19" i="8" s="1"/>
  <c r="R2" i="8"/>
  <c r="R19" i="8" s="1"/>
  <c r="Q2" i="8"/>
  <c r="Q19" i="8" s="1"/>
  <c r="P2" i="8"/>
  <c r="P19" i="8" s="1"/>
  <c r="O2" i="8"/>
  <c r="O19" i="8" s="1"/>
  <c r="N2" i="8"/>
  <c r="N19" i="8" s="1"/>
  <c r="M2" i="8"/>
  <c r="M19" i="8" s="1"/>
  <c r="L2" i="8"/>
  <c r="L19" i="8" s="1"/>
  <c r="K2" i="8"/>
  <c r="K19" i="8" s="1"/>
  <c r="J2" i="8"/>
  <c r="J19" i="8" s="1"/>
  <c r="I2" i="8"/>
  <c r="I19" i="8" s="1"/>
  <c r="H2" i="8"/>
  <c r="H19" i="8" s="1"/>
  <c r="G2" i="8"/>
  <c r="G19" i="8" s="1"/>
  <c r="F2" i="8"/>
  <c r="F19" i="8" s="1"/>
  <c r="E2" i="8"/>
  <c r="E19" i="8" s="1"/>
  <c r="D2" i="8"/>
  <c r="D19" i="8" s="1"/>
  <c r="C2" i="8"/>
  <c r="C19" i="8" s="1"/>
  <c r="B2" i="8"/>
  <c r="B19" i="8" s="1"/>
  <c r="AE5" i="8" l="1"/>
  <c r="AG4" i="8"/>
  <c r="AF5" i="8"/>
  <c r="W5" i="8"/>
  <c r="V5" i="8"/>
  <c r="D15" i="8"/>
  <c r="E15" i="8"/>
  <c r="D16" i="8"/>
  <c r="AB7" i="6"/>
  <c r="Z7" i="6"/>
  <c r="AB8" i="6"/>
  <c r="O4" i="8" l="1" a="1"/>
  <c r="G4" i="8" a="1"/>
  <c r="L4" i="8" a="1"/>
  <c r="Q4" i="8" a="1"/>
  <c r="I4" i="8" a="1"/>
  <c r="N4" i="8" a="1"/>
  <c r="F4" i="8" a="1"/>
  <c r="D4" i="8" a="1"/>
  <c r="S4" i="8" a="1"/>
  <c r="K4" i="8" a="1"/>
  <c r="C4" i="8" a="1"/>
  <c r="U4" i="8" a="1"/>
  <c r="E4" i="8" a="1"/>
  <c r="T4" i="8" a="1"/>
  <c r="P4" i="8" a="1"/>
  <c r="H4" i="8" a="1"/>
  <c r="M4" i="8" a="1"/>
  <c r="R4" i="8" a="1"/>
  <c r="J4" i="8" a="1"/>
  <c r="B4" i="8" a="1"/>
  <c r="Z8" i="6"/>
  <c r="U5" i="8" l="1"/>
  <c r="U4" i="8"/>
  <c r="K5" i="8"/>
  <c r="K4" i="8"/>
  <c r="S5" i="8"/>
  <c r="S4" i="8"/>
  <c r="P5" i="8"/>
  <c r="P4" i="8"/>
  <c r="D4" i="8"/>
  <c r="D5" i="8"/>
  <c r="B5" i="8"/>
  <c r="B4" i="8"/>
  <c r="F4" i="8"/>
  <c r="F5" i="8"/>
  <c r="R5" i="8"/>
  <c r="R4" i="8"/>
  <c r="T4" i="8"/>
  <c r="T5" i="8"/>
  <c r="E5" i="8"/>
  <c r="E4" i="8"/>
  <c r="N5" i="8"/>
  <c r="N4" i="8"/>
  <c r="I5" i="8"/>
  <c r="I4" i="8"/>
  <c r="C5" i="8"/>
  <c r="C4" i="8"/>
  <c r="Q5" i="8"/>
  <c r="Q4" i="8"/>
  <c r="L4" i="8"/>
  <c r="L5" i="8"/>
  <c r="G5" i="8"/>
  <c r="G4" i="8"/>
  <c r="J4" i="8"/>
  <c r="J5" i="8"/>
  <c r="M5" i="8"/>
  <c r="M4" i="8"/>
  <c r="H5" i="8"/>
  <c r="H4" i="8"/>
  <c r="O5" i="8"/>
  <c r="O4" i="8"/>
  <c r="Q7" i="6"/>
  <c r="B4" i="6" a="1"/>
  <c r="B4" i="6" s="1"/>
  <c r="C4" i="6" a="1"/>
  <c r="C4" i="6" s="1"/>
  <c r="D6" i="6" s="1"/>
  <c r="C20" i="6"/>
  <c r="U6" i="6"/>
  <c r="E7" i="6"/>
  <c r="F7" i="6"/>
  <c r="G7" i="6"/>
  <c r="H7" i="6"/>
  <c r="I7" i="6"/>
  <c r="J7" i="6"/>
  <c r="K7" i="6"/>
  <c r="L7" i="6"/>
  <c r="M7" i="6"/>
  <c r="N7" i="6"/>
  <c r="O7" i="6"/>
  <c r="P7" i="6"/>
  <c r="R7" i="6"/>
  <c r="S7" i="6"/>
  <c r="T7" i="6"/>
  <c r="U7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AI22" i="8" l="1"/>
  <c r="AI23" i="8"/>
  <c r="B5" i="6"/>
  <c r="C5" i="6"/>
  <c r="D7" i="6" s="1"/>
  <c r="C6" i="6"/>
  <c r="O4" i="6" a="1"/>
  <c r="O5" i="6" s="1"/>
  <c r="V4" i="6" a="1"/>
  <c r="V5" i="6" s="1"/>
  <c r="B19" i="6"/>
  <c r="O4" i="6" l="1"/>
  <c r="V4" i="6"/>
  <c r="G4" i="6" a="1"/>
  <c r="G5" i="6" s="1"/>
  <c r="F4" i="6" a="1"/>
  <c r="F4" i="6" s="1"/>
  <c r="E4" i="6" a="1"/>
  <c r="E4" i="6" s="1"/>
  <c r="D4" i="6" a="1"/>
  <c r="D4" i="6" s="1"/>
  <c r="E16" i="6"/>
  <c r="D16" i="6"/>
  <c r="E15" i="6"/>
  <c r="D15" i="6"/>
  <c r="C15" i="6"/>
  <c r="G4" i="6" l="1"/>
  <c r="F5" i="6"/>
  <c r="E5" i="6"/>
  <c r="D5" i="6"/>
  <c r="D20" i="6"/>
  <c r="B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C3" i="6" l="1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3" i="6"/>
  <c r="B2" i="6"/>
  <c r="L4" i="6" l="1" a="1"/>
  <c r="L5" i="6" s="1"/>
  <c r="M4" i="6" a="1"/>
  <c r="M4" i="6" s="1"/>
  <c r="P4" i="6" a="1"/>
  <c r="P4" i="6" s="1"/>
  <c r="R4" i="6" a="1"/>
  <c r="R4" i="6" s="1"/>
  <c r="H4" i="6" a="1"/>
  <c r="H5" i="6" s="1"/>
  <c r="M2" i="6"/>
  <c r="M19" i="6" s="1"/>
  <c r="N2" i="6"/>
  <c r="N19" i="6" s="1"/>
  <c r="O2" i="6"/>
  <c r="O19" i="6" s="1"/>
  <c r="P2" i="6"/>
  <c r="P19" i="6" s="1"/>
  <c r="Q2" i="6"/>
  <c r="R2" i="6"/>
  <c r="S2" i="6"/>
  <c r="T2" i="6"/>
  <c r="U2" i="6"/>
  <c r="U19" i="6" s="1"/>
  <c r="V2" i="6"/>
  <c r="V19" i="6" s="1"/>
  <c r="C2" i="6"/>
  <c r="C19" i="6" s="1"/>
  <c r="D2" i="6"/>
  <c r="E2" i="6"/>
  <c r="F2" i="6"/>
  <c r="F19" i="6" s="1"/>
  <c r="G2" i="6"/>
  <c r="G19" i="6" s="1"/>
  <c r="H2" i="6"/>
  <c r="I2" i="6"/>
  <c r="J2" i="6"/>
  <c r="K2" i="6"/>
  <c r="K19" i="6" s="1"/>
  <c r="L2" i="6"/>
  <c r="H4" i="6" l="1"/>
  <c r="P5" i="6"/>
  <c r="R5" i="6"/>
  <c r="L4" i="6"/>
  <c r="M5" i="6"/>
  <c r="Q4" i="6" a="1"/>
  <c r="E19" i="6"/>
  <c r="D19" i="6"/>
  <c r="S4" i="6" a="1"/>
  <c r="L19" i="6"/>
  <c r="J4" i="6" a="1"/>
  <c r="I4" i="6" a="1"/>
  <c r="R19" i="6"/>
  <c r="J19" i="6"/>
  <c r="Q19" i="6"/>
  <c r="I19" i="6"/>
  <c r="N4" i="6" a="1"/>
  <c r="T19" i="6"/>
  <c r="S19" i="6"/>
  <c r="H19" i="6"/>
  <c r="U4" i="6" a="1"/>
  <c r="T4" i="6" a="1"/>
  <c r="K4" i="6" a="1"/>
  <c r="S4" i="6" l="1"/>
  <c r="S5" i="6"/>
  <c r="U4" i="6"/>
  <c r="U5" i="6"/>
  <c r="Q4" i="6"/>
  <c r="Q5" i="6"/>
  <c r="K4" i="6"/>
  <c r="K5" i="6"/>
  <c r="C7" i="6"/>
  <c r="N4" i="6"/>
  <c r="N5" i="6"/>
  <c r="I4" i="6"/>
  <c r="I5" i="6"/>
  <c r="T4" i="6"/>
  <c r="T5" i="6"/>
  <c r="J4" i="6"/>
  <c r="J5" i="6"/>
</calcChain>
</file>

<file path=xl/sharedStrings.xml><?xml version="1.0" encoding="utf-8"?>
<sst xmlns="http://schemas.openxmlformats.org/spreadsheetml/2006/main" count="60" uniqueCount="28">
  <si>
    <t>g</t>
  </si>
  <si>
    <t>theta</t>
  </si>
  <si>
    <t>x</t>
  </si>
  <si>
    <t>y</t>
  </si>
  <si>
    <t>u</t>
  </si>
  <si>
    <t>v</t>
  </si>
  <si>
    <t>time</t>
  </si>
  <si>
    <t>du/dt</t>
  </si>
  <si>
    <t>dv/dt</t>
  </si>
  <si>
    <t>xo</t>
  </si>
  <si>
    <t>yo</t>
  </si>
  <si>
    <t>vox</t>
  </si>
  <si>
    <t>voy</t>
  </si>
  <si>
    <t>dx</t>
  </si>
  <si>
    <t>dy</t>
  </si>
  <si>
    <t>[R]</t>
  </si>
  <si>
    <t>x-dx</t>
  </si>
  <si>
    <t>y-dy</t>
  </si>
  <si>
    <t xml:space="preserve"> </t>
  </si>
  <si>
    <t>g*sin(theta)</t>
  </si>
  <si>
    <t>g*cos(theta)</t>
  </si>
  <si>
    <t>Theoratical Value</t>
  </si>
  <si>
    <t>[</t>
  </si>
  <si>
    <t>]</t>
  </si>
  <si>
    <t>du/dt Central</t>
  </si>
  <si>
    <t>dv/dt Central</t>
  </si>
  <si>
    <t>du^2/dt^2=</t>
  </si>
  <si>
    <t>dv^2/dt^2=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</si>
</sst>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5" borderId="0" xfId="4" applyAlignment="1">
      <alignment horizontal="center"/>
    </xf>
    <xf numFmtId="0" fontId="1" fillId="4" borderId="0" xfId="3" applyAlignment="1">
      <alignment horizontal="center"/>
    </xf>
    <xf numFmtId="0" fontId="2" fillId="3" borderId="0" xfId="2" applyAlignment="1">
      <alignment horizontal="center"/>
    </xf>
    <xf numFmtId="0" fontId="0" fillId="0" borderId="0" xfId="1" applyFon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</cellXfs>
  <cellStyles count="5">
    <cellStyle name="40% - Accent4" xfId="1" builtinId="43"/>
    <cellStyle name="40% - Accent5" xfId="3" builtinId="47"/>
    <cellStyle name="40% - Accent6" xfId="4" builtinId="51"/>
    <cellStyle name="Accent5" xfId="2" builtinId="45"/>
    <cellStyle name="Normal" xfId="0" builtinId="0"/>
  </cellStyles>
  <dxfs count="0"/>
  <tableStyles count="0" defaultTableStyle="TableStyleMedium2" defaultPivotStyle="PivotStyleLight16"/>
  <colors>
    <mruColors>
      <color rgb="FFE596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(x,y) Trajectory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3121311547629"/>
          <c:y val="0.19331818181818181"/>
          <c:w val="0.85533149002889519"/>
          <c:h val="0.70674982104509665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'HW Sheet'!$B$2:$V$2</c:f>
              <c:numCache>
                <c:formatCode>0.00</c:formatCode>
                <c:ptCount val="2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</c:numCache>
            </c:numRef>
          </c:xVal>
          <c:yVal>
            <c:numRef>
              <c:f>'HW Sheet'!$B$3:$V$3</c:f>
              <c:numCache>
                <c:formatCode>0.00</c:formatCode>
                <c:ptCount val="21"/>
                <c:pt idx="0">
                  <c:v>0</c:v>
                </c:pt>
                <c:pt idx="1">
                  <c:v>0.95094999999999996</c:v>
                </c:pt>
                <c:pt idx="2">
                  <c:v>1.8037999999999998</c:v>
                </c:pt>
                <c:pt idx="3">
                  <c:v>2.5585499999999999</c:v>
                </c:pt>
                <c:pt idx="4">
                  <c:v>3.2151999999999998</c:v>
                </c:pt>
                <c:pt idx="5">
                  <c:v>3.7737499999999997</c:v>
                </c:pt>
                <c:pt idx="6">
                  <c:v>4.2341999999999995</c:v>
                </c:pt>
                <c:pt idx="7">
                  <c:v>4.5965500000000006</c:v>
                </c:pt>
                <c:pt idx="8">
                  <c:v>4.8607999999999993</c:v>
                </c:pt>
                <c:pt idx="9">
                  <c:v>5.0269499999999994</c:v>
                </c:pt>
                <c:pt idx="10">
                  <c:v>5.0949999999999998</c:v>
                </c:pt>
                <c:pt idx="11">
                  <c:v>5.0649499999999987</c:v>
                </c:pt>
                <c:pt idx="12">
                  <c:v>4.9367999999999999</c:v>
                </c:pt>
                <c:pt idx="13">
                  <c:v>4.7105499999999996</c:v>
                </c:pt>
                <c:pt idx="14">
                  <c:v>4.3862000000000005</c:v>
                </c:pt>
                <c:pt idx="15">
                  <c:v>3.9637499999999992</c:v>
                </c:pt>
                <c:pt idx="16">
                  <c:v>3.4431999999999974</c:v>
                </c:pt>
                <c:pt idx="17">
                  <c:v>2.8245500000000003</c:v>
                </c:pt>
                <c:pt idx="18">
                  <c:v>2.1077999999999975</c:v>
                </c:pt>
                <c:pt idx="19">
                  <c:v>1.2929500000000012</c:v>
                </c:pt>
                <c:pt idx="20">
                  <c:v>0.37999999999999901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66896"/>
        <c:axId val="404768464"/>
      </c:scatterChart>
      <c:valAx>
        <c:axId val="404766896"/>
        <c:scaling>
          <c:orientation val="minMax"/>
          <c:max val="9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3407208890221749"/>
              <c:y val="0.85461345740873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68464"/>
        <c:crosses val="autoZero"/>
        <c:crossBetween val="midCat"/>
      </c:valAx>
      <c:valAx>
        <c:axId val="404768464"/>
        <c:scaling>
          <c:orientation val="minMax"/>
          <c:max val="6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3341839675048749"/>
              <c:y val="0.15036363636363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6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(u,v) Trajectory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09175287322552E-2"/>
          <c:y val="0.17857858956125564"/>
          <c:w val="0.87244986876640418"/>
          <c:h val="0.7334089282228151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'HW Sheet'!$B$4:$V$4</c:f>
              <c:numCache>
                <c:formatCode>0.0000</c:formatCode>
                <c:ptCount val="21"/>
                <c:pt idx="0">
                  <c:v>-7.196152422706632</c:v>
                </c:pt>
                <c:pt idx="1">
                  <c:v>-6.3742672611928564</c:v>
                </c:pt>
                <c:pt idx="2">
                  <c:v>-5.601432099679081</c:v>
                </c:pt>
                <c:pt idx="3">
                  <c:v>-4.8776469381653058</c:v>
                </c:pt>
                <c:pt idx="4">
                  <c:v>-4.2029117766515309</c:v>
                </c:pt>
                <c:pt idx="5">
                  <c:v>-3.577226615137755</c:v>
                </c:pt>
                <c:pt idx="6">
                  <c:v>-3.0005914536239797</c:v>
                </c:pt>
                <c:pt idx="7">
                  <c:v>-2.4730062921102038</c:v>
                </c:pt>
                <c:pt idx="8">
                  <c:v>-1.9944711305964287</c:v>
                </c:pt>
                <c:pt idx="9">
                  <c:v>-1.5649859690826533</c:v>
                </c:pt>
                <c:pt idx="10">
                  <c:v>-1.1845508075688778</c:v>
                </c:pt>
                <c:pt idx="11">
                  <c:v>-0.85316564605510237</c:v>
                </c:pt>
                <c:pt idx="12">
                  <c:v>-0.57083048454132657</c:v>
                </c:pt>
                <c:pt idx="13">
                  <c:v>-0.33754532302755108</c:v>
                </c:pt>
                <c:pt idx="14">
                  <c:v>-0.15331016151377555</c:v>
                </c:pt>
                <c:pt idx="15">
                  <c:v>-1.8125000000000387E-2</c:v>
                </c:pt>
                <c:pt idx="16">
                  <c:v>6.8010161513774536E-2</c:v>
                </c:pt>
                <c:pt idx="17">
                  <c:v>0.10509532302755109</c:v>
                </c:pt>
                <c:pt idx="18">
                  <c:v>9.3130484541325331E-2</c:v>
                </c:pt>
                <c:pt idx="19">
                  <c:v>3.211564605510242E-2</c:v>
                </c:pt>
                <c:pt idx="20">
                  <c:v>-7.794919243112286E-2</c:v>
                </c:pt>
              </c:numCache>
            </c:numRef>
          </c:xVal>
          <c:yVal>
            <c:numRef>
              <c:f>'HW Sheet'!$B$5:$V$5</c:f>
              <c:numCache>
                <c:formatCode>0.0000</c:formatCode>
                <c:ptCount val="21"/>
                <c:pt idx="0">
                  <c:v>-0.46410161513775527</c:v>
                </c:pt>
                <c:pt idx="1">
                  <c:v>0.15944524259105641</c:v>
                </c:pt>
                <c:pt idx="2">
                  <c:v>0.6980350082086153</c:v>
                </c:pt>
                <c:pt idx="3">
                  <c:v>1.1516676817149203</c:v>
                </c:pt>
                <c:pt idx="4">
                  <c:v>1.520343263109972</c:v>
                </c:pt>
                <c:pt idx="5">
                  <c:v>1.8040617523937703</c:v>
                </c:pt>
                <c:pt idx="6">
                  <c:v>2.0028231495663151</c:v>
                </c:pt>
                <c:pt idx="7">
                  <c:v>2.1166274546276074</c:v>
                </c:pt>
                <c:pt idx="8">
                  <c:v>2.1454746675776439</c:v>
                </c:pt>
                <c:pt idx="9">
                  <c:v>2.0893647884164284</c:v>
                </c:pt>
                <c:pt idx="10">
                  <c:v>1.9482978171439602</c:v>
                </c:pt>
                <c:pt idx="11">
                  <c:v>1.7222737537602366</c:v>
                </c:pt>
                <c:pt idx="12">
                  <c:v>1.411292598265262</c:v>
                </c:pt>
                <c:pt idx="13">
                  <c:v>1.0153543506590323</c:v>
                </c:pt>
                <c:pt idx="14">
                  <c:v>0.53445901094155079</c:v>
                </c:pt>
                <c:pt idx="15">
                  <c:v>-3.1393420887186579E-2</c:v>
                </c:pt>
                <c:pt idx="16">
                  <c:v>-0.68220294482717792</c:v>
                </c:pt>
                <c:pt idx="17">
                  <c:v>-1.4179695608784182</c:v>
                </c:pt>
                <c:pt idx="18">
                  <c:v>-2.2386932690409171</c:v>
                </c:pt>
                <c:pt idx="19">
                  <c:v>-3.1443740693146638</c:v>
                </c:pt>
                <c:pt idx="20">
                  <c:v>-4.1350119616996688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67288"/>
        <c:axId val="404769640"/>
      </c:scatterChart>
      <c:valAx>
        <c:axId val="404767288"/>
        <c:scaling>
          <c:orientation val="minMax"/>
          <c:max val="9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</a:p>
            </c:rich>
          </c:tx>
          <c:layout>
            <c:manualLayout>
              <c:xMode val="edge"/>
              <c:yMode val="edge"/>
              <c:x val="0.93118382841675051"/>
              <c:y val="0.56808605443705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69640"/>
        <c:crosses val="autoZero"/>
        <c:crossBetween val="midCat"/>
      </c:valAx>
      <c:valAx>
        <c:axId val="404769640"/>
        <c:scaling>
          <c:orientation val="minMax"/>
          <c:max val="5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</a:p>
            </c:rich>
          </c:tx>
          <c:layout>
            <c:manualLayout>
              <c:xMode val="edge"/>
              <c:yMode val="edge"/>
              <c:x val="0.43295586090218008"/>
              <c:y val="0.1277580531479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67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v.s. du/dt 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'HW Sheet'!$B$1:$V$1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'HW Sheet'!$B$6:$U$6</c:f>
              <c:numCache>
                <c:formatCode>0.0000</c:formatCode>
                <c:ptCount val="20"/>
                <c:pt idx="1">
                  <c:v>7.9736016151377553</c:v>
                </c:pt>
                <c:pt idx="2">
                  <c:v>7.4831016151377527</c:v>
                </c:pt>
                <c:pt idx="3">
                  <c:v>6.9926016151377501</c:v>
                </c:pt>
                <c:pt idx="4">
                  <c:v>6.5021016151377538</c:v>
                </c:pt>
                <c:pt idx="5">
                  <c:v>6.0116016151377556</c:v>
                </c:pt>
                <c:pt idx="6">
                  <c:v>5.5211016151377557</c:v>
                </c:pt>
                <c:pt idx="7">
                  <c:v>5.0306016151377548</c:v>
                </c:pt>
                <c:pt idx="8">
                  <c:v>4.5401016151377522</c:v>
                </c:pt>
                <c:pt idx="9">
                  <c:v>4.0496016151377541</c:v>
                </c:pt>
                <c:pt idx="10">
                  <c:v>3.5591016151377546</c:v>
                </c:pt>
                <c:pt idx="11">
                  <c:v>3.068601615137756</c:v>
                </c:pt>
                <c:pt idx="12">
                  <c:v>2.5781016151377565</c:v>
                </c:pt>
                <c:pt idx="13">
                  <c:v>2.0876016151377552</c:v>
                </c:pt>
                <c:pt idx="14">
                  <c:v>1.5971016151377533</c:v>
                </c:pt>
                <c:pt idx="15">
                  <c:v>1.1066016151377505</c:v>
                </c:pt>
                <c:pt idx="16">
                  <c:v>0.61610161513775741</c:v>
                </c:pt>
                <c:pt idx="17">
                  <c:v>0.12560161513775397</c:v>
                </c:pt>
                <c:pt idx="18">
                  <c:v>-0.36489838486224335</c:v>
                </c:pt>
                <c:pt idx="19">
                  <c:v>-0.85539838486224096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71600"/>
        <c:axId val="404772384"/>
      </c:scatterChart>
      <c:valAx>
        <c:axId val="40477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layout>
            <c:manualLayout>
              <c:xMode val="edge"/>
              <c:yMode val="edge"/>
              <c:x val="0.52318352513628108"/>
              <c:y val="0.91002351009441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72384"/>
        <c:crosses val="autoZero"/>
        <c:crossBetween val="midCat"/>
      </c:valAx>
      <c:valAx>
        <c:axId val="4047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du/dt</a:t>
                </a:r>
              </a:p>
            </c:rich>
          </c:tx>
          <c:layout>
            <c:manualLayout>
              <c:xMode val="edge"/>
              <c:yMode val="edge"/>
              <c:x val="2.7692307692307693E-2"/>
              <c:y val="0.45696682464454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7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v.s. dv/dt Time Series Plot</a:t>
            </a:r>
          </a:p>
        </c:rich>
      </c:tx>
      <c:layout>
        <c:manualLayout>
          <c:xMode val="edge"/>
          <c:yMode val="edge"/>
          <c:x val="0.15932633420822398"/>
          <c:y val="2.7272727272727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8813717420433"/>
          <c:y val="0.1801028578705631"/>
          <c:w val="0.83083205286092621"/>
          <c:h val="0.69843387058959061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'HW Sheet'!$B$1:$V$1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'HW Sheet'!$B$7:$U$7</c:f>
              <c:numCache>
                <c:formatCode>0.0000</c:formatCode>
                <c:ptCount val="20"/>
                <c:pt idx="1">
                  <c:v>5.8106831167318527</c:v>
                </c:pt>
                <c:pt idx="2">
                  <c:v>4.9611121956193189</c:v>
                </c:pt>
                <c:pt idx="3">
                  <c:v>4.1115412745067834</c:v>
                </c:pt>
                <c:pt idx="4">
                  <c:v>3.2619703533942501</c:v>
                </c:pt>
                <c:pt idx="5">
                  <c:v>2.4123994322817155</c:v>
                </c:pt>
                <c:pt idx="6">
                  <c:v>1.5628285111691853</c:v>
                </c:pt>
                <c:pt idx="7">
                  <c:v>0.71325759005664402</c:v>
                </c:pt>
                <c:pt idx="8">
                  <c:v>-0.13631333105589505</c:v>
                </c:pt>
                <c:pt idx="9">
                  <c:v>-0.98588425216841857</c:v>
                </c:pt>
                <c:pt idx="10">
                  <c:v>-1.8354551732809588</c:v>
                </c:pt>
                <c:pt idx="11">
                  <c:v>-2.6850260943934909</c:v>
                </c:pt>
                <c:pt idx="12">
                  <c:v>-3.5345970155060211</c:v>
                </c:pt>
                <c:pt idx="13">
                  <c:v>-4.3841679366185557</c:v>
                </c:pt>
                <c:pt idx="14">
                  <c:v>-5.2337388577310948</c:v>
                </c:pt>
                <c:pt idx="15">
                  <c:v>-6.0833097788436437</c:v>
                </c:pt>
                <c:pt idx="16">
                  <c:v>-6.932880699956157</c:v>
                </c:pt>
                <c:pt idx="17">
                  <c:v>-7.7824516210686951</c:v>
                </c:pt>
                <c:pt idx="18">
                  <c:v>-8.6320225421812271</c:v>
                </c:pt>
                <c:pt idx="19">
                  <c:v>-9.4815934632937573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64936"/>
        <c:axId val="404765328"/>
      </c:scatterChart>
      <c:valAx>
        <c:axId val="40476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65328"/>
        <c:crosses val="autoZero"/>
        <c:crossBetween val="midCat"/>
      </c:valAx>
      <c:valAx>
        <c:axId val="4047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dv/dt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64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(x,y) Trajectory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3121311547629"/>
          <c:y val="0.19331818181818181"/>
          <c:w val="0.85533149002889519"/>
          <c:h val="0.70674982104509665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'HW Sheet (2)'!$B$2:$V$2</c:f>
              <c:numCache>
                <c:formatCode>0.00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</c:numCache>
            </c:numRef>
          </c:xVal>
          <c:yVal>
            <c:numRef>
              <c:f>'HW Sheet (2)'!$B$3:$V$3</c:f>
              <c:numCache>
                <c:formatCode>0.00</c:formatCode>
                <c:ptCount val="21"/>
                <c:pt idx="0">
                  <c:v>0</c:v>
                </c:pt>
                <c:pt idx="1">
                  <c:v>0.48773749999999999</c:v>
                </c:pt>
                <c:pt idx="2">
                  <c:v>0.95094999999999996</c:v>
                </c:pt>
                <c:pt idx="3">
                  <c:v>1.3896375000000001</c:v>
                </c:pt>
                <c:pt idx="4">
                  <c:v>1.8037999999999998</c:v>
                </c:pt>
                <c:pt idx="5">
                  <c:v>2.1934374999999999</c:v>
                </c:pt>
                <c:pt idx="6">
                  <c:v>2.5585499999999999</c:v>
                </c:pt>
                <c:pt idx="7">
                  <c:v>2.8991375000000001</c:v>
                </c:pt>
                <c:pt idx="8">
                  <c:v>3.2151999999999998</c:v>
                </c:pt>
                <c:pt idx="9">
                  <c:v>3.5067374999999998</c:v>
                </c:pt>
                <c:pt idx="10">
                  <c:v>3.7737499999999997</c:v>
                </c:pt>
                <c:pt idx="11">
                  <c:v>4.0162374999999999</c:v>
                </c:pt>
                <c:pt idx="12">
                  <c:v>4.2341999999999995</c:v>
                </c:pt>
                <c:pt idx="13">
                  <c:v>4.4276374999999994</c:v>
                </c:pt>
                <c:pt idx="14">
                  <c:v>4.5965500000000006</c:v>
                </c:pt>
                <c:pt idx="15">
                  <c:v>4.7409374999999994</c:v>
                </c:pt>
                <c:pt idx="16">
                  <c:v>4.8607999999999993</c:v>
                </c:pt>
                <c:pt idx="17">
                  <c:v>4.9561375000000005</c:v>
                </c:pt>
                <c:pt idx="18">
                  <c:v>5.0269499999999994</c:v>
                </c:pt>
                <c:pt idx="19">
                  <c:v>5.0732375000000003</c:v>
                </c:pt>
                <c:pt idx="20">
                  <c:v>5.0949999999999998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05640"/>
        <c:axId val="408800152"/>
      </c:scatterChart>
      <c:valAx>
        <c:axId val="408805640"/>
        <c:scaling>
          <c:orientation val="minMax"/>
          <c:max val="9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3407208890221749"/>
              <c:y val="0.85461345740873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0152"/>
        <c:crosses val="autoZero"/>
        <c:crossBetween val="midCat"/>
      </c:valAx>
      <c:valAx>
        <c:axId val="408800152"/>
        <c:scaling>
          <c:orientation val="minMax"/>
          <c:max val="6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3341839675048749"/>
              <c:y val="0.15036363636363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(u,v) Trajectory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09175287322552E-2"/>
          <c:y val="0.17857858956125564"/>
          <c:w val="0.87244986876640418"/>
          <c:h val="0.7334089282228151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'HW Sheet (2)'!$B$4:$V$4</c:f>
              <c:numCache>
                <c:formatCode>0.0000</c:formatCode>
                <c:ptCount val="21"/>
                <c:pt idx="0">
                  <c:v>-7.196152422706632</c:v>
                </c:pt>
                <c:pt idx="1">
                  <c:v>-6.7790785919497445</c:v>
                </c:pt>
                <c:pt idx="2">
                  <c:v>-6.3742672611928564</c:v>
                </c:pt>
                <c:pt idx="3">
                  <c:v>-5.9817184304359685</c:v>
                </c:pt>
                <c:pt idx="4">
                  <c:v>-5.601432099679081</c:v>
                </c:pt>
                <c:pt idx="5">
                  <c:v>-5.2334082689221937</c:v>
                </c:pt>
                <c:pt idx="6">
                  <c:v>-4.8776469381653058</c:v>
                </c:pt>
                <c:pt idx="7">
                  <c:v>-4.5341481074084173</c:v>
                </c:pt>
                <c:pt idx="8">
                  <c:v>-4.2029117766515309</c:v>
                </c:pt>
                <c:pt idx="9">
                  <c:v>-3.8839379458946426</c:v>
                </c:pt>
                <c:pt idx="10">
                  <c:v>-3.577226615137755</c:v>
                </c:pt>
                <c:pt idx="11">
                  <c:v>-3.2827777843808672</c:v>
                </c:pt>
                <c:pt idx="12">
                  <c:v>-3.0005914536239797</c:v>
                </c:pt>
                <c:pt idx="13">
                  <c:v>-2.7306676228670916</c:v>
                </c:pt>
                <c:pt idx="14">
                  <c:v>-2.4730062921102038</c:v>
                </c:pt>
                <c:pt idx="15">
                  <c:v>-2.2276074613533163</c:v>
                </c:pt>
                <c:pt idx="16">
                  <c:v>-1.9944711305964287</c:v>
                </c:pt>
                <c:pt idx="17">
                  <c:v>-1.7735972998395404</c:v>
                </c:pt>
                <c:pt idx="18">
                  <c:v>-1.5649859690826533</c:v>
                </c:pt>
                <c:pt idx="19">
                  <c:v>-1.3686371383257652</c:v>
                </c:pt>
                <c:pt idx="20">
                  <c:v>-1.1845508075688778</c:v>
                </c:pt>
              </c:numCache>
            </c:numRef>
          </c:xVal>
          <c:yVal>
            <c:numRef>
              <c:f>'HW Sheet (2)'!$B$5:$V$5</c:f>
              <c:numCache>
                <c:formatCode>0.0000</c:formatCode>
                <c:ptCount val="21"/>
                <c:pt idx="0">
                  <c:v>-0.46410161513775527</c:v>
                </c:pt>
                <c:pt idx="1">
                  <c:v>-0.14170854975944236</c:v>
                </c:pt>
                <c:pt idx="2">
                  <c:v>0.15944524259105641</c:v>
                </c:pt>
                <c:pt idx="3">
                  <c:v>0.43935976191374282</c:v>
                </c:pt>
                <c:pt idx="4">
                  <c:v>0.6980350082086153</c:v>
                </c:pt>
                <c:pt idx="5">
                  <c:v>0.93547098147567453</c:v>
                </c:pt>
                <c:pt idx="6">
                  <c:v>1.1516676817149203</c:v>
                </c:pt>
                <c:pt idx="7">
                  <c:v>1.3466251089263528</c:v>
                </c:pt>
                <c:pt idx="8">
                  <c:v>1.520343263109972</c:v>
                </c:pt>
                <c:pt idx="9">
                  <c:v>1.6728221442657778</c:v>
                </c:pt>
                <c:pt idx="10">
                  <c:v>1.8040617523937703</c:v>
                </c:pt>
                <c:pt idx="11">
                  <c:v>1.9140620874939493</c:v>
                </c:pt>
                <c:pt idx="12">
                  <c:v>2.0028231495663151</c:v>
                </c:pt>
                <c:pt idx="13">
                  <c:v>2.0703449386108672</c:v>
                </c:pt>
                <c:pt idx="14">
                  <c:v>2.1166274546276074</c:v>
                </c:pt>
                <c:pt idx="15">
                  <c:v>2.1416706976165316</c:v>
                </c:pt>
                <c:pt idx="16">
                  <c:v>2.1454746675776439</c:v>
                </c:pt>
                <c:pt idx="17">
                  <c:v>2.1280393645109439</c:v>
                </c:pt>
                <c:pt idx="18">
                  <c:v>2.0893647884164284</c:v>
                </c:pt>
                <c:pt idx="19">
                  <c:v>2.0294509392941018</c:v>
                </c:pt>
                <c:pt idx="20">
                  <c:v>1.9482978171439602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00936"/>
        <c:axId val="408805248"/>
      </c:scatterChart>
      <c:valAx>
        <c:axId val="408800936"/>
        <c:scaling>
          <c:orientation val="minMax"/>
          <c:max val="9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</a:p>
            </c:rich>
          </c:tx>
          <c:layout>
            <c:manualLayout>
              <c:xMode val="edge"/>
              <c:yMode val="edge"/>
              <c:x val="0.93118382841675051"/>
              <c:y val="0.56808605443705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5248"/>
        <c:crosses val="autoZero"/>
        <c:crossBetween val="midCat"/>
      </c:valAx>
      <c:valAx>
        <c:axId val="408805248"/>
        <c:scaling>
          <c:orientation val="minMax"/>
          <c:max val="5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</a:p>
            </c:rich>
          </c:tx>
          <c:layout>
            <c:manualLayout>
              <c:xMode val="edge"/>
              <c:yMode val="edge"/>
              <c:x val="0.43295586090218008"/>
              <c:y val="0.1277580531479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v.s. du/dt 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'HW Sheet (2)'!$B$1:$V$1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'HW Sheet (2)'!$B$6:$U$6</c:f>
              <c:numCache>
                <c:formatCode>0.0000</c:formatCode>
                <c:ptCount val="20"/>
                <c:pt idx="1">
                  <c:v>8.2188516151377566</c:v>
                </c:pt>
                <c:pt idx="2">
                  <c:v>7.9736016151377598</c:v>
                </c:pt>
                <c:pt idx="3">
                  <c:v>7.728351615137754</c:v>
                </c:pt>
                <c:pt idx="4">
                  <c:v>7.4831016151377483</c:v>
                </c:pt>
                <c:pt idx="5">
                  <c:v>7.2378516151377514</c:v>
                </c:pt>
                <c:pt idx="6">
                  <c:v>6.9926016151377635</c:v>
                </c:pt>
                <c:pt idx="7">
                  <c:v>6.7473516151377488</c:v>
                </c:pt>
                <c:pt idx="8">
                  <c:v>6.5021016151377475</c:v>
                </c:pt>
                <c:pt idx="9">
                  <c:v>6.2568516151377596</c:v>
                </c:pt>
                <c:pt idx="10">
                  <c:v>6.0116016151377538</c:v>
                </c:pt>
                <c:pt idx="11">
                  <c:v>5.7663516151377525</c:v>
                </c:pt>
                <c:pt idx="12">
                  <c:v>5.5211016151377557</c:v>
                </c:pt>
                <c:pt idx="13">
                  <c:v>5.2758516151377588</c:v>
                </c:pt>
                <c:pt idx="14">
                  <c:v>5.0306016151377531</c:v>
                </c:pt>
                <c:pt idx="15">
                  <c:v>4.7853516151377518</c:v>
                </c:pt>
                <c:pt idx="16">
                  <c:v>4.5401016151377593</c:v>
                </c:pt>
                <c:pt idx="17">
                  <c:v>4.2948516151377536</c:v>
                </c:pt>
                <c:pt idx="18">
                  <c:v>4.0496016151377523</c:v>
                </c:pt>
                <c:pt idx="19">
                  <c:v>3.8043516151377554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01328"/>
        <c:axId val="408804072"/>
      </c:scatterChart>
      <c:valAx>
        <c:axId val="40880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layout>
            <c:manualLayout>
              <c:xMode val="edge"/>
              <c:yMode val="edge"/>
              <c:x val="0.52318352513628108"/>
              <c:y val="0.91002351009441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4072"/>
        <c:crosses val="autoZero"/>
        <c:crossBetween val="midCat"/>
      </c:valAx>
      <c:valAx>
        <c:axId val="40880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du/dt</a:t>
                </a:r>
              </a:p>
            </c:rich>
          </c:tx>
          <c:layout>
            <c:manualLayout>
              <c:xMode val="edge"/>
              <c:yMode val="edge"/>
              <c:x val="2.7692307692307693E-2"/>
              <c:y val="0.45696682464454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v.s. dv/dt Time Series Plot</a:t>
            </a:r>
          </a:p>
        </c:rich>
      </c:tx>
      <c:layout>
        <c:manualLayout>
          <c:xMode val="edge"/>
          <c:yMode val="edge"/>
          <c:x val="0.15932633420822398"/>
          <c:y val="2.7272727272727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8813717420433"/>
          <c:y val="0.1801028578705631"/>
          <c:w val="0.83083205286092621"/>
          <c:h val="0.69843387058959061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'HW Sheet (2)'!$B$1:$V$1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'HW Sheet (2)'!$B$7:$U$7</c:f>
              <c:numCache>
                <c:formatCode>0.0000</c:formatCode>
                <c:ptCount val="20"/>
                <c:pt idx="1">
                  <c:v>6.2354685772881169</c:v>
                </c:pt>
                <c:pt idx="2">
                  <c:v>5.8106831167318518</c:v>
                </c:pt>
                <c:pt idx="3">
                  <c:v>5.3858976561755885</c:v>
                </c:pt>
                <c:pt idx="4">
                  <c:v>4.9611121956193172</c:v>
                </c:pt>
                <c:pt idx="5">
                  <c:v>4.5363267350630494</c:v>
                </c:pt>
                <c:pt idx="6">
                  <c:v>4.1115412745067825</c:v>
                </c:pt>
                <c:pt idx="7">
                  <c:v>3.6867558139505174</c:v>
                </c:pt>
                <c:pt idx="8">
                  <c:v>3.2619703533942501</c:v>
                </c:pt>
                <c:pt idx="9">
                  <c:v>2.8371848928379828</c:v>
                </c:pt>
                <c:pt idx="10">
                  <c:v>2.4123994322817155</c:v>
                </c:pt>
                <c:pt idx="11">
                  <c:v>1.9876139717254482</c:v>
                </c:pt>
                <c:pt idx="12">
                  <c:v>1.5628285111691786</c:v>
                </c:pt>
                <c:pt idx="13">
                  <c:v>1.1380430506129224</c:v>
                </c:pt>
                <c:pt idx="14">
                  <c:v>0.71325759005664402</c:v>
                </c:pt>
                <c:pt idx="15">
                  <c:v>0.2884721295003656</c:v>
                </c:pt>
                <c:pt idx="16">
                  <c:v>-0.13631333105587728</c:v>
                </c:pt>
                <c:pt idx="17">
                  <c:v>-0.5610987916121557</c:v>
                </c:pt>
                <c:pt idx="18">
                  <c:v>-0.98588425216842079</c:v>
                </c:pt>
                <c:pt idx="19">
                  <c:v>-1.4106697127246814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98192"/>
        <c:axId val="408799368"/>
      </c:scatterChart>
      <c:valAx>
        <c:axId val="4087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99368"/>
        <c:crosses val="autoZero"/>
        <c:crossBetween val="midCat"/>
      </c:valAx>
      <c:valAx>
        <c:axId val="40879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dv/dt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9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10159</xdr:rowOff>
    </xdr:from>
    <xdr:to>
      <xdr:col>7</xdr:col>
      <xdr:colOff>304800</xdr:colOff>
      <xdr:row>37</xdr:row>
      <xdr:rowOff>10159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41485</xdr:colOff>
      <xdr:row>22</xdr:row>
      <xdr:rowOff>182881</xdr:rowOff>
    </xdr:from>
    <xdr:to>
      <xdr:col>16</xdr:col>
      <xdr:colOff>439419</xdr:colOff>
      <xdr:row>42</xdr:row>
      <xdr:rowOff>103293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510037</xdr:colOff>
      <xdr:row>42</xdr:row>
      <xdr:rowOff>157523</xdr:rowOff>
    </xdr:from>
    <xdr:to>
      <xdr:col>6</xdr:col>
      <xdr:colOff>569906</xdr:colOff>
      <xdr:row>57</xdr:row>
      <xdr:rowOff>125351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148221</xdr:colOff>
      <xdr:row>42</xdr:row>
      <xdr:rowOff>103106</xdr:rowOff>
    </xdr:from>
    <xdr:to>
      <xdr:col>17</xdr:col>
      <xdr:colOff>34649</xdr:colOff>
      <xdr:row>57</xdr:row>
      <xdr:rowOff>76859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353543</xdr:colOff>
      <xdr:row>10</xdr:row>
      <xdr:rowOff>34745</xdr:rowOff>
    </xdr:from>
    <xdr:to>
      <xdr:col>30</xdr:col>
      <xdr:colOff>290946</xdr:colOff>
      <xdr:row>44</xdr:row>
      <xdr:rowOff>117764</xdr:rowOff>
    </xdr:to>
    <xdr:sp macro="" textlink="">
      <xdr:nvSpPr>
        <xdr:cNvPr id="2" name="TextBox 1"/>
        <xdr:cNvSpPr txBox="1"/>
      </xdr:nvSpPr>
      <xdr:spPr>
        <a:xfrm>
          <a:off x="14284288" y="1835836"/>
          <a:ext cx="5042803" cy="620672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ANSWERS</a:t>
          </a:r>
          <a:r>
            <a:rPr lang="en-US" sz="1100" b="1" u="sng" baseline="0"/>
            <a:t> FOR </a:t>
          </a:r>
          <a:r>
            <a:rPr lang="en-US" sz="1100" b="1" u="sng"/>
            <a:t>QUESTION 9:</a:t>
          </a:r>
        </a:p>
        <a:p>
          <a:endParaRPr lang="en-US" sz="1100"/>
        </a:p>
        <a:p>
          <a:r>
            <a:rPr lang="en-US" sz="1100"/>
            <a:t>a)</a:t>
          </a:r>
          <a:r>
            <a:rPr lang="en-US" sz="1100" baseline="0"/>
            <a:t>  x = 6</a:t>
          </a:r>
        </a:p>
        <a:p>
          <a:r>
            <a:rPr lang="en-US" sz="1100" baseline="0"/>
            <a:t>     y = 3.96</a:t>
          </a:r>
        </a:p>
        <a:p>
          <a:r>
            <a:rPr lang="en-US" sz="1100"/>
            <a:t>     u</a:t>
          </a:r>
          <a:r>
            <a:rPr lang="en-US" sz="1100" baseline="0"/>
            <a:t> = -0.0181</a:t>
          </a:r>
        </a:p>
        <a:p>
          <a:r>
            <a:rPr lang="en-US" sz="1100" baseline="0"/>
            <a:t>     v = -0.0314</a:t>
          </a:r>
          <a:endParaRPr lang="en-US" sz="1100"/>
        </a:p>
        <a:p>
          <a:endParaRPr lang="en-US" sz="1100"/>
        </a:p>
        <a:p>
          <a:r>
            <a:rPr lang="en-US" sz="1100"/>
            <a:t>b)</a:t>
          </a:r>
          <a:r>
            <a:rPr lang="en-US" sz="1100" baseline="0"/>
            <a:t> </a:t>
          </a:r>
          <a:r>
            <a:rPr lang="en-US" altLang="zh-TW" sz="1100" baseline="0"/>
            <a:t>The time (George catches the ball) is </a:t>
          </a:r>
          <a:r>
            <a:rPr lang="en-US" sz="1100" baseline="0"/>
            <a:t>1.5 seconds.</a:t>
          </a:r>
        </a:p>
        <a:p>
          <a:r>
            <a:rPr lang="en-US" sz="1100" baseline="0"/>
            <a:t>The (x,y) coordinates of Geroge in x-y system is (6,4). Thus it will be the spot where George catches the ball. The cloest x and y we can get from the chart is ( 6, 3.96 ) at time = 1.5</a:t>
          </a:r>
          <a:r>
            <a:rPr lang="zh-TW" altLang="en-US" sz="1100" baseline="0"/>
            <a:t> </a:t>
          </a:r>
          <a:r>
            <a:rPr lang="en-US" altLang="zh-TW" sz="1100" baseline="0"/>
            <a:t>seconds</a:t>
          </a:r>
          <a:r>
            <a:rPr lang="en-US" sz="1100" baseline="0"/>
            <a:t>. There might be some error in the y axis so it's not exactly 4 as what it's given. At the same time, the (u,v) coordinates of George's is (u,v)=(-0.0181,-0.0314). Again, there might have some eorrors thus (u,v) doesn't equal to (0,0).</a:t>
          </a:r>
        </a:p>
        <a:p>
          <a:endParaRPr lang="en-US" sz="1100" baseline="0"/>
        </a:p>
        <a:p>
          <a:r>
            <a:rPr lang="en-US" sz="1100" baseline="0"/>
            <a:t>c)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difference between two trajectory plots is the x-y plot has only y negative acceleration but to the u-v plot, both the u and v coordinates are accelerating toward negative direction. --&gt;</a:t>
          </a:r>
          <a:r>
            <a:rPr lang="en-US" sz="1100" baseline="0">
              <a:solidFill>
                <a:srgbClr val="E59609"/>
              </a:solidFill>
              <a:effectLst/>
              <a:latin typeface="+mn-lt"/>
              <a:ea typeface="+mn-ea"/>
              <a:cs typeface="+mn-cs"/>
            </a:rPr>
            <a:t>(Orange Block above).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Thus, the velocity in x direction is constant and the motion in y direction is under constant acceleration. </a:t>
          </a:r>
          <a:endParaRPr lang="en-US">
            <a:effectLst/>
          </a:endParaRPr>
        </a:p>
        <a:p>
          <a:r>
            <a:rPr lang="en-US" sz="1100" baseline="0"/>
            <a:t>Fred will see the x-y plot of the trajectory. Take the (x,y) trajectory plot.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Translate toward (6,4), corresponding to the terms x-dx and y-dy, and r</a:t>
          </a:r>
          <a:r>
            <a:rPr lang="en-US" sz="1100" baseline="0"/>
            <a:t>otate it counter clockwise for 30 degree, corresponding to the R matrix. The result will be (u,v) trajectory plot.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d) At the moment when Goerge catches the ball( that is time= 1.5 seconds), the components of the velocity:</a:t>
          </a:r>
        </a:p>
        <a:p>
          <a:r>
            <a:rPr lang="en-US" sz="1100" baseline="0"/>
            <a:t>   parallel to the plane                          du/dt = 1.1066 m/sec</a:t>
          </a:r>
        </a:p>
        <a:p>
          <a:r>
            <a:rPr lang="en-US" sz="1100" baseline="0"/>
            <a:t>   perpendicular to the hill                   dv/dt = -6.0833 m/sec</a:t>
          </a:r>
        </a:p>
        <a:p>
          <a:endParaRPr lang="en-US" sz="1100" baseline="0"/>
        </a:p>
        <a:p>
          <a:r>
            <a:rPr lang="en-US" sz="1100" baseline="0"/>
            <a:t>Physically, George will see the above velocity components in u-v system.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10159</xdr:rowOff>
    </xdr:from>
    <xdr:to>
      <xdr:col>7</xdr:col>
      <xdr:colOff>304800</xdr:colOff>
      <xdr:row>37</xdr:row>
      <xdr:rowOff>10159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41485</xdr:colOff>
      <xdr:row>22</xdr:row>
      <xdr:rowOff>182881</xdr:rowOff>
    </xdr:from>
    <xdr:to>
      <xdr:col>16</xdr:col>
      <xdr:colOff>439419</xdr:colOff>
      <xdr:row>42</xdr:row>
      <xdr:rowOff>103293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510037</xdr:colOff>
      <xdr:row>42</xdr:row>
      <xdr:rowOff>157523</xdr:rowOff>
    </xdr:from>
    <xdr:to>
      <xdr:col>6</xdr:col>
      <xdr:colOff>569906</xdr:colOff>
      <xdr:row>57</xdr:row>
      <xdr:rowOff>125351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148221</xdr:colOff>
      <xdr:row>42</xdr:row>
      <xdr:rowOff>103106</xdr:rowOff>
    </xdr:from>
    <xdr:to>
      <xdr:col>17</xdr:col>
      <xdr:colOff>34649</xdr:colOff>
      <xdr:row>57</xdr:row>
      <xdr:rowOff>76859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opLeftCell="G1" zoomScale="110" zoomScaleNormal="110" workbookViewId="0">
      <selection activeCell="L9" sqref="L9"/>
    </sheetView>
  </sheetViews>
  <sheetFormatPr defaultRowHeight="14.4" x14ac:dyDescent="0.3"/>
  <cols>
    <col min="1" max="1" width="10.77734375" style="1" customWidth="1"/>
    <col min="2" max="2" width="9.88671875" style="1" customWidth="1"/>
    <col min="3" max="3" width="10.33203125" style="1" customWidth="1"/>
    <col min="4" max="4" width="9.88671875" style="1" customWidth="1"/>
    <col min="5" max="5" width="11.109375" style="1" customWidth="1"/>
    <col min="6" max="22" width="8.88671875" style="1"/>
    <col min="23" max="23" width="6.88671875" style="1" customWidth="1"/>
    <col min="24" max="24" width="17.88671875" style="1" customWidth="1"/>
    <col min="25" max="25" width="12.21875" style="1" customWidth="1"/>
    <col min="26" max="27" width="8.88671875" style="1"/>
    <col min="28" max="28" width="14" style="1" customWidth="1"/>
    <col min="29" max="29" width="13.88671875" style="1" customWidth="1"/>
    <col min="30" max="16384" width="8.88671875" style="1"/>
  </cols>
  <sheetData>
    <row r="1" spans="1:30" x14ac:dyDescent="0.3">
      <c r="A1" s="2" t="s">
        <v>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0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30" x14ac:dyDescent="0.3">
      <c r="A2" s="2" t="s">
        <v>2</v>
      </c>
      <c r="B2" s="8">
        <f>$B$11*B1+$B$9</f>
        <v>0</v>
      </c>
      <c r="C2" s="8">
        <f t="shared" ref="C2:L2" si="0">$B$11*C1+$B$9</f>
        <v>0.4</v>
      </c>
      <c r="D2" s="8">
        <f t="shared" si="0"/>
        <v>0.8</v>
      </c>
      <c r="E2" s="8">
        <f t="shared" si="0"/>
        <v>1.2</v>
      </c>
      <c r="F2" s="8">
        <f t="shared" si="0"/>
        <v>1.6</v>
      </c>
      <c r="G2" s="8">
        <f t="shared" si="0"/>
        <v>2</v>
      </c>
      <c r="H2" s="8">
        <f t="shared" si="0"/>
        <v>2.4</v>
      </c>
      <c r="I2" s="8">
        <f t="shared" si="0"/>
        <v>2.8</v>
      </c>
      <c r="J2" s="8">
        <f t="shared" si="0"/>
        <v>3.2</v>
      </c>
      <c r="K2" s="8">
        <f t="shared" si="0"/>
        <v>3.6</v>
      </c>
      <c r="L2" s="8">
        <f t="shared" si="0"/>
        <v>4</v>
      </c>
      <c r="M2" s="8">
        <f>$B$11*M1+$B$9</f>
        <v>4.4000000000000004</v>
      </c>
      <c r="N2" s="8">
        <f t="shared" ref="N2" si="1">$B$11*N1+$B$9</f>
        <v>4.8</v>
      </c>
      <c r="O2" s="8">
        <f t="shared" ref="O2" si="2">$B$11*O1+$B$9</f>
        <v>5.2</v>
      </c>
      <c r="P2" s="8">
        <f t="shared" ref="P2" si="3">$B$11*P1+$B$9</f>
        <v>5.6</v>
      </c>
      <c r="Q2" s="11">
        <f t="shared" ref="Q2" si="4">$B$11*Q1+$B$9</f>
        <v>6</v>
      </c>
      <c r="R2" s="8">
        <f t="shared" ref="R2" si="5">$B$11*R1+$B$9</f>
        <v>6.4</v>
      </c>
      <c r="S2" s="8">
        <f t="shared" ref="S2" si="6">$B$11*S1+$B$9</f>
        <v>6.8</v>
      </c>
      <c r="T2" s="8">
        <f t="shared" ref="T2" si="7">$B$11*T1+$B$9</f>
        <v>7.2</v>
      </c>
      <c r="U2" s="8">
        <f t="shared" ref="U2" si="8">$B$11*U1+$B$9</f>
        <v>7.6</v>
      </c>
      <c r="V2" s="8">
        <f t="shared" ref="V2" si="9">$B$11*V1+$B$9</f>
        <v>8</v>
      </c>
    </row>
    <row r="3" spans="1:30" x14ac:dyDescent="0.3">
      <c r="A3" s="2" t="s">
        <v>3</v>
      </c>
      <c r="B3" s="8">
        <f>$B$12*B1-(1/2)*$B$13*(B1^2)+$B$10</f>
        <v>0</v>
      </c>
      <c r="C3" s="8">
        <f t="shared" ref="C3:V3" si="10">$B$12*C1-(1/2)*$B$13*(C1^2)+$B$10</f>
        <v>0.95094999999999996</v>
      </c>
      <c r="D3" s="8">
        <f t="shared" si="10"/>
        <v>1.8037999999999998</v>
      </c>
      <c r="E3" s="8">
        <f t="shared" si="10"/>
        <v>2.5585499999999999</v>
      </c>
      <c r="F3" s="8">
        <f t="shared" si="10"/>
        <v>3.2151999999999998</v>
      </c>
      <c r="G3" s="8">
        <f t="shared" si="10"/>
        <v>3.7737499999999997</v>
      </c>
      <c r="H3" s="8">
        <f t="shared" si="10"/>
        <v>4.2341999999999995</v>
      </c>
      <c r="I3" s="8">
        <f t="shared" si="10"/>
        <v>4.5965500000000006</v>
      </c>
      <c r="J3" s="8">
        <f t="shared" si="10"/>
        <v>4.8607999999999993</v>
      </c>
      <c r="K3" s="8">
        <f t="shared" si="10"/>
        <v>5.0269499999999994</v>
      </c>
      <c r="L3" s="8">
        <f t="shared" si="10"/>
        <v>5.0949999999999998</v>
      </c>
      <c r="M3" s="8">
        <f t="shared" si="10"/>
        <v>5.0649499999999987</v>
      </c>
      <c r="N3" s="8">
        <f t="shared" si="10"/>
        <v>4.9367999999999999</v>
      </c>
      <c r="O3" s="8">
        <f t="shared" si="10"/>
        <v>4.7105499999999996</v>
      </c>
      <c r="P3" s="8">
        <f t="shared" si="10"/>
        <v>4.3862000000000005</v>
      </c>
      <c r="Q3" s="11">
        <f t="shared" si="10"/>
        <v>3.9637499999999992</v>
      </c>
      <c r="R3" s="8">
        <f t="shared" si="10"/>
        <v>3.4431999999999974</v>
      </c>
      <c r="S3" s="8">
        <f t="shared" si="10"/>
        <v>2.8245500000000003</v>
      </c>
      <c r="T3" s="8">
        <f t="shared" si="10"/>
        <v>2.1077999999999975</v>
      </c>
      <c r="U3" s="8">
        <f t="shared" si="10"/>
        <v>1.2929500000000012</v>
      </c>
      <c r="V3" s="8">
        <f t="shared" si="10"/>
        <v>0.37999999999999901</v>
      </c>
    </row>
    <row r="4" spans="1:30" x14ac:dyDescent="0.3">
      <c r="A4" s="2" t="s">
        <v>4</v>
      </c>
      <c r="B4" s="7">
        <f t="array" ref="B4:B5">MMULT(D15:E16,B19:B20)</f>
        <v>-7.196152422706632</v>
      </c>
      <c r="C4" s="7">
        <f t="array" ref="C4:C5">MMULT(D15:E16,C19:C20)</f>
        <v>-6.3742672611928564</v>
      </c>
      <c r="D4" s="7">
        <f t="array" ref="D4:D5">MMULT(D15:E16,D19:D20)</f>
        <v>-5.601432099679081</v>
      </c>
      <c r="E4" s="7">
        <f t="array" ref="E4:E5">MMULT(D15:E16,E19:E20)</f>
        <v>-4.8776469381653058</v>
      </c>
      <c r="F4" s="7">
        <f t="array" ref="F4:F5">MMULT(D15:E16,F19:F20)</f>
        <v>-4.2029117766515309</v>
      </c>
      <c r="G4" s="7">
        <f t="array" ref="G4:G5">MMULT(D15:E16,G19:G20)</f>
        <v>-3.577226615137755</v>
      </c>
      <c r="H4" s="7">
        <f t="array" ref="H4:H5">MMULT(D15:E16,H19:H20)</f>
        <v>-3.0005914536239797</v>
      </c>
      <c r="I4" s="7">
        <f t="array" ref="I4:I5">MMULT(D15:E16,I19:I20)</f>
        <v>-2.4730062921102038</v>
      </c>
      <c r="J4" s="7">
        <f t="array" ref="J4:J5">MMULT(D15:E16,J19:J20)</f>
        <v>-1.9944711305964287</v>
      </c>
      <c r="K4" s="7">
        <f t="array" ref="K4:K5">MMULT(D15:E16,K19:K20)</f>
        <v>-1.5649859690826533</v>
      </c>
      <c r="L4" s="7">
        <f t="array" ref="L4:L5">MMULT(D15:E16,L19:L20)</f>
        <v>-1.1845508075688778</v>
      </c>
      <c r="M4" s="7">
        <f t="array" ref="M4:M5">MMULT(D15:E16,M19:M20)</f>
        <v>-0.85316564605510237</v>
      </c>
      <c r="N4" s="7">
        <f t="array" ref="N4:N5">MMULT(D15:E16,N19:N20)</f>
        <v>-0.57083048454132657</v>
      </c>
      <c r="O4" s="7">
        <f t="array" ref="O4:O5">MMULT(D15:E16,O19:O20)</f>
        <v>-0.33754532302755108</v>
      </c>
      <c r="P4" s="7">
        <f t="array" ref="P4:P5">MMULT(D15:E16,P19:P20)</f>
        <v>-0.15331016151377555</v>
      </c>
      <c r="Q4" s="12">
        <f t="array" ref="Q4:Q5">MMULT(D15:E16,Q19:Q20)</f>
        <v>-1.8125000000000387E-2</v>
      </c>
      <c r="R4" s="7">
        <f t="array" ref="R4:R5">MMULT(D15:E16,R19:R20)</f>
        <v>6.8010161513774536E-2</v>
      </c>
      <c r="S4" s="7">
        <f t="array" ref="S4:S5">MMULT(D15:E16,S19:S20)</f>
        <v>0.10509532302755109</v>
      </c>
      <c r="T4" s="7">
        <f t="array" ref="T4:T5">MMULT(D15:E16,T19:T20)</f>
        <v>9.3130484541325331E-2</v>
      </c>
      <c r="U4" s="7">
        <f t="array" ref="U4:U5">MMULT(D15:E16,U19:U20)</f>
        <v>3.211564605510242E-2</v>
      </c>
      <c r="V4" s="7">
        <f t="array" ref="V4:V5">MMULT(D15:E16,V19:V20)</f>
        <v>-7.794919243112286E-2</v>
      </c>
    </row>
    <row r="5" spans="1:30" x14ac:dyDescent="0.3">
      <c r="A5" s="2" t="s">
        <v>5</v>
      </c>
      <c r="B5" s="7">
        <v>-0.46410161513775527</v>
      </c>
      <c r="C5" s="7">
        <v>0.15944524259105641</v>
      </c>
      <c r="D5" s="7">
        <v>0.6980350082086153</v>
      </c>
      <c r="E5" s="7">
        <v>1.1516676817149203</v>
      </c>
      <c r="F5" s="7">
        <v>1.520343263109972</v>
      </c>
      <c r="G5" s="7">
        <v>1.8040617523937703</v>
      </c>
      <c r="H5" s="7">
        <v>2.0028231495663151</v>
      </c>
      <c r="I5" s="7">
        <v>2.1166274546276074</v>
      </c>
      <c r="J5" s="7">
        <v>2.1454746675776439</v>
      </c>
      <c r="K5" s="7">
        <v>2.0893647884164284</v>
      </c>
      <c r="L5" s="7">
        <v>1.9482978171439602</v>
      </c>
      <c r="M5" s="7">
        <v>1.7222737537602366</v>
      </c>
      <c r="N5" s="7">
        <v>1.411292598265262</v>
      </c>
      <c r="O5" s="7">
        <v>1.0153543506590323</v>
      </c>
      <c r="P5" s="7">
        <v>0.53445901094155079</v>
      </c>
      <c r="Q5" s="12">
        <v>-3.1393420887186579E-2</v>
      </c>
      <c r="R5" s="7">
        <v>-0.68220294482717792</v>
      </c>
      <c r="S5" s="7">
        <v>-1.4179695608784182</v>
      </c>
      <c r="T5" s="7">
        <v>-2.2386932690409171</v>
      </c>
      <c r="U5" s="7">
        <v>-3.1443740693146638</v>
      </c>
      <c r="V5" s="7">
        <v>-4.1350119616996688</v>
      </c>
    </row>
    <row r="6" spans="1:30" x14ac:dyDescent="0.3">
      <c r="A6" s="2" t="s">
        <v>7</v>
      </c>
      <c r="B6" s="7"/>
      <c r="C6" s="7">
        <f>(D4-B4)/0.2</f>
        <v>7.9736016151377553</v>
      </c>
      <c r="D6" s="7">
        <f t="shared" ref="D6:T6" si="11">(E4-C4)/0.2</f>
        <v>7.4831016151377527</v>
      </c>
      <c r="E6" s="7">
        <f t="shared" si="11"/>
        <v>6.9926016151377501</v>
      </c>
      <c r="F6" s="7">
        <f t="shared" si="11"/>
        <v>6.5021016151377538</v>
      </c>
      <c r="G6" s="7">
        <f t="shared" si="11"/>
        <v>6.0116016151377556</v>
      </c>
      <c r="H6" s="7">
        <f t="shared" si="11"/>
        <v>5.5211016151377557</v>
      </c>
      <c r="I6" s="7">
        <f t="shared" si="11"/>
        <v>5.0306016151377548</v>
      </c>
      <c r="J6" s="7">
        <f t="shared" si="11"/>
        <v>4.5401016151377522</v>
      </c>
      <c r="K6" s="7">
        <f t="shared" si="11"/>
        <v>4.0496016151377541</v>
      </c>
      <c r="L6" s="7">
        <f t="shared" si="11"/>
        <v>3.5591016151377546</v>
      </c>
      <c r="M6" s="7">
        <f t="shared" si="11"/>
        <v>3.068601615137756</v>
      </c>
      <c r="N6" s="7">
        <f t="shared" si="11"/>
        <v>2.5781016151377565</v>
      </c>
      <c r="O6" s="7">
        <f t="shared" si="11"/>
        <v>2.0876016151377552</v>
      </c>
      <c r="P6" s="7">
        <f t="shared" si="11"/>
        <v>1.5971016151377533</v>
      </c>
      <c r="Q6" s="12">
        <f t="shared" si="11"/>
        <v>1.1066016151377505</v>
      </c>
      <c r="R6" s="7">
        <f t="shared" si="11"/>
        <v>0.61610161513775741</v>
      </c>
      <c r="S6" s="7">
        <f t="shared" si="11"/>
        <v>0.12560161513775397</v>
      </c>
      <c r="T6" s="7">
        <f t="shared" si="11"/>
        <v>-0.36489838486224335</v>
      </c>
      <c r="U6" s="7">
        <f>(V4-T4)/0.2</f>
        <v>-0.85539838486224096</v>
      </c>
      <c r="X6" s="13"/>
      <c r="Y6" s="13"/>
      <c r="Z6" s="13"/>
      <c r="AA6" s="13"/>
      <c r="AB6" s="13" t="s">
        <v>21</v>
      </c>
      <c r="AC6" s="13"/>
      <c r="AD6" s="13"/>
    </row>
    <row r="7" spans="1:30" x14ac:dyDescent="0.3">
      <c r="A7" s="2" t="s">
        <v>8</v>
      </c>
      <c r="B7" s="7"/>
      <c r="C7" s="7">
        <f>(D5-B5)/0.2</f>
        <v>5.8106831167318527</v>
      </c>
      <c r="D7" s="7">
        <f t="shared" ref="D7:U7" si="12">(E5-C5)/0.2</f>
        <v>4.9611121956193189</v>
      </c>
      <c r="E7" s="7">
        <f t="shared" si="12"/>
        <v>4.1115412745067834</v>
      </c>
      <c r="F7" s="7">
        <f t="shared" si="12"/>
        <v>3.2619703533942501</v>
      </c>
      <c r="G7" s="7">
        <f t="shared" si="12"/>
        <v>2.4123994322817155</v>
      </c>
      <c r="H7" s="7">
        <f t="shared" si="12"/>
        <v>1.5628285111691853</v>
      </c>
      <c r="I7" s="7">
        <f t="shared" si="12"/>
        <v>0.71325759005664402</v>
      </c>
      <c r="J7" s="7">
        <f t="shared" si="12"/>
        <v>-0.13631333105589505</v>
      </c>
      <c r="K7" s="7">
        <f t="shared" si="12"/>
        <v>-0.98588425216841857</v>
      </c>
      <c r="L7" s="7">
        <f t="shared" si="12"/>
        <v>-1.8354551732809588</v>
      </c>
      <c r="M7" s="7">
        <f t="shared" si="12"/>
        <v>-2.6850260943934909</v>
      </c>
      <c r="N7" s="7">
        <f t="shared" si="12"/>
        <v>-3.5345970155060211</v>
      </c>
      <c r="O7" s="7">
        <f t="shared" si="12"/>
        <v>-4.3841679366185557</v>
      </c>
      <c r="P7" s="7">
        <f t="shared" si="12"/>
        <v>-5.2337388577310948</v>
      </c>
      <c r="Q7" s="12">
        <f>(R5-P5)/0.2</f>
        <v>-6.0833097788436437</v>
      </c>
      <c r="R7" s="7">
        <f t="shared" si="12"/>
        <v>-6.932880699956157</v>
      </c>
      <c r="S7" s="7">
        <f t="shared" si="12"/>
        <v>-7.7824516210686951</v>
      </c>
      <c r="T7" s="7">
        <f t="shared" si="12"/>
        <v>-8.6320225421812271</v>
      </c>
      <c r="U7" s="7">
        <f t="shared" si="12"/>
        <v>-9.4815934632937573</v>
      </c>
      <c r="X7" s="13" t="s">
        <v>24</v>
      </c>
      <c r="Y7" s="13" t="s">
        <v>26</v>
      </c>
      <c r="Z7" s="13">
        <f>(E6-C6)/0.2</f>
        <v>-4.905000000000026</v>
      </c>
      <c r="AA7" s="13" t="s">
        <v>22</v>
      </c>
      <c r="AB7" s="13">
        <f>9.81*-SIN(RADIANS(30))</f>
        <v>-4.9049999999999994</v>
      </c>
      <c r="AC7" s="13" t="s">
        <v>19</v>
      </c>
      <c r="AD7" s="13" t="s">
        <v>23</v>
      </c>
    </row>
    <row r="8" spans="1:30" x14ac:dyDescent="0.3">
      <c r="A8" s="6" t="s">
        <v>18</v>
      </c>
      <c r="X8" s="13" t="s">
        <v>25</v>
      </c>
      <c r="Y8" s="13" t="s">
        <v>27</v>
      </c>
      <c r="Z8" s="13">
        <f>(E7-C7)/0.2</f>
        <v>-8.4957092111253463</v>
      </c>
      <c r="AA8" s="13" t="s">
        <v>22</v>
      </c>
      <c r="AB8" s="13">
        <f>9.81*-COS(RADIANS(30))</f>
        <v>-8.4957092111253445</v>
      </c>
      <c r="AC8" s="13" t="s">
        <v>20</v>
      </c>
      <c r="AD8" s="13" t="s">
        <v>23</v>
      </c>
    </row>
    <row r="9" spans="1:30" x14ac:dyDescent="0.3">
      <c r="A9" s="3" t="s">
        <v>9</v>
      </c>
      <c r="B9" s="1">
        <v>0</v>
      </c>
      <c r="O9" s="7"/>
    </row>
    <row r="10" spans="1:30" x14ac:dyDescent="0.3">
      <c r="A10" s="3" t="s">
        <v>10</v>
      </c>
      <c r="B10" s="1">
        <v>0</v>
      </c>
    </row>
    <row r="11" spans="1:30" x14ac:dyDescent="0.3">
      <c r="A11" s="3" t="s">
        <v>11</v>
      </c>
      <c r="B11" s="1">
        <v>4</v>
      </c>
    </row>
    <row r="12" spans="1:30" x14ac:dyDescent="0.3">
      <c r="A12" s="3" t="s">
        <v>12</v>
      </c>
      <c r="B12" s="1">
        <v>10</v>
      </c>
    </row>
    <row r="13" spans="1:30" x14ac:dyDescent="0.3">
      <c r="A13" s="3" t="s">
        <v>0</v>
      </c>
      <c r="B13" s="1">
        <v>9.81</v>
      </c>
    </row>
    <row r="14" spans="1:30" x14ac:dyDescent="0.3">
      <c r="D14" s="1" t="s">
        <v>15</v>
      </c>
    </row>
    <row r="15" spans="1:30" x14ac:dyDescent="0.3">
      <c r="A15" s="4" t="s">
        <v>1</v>
      </c>
      <c r="B15" s="1">
        <v>30</v>
      </c>
      <c r="C15" s="1">
        <f>RADIANS(B15)</f>
        <v>0.52359877559829882</v>
      </c>
      <c r="D15" s="7">
        <f>COS(C15)</f>
        <v>0.86602540378443871</v>
      </c>
      <c r="E15" s="7">
        <f>SIN(C15)</f>
        <v>0.49999999999999994</v>
      </c>
      <c r="F15" s="7"/>
      <c r="G15" s="7"/>
    </row>
    <row r="16" spans="1:30" x14ac:dyDescent="0.3">
      <c r="A16" s="4" t="s">
        <v>13</v>
      </c>
      <c r="B16" s="1">
        <v>6</v>
      </c>
      <c r="D16" s="7">
        <f>-SIN(C15)</f>
        <v>-0.49999999999999994</v>
      </c>
      <c r="E16" s="7">
        <f>COS(C15)</f>
        <v>0.86602540378443871</v>
      </c>
      <c r="F16" s="7"/>
      <c r="G16" s="7"/>
    </row>
    <row r="17" spans="1:22" x14ac:dyDescent="0.3">
      <c r="A17" s="4" t="s">
        <v>14</v>
      </c>
      <c r="B17" s="1">
        <v>4</v>
      </c>
    </row>
    <row r="19" spans="1:22" x14ac:dyDescent="0.3">
      <c r="A19" s="5" t="s">
        <v>16</v>
      </c>
      <c r="B19" s="9">
        <f>B2-$B$16</f>
        <v>-6</v>
      </c>
      <c r="C19" s="9">
        <f t="shared" ref="C19:V19" si="13">C2-$B$16</f>
        <v>-5.6</v>
      </c>
      <c r="D19" s="9">
        <f t="shared" si="13"/>
        <v>-5.2</v>
      </c>
      <c r="E19" s="9">
        <f t="shared" si="13"/>
        <v>-4.8</v>
      </c>
      <c r="F19" s="9">
        <f t="shared" si="13"/>
        <v>-4.4000000000000004</v>
      </c>
      <c r="G19" s="9">
        <f t="shared" si="13"/>
        <v>-4</v>
      </c>
      <c r="H19" s="9">
        <f t="shared" si="13"/>
        <v>-3.6</v>
      </c>
      <c r="I19" s="9">
        <f t="shared" si="13"/>
        <v>-3.2</v>
      </c>
      <c r="J19" s="9">
        <f t="shared" si="13"/>
        <v>-2.8</v>
      </c>
      <c r="K19" s="9">
        <f t="shared" si="13"/>
        <v>-2.4</v>
      </c>
      <c r="L19" s="9">
        <f t="shared" si="13"/>
        <v>-2</v>
      </c>
      <c r="M19" s="9">
        <f t="shared" si="13"/>
        <v>-1.5999999999999996</v>
      </c>
      <c r="N19" s="9">
        <f t="shared" si="13"/>
        <v>-1.2000000000000002</v>
      </c>
      <c r="O19" s="9">
        <f t="shared" si="13"/>
        <v>-0.79999999999999982</v>
      </c>
      <c r="P19" s="9">
        <f t="shared" si="13"/>
        <v>-0.40000000000000036</v>
      </c>
      <c r="Q19" s="9">
        <f t="shared" si="13"/>
        <v>0</v>
      </c>
      <c r="R19" s="9">
        <f t="shared" si="13"/>
        <v>0.40000000000000036</v>
      </c>
      <c r="S19" s="9">
        <f t="shared" si="13"/>
        <v>0.79999999999999982</v>
      </c>
      <c r="T19" s="9">
        <f t="shared" si="13"/>
        <v>1.2000000000000002</v>
      </c>
      <c r="U19" s="9">
        <f t="shared" si="13"/>
        <v>1.5999999999999996</v>
      </c>
      <c r="V19" s="9">
        <f t="shared" si="13"/>
        <v>2</v>
      </c>
    </row>
    <row r="20" spans="1:22" x14ac:dyDescent="0.3">
      <c r="A20" s="5" t="s">
        <v>17</v>
      </c>
      <c r="B20" s="9">
        <f>B3-$B$17</f>
        <v>-4</v>
      </c>
      <c r="C20" s="9">
        <f>C3-$B$17</f>
        <v>-3.0490500000000003</v>
      </c>
      <c r="D20" s="9">
        <f>D3-$B$17</f>
        <v>-2.1962000000000002</v>
      </c>
      <c r="E20" s="9">
        <f t="shared" ref="E20:V20" si="14">E3-$B$17</f>
        <v>-1.4414500000000001</v>
      </c>
      <c r="F20" s="9">
        <f t="shared" si="14"/>
        <v>-0.78480000000000016</v>
      </c>
      <c r="G20" s="9">
        <f t="shared" si="14"/>
        <v>-0.22625000000000028</v>
      </c>
      <c r="H20" s="9">
        <f t="shared" si="14"/>
        <v>0.23419999999999952</v>
      </c>
      <c r="I20" s="9">
        <f t="shared" si="14"/>
        <v>0.59655000000000058</v>
      </c>
      <c r="J20" s="9">
        <f t="shared" si="14"/>
        <v>0.86079999999999934</v>
      </c>
      <c r="K20" s="9">
        <f t="shared" si="14"/>
        <v>1.0269499999999994</v>
      </c>
      <c r="L20" s="9">
        <f t="shared" si="14"/>
        <v>1.0949999999999998</v>
      </c>
      <c r="M20" s="9">
        <f t="shared" si="14"/>
        <v>1.0649499999999987</v>
      </c>
      <c r="N20" s="9">
        <f t="shared" si="14"/>
        <v>0.93679999999999986</v>
      </c>
      <c r="O20" s="9">
        <f t="shared" si="14"/>
        <v>0.71054999999999957</v>
      </c>
      <c r="P20" s="9">
        <f t="shared" si="14"/>
        <v>0.38620000000000054</v>
      </c>
      <c r="Q20" s="9">
        <f t="shared" si="14"/>
        <v>-3.6250000000000782E-2</v>
      </c>
      <c r="R20" s="9">
        <f t="shared" si="14"/>
        <v>-0.55680000000000263</v>
      </c>
      <c r="S20" s="9">
        <f t="shared" si="14"/>
        <v>-1.1754499999999997</v>
      </c>
      <c r="T20" s="9">
        <f t="shared" si="14"/>
        <v>-1.8922000000000025</v>
      </c>
      <c r="U20" s="9">
        <f t="shared" si="14"/>
        <v>-2.7070499999999988</v>
      </c>
      <c r="V20" s="9">
        <f t="shared" si="14"/>
        <v>-3.620000000000001</v>
      </c>
    </row>
    <row r="40" spans="1:3" x14ac:dyDescent="0.3">
      <c r="A40"/>
      <c r="B40"/>
      <c r="C40"/>
    </row>
    <row r="41" spans="1:3" x14ac:dyDescent="0.3">
      <c r="A41"/>
      <c r="B41"/>
      <c r="C41"/>
    </row>
    <row r="42" spans="1:3" x14ac:dyDescent="0.3">
      <c r="A42"/>
      <c r="B42"/>
      <c r="C42"/>
    </row>
    <row r="43" spans="1:3" x14ac:dyDescent="0.3">
      <c r="A43"/>
      <c r="B43"/>
      <c r="C43"/>
    </row>
    <row r="44" spans="1:3" x14ac:dyDescent="0.3">
      <c r="A44"/>
      <c r="B44"/>
      <c r="C44"/>
    </row>
    <row r="45" spans="1:3" x14ac:dyDescent="0.3">
      <c r="A45"/>
      <c r="B45"/>
      <c r="C45"/>
    </row>
    <row r="46" spans="1:3" x14ac:dyDescent="0.3">
      <c r="A46"/>
      <c r="B46"/>
      <c r="C46"/>
    </row>
    <row r="47" spans="1:3" x14ac:dyDescent="0.3">
      <c r="A47"/>
      <c r="B47"/>
      <c r="C47"/>
    </row>
    <row r="48" spans="1:3" x14ac:dyDescent="0.3">
      <c r="C48"/>
    </row>
    <row r="55" spans="3:3" x14ac:dyDescent="0.3">
      <c r="C5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110" zoomScaleNormal="110" workbookViewId="0">
      <selection activeCell="C13" sqref="C13"/>
    </sheetView>
  </sheetViews>
  <sheetFormatPr defaultRowHeight="14.4" x14ac:dyDescent="0.3"/>
  <cols>
    <col min="1" max="1" width="10.77734375" style="1" customWidth="1"/>
    <col min="2" max="2" width="9.88671875" style="1" customWidth="1"/>
    <col min="3" max="3" width="10.33203125" style="1" customWidth="1"/>
    <col min="4" max="4" width="9.88671875" style="1" customWidth="1"/>
    <col min="5" max="5" width="11.109375" style="1" customWidth="1"/>
    <col min="6" max="22" width="8.88671875" style="1"/>
    <col min="23" max="23" width="9.33203125" style="1" customWidth="1"/>
    <col min="24" max="24" width="6" style="1" customWidth="1"/>
    <col min="25" max="25" width="9.21875" style="1" customWidth="1"/>
    <col min="26" max="27" width="8.88671875" style="1"/>
    <col min="28" max="28" width="8" style="1" customWidth="1"/>
    <col min="29" max="29" width="13.88671875" style="1" customWidth="1"/>
    <col min="30" max="16384" width="8.88671875" style="1"/>
  </cols>
  <sheetData>
    <row r="1" spans="1:42" x14ac:dyDescent="0.3">
      <c r="A1" s="2" t="s">
        <v>6</v>
      </c>
      <c r="B1" s="1">
        <v>0</v>
      </c>
      <c r="C1" s="1">
        <v>0.05</v>
      </c>
      <c r="D1" s="1">
        <v>0.1</v>
      </c>
      <c r="E1" s="1">
        <v>0.15</v>
      </c>
      <c r="F1" s="1">
        <v>0.2</v>
      </c>
      <c r="G1" s="1">
        <v>0.25</v>
      </c>
      <c r="H1" s="1">
        <v>0.3</v>
      </c>
      <c r="I1" s="1">
        <v>0.35</v>
      </c>
      <c r="J1" s="1">
        <v>0.4</v>
      </c>
      <c r="K1" s="1">
        <v>0.45</v>
      </c>
      <c r="L1" s="1">
        <v>0.5</v>
      </c>
      <c r="M1" s="1">
        <v>0.55000000000000004</v>
      </c>
      <c r="N1" s="1">
        <v>0.6</v>
      </c>
      <c r="O1" s="1">
        <v>0.65</v>
      </c>
      <c r="P1" s="1">
        <v>0.7</v>
      </c>
      <c r="Q1" s="1">
        <v>0.75</v>
      </c>
      <c r="R1" s="1">
        <v>0.8</v>
      </c>
      <c r="S1" s="1">
        <v>0.85</v>
      </c>
      <c r="T1" s="1">
        <v>0.9</v>
      </c>
      <c r="U1" s="1">
        <v>0.95</v>
      </c>
      <c r="V1" s="1">
        <v>1</v>
      </c>
      <c r="W1" s="1">
        <v>1.05</v>
      </c>
      <c r="X1" s="1">
        <v>1.1000000000000001</v>
      </c>
      <c r="Y1" s="1">
        <v>1.1499999999999999</v>
      </c>
      <c r="Z1" s="1">
        <v>1.2</v>
      </c>
      <c r="AA1" s="1">
        <v>1.25</v>
      </c>
      <c r="AB1" s="1">
        <v>1.3</v>
      </c>
      <c r="AC1" s="1">
        <v>1.35</v>
      </c>
      <c r="AD1" s="1">
        <v>1.4</v>
      </c>
      <c r="AE1" s="1">
        <v>1.45</v>
      </c>
      <c r="AF1" s="14">
        <v>1.5</v>
      </c>
      <c r="AG1" s="1">
        <v>1.55</v>
      </c>
      <c r="AH1" s="1">
        <v>1.6</v>
      </c>
      <c r="AI1" s="1">
        <v>1.65</v>
      </c>
      <c r="AJ1" s="1">
        <v>1.7</v>
      </c>
      <c r="AK1" s="1">
        <v>1.75</v>
      </c>
      <c r="AL1" s="1">
        <v>1.8</v>
      </c>
      <c r="AM1" s="1">
        <v>1.85</v>
      </c>
      <c r="AN1" s="1">
        <v>1.9</v>
      </c>
      <c r="AO1" s="1">
        <v>1.95</v>
      </c>
      <c r="AP1" s="1">
        <v>2</v>
      </c>
    </row>
    <row r="2" spans="1:42" x14ac:dyDescent="0.3">
      <c r="A2" s="2" t="s">
        <v>2</v>
      </c>
      <c r="B2" s="8">
        <f>$B$11*B1+$B$9</f>
        <v>0</v>
      </c>
      <c r="C2" s="8">
        <f t="shared" ref="C2:L2" si="0">$B$11*C1+$B$9</f>
        <v>0.2</v>
      </c>
      <c r="D2" s="8">
        <f t="shared" si="0"/>
        <v>0.4</v>
      </c>
      <c r="E2" s="8">
        <f t="shared" si="0"/>
        <v>0.6</v>
      </c>
      <c r="F2" s="8">
        <f t="shared" si="0"/>
        <v>0.8</v>
      </c>
      <c r="G2" s="8">
        <f t="shared" si="0"/>
        <v>1</v>
      </c>
      <c r="H2" s="8">
        <f t="shared" si="0"/>
        <v>1.2</v>
      </c>
      <c r="I2" s="8">
        <f t="shared" si="0"/>
        <v>1.4</v>
      </c>
      <c r="J2" s="8">
        <f t="shared" si="0"/>
        <v>1.6</v>
      </c>
      <c r="K2" s="8">
        <f t="shared" si="0"/>
        <v>1.8</v>
      </c>
      <c r="L2" s="8">
        <f t="shared" si="0"/>
        <v>2</v>
      </c>
      <c r="M2" s="8">
        <f>$B$11*M1+$B$9</f>
        <v>2.2000000000000002</v>
      </c>
      <c r="N2" s="8">
        <f t="shared" ref="N2:AP2" si="1">$B$11*N1+$B$9</f>
        <v>2.4</v>
      </c>
      <c r="O2" s="8">
        <f t="shared" si="1"/>
        <v>2.6</v>
      </c>
      <c r="P2" s="8">
        <f t="shared" si="1"/>
        <v>2.8</v>
      </c>
      <c r="Q2" s="11">
        <f t="shared" si="1"/>
        <v>3</v>
      </c>
      <c r="R2" s="8">
        <f t="shared" si="1"/>
        <v>3.2</v>
      </c>
      <c r="S2" s="8">
        <f t="shared" si="1"/>
        <v>3.4</v>
      </c>
      <c r="T2" s="8">
        <f t="shared" si="1"/>
        <v>3.6</v>
      </c>
      <c r="U2" s="8">
        <f t="shared" si="1"/>
        <v>3.8</v>
      </c>
      <c r="V2" s="8">
        <f t="shared" si="1"/>
        <v>4</v>
      </c>
      <c r="W2" s="8">
        <f t="shared" si="1"/>
        <v>4.2</v>
      </c>
      <c r="X2" s="8">
        <f t="shared" si="1"/>
        <v>4.4000000000000004</v>
      </c>
      <c r="Y2" s="8">
        <f t="shared" si="1"/>
        <v>4.5999999999999996</v>
      </c>
      <c r="Z2" s="8">
        <f t="shared" si="1"/>
        <v>4.8</v>
      </c>
      <c r="AA2" s="8">
        <f t="shared" si="1"/>
        <v>5</v>
      </c>
      <c r="AB2" s="8">
        <f t="shared" si="1"/>
        <v>5.2</v>
      </c>
      <c r="AC2" s="8">
        <f t="shared" si="1"/>
        <v>5.4</v>
      </c>
      <c r="AD2" s="8">
        <f t="shared" si="1"/>
        <v>5.6</v>
      </c>
      <c r="AE2" s="8">
        <f t="shared" si="1"/>
        <v>5.8</v>
      </c>
      <c r="AF2" s="15">
        <f t="shared" si="1"/>
        <v>6</v>
      </c>
      <c r="AG2" s="8">
        <f t="shared" si="1"/>
        <v>6.2</v>
      </c>
      <c r="AH2" s="8">
        <f t="shared" si="1"/>
        <v>6.4</v>
      </c>
      <c r="AI2" s="8">
        <f t="shared" si="1"/>
        <v>6.6</v>
      </c>
      <c r="AJ2" s="8">
        <f t="shared" si="1"/>
        <v>6.8</v>
      </c>
      <c r="AK2" s="8">
        <f t="shared" si="1"/>
        <v>7</v>
      </c>
      <c r="AL2" s="8">
        <f t="shared" si="1"/>
        <v>7.2</v>
      </c>
      <c r="AM2" s="8">
        <f t="shared" si="1"/>
        <v>7.4</v>
      </c>
      <c r="AN2" s="8">
        <f t="shared" si="1"/>
        <v>7.6</v>
      </c>
      <c r="AO2" s="8">
        <f t="shared" si="1"/>
        <v>7.8</v>
      </c>
      <c r="AP2" s="8">
        <f t="shared" si="1"/>
        <v>8</v>
      </c>
    </row>
    <row r="3" spans="1:42" x14ac:dyDescent="0.3">
      <c r="A3" s="2" t="s">
        <v>3</v>
      </c>
      <c r="B3" s="8">
        <f>$B$12*B1-(1/2)*$B$13*(B1^2)+$B$10</f>
        <v>0</v>
      </c>
      <c r="C3" s="8">
        <f t="shared" ref="C3:AP3" si="2">$B$12*C1-(1/2)*$B$13*(C1^2)+$B$10</f>
        <v>0.48773749999999999</v>
      </c>
      <c r="D3" s="8">
        <f t="shared" si="2"/>
        <v>0.95094999999999996</v>
      </c>
      <c r="E3" s="8">
        <f t="shared" si="2"/>
        <v>1.3896375000000001</v>
      </c>
      <c r="F3" s="8">
        <f t="shared" si="2"/>
        <v>1.8037999999999998</v>
      </c>
      <c r="G3" s="8">
        <f t="shared" si="2"/>
        <v>2.1934374999999999</v>
      </c>
      <c r="H3" s="8">
        <f t="shared" si="2"/>
        <v>2.5585499999999999</v>
      </c>
      <c r="I3" s="8">
        <f t="shared" si="2"/>
        <v>2.8991375000000001</v>
      </c>
      <c r="J3" s="8">
        <f t="shared" si="2"/>
        <v>3.2151999999999998</v>
      </c>
      <c r="K3" s="8">
        <f t="shared" si="2"/>
        <v>3.5067374999999998</v>
      </c>
      <c r="L3" s="8">
        <f t="shared" si="2"/>
        <v>3.7737499999999997</v>
      </c>
      <c r="M3" s="8">
        <f t="shared" si="2"/>
        <v>4.0162374999999999</v>
      </c>
      <c r="N3" s="8">
        <f t="shared" si="2"/>
        <v>4.2341999999999995</v>
      </c>
      <c r="O3" s="8">
        <f t="shared" si="2"/>
        <v>4.4276374999999994</v>
      </c>
      <c r="P3" s="8">
        <f t="shared" si="2"/>
        <v>4.5965500000000006</v>
      </c>
      <c r="Q3" s="11">
        <f t="shared" si="2"/>
        <v>4.7409374999999994</v>
      </c>
      <c r="R3" s="8">
        <f t="shared" si="2"/>
        <v>4.8607999999999993</v>
      </c>
      <c r="S3" s="8">
        <f t="shared" si="2"/>
        <v>4.9561375000000005</v>
      </c>
      <c r="T3" s="8">
        <f t="shared" si="2"/>
        <v>5.0269499999999994</v>
      </c>
      <c r="U3" s="8">
        <f t="shared" si="2"/>
        <v>5.0732375000000003</v>
      </c>
      <c r="V3" s="8">
        <f t="shared" si="2"/>
        <v>5.0949999999999998</v>
      </c>
      <c r="W3" s="8">
        <f t="shared" si="2"/>
        <v>5.0922374999999995</v>
      </c>
      <c r="X3" s="8">
        <f t="shared" si="2"/>
        <v>5.0649499999999987</v>
      </c>
      <c r="Y3" s="8">
        <f t="shared" si="2"/>
        <v>5.0131375000000009</v>
      </c>
      <c r="Z3" s="8">
        <f t="shared" si="2"/>
        <v>4.9367999999999999</v>
      </c>
      <c r="AA3" s="8">
        <f t="shared" si="2"/>
        <v>4.8359375</v>
      </c>
      <c r="AB3" s="8">
        <f t="shared" si="2"/>
        <v>4.7105499999999996</v>
      </c>
      <c r="AC3" s="8">
        <f t="shared" si="2"/>
        <v>4.5606374999999986</v>
      </c>
      <c r="AD3" s="8">
        <f t="shared" si="2"/>
        <v>4.3862000000000005</v>
      </c>
      <c r="AE3" s="8">
        <f t="shared" si="2"/>
        <v>4.1872375000000002</v>
      </c>
      <c r="AF3" s="15">
        <f>$B$12*AF1-(1/2)*$B$13*(AF1^2)+$B$10</f>
        <v>3.9637499999999992</v>
      </c>
      <c r="AG3" s="8">
        <f t="shared" si="2"/>
        <v>3.7157374999999977</v>
      </c>
      <c r="AH3" s="8">
        <f t="shared" si="2"/>
        <v>3.4431999999999974</v>
      </c>
      <c r="AI3" s="8">
        <f t="shared" si="2"/>
        <v>3.1461375</v>
      </c>
      <c r="AJ3" s="8">
        <f t="shared" si="2"/>
        <v>2.8245500000000003</v>
      </c>
      <c r="AK3" s="8">
        <f t="shared" si="2"/>
        <v>2.4784375000000001</v>
      </c>
      <c r="AL3" s="8">
        <f t="shared" si="2"/>
        <v>2.1077999999999975</v>
      </c>
      <c r="AM3" s="8">
        <f t="shared" si="2"/>
        <v>1.712637499999996</v>
      </c>
      <c r="AN3" s="8">
        <f t="shared" si="2"/>
        <v>1.2929500000000012</v>
      </c>
      <c r="AO3" s="8">
        <f t="shared" si="2"/>
        <v>0.84873749999999859</v>
      </c>
      <c r="AP3" s="8">
        <f t="shared" si="2"/>
        <v>0.37999999999999901</v>
      </c>
    </row>
    <row r="4" spans="1:42" x14ac:dyDescent="0.3">
      <c r="A4" s="2" t="s">
        <v>4</v>
      </c>
      <c r="B4" s="7">
        <f t="array" ref="B4:B5">MMULT(D15:E16,B19:B20)</f>
        <v>-7.196152422706632</v>
      </c>
      <c r="C4" s="7">
        <f t="array" ref="C4:C5">MMULT(D15:E16,C19:C20)</f>
        <v>-6.7790785919497445</v>
      </c>
      <c r="D4" s="7">
        <f t="array" ref="D4:D5">MMULT(D15:E16,D19:D20)</f>
        <v>-6.3742672611928564</v>
      </c>
      <c r="E4" s="7">
        <f t="array" ref="E4:E5">MMULT(D15:E16,E19:E20)</f>
        <v>-5.9817184304359685</v>
      </c>
      <c r="F4" s="7">
        <f t="array" ref="F4:F5">MMULT(D15:E16,F19:F20)</f>
        <v>-5.601432099679081</v>
      </c>
      <c r="G4" s="7">
        <f t="array" ref="G4:G5">MMULT(D15:E16,G19:G20)</f>
        <v>-5.2334082689221937</v>
      </c>
      <c r="H4" s="7">
        <f t="array" ref="H4:H5">MMULT(D15:E16,H19:H20)</f>
        <v>-4.8776469381653058</v>
      </c>
      <c r="I4" s="7">
        <f t="array" ref="I4:I5">MMULT(D15:E16,I19:I20)</f>
        <v>-4.5341481074084173</v>
      </c>
      <c r="J4" s="7">
        <f t="array" ref="J4:J5">MMULT(D15:E16,J19:J20)</f>
        <v>-4.2029117766515309</v>
      </c>
      <c r="K4" s="7">
        <f t="array" ref="K4:K5">MMULT(D15:E16,K19:K20)</f>
        <v>-3.8839379458946426</v>
      </c>
      <c r="L4" s="7">
        <f t="array" ref="L4:L5">MMULT(D15:E16,L19:L20)</f>
        <v>-3.577226615137755</v>
      </c>
      <c r="M4" s="7">
        <f t="array" ref="M4:M5">MMULT(D15:E16,M19:M20)</f>
        <v>-3.2827777843808672</v>
      </c>
      <c r="N4" s="7">
        <f t="array" ref="N4:N5">MMULT(D15:E16,N19:N20)</f>
        <v>-3.0005914536239797</v>
      </c>
      <c r="O4" s="7">
        <f t="array" ref="O4:O5">MMULT(D15:E16,O19:O20)</f>
        <v>-2.7306676228670916</v>
      </c>
      <c r="P4" s="7">
        <f t="array" ref="P4:P5">MMULT(D15:E16,P19:P20)</f>
        <v>-2.4730062921102038</v>
      </c>
      <c r="Q4" s="12">
        <f t="array" ref="Q4:Q5">MMULT(D15:E16,Q19:Q20)</f>
        <v>-2.2276074613533163</v>
      </c>
      <c r="R4" s="7">
        <f t="array" ref="R4:R5">MMULT(D15:E16,R19:R20)</f>
        <v>-1.9944711305964287</v>
      </c>
      <c r="S4" s="7">
        <f t="array" ref="S4:S5">MMULT(D15:E16,S19:S20)</f>
        <v>-1.7735972998395404</v>
      </c>
      <c r="T4" s="7">
        <f t="array" ref="T4:T5">MMULT(D15:E16,T19:T20)</f>
        <v>-1.5649859690826533</v>
      </c>
      <c r="U4" s="7">
        <f t="array" ref="U4:U5">MMULT(D15:E16,U19:U20)</f>
        <v>-1.3686371383257652</v>
      </c>
      <c r="V4" s="7">
        <f t="array" ref="V4:V5">MMULT(D15:E16,V19:V20)</f>
        <v>-1.1845508075688778</v>
      </c>
      <c r="W4" s="1">
        <f t="array" ref="W4:W5">MMULT(D15:E16,W19:W20)</f>
        <v>-1.0127269768119898</v>
      </c>
      <c r="AE4" s="1">
        <f t="array" ref="AE4:AE5">MMULT(D15:E16,AE19:AE20)</f>
        <v>-7.9586330756887827E-2</v>
      </c>
      <c r="AF4" s="14">
        <f t="array" ref="AF4:AF5">MMULT(D15:E16,AF19:AF20)</f>
        <v>-1.8125000000000387E-2</v>
      </c>
      <c r="AG4" s="1">
        <f t="array" ref="AG4:AG5">MMULT(D15:E16,AG19:AG20)</f>
        <v>3.1073830756886772E-2</v>
      </c>
    </row>
    <row r="5" spans="1:42" x14ac:dyDescent="0.3">
      <c r="A5" s="2" t="s">
        <v>5</v>
      </c>
      <c r="B5" s="7">
        <v>-0.46410161513775527</v>
      </c>
      <c r="C5" s="7">
        <v>-0.14170854975944236</v>
      </c>
      <c r="D5" s="7">
        <v>0.15944524259105641</v>
      </c>
      <c r="E5" s="7">
        <v>0.43935976191374282</v>
      </c>
      <c r="F5" s="7">
        <v>0.6980350082086153</v>
      </c>
      <c r="G5" s="7">
        <v>0.93547098147567453</v>
      </c>
      <c r="H5" s="7">
        <v>1.1516676817149203</v>
      </c>
      <c r="I5" s="7">
        <v>1.3466251089263528</v>
      </c>
      <c r="J5" s="7">
        <v>1.520343263109972</v>
      </c>
      <c r="K5" s="7">
        <v>1.6728221442657778</v>
      </c>
      <c r="L5" s="7">
        <v>1.8040617523937703</v>
      </c>
      <c r="M5" s="7">
        <v>1.9140620874939493</v>
      </c>
      <c r="N5" s="7">
        <v>2.0028231495663151</v>
      </c>
      <c r="O5" s="7">
        <v>2.0703449386108672</v>
      </c>
      <c r="P5" s="7">
        <v>2.1166274546276074</v>
      </c>
      <c r="Q5" s="12">
        <v>2.1416706976165316</v>
      </c>
      <c r="R5" s="7">
        <v>2.1454746675776439</v>
      </c>
      <c r="S5" s="7">
        <v>2.1280393645109439</v>
      </c>
      <c r="T5" s="7">
        <v>2.0893647884164284</v>
      </c>
      <c r="U5" s="7">
        <v>2.0294509392941018</v>
      </c>
      <c r="V5" s="7">
        <v>1.9482978171439602</v>
      </c>
      <c r="W5" s="1">
        <v>1.8459054219660054</v>
      </c>
      <c r="AE5" s="1">
        <v>0.26215243154108908</v>
      </c>
      <c r="AF5" s="14">
        <v>-3.1393420887186579E-2</v>
      </c>
      <c r="AG5" s="1">
        <v>-0.34617854634327611</v>
      </c>
    </row>
    <row r="6" spans="1:42" x14ac:dyDescent="0.3">
      <c r="A6" s="2" t="s">
        <v>7</v>
      </c>
      <c r="B6" s="7"/>
      <c r="C6" s="7">
        <f>(D4-B4)/0.1</f>
        <v>8.2188516151377566</v>
      </c>
      <c r="D6" s="7">
        <f>(E4-C4)/0.1</f>
        <v>7.9736016151377598</v>
      </c>
      <c r="E6" s="7">
        <f t="shared" ref="E6:AP6" si="3">(F4-D4)/0.1</f>
        <v>7.728351615137754</v>
      </c>
      <c r="F6" s="7">
        <f t="shared" si="3"/>
        <v>7.4831016151377483</v>
      </c>
      <c r="G6" s="7">
        <f t="shared" si="3"/>
        <v>7.2378516151377514</v>
      </c>
      <c r="H6" s="7">
        <f t="shared" si="3"/>
        <v>6.9926016151377635</v>
      </c>
      <c r="I6" s="7">
        <f t="shared" si="3"/>
        <v>6.7473516151377488</v>
      </c>
      <c r="J6" s="7">
        <f t="shared" si="3"/>
        <v>6.5021016151377475</v>
      </c>
      <c r="K6" s="7">
        <f t="shared" si="3"/>
        <v>6.2568516151377596</v>
      </c>
      <c r="L6" s="7">
        <f t="shared" si="3"/>
        <v>6.0116016151377538</v>
      </c>
      <c r="M6" s="7">
        <f t="shared" si="3"/>
        <v>5.7663516151377525</v>
      </c>
      <c r="N6" s="7">
        <f t="shared" si="3"/>
        <v>5.5211016151377557</v>
      </c>
      <c r="O6" s="7">
        <f t="shared" si="3"/>
        <v>5.2758516151377588</v>
      </c>
      <c r="P6" s="7">
        <f t="shared" si="3"/>
        <v>5.0306016151377531</v>
      </c>
      <c r="Q6" s="7">
        <f t="shared" si="3"/>
        <v>4.7853516151377518</v>
      </c>
      <c r="R6" s="7">
        <f t="shared" si="3"/>
        <v>4.5401016151377593</v>
      </c>
      <c r="S6" s="7">
        <f t="shared" si="3"/>
        <v>4.2948516151377536</v>
      </c>
      <c r="T6" s="7">
        <f t="shared" si="3"/>
        <v>4.0496016151377523</v>
      </c>
      <c r="U6" s="7">
        <f t="shared" si="3"/>
        <v>3.8043516151377554</v>
      </c>
      <c r="V6" s="7">
        <f t="shared" si="3"/>
        <v>3.5591016151377541</v>
      </c>
      <c r="W6" s="7">
        <f t="shared" si="3"/>
        <v>11.845508075688777</v>
      </c>
      <c r="X6" s="7">
        <f t="shared" si="3"/>
        <v>10.127269768119897</v>
      </c>
      <c r="Y6" s="7">
        <f t="shared" si="3"/>
        <v>0</v>
      </c>
      <c r="Z6" s="7">
        <f t="shared" si="3"/>
        <v>0</v>
      </c>
      <c r="AA6" s="7">
        <f t="shared" si="3"/>
        <v>0</v>
      </c>
      <c r="AB6" s="7">
        <f t="shared" si="3"/>
        <v>0</v>
      </c>
      <c r="AC6" s="7">
        <f t="shared" si="3"/>
        <v>0</v>
      </c>
      <c r="AD6" s="7">
        <f t="shared" si="3"/>
        <v>-0.79586330756887824</v>
      </c>
      <c r="AE6" s="7">
        <f t="shared" si="3"/>
        <v>-0.18125000000000385</v>
      </c>
      <c r="AF6" s="16">
        <f t="shared" si="3"/>
        <v>1.106601615137746</v>
      </c>
      <c r="AG6" s="7">
        <f t="shared" si="3"/>
        <v>0.18125000000000385</v>
      </c>
      <c r="AH6" s="7">
        <f t="shared" si="3"/>
        <v>-0.31073830756886772</v>
      </c>
      <c r="AI6" s="7">
        <f t="shared" si="3"/>
        <v>0</v>
      </c>
      <c r="AJ6" s="7">
        <f t="shared" si="3"/>
        <v>0</v>
      </c>
      <c r="AK6" s="7">
        <f t="shared" si="3"/>
        <v>0</v>
      </c>
      <c r="AL6" s="7">
        <f t="shared" si="3"/>
        <v>0</v>
      </c>
      <c r="AM6" s="7">
        <f t="shared" si="3"/>
        <v>0</v>
      </c>
      <c r="AN6" s="7">
        <f t="shared" si="3"/>
        <v>0</v>
      </c>
      <c r="AO6" s="7">
        <f t="shared" si="3"/>
        <v>0</v>
      </c>
      <c r="AP6" s="7">
        <f t="shared" si="3"/>
        <v>0</v>
      </c>
    </row>
    <row r="7" spans="1:42" x14ac:dyDescent="0.3">
      <c r="A7" s="2" t="s">
        <v>8</v>
      </c>
      <c r="B7" s="7"/>
      <c r="C7" s="7">
        <f>(D5-B5)/0.1</f>
        <v>6.2354685772881169</v>
      </c>
      <c r="D7" s="7">
        <f>(E5-C5)/0.1</f>
        <v>5.8106831167318518</v>
      </c>
      <c r="E7" s="7">
        <f t="shared" ref="E7:AP7" si="4">(F5-D5)/0.1</f>
        <v>5.3858976561755885</v>
      </c>
      <c r="F7" s="7">
        <f t="shared" si="4"/>
        <v>4.9611121956193172</v>
      </c>
      <c r="G7" s="7">
        <f t="shared" si="4"/>
        <v>4.5363267350630494</v>
      </c>
      <c r="H7" s="7">
        <f t="shared" si="4"/>
        <v>4.1115412745067825</v>
      </c>
      <c r="I7" s="7">
        <f t="shared" si="4"/>
        <v>3.6867558139505174</v>
      </c>
      <c r="J7" s="7">
        <f t="shared" si="4"/>
        <v>3.2619703533942501</v>
      </c>
      <c r="K7" s="7">
        <f t="shared" si="4"/>
        <v>2.8371848928379828</v>
      </c>
      <c r="L7" s="7">
        <f t="shared" si="4"/>
        <v>2.4123994322817155</v>
      </c>
      <c r="M7" s="7">
        <f t="shared" si="4"/>
        <v>1.9876139717254482</v>
      </c>
      <c r="N7" s="7">
        <f t="shared" si="4"/>
        <v>1.5628285111691786</v>
      </c>
      <c r="O7" s="7">
        <f t="shared" si="4"/>
        <v>1.1380430506129224</v>
      </c>
      <c r="P7" s="7">
        <f t="shared" si="4"/>
        <v>0.71325759005664402</v>
      </c>
      <c r="Q7" s="7">
        <f t="shared" si="4"/>
        <v>0.2884721295003656</v>
      </c>
      <c r="R7" s="7">
        <f t="shared" si="4"/>
        <v>-0.13631333105587728</v>
      </c>
      <c r="S7" s="7">
        <f t="shared" si="4"/>
        <v>-0.5610987916121557</v>
      </c>
      <c r="T7" s="7">
        <f t="shared" si="4"/>
        <v>-0.98588425216842079</v>
      </c>
      <c r="U7" s="7">
        <f t="shared" si="4"/>
        <v>-1.4106697127246814</v>
      </c>
      <c r="V7" s="7">
        <f t="shared" si="4"/>
        <v>-1.8354551732809643</v>
      </c>
      <c r="W7" s="7">
        <f t="shared" si="4"/>
        <v>-19.482978171439601</v>
      </c>
      <c r="X7" s="7">
        <f t="shared" si="4"/>
        <v>-18.459054219660054</v>
      </c>
      <c r="Y7" s="7">
        <f t="shared" si="4"/>
        <v>0</v>
      </c>
      <c r="Z7" s="7">
        <f t="shared" si="4"/>
        <v>0</v>
      </c>
      <c r="AA7" s="7">
        <f t="shared" si="4"/>
        <v>0</v>
      </c>
      <c r="AB7" s="7">
        <f t="shared" si="4"/>
        <v>0</v>
      </c>
      <c r="AC7" s="7">
        <f t="shared" si="4"/>
        <v>0</v>
      </c>
      <c r="AD7" s="7">
        <f t="shared" si="4"/>
        <v>2.6215243154108907</v>
      </c>
      <c r="AE7" s="7">
        <f t="shared" si="4"/>
        <v>-0.31393420887186579</v>
      </c>
      <c r="AF7" s="16">
        <f t="shared" si="4"/>
        <v>-6.0833097788436516</v>
      </c>
      <c r="AG7" s="7">
        <f t="shared" si="4"/>
        <v>0.31393420887186579</v>
      </c>
      <c r="AH7" s="7">
        <f t="shared" si="4"/>
        <v>3.4617854634327609</v>
      </c>
      <c r="AI7" s="7">
        <f t="shared" si="4"/>
        <v>0</v>
      </c>
      <c r="AJ7" s="7">
        <f t="shared" si="4"/>
        <v>0</v>
      </c>
      <c r="AK7" s="7">
        <f t="shared" si="4"/>
        <v>0</v>
      </c>
      <c r="AL7" s="7">
        <f t="shared" si="4"/>
        <v>0</v>
      </c>
      <c r="AM7" s="7">
        <f t="shared" si="4"/>
        <v>0</v>
      </c>
      <c r="AN7" s="7">
        <f t="shared" si="4"/>
        <v>0</v>
      </c>
      <c r="AO7" s="7">
        <f t="shared" si="4"/>
        <v>0</v>
      </c>
      <c r="AP7" s="7">
        <f t="shared" si="4"/>
        <v>0</v>
      </c>
    </row>
    <row r="8" spans="1:42" x14ac:dyDescent="0.3">
      <c r="A8" s="6" t="s">
        <v>18</v>
      </c>
    </row>
    <row r="9" spans="1:42" x14ac:dyDescent="0.3">
      <c r="A9" s="3" t="s">
        <v>9</v>
      </c>
      <c r="B9" s="1">
        <v>0</v>
      </c>
      <c r="O9" s="7"/>
    </row>
    <row r="10" spans="1:42" x14ac:dyDescent="0.3">
      <c r="A10" s="3" t="s">
        <v>10</v>
      </c>
      <c r="B10" s="1">
        <v>0</v>
      </c>
    </row>
    <row r="11" spans="1:42" x14ac:dyDescent="0.3">
      <c r="A11" s="3" t="s">
        <v>11</v>
      </c>
      <c r="B11" s="1">
        <v>4</v>
      </c>
    </row>
    <row r="12" spans="1:42" x14ac:dyDescent="0.3">
      <c r="A12" s="3" t="s">
        <v>12</v>
      </c>
      <c r="B12" s="1">
        <v>10</v>
      </c>
    </row>
    <row r="13" spans="1:42" x14ac:dyDescent="0.3">
      <c r="A13" s="3" t="s">
        <v>0</v>
      </c>
      <c r="B13" s="1">
        <v>9.81</v>
      </c>
    </row>
    <row r="14" spans="1:42" x14ac:dyDescent="0.3">
      <c r="D14" s="1" t="s">
        <v>15</v>
      </c>
    </row>
    <row r="15" spans="1:42" x14ac:dyDescent="0.3">
      <c r="A15" s="4" t="s">
        <v>1</v>
      </c>
      <c r="B15" s="1">
        <v>30</v>
      </c>
      <c r="C15" s="1">
        <f>RADIANS(B15)</f>
        <v>0.52359877559829882</v>
      </c>
      <c r="D15" s="7">
        <f>COS(C15)</f>
        <v>0.86602540378443871</v>
      </c>
      <c r="E15" s="7">
        <f>SIN(C15)</f>
        <v>0.49999999999999994</v>
      </c>
      <c r="F15" s="7"/>
      <c r="G15" s="7"/>
    </row>
    <row r="16" spans="1:42" x14ac:dyDescent="0.3">
      <c r="A16" s="4" t="s">
        <v>13</v>
      </c>
      <c r="B16" s="1">
        <v>6</v>
      </c>
      <c r="D16" s="7">
        <f>-SIN(C15)</f>
        <v>-0.49999999999999994</v>
      </c>
      <c r="E16" s="7">
        <f>COS(C15)</f>
        <v>0.86602540378443871</v>
      </c>
      <c r="F16" s="7"/>
      <c r="G16" s="7"/>
    </row>
    <row r="17" spans="1:42" x14ac:dyDescent="0.3">
      <c r="A17" s="4" t="s">
        <v>14</v>
      </c>
      <c r="B17" s="1">
        <v>4</v>
      </c>
    </row>
    <row r="19" spans="1:42" x14ac:dyDescent="0.3">
      <c r="A19" s="5" t="s">
        <v>16</v>
      </c>
      <c r="B19" s="9">
        <f>B2-$B$16</f>
        <v>-6</v>
      </c>
      <c r="C19" s="9">
        <f t="shared" ref="C19:AP19" si="5">C2-$B$16</f>
        <v>-5.8</v>
      </c>
      <c r="D19" s="9">
        <f t="shared" si="5"/>
        <v>-5.6</v>
      </c>
      <c r="E19" s="9">
        <f t="shared" si="5"/>
        <v>-5.4</v>
      </c>
      <c r="F19" s="9">
        <f t="shared" si="5"/>
        <v>-5.2</v>
      </c>
      <c r="G19" s="9">
        <f t="shared" si="5"/>
        <v>-5</v>
      </c>
      <c r="H19" s="9">
        <f t="shared" si="5"/>
        <v>-4.8</v>
      </c>
      <c r="I19" s="9">
        <f t="shared" si="5"/>
        <v>-4.5999999999999996</v>
      </c>
      <c r="J19" s="9">
        <f t="shared" si="5"/>
        <v>-4.4000000000000004</v>
      </c>
      <c r="K19" s="9">
        <f t="shared" si="5"/>
        <v>-4.2</v>
      </c>
      <c r="L19" s="9">
        <f t="shared" si="5"/>
        <v>-4</v>
      </c>
      <c r="M19" s="9">
        <f t="shared" si="5"/>
        <v>-3.8</v>
      </c>
      <c r="N19" s="9">
        <f t="shared" si="5"/>
        <v>-3.6</v>
      </c>
      <c r="O19" s="9">
        <f t="shared" si="5"/>
        <v>-3.4</v>
      </c>
      <c r="P19" s="9">
        <f t="shared" si="5"/>
        <v>-3.2</v>
      </c>
      <c r="Q19" s="9">
        <f t="shared" si="5"/>
        <v>-3</v>
      </c>
      <c r="R19" s="9">
        <f t="shared" si="5"/>
        <v>-2.8</v>
      </c>
      <c r="S19" s="9">
        <f t="shared" si="5"/>
        <v>-2.6</v>
      </c>
      <c r="T19" s="9">
        <f t="shared" si="5"/>
        <v>-2.4</v>
      </c>
      <c r="U19" s="9">
        <f t="shared" si="5"/>
        <v>-2.2000000000000002</v>
      </c>
      <c r="V19" s="9">
        <f t="shared" si="5"/>
        <v>-2</v>
      </c>
      <c r="W19" s="9">
        <f t="shared" si="5"/>
        <v>-1.7999999999999998</v>
      </c>
      <c r="X19" s="9">
        <f t="shared" si="5"/>
        <v>-1.5999999999999996</v>
      </c>
      <c r="Y19" s="9">
        <f t="shared" si="5"/>
        <v>-1.4000000000000004</v>
      </c>
      <c r="Z19" s="9">
        <f t="shared" si="5"/>
        <v>-1.2000000000000002</v>
      </c>
      <c r="AA19" s="9">
        <f t="shared" si="5"/>
        <v>-1</v>
      </c>
      <c r="AB19" s="9">
        <f t="shared" si="5"/>
        <v>-0.79999999999999982</v>
      </c>
      <c r="AC19" s="9">
        <f t="shared" si="5"/>
        <v>-0.59999999999999964</v>
      </c>
      <c r="AD19" s="9">
        <f t="shared" si="5"/>
        <v>-0.40000000000000036</v>
      </c>
      <c r="AE19" s="9">
        <f t="shared" si="5"/>
        <v>-0.20000000000000018</v>
      </c>
      <c r="AF19" s="9">
        <f>AF2-$B$16</f>
        <v>0</v>
      </c>
      <c r="AG19" s="9">
        <f t="shared" si="5"/>
        <v>0.20000000000000018</v>
      </c>
      <c r="AH19" s="9">
        <f t="shared" si="5"/>
        <v>0.40000000000000036</v>
      </c>
      <c r="AI19" s="9">
        <f t="shared" si="5"/>
        <v>0.59999999999999964</v>
      </c>
      <c r="AJ19" s="9">
        <f t="shared" si="5"/>
        <v>0.79999999999999982</v>
      </c>
      <c r="AK19" s="9">
        <f t="shared" si="5"/>
        <v>1</v>
      </c>
      <c r="AL19" s="9">
        <f t="shared" si="5"/>
        <v>1.2000000000000002</v>
      </c>
      <c r="AM19" s="9">
        <f t="shared" si="5"/>
        <v>1.4000000000000004</v>
      </c>
      <c r="AN19" s="9">
        <f t="shared" si="5"/>
        <v>1.5999999999999996</v>
      </c>
      <c r="AO19" s="9">
        <f t="shared" si="5"/>
        <v>1.7999999999999998</v>
      </c>
      <c r="AP19" s="9">
        <f t="shared" si="5"/>
        <v>2</v>
      </c>
    </row>
    <row r="20" spans="1:42" x14ac:dyDescent="0.3">
      <c r="A20" s="5" t="s">
        <v>17</v>
      </c>
      <c r="B20" s="9">
        <f>B3-$B$17</f>
        <v>-4</v>
      </c>
      <c r="C20" s="9">
        <f>C3-$B$17</f>
        <v>-3.5122624999999998</v>
      </c>
      <c r="D20" s="9">
        <f>D3-$B$17</f>
        <v>-3.0490500000000003</v>
      </c>
      <c r="E20" s="9">
        <f t="shared" ref="E20:AP20" si="6">E3-$B$17</f>
        <v>-2.6103624999999999</v>
      </c>
      <c r="F20" s="9">
        <f t="shared" si="6"/>
        <v>-2.1962000000000002</v>
      </c>
      <c r="G20" s="9">
        <f t="shared" si="6"/>
        <v>-1.8065625000000001</v>
      </c>
      <c r="H20" s="9">
        <f t="shared" si="6"/>
        <v>-1.4414500000000001</v>
      </c>
      <c r="I20" s="9">
        <f t="shared" si="6"/>
        <v>-1.1008624999999999</v>
      </c>
      <c r="J20" s="9">
        <f t="shared" si="6"/>
        <v>-0.78480000000000016</v>
      </c>
      <c r="K20" s="9">
        <f t="shared" si="6"/>
        <v>-0.49326250000000016</v>
      </c>
      <c r="L20" s="9">
        <f t="shared" si="6"/>
        <v>-0.22625000000000028</v>
      </c>
      <c r="M20" s="9">
        <f t="shared" si="6"/>
        <v>1.6237499999999905E-2</v>
      </c>
      <c r="N20" s="9">
        <f t="shared" si="6"/>
        <v>0.23419999999999952</v>
      </c>
      <c r="O20" s="9">
        <f t="shared" si="6"/>
        <v>0.42763749999999945</v>
      </c>
      <c r="P20" s="9">
        <f t="shared" si="6"/>
        <v>0.59655000000000058</v>
      </c>
      <c r="Q20" s="9">
        <f t="shared" si="6"/>
        <v>0.74093749999999936</v>
      </c>
      <c r="R20" s="9">
        <f t="shared" si="6"/>
        <v>0.86079999999999934</v>
      </c>
      <c r="S20" s="9">
        <f t="shared" si="6"/>
        <v>0.95613750000000053</v>
      </c>
      <c r="T20" s="9">
        <f t="shared" si="6"/>
        <v>1.0269499999999994</v>
      </c>
      <c r="U20" s="9">
        <f t="shared" si="6"/>
        <v>1.0732375000000003</v>
      </c>
      <c r="V20" s="9">
        <f t="shared" si="6"/>
        <v>1.0949999999999998</v>
      </c>
      <c r="W20" s="9">
        <f t="shared" si="6"/>
        <v>1.0922374999999995</v>
      </c>
      <c r="X20" s="9">
        <f t="shared" si="6"/>
        <v>1.0649499999999987</v>
      </c>
      <c r="Y20" s="9">
        <f>Y3-$B$17</f>
        <v>1.0131375000000009</v>
      </c>
      <c r="Z20" s="9">
        <f t="shared" si="6"/>
        <v>0.93679999999999986</v>
      </c>
      <c r="AA20" s="9">
        <f t="shared" si="6"/>
        <v>0.8359375</v>
      </c>
      <c r="AB20" s="9">
        <f t="shared" si="6"/>
        <v>0.71054999999999957</v>
      </c>
      <c r="AC20" s="9">
        <f t="shared" si="6"/>
        <v>0.56063749999999857</v>
      </c>
      <c r="AD20" s="9">
        <f t="shared" si="6"/>
        <v>0.38620000000000054</v>
      </c>
      <c r="AE20" s="9">
        <f t="shared" si="6"/>
        <v>0.18723750000000017</v>
      </c>
      <c r="AF20" s="9">
        <f t="shared" si="6"/>
        <v>-3.6250000000000782E-2</v>
      </c>
      <c r="AG20" s="9">
        <f t="shared" si="6"/>
        <v>-0.28426250000000231</v>
      </c>
      <c r="AH20" s="9">
        <f t="shared" si="6"/>
        <v>-0.55680000000000263</v>
      </c>
      <c r="AI20" s="9">
        <f t="shared" si="6"/>
        <v>-0.85386249999999997</v>
      </c>
      <c r="AJ20" s="9">
        <f t="shared" si="6"/>
        <v>-1.1754499999999997</v>
      </c>
      <c r="AK20" s="9">
        <f t="shared" si="6"/>
        <v>-1.5215624999999999</v>
      </c>
      <c r="AL20" s="9">
        <f t="shared" si="6"/>
        <v>-1.8922000000000025</v>
      </c>
      <c r="AM20" s="9">
        <f t="shared" si="6"/>
        <v>-2.287362500000004</v>
      </c>
      <c r="AN20" s="9">
        <f t="shared" si="6"/>
        <v>-2.7070499999999988</v>
      </c>
      <c r="AO20" s="9">
        <f t="shared" si="6"/>
        <v>-3.1512625000000014</v>
      </c>
      <c r="AP20" s="9">
        <f t="shared" si="6"/>
        <v>-3.620000000000001</v>
      </c>
    </row>
    <row r="21" spans="1:42" x14ac:dyDescent="0.3">
      <c r="AG21" s="13"/>
      <c r="AH21" s="13"/>
      <c r="AI21" s="13"/>
      <c r="AJ21" s="13"/>
      <c r="AK21" s="13" t="s">
        <v>21</v>
      </c>
      <c r="AL21" s="13"/>
      <c r="AM21" s="13"/>
    </row>
    <row r="22" spans="1:42" x14ac:dyDescent="0.3">
      <c r="AG22" s="13" t="s">
        <v>24</v>
      </c>
      <c r="AH22" s="13" t="s">
        <v>26</v>
      </c>
      <c r="AI22" s="13">
        <f>(E6-C6)/0.2</f>
        <v>-2.452500000000013</v>
      </c>
      <c r="AJ22" s="13" t="s">
        <v>22</v>
      </c>
      <c r="AK22" s="13">
        <f>9.81*-SIN(RADIANS(30))</f>
        <v>-4.9049999999999994</v>
      </c>
      <c r="AL22" s="13" t="s">
        <v>19</v>
      </c>
      <c r="AM22" s="13" t="s">
        <v>23</v>
      </c>
    </row>
    <row r="23" spans="1:42" x14ac:dyDescent="0.3">
      <c r="AG23" s="13" t="s">
        <v>25</v>
      </c>
      <c r="AH23" s="13" t="s">
        <v>27</v>
      </c>
      <c r="AI23" s="13">
        <f>(E7-C7)/0.2</f>
        <v>-4.247854605562642</v>
      </c>
      <c r="AJ23" s="13" t="s">
        <v>22</v>
      </c>
      <c r="AK23" s="13">
        <f>9.81*-COS(RADIANS(30))</f>
        <v>-8.4957092111253445</v>
      </c>
      <c r="AL23" s="13" t="s">
        <v>20</v>
      </c>
      <c r="AM23" s="13" t="s">
        <v>23</v>
      </c>
    </row>
    <row r="40" spans="1:3" x14ac:dyDescent="0.3">
      <c r="A40"/>
      <c r="B40"/>
      <c r="C40"/>
    </row>
    <row r="41" spans="1:3" x14ac:dyDescent="0.3">
      <c r="A41"/>
      <c r="B41"/>
      <c r="C41"/>
    </row>
    <row r="42" spans="1:3" x14ac:dyDescent="0.3">
      <c r="A42"/>
      <c r="B42"/>
      <c r="C42"/>
    </row>
    <row r="43" spans="1:3" x14ac:dyDescent="0.3">
      <c r="A43"/>
      <c r="B43"/>
      <c r="C43"/>
    </row>
    <row r="44" spans="1:3" x14ac:dyDescent="0.3">
      <c r="A44"/>
      <c r="B44"/>
      <c r="C44"/>
    </row>
    <row r="45" spans="1:3" x14ac:dyDescent="0.3">
      <c r="A45"/>
      <c r="B45"/>
      <c r="C45"/>
    </row>
    <row r="46" spans="1:3" x14ac:dyDescent="0.3">
      <c r="A46"/>
      <c r="B46"/>
      <c r="C46"/>
    </row>
    <row r="47" spans="1:3" x14ac:dyDescent="0.3">
      <c r="A47"/>
      <c r="B47"/>
      <c r="C47"/>
    </row>
    <row r="48" spans="1:3" x14ac:dyDescent="0.3">
      <c r="C48"/>
    </row>
    <row r="55" spans="3:3" x14ac:dyDescent="0.3">
      <c r="C5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 Sheet</vt:lpstr>
      <vt:lpstr>HW Sheet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Lin</dc:creator>
  <cp:lastModifiedBy>Amy Lin</cp:lastModifiedBy>
  <dcterms:created xsi:type="dcterms:W3CDTF">2015-08-25T20:18:00Z</dcterms:created>
  <dcterms:modified xsi:type="dcterms:W3CDTF">2015-10-20T13:32:53Z</dcterms:modified>
</cp:coreProperties>
</file>