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R_TaxProject/"/>
    </mc:Choice>
  </mc:AlternateContent>
  <xr:revisionPtr revIDLastSave="0" documentId="13_ncr:1_{8D5BCC7E-6B4B-344C-B2A8-BFDFF05EFA1F}" xr6:coauthVersionLast="41" xr6:coauthVersionMax="41" xr10:uidLastSave="{00000000-0000-0000-0000-000000000000}"/>
  <bookViews>
    <workbookView xWindow="-30500" yWindow="8300" windowWidth="30380" windowHeight="18680" activeTab="2" xr2:uid="{3006BEA8-C5A1-5242-93AC-D1E8609A8B5E}"/>
  </bookViews>
  <sheets>
    <sheet name="Sheet1" sheetId="1" r:id="rId1"/>
    <sheet name="Exemption" sheetId="2" r:id="rId2"/>
    <sheet name="Sheet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C14" i="3"/>
  <c r="C18" i="3"/>
  <c r="C11" i="3"/>
  <c r="C9" i="3"/>
  <c r="C12" i="3"/>
  <c r="C13" i="3"/>
  <c r="C19" i="3"/>
  <c r="C20" i="3"/>
  <c r="C15" i="3"/>
  <c r="C16" i="3"/>
  <c r="C21" i="3"/>
  <c r="C23" i="3"/>
  <c r="C24" i="3"/>
  <c r="C22" i="3"/>
  <c r="C17" i="3"/>
  <c r="C10" i="3"/>
  <c r="C8" i="3"/>
  <c r="C6" i="3"/>
  <c r="B10" i="2"/>
  <c r="B9" i="2"/>
  <c r="B11" i="2"/>
  <c r="B12" i="2"/>
  <c r="B13" i="2"/>
  <c r="B14" i="2"/>
  <c r="B15" i="2"/>
  <c r="B16" i="1"/>
  <c r="B17" i="1"/>
  <c r="B6" i="1"/>
  <c r="B8" i="1"/>
  <c r="B19" i="1"/>
  <c r="C14" i="1"/>
  <c r="C9" i="1"/>
  <c r="C10" i="1"/>
  <c r="C11" i="1"/>
  <c r="C12" i="1"/>
  <c r="C13" i="1"/>
  <c r="C7" i="1"/>
  <c r="C5" i="1"/>
  <c r="C6" i="1"/>
  <c r="C8" i="1"/>
  <c r="C19" i="1"/>
</calcChain>
</file>

<file path=xl/sharedStrings.xml><?xml version="1.0" encoding="utf-8"?>
<sst xmlns="http://schemas.openxmlformats.org/spreadsheetml/2006/main" count="61" uniqueCount="55">
  <si>
    <t>AGI</t>
  </si>
  <si>
    <t>LimitAmt</t>
  </si>
  <si>
    <t>Med_Ex</t>
  </si>
  <si>
    <t>Eligible</t>
  </si>
  <si>
    <t>State_tax</t>
  </si>
  <si>
    <t>Real_Tax</t>
  </si>
  <si>
    <t>Per_Tax</t>
  </si>
  <si>
    <t>Mort_Int</t>
  </si>
  <si>
    <t>Premium</t>
  </si>
  <si>
    <t>Charitable</t>
  </si>
  <si>
    <t>Excess</t>
  </si>
  <si>
    <t>ReverPre</t>
  </si>
  <si>
    <t>Total</t>
  </si>
  <si>
    <t>Premium_Limit</t>
  </si>
  <si>
    <t>LOWER_AMT</t>
  </si>
  <si>
    <t>UPPER_AMT</t>
  </si>
  <si>
    <t>SINGLE</t>
  </si>
  <si>
    <t>MFJ/QW</t>
  </si>
  <si>
    <t>MFS</t>
  </si>
  <si>
    <t>HOH</t>
  </si>
  <si>
    <t>num</t>
  </si>
  <si>
    <t>Amount</t>
  </si>
  <si>
    <t>Total Exemp</t>
  </si>
  <si>
    <t>enter amount</t>
  </si>
  <si>
    <t>lowerAGI</t>
  </si>
  <si>
    <t>Line 5</t>
  </si>
  <si>
    <t>Line 6</t>
  </si>
  <si>
    <t>line 7</t>
  </si>
  <si>
    <t>line 8</t>
  </si>
  <si>
    <t>line 9</t>
  </si>
  <si>
    <t>Taxable Income - Line 43</t>
  </si>
  <si>
    <t xml:space="preserve">Qualified Div - </t>
  </si>
  <si>
    <t>Smaller of LTCap Gain</t>
  </si>
  <si>
    <t>Add line 2 &amp; 3</t>
  </si>
  <si>
    <t>Skip</t>
  </si>
  <si>
    <t>Subtract line 5 from 4</t>
  </si>
  <si>
    <t>Subtract line 6 from 1</t>
  </si>
  <si>
    <t>Enter Applicable rate</t>
  </si>
  <si>
    <t>S, MFS</t>
  </si>
  <si>
    <t>Qualified Dividends and Capital Gain WS - 2017</t>
  </si>
  <si>
    <t>Smaller of 1 or 8</t>
  </si>
  <si>
    <t>Smaller of 7 or 9</t>
  </si>
  <si>
    <t>Subtract 10 from 9, taxed at 0%</t>
  </si>
  <si>
    <t>Amount from line 11</t>
  </si>
  <si>
    <t>Subtract line 13 from 12</t>
  </si>
  <si>
    <t>Smaller of 1 or 6</t>
  </si>
  <si>
    <t>Enter applicable rate</t>
  </si>
  <si>
    <t>S</t>
  </si>
  <si>
    <t>Smaller of 1 or 15</t>
  </si>
  <si>
    <t>Add 7 and 11</t>
  </si>
  <si>
    <t>Subtract 17 from 16</t>
  </si>
  <si>
    <t>Smaller of line 14 or 18</t>
  </si>
  <si>
    <t>Tax rate 15%</t>
  </si>
  <si>
    <t>Add line 11 and 19</t>
  </si>
  <si>
    <t>Subtract 21 from line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</si>
</sst>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7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center"/>
    </xf>
    <xf numFmtId="44" fontId="0" fillId="2" borderId="0" xfId="1" applyFont="1" applyFill="1"/>
    <xf numFmtId="44" fontId="0" fillId="0" borderId="0" xfId="1" applyFon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E3C6-1C51-FE40-BBFA-375C01E50C0F}">
  <dimension ref="A4:C19"/>
  <sheetViews>
    <sheetView zoomScale="120" zoomScaleNormal="120" workbookViewId="0">
      <selection activeCell="B14" sqref="B14"/>
    </sheetView>
  </sheetViews>
  <sheetFormatPr baseColWidth="10" defaultRowHeight="16"/>
  <sheetData>
    <row r="4" spans="1:3">
      <c r="B4">
        <v>2017</v>
      </c>
      <c r="C4">
        <v>2017</v>
      </c>
    </row>
    <row r="5" spans="1:3">
      <c r="A5" t="s">
        <v>0</v>
      </c>
      <c r="B5" s="1">
        <v>100000</v>
      </c>
      <c r="C5" s="1">
        <f>B5</f>
        <v>100000</v>
      </c>
    </row>
    <row r="6" spans="1:3">
      <c r="A6" t="s">
        <v>1</v>
      </c>
      <c r="B6">
        <f>B5*0.075</f>
        <v>7500</v>
      </c>
      <c r="C6">
        <f>C5*0.075</f>
        <v>7500</v>
      </c>
    </row>
    <row r="7" spans="1:3">
      <c r="A7" t="s">
        <v>2</v>
      </c>
      <c r="B7" s="1">
        <v>10000</v>
      </c>
      <c r="C7" s="1">
        <f>B7</f>
        <v>10000</v>
      </c>
    </row>
    <row r="8" spans="1:3">
      <c r="A8" t="s">
        <v>3</v>
      </c>
      <c r="B8">
        <f>IF(B7&gt;B6,B7-B6,0)</f>
        <v>2500</v>
      </c>
      <c r="C8">
        <f>B8</f>
        <v>2500</v>
      </c>
    </row>
    <row r="9" spans="1:3">
      <c r="A9" t="s">
        <v>4</v>
      </c>
      <c r="B9">
        <v>5000</v>
      </c>
      <c r="C9">
        <f t="shared" ref="C9:C14" si="0">B9</f>
        <v>5000</v>
      </c>
    </row>
    <row r="10" spans="1:3">
      <c r="A10" t="s">
        <v>5</v>
      </c>
      <c r="B10">
        <v>5000</v>
      </c>
      <c r="C10">
        <f t="shared" si="0"/>
        <v>5000</v>
      </c>
    </row>
    <row r="11" spans="1:3">
      <c r="A11" t="s">
        <v>6</v>
      </c>
      <c r="B11">
        <v>5000</v>
      </c>
      <c r="C11">
        <f t="shared" si="0"/>
        <v>5000</v>
      </c>
    </row>
    <row r="12" spans="1:3">
      <c r="A12" t="s">
        <v>7</v>
      </c>
      <c r="B12">
        <v>5000</v>
      </c>
      <c r="C12">
        <f t="shared" si="0"/>
        <v>5000</v>
      </c>
    </row>
    <row r="13" spans="1:3">
      <c r="A13" t="s">
        <v>8</v>
      </c>
      <c r="B13">
        <v>5000</v>
      </c>
      <c r="C13">
        <f t="shared" si="0"/>
        <v>5000</v>
      </c>
    </row>
    <row r="14" spans="1:3">
      <c r="A14" t="s">
        <v>9</v>
      </c>
      <c r="B14">
        <v>0</v>
      </c>
      <c r="C14">
        <f t="shared" si="0"/>
        <v>0</v>
      </c>
    </row>
    <row r="15" spans="1:3">
      <c r="A15" t="s">
        <v>13</v>
      </c>
    </row>
    <row r="16" spans="1:3">
      <c r="A16" t="s">
        <v>10</v>
      </c>
      <c r="B16">
        <f>IF(SUM(B9:B11)-10000&gt;0, 10000-SUM(B9:B11),0)</f>
        <v>-5000</v>
      </c>
    </row>
    <row r="17" spans="1:3">
      <c r="A17" t="s">
        <v>11</v>
      </c>
      <c r="B17" s="2">
        <f>-B13</f>
        <v>-5000</v>
      </c>
      <c r="C17" s="2"/>
    </row>
    <row r="19" spans="1:3">
      <c r="A19" t="s">
        <v>12</v>
      </c>
      <c r="B19">
        <f>SUM(B8:B18)</f>
        <v>17500</v>
      </c>
      <c r="C19">
        <f>SUM(C8:C18)</f>
        <v>27500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C081-0943-764F-901E-A175E9B03FB4}">
  <dimension ref="A1:E15"/>
  <sheetViews>
    <sheetView workbookViewId="0">
      <selection activeCell="K25" sqref="K25"/>
    </sheetView>
  </sheetViews>
  <sheetFormatPr baseColWidth="10" defaultRowHeight="16"/>
  <cols>
    <col min="1" max="1" width="29.6640625" customWidth="1"/>
  </cols>
  <sheetData>
    <row r="1" spans="1:5">
      <c r="B1" t="s">
        <v>16</v>
      </c>
      <c r="C1" t="s">
        <v>17</v>
      </c>
      <c r="D1" t="s">
        <v>18</v>
      </c>
      <c r="E1" t="s">
        <v>19</v>
      </c>
    </row>
    <row r="2" spans="1:5">
      <c r="A2" s="3" t="s">
        <v>14</v>
      </c>
      <c r="B2">
        <v>261500</v>
      </c>
      <c r="C2">
        <v>313800</v>
      </c>
      <c r="D2">
        <v>156900</v>
      </c>
      <c r="E2">
        <v>287650</v>
      </c>
    </row>
    <row r="3" spans="1:5">
      <c r="A3" s="3" t="s">
        <v>15</v>
      </c>
      <c r="B3">
        <v>384000</v>
      </c>
      <c r="C3">
        <v>436300</v>
      </c>
      <c r="D3">
        <v>218150</v>
      </c>
      <c r="E3">
        <v>410150</v>
      </c>
    </row>
    <row r="6" spans="1:5">
      <c r="A6" t="s">
        <v>0</v>
      </c>
      <c r="B6" s="1">
        <v>329500</v>
      </c>
      <c r="D6" s="1" t="s">
        <v>23</v>
      </c>
    </row>
    <row r="7" spans="1:5">
      <c r="A7" t="s">
        <v>20</v>
      </c>
      <c r="B7" s="1">
        <v>4</v>
      </c>
    </row>
    <row r="8" spans="1:5">
      <c r="A8" t="s">
        <v>21</v>
      </c>
      <c r="B8">
        <v>4050</v>
      </c>
    </row>
    <row r="9" spans="1:5">
      <c r="A9" t="s">
        <v>22</v>
      </c>
      <c r="B9">
        <f>B7*B8</f>
        <v>16200</v>
      </c>
    </row>
    <row r="10" spans="1:5">
      <c r="A10" t="s">
        <v>24</v>
      </c>
      <c r="B10" s="1">
        <f>C2</f>
        <v>313800</v>
      </c>
    </row>
    <row r="11" spans="1:5">
      <c r="A11" t="s">
        <v>25</v>
      </c>
      <c r="B11">
        <f>B6-B10</f>
        <v>15700</v>
      </c>
    </row>
    <row r="12" spans="1:5">
      <c r="A12" t="s">
        <v>26</v>
      </c>
      <c r="B12" s="4">
        <f>ROUNDUP(B11/2500,0)</f>
        <v>7</v>
      </c>
    </row>
    <row r="13" spans="1:5">
      <c r="A13" t="s">
        <v>27</v>
      </c>
      <c r="B13">
        <f>B12*0.02</f>
        <v>0.14000000000000001</v>
      </c>
    </row>
    <row r="14" spans="1:5">
      <c r="A14" t="s">
        <v>28</v>
      </c>
      <c r="B14">
        <f>B13*B9</f>
        <v>2268</v>
      </c>
    </row>
    <row r="15" spans="1:5">
      <c r="A15" t="s">
        <v>29</v>
      </c>
      <c r="B15" s="5">
        <f>B9-B14</f>
        <v>13932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843-79BB-0E40-808C-A86429D2E4D2}">
  <dimension ref="A1:H29"/>
  <sheetViews>
    <sheetView tabSelected="1" zoomScale="140" zoomScaleNormal="140" workbookViewId="0">
      <selection activeCell="D13" sqref="D13"/>
    </sheetView>
  </sheetViews>
  <sheetFormatPr baseColWidth="10" defaultRowHeight="16"/>
  <cols>
    <col min="1" max="1" width="28.6640625" customWidth="1"/>
    <col min="2" max="2" width="38.5" customWidth="1"/>
    <col min="3" max="3" width="13.5" customWidth="1"/>
    <col min="4" max="4" width="11.83203125" bestFit="1" customWidth="1"/>
  </cols>
  <sheetData>
    <row r="1" spans="1:8">
      <c r="A1" t="s">
        <v>39</v>
      </c>
    </row>
    <row r="3" spans="1:8">
      <c r="A3" s="8">
        <v>1</v>
      </c>
      <c r="B3" t="s">
        <v>30</v>
      </c>
      <c r="C3" s="9">
        <v>78000</v>
      </c>
    </row>
    <row r="4" spans="1:8">
      <c r="A4" s="8">
        <v>2</v>
      </c>
      <c r="B4" t="s">
        <v>31</v>
      </c>
      <c r="C4" s="9">
        <v>5000</v>
      </c>
    </row>
    <row r="5" spans="1:8">
      <c r="A5" s="8">
        <v>3</v>
      </c>
      <c r="B5" t="s">
        <v>32</v>
      </c>
      <c r="C5" s="9">
        <v>5000</v>
      </c>
    </row>
    <row r="6" spans="1:8">
      <c r="A6" s="8">
        <v>4</v>
      </c>
      <c r="B6" t="s">
        <v>33</v>
      </c>
      <c r="C6" s="7">
        <f>C4+C5</f>
        <v>10000</v>
      </c>
    </row>
    <row r="7" spans="1:8">
      <c r="A7" s="8">
        <v>5</v>
      </c>
      <c r="B7" t="s">
        <v>34</v>
      </c>
      <c r="C7" s="9">
        <v>0</v>
      </c>
    </row>
    <row r="8" spans="1:8">
      <c r="A8" s="8">
        <v>6</v>
      </c>
      <c r="B8" t="s">
        <v>35</v>
      </c>
      <c r="C8" s="7">
        <f>C6-C7</f>
        <v>10000</v>
      </c>
    </row>
    <row r="9" spans="1:8">
      <c r="A9" s="8">
        <v>7</v>
      </c>
      <c r="B9" t="s">
        <v>36</v>
      </c>
      <c r="C9" s="7">
        <f>C3-C8</f>
        <v>68000</v>
      </c>
      <c r="E9" t="s">
        <v>38</v>
      </c>
      <c r="F9" t="s">
        <v>17</v>
      </c>
      <c r="G9" t="s">
        <v>19</v>
      </c>
    </row>
    <row r="10" spans="1:8">
      <c r="A10" s="8">
        <v>8</v>
      </c>
      <c r="B10" t="s">
        <v>37</v>
      </c>
      <c r="C10" s="7">
        <f>F10</f>
        <v>75900</v>
      </c>
      <c r="E10">
        <v>37950</v>
      </c>
      <c r="F10">
        <v>75900</v>
      </c>
      <c r="G10">
        <v>50800</v>
      </c>
    </row>
    <row r="11" spans="1:8">
      <c r="A11" s="8">
        <v>9</v>
      </c>
      <c r="B11" t="s">
        <v>40</v>
      </c>
      <c r="C11" s="7">
        <f>IF(C10&lt;C3,C10,C3)</f>
        <v>75900</v>
      </c>
    </row>
    <row r="12" spans="1:8">
      <c r="A12" s="8">
        <v>10</v>
      </c>
      <c r="B12" t="s">
        <v>41</v>
      </c>
      <c r="C12" s="7">
        <f>IF(C11&lt;C9,C11,C9)</f>
        <v>68000</v>
      </c>
    </row>
    <row r="13" spans="1:8">
      <c r="A13" s="8">
        <v>11</v>
      </c>
      <c r="B13" t="s">
        <v>42</v>
      </c>
      <c r="C13" s="7">
        <f>C11-C12</f>
        <v>7900</v>
      </c>
      <c r="D13" s="11">
        <f>C3-C13</f>
        <v>70100</v>
      </c>
    </row>
    <row r="14" spans="1:8">
      <c r="A14" s="8">
        <v>12</v>
      </c>
      <c r="B14" t="s">
        <v>45</v>
      </c>
      <c r="C14" s="10">
        <f>IF(C8&lt;C3,C8,C3)</f>
        <v>10000</v>
      </c>
    </row>
    <row r="15" spans="1:8">
      <c r="A15" s="8">
        <v>13</v>
      </c>
      <c r="B15" t="s">
        <v>43</v>
      </c>
      <c r="C15" s="7">
        <f>C13</f>
        <v>7900</v>
      </c>
    </row>
    <row r="16" spans="1:8">
      <c r="A16" s="8">
        <v>14</v>
      </c>
      <c r="B16" t="s">
        <v>44</v>
      </c>
      <c r="C16" s="7">
        <f>C14-C15</f>
        <v>2100</v>
      </c>
      <c r="E16" t="s">
        <v>47</v>
      </c>
      <c r="F16" t="s">
        <v>17</v>
      </c>
      <c r="G16" t="s">
        <v>19</v>
      </c>
      <c r="H16" t="s">
        <v>18</v>
      </c>
    </row>
    <row r="17" spans="1:8">
      <c r="A17" s="8">
        <v>15</v>
      </c>
      <c r="B17" t="s">
        <v>46</v>
      </c>
      <c r="C17" s="7">
        <f>F17</f>
        <v>470700</v>
      </c>
      <c r="E17">
        <v>418400</v>
      </c>
      <c r="F17">
        <v>470700</v>
      </c>
      <c r="G17">
        <v>444550</v>
      </c>
      <c r="H17">
        <v>235350</v>
      </c>
    </row>
    <row r="18" spans="1:8">
      <c r="A18" s="8">
        <v>16</v>
      </c>
      <c r="B18" t="s">
        <v>48</v>
      </c>
      <c r="C18" s="7">
        <f>IF(C17&lt;C3,C17,C3)</f>
        <v>78000</v>
      </c>
    </row>
    <row r="19" spans="1:8">
      <c r="A19" s="8">
        <v>17</v>
      </c>
      <c r="B19" t="s">
        <v>49</v>
      </c>
      <c r="C19" s="7">
        <f>C13+C9</f>
        <v>75900</v>
      </c>
    </row>
    <row r="20" spans="1:8">
      <c r="A20" s="8">
        <v>18</v>
      </c>
      <c r="B20" t="s">
        <v>50</v>
      </c>
      <c r="C20" s="7">
        <f>C18-C19</f>
        <v>2100</v>
      </c>
    </row>
    <row r="21" spans="1:8">
      <c r="A21" s="8">
        <v>19</v>
      </c>
      <c r="B21" t="s">
        <v>51</v>
      </c>
      <c r="C21" s="7">
        <f>IF(C20&lt;C16,C20,C16)</f>
        <v>2100</v>
      </c>
    </row>
    <row r="22" spans="1:8">
      <c r="A22" s="8">
        <v>20</v>
      </c>
      <c r="B22" t="s">
        <v>52</v>
      </c>
      <c r="C22" s="7">
        <f>C21*0.15</f>
        <v>315</v>
      </c>
    </row>
    <row r="23" spans="1:8">
      <c r="A23" s="8">
        <v>21</v>
      </c>
      <c r="B23" t="s">
        <v>53</v>
      </c>
      <c r="C23" s="7">
        <f>C21+C13</f>
        <v>10000</v>
      </c>
    </row>
    <row r="24" spans="1:8">
      <c r="A24" s="8">
        <v>22</v>
      </c>
      <c r="B24" t="s">
        <v>54</v>
      </c>
      <c r="C24" s="11">
        <f>C14-C23</f>
        <v>0</v>
      </c>
    </row>
    <row r="25" spans="1:8">
      <c r="A25" s="8">
        <v>23</v>
      </c>
    </row>
    <row r="26" spans="1:8">
      <c r="A26" s="8">
        <v>24</v>
      </c>
    </row>
    <row r="27" spans="1:8">
      <c r="A27" s="8">
        <v>25</v>
      </c>
    </row>
    <row r="28" spans="1:8">
      <c r="A28" s="8">
        <v>26</v>
      </c>
    </row>
    <row r="29" spans="1:8">
      <c r="A29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Exemption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</dc:creator>
  <cp:lastModifiedBy>Long Nguyen</cp:lastModifiedBy>
  <dcterms:created xsi:type="dcterms:W3CDTF">2019-02-17T23:06:49Z</dcterms:created>
  <dcterms:modified xsi:type="dcterms:W3CDTF">2019-02-23T22:37:45Z</dcterms:modified>
</cp:coreProperties>
</file>