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thaihanguyen/Desktop/03_work/01_youtube/01_projects/04_excel_for_data_analysis/02_documentations/hands-on/"/>
    </mc:Choice>
  </mc:AlternateContent>
  <xr:revisionPtr revIDLastSave="0" documentId="13_ncr:1_{72236AA0-0E8A-9345-9B87-0D0183F4C568}" xr6:coauthVersionLast="47" xr6:coauthVersionMax="47" xr10:uidLastSave="{00000000-0000-0000-0000-000000000000}"/>
  <bookViews>
    <workbookView xWindow="-38400" yWindow="-1460" windowWidth="38400" windowHeight="21100" activeTab="1" xr2:uid="{677BCEF8-076C-034F-9BB8-3BB7695CEBE0}"/>
  </bookViews>
  <sheets>
    <sheet name="exercises→" sheetId="4" r:id="rId1"/>
    <sheet name="ex_descriptive_statistic" sheetId="6" r:id="rId2"/>
    <sheet name="answer→" sheetId="5" r:id="rId3"/>
    <sheet name="an_descriptive_statistic" sheetId="3" r:id="rId4"/>
  </sheet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3" i="6" l="1"/>
  <c r="S17" i="3"/>
  <c r="S16" i="3"/>
  <c r="S15" i="3"/>
  <c r="S14" i="3"/>
  <c r="S13" i="3"/>
  <c r="S12" i="3"/>
  <c r="S11" i="3"/>
  <c r="S10" i="3"/>
  <c r="S9" i="3"/>
  <c r="S8" i="3"/>
  <c r="S7" i="3"/>
  <c r="S6" i="3"/>
  <c r="S5" i="3"/>
  <c r="S4" i="3"/>
  <c r="S3" i="3"/>
  <c r="S18" i="3"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295E4CA-D25F-2441-811F-B63F237A960C}" keepAlive="1" name="Query - du_lieu_ban_hang_dien_thoai" description="Connection to the 'du_lieu_ban_hang_dien_thoai' query in the workbook." type="5" refreshedVersion="8" background="1" saveData="1">
    <dbPr connection="Provider=Microsoft.Mashup.OleDb.1;Data Source=$Workbook$;Location=du_lieu_ban_hang_dien_thoai;Extended Properties=&quot;&quot;" command="SELECT * FROM [du_lieu_ban_hang_dien_thoai]"/>
  </connection>
  <connection id="2" xr16:uid="{1C46C147-35DF-394A-81CD-E315637667F9}" keepAlive="1" name="Query - Sales_Analysis_Sample" description="Connection to the 'Sales_Analysis_Sample' query in the workbook." type="5" refreshedVersion="8" background="1" saveData="1">
    <dbPr connection="Provider=Microsoft.Mashup.OleDb.1;Data Source=$Workbook$;Location=Sales_Analysis_Sample;Extended Properties=&quot;&quot;" command="SELECT * FROM [Sales_Analysis_Sample]"/>
  </connection>
</connections>
</file>

<file path=xl/sharedStrings.xml><?xml version="1.0" encoding="utf-8"?>
<sst xmlns="http://schemas.openxmlformats.org/spreadsheetml/2006/main" count="994" uniqueCount="71">
  <si>
    <t>Country</t>
  </si>
  <si>
    <t>Product</t>
  </si>
  <si>
    <t>Discount Band</t>
  </si>
  <si>
    <t>Units Sold</t>
  </si>
  <si>
    <t>Manufacturing Price</t>
  </si>
  <si>
    <t>Sale Price</t>
  </si>
  <si>
    <t>Gross Sales</t>
  </si>
  <si>
    <t>Discounts</t>
  </si>
  <si>
    <t>Sales</t>
  </si>
  <si>
    <t>COGS</t>
  </si>
  <si>
    <t>Profit</t>
  </si>
  <si>
    <t>Date</t>
  </si>
  <si>
    <t>Month Number</t>
  </si>
  <si>
    <t>Month Name</t>
  </si>
  <si>
    <t>Year</t>
  </si>
  <si>
    <t>Category</t>
  </si>
  <si>
    <t>Medium</t>
  </si>
  <si>
    <t>October</t>
  </si>
  <si>
    <t>None</t>
  </si>
  <si>
    <t>January</t>
  </si>
  <si>
    <t>Flagship</t>
  </si>
  <si>
    <t>High</t>
  </si>
  <si>
    <t>August</t>
  </si>
  <si>
    <t>November</t>
  </si>
  <si>
    <t>December</t>
  </si>
  <si>
    <t>Low</t>
  </si>
  <si>
    <t>March</t>
  </si>
  <si>
    <t>USA</t>
  </si>
  <si>
    <t>iPhone 15 Pro Max</t>
  </si>
  <si>
    <t>April</t>
  </si>
  <si>
    <t>June</t>
  </si>
  <si>
    <t>February</t>
  </si>
  <si>
    <t>July</t>
  </si>
  <si>
    <t>September</t>
  </si>
  <si>
    <t>May</t>
  </si>
  <si>
    <t>Mean</t>
  </si>
  <si>
    <t>Standard Error</t>
  </si>
  <si>
    <t>Median</t>
  </si>
  <si>
    <t>Mode</t>
  </si>
  <si>
    <t>Standard Deviation</t>
  </si>
  <si>
    <t>Sample Variance</t>
  </si>
  <si>
    <t>Kurtosis</t>
  </si>
  <si>
    <t>Skewness</t>
  </si>
  <si>
    <t>Range</t>
  </si>
  <si>
    <t>Minimum</t>
  </si>
  <si>
    <t>Maximum</t>
  </si>
  <si>
    <t>Sum</t>
  </si>
  <si>
    <t>Count</t>
  </si>
  <si>
    <t>Largest(1)</t>
  </si>
  <si>
    <t>Smallest(1)</t>
  </si>
  <si>
    <t>Confidence Level(95.0%)</t>
  </si>
  <si>
    <t>Gross Sales of iPhone 15 Pro Max</t>
  </si>
  <si>
    <t>Sử dụng các Hàm cơ bản trong  Excel</t>
  </si>
  <si>
    <t>Sử dụng công cụ Data Analysis</t>
  </si>
  <si>
    <t>AVERAGE(range)</t>
  </si>
  <si>
    <t>STDEV.S(range)/SQRT(COUNT(range))</t>
  </si>
  <si>
    <t>MEDIAN(range)</t>
  </si>
  <si>
    <t>MODE.SNGL(range)</t>
  </si>
  <si>
    <t>STDEV.S(range)</t>
  </si>
  <si>
    <t>VAR.S(range)</t>
  </si>
  <si>
    <t>KURT(range)</t>
  </si>
  <si>
    <t>SKEW(range)</t>
  </si>
  <si>
    <t>MAX(range) - MIN(range)</t>
  </si>
  <si>
    <t>MIN(range)</t>
  </si>
  <si>
    <t>MAX(range)</t>
  </si>
  <si>
    <t>SUM(range)</t>
  </si>
  <si>
    <t>COUNT(range)</t>
  </si>
  <si>
    <t>LARGE(range, 1)</t>
  </si>
  <si>
    <t>SMALL(range, 1)</t>
  </si>
  <si>
    <t>CONFIDENCE.T(0.05, STDEV.S(range), COUNT(range))</t>
  </si>
  <si>
    <t>OUTPUT RANGE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</si>
</sst>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2" formatCode="_(&quot;¥&quot;* #,##0_);_(&quot;¥&quot;* \(#,##0\);_(&quot;¥&quot;* &quot;-&quot;_);_(@_)"/>
    <numFmt numFmtId="41" formatCode="_(* #,##0_);_(* \(#,##0\);_(* &quot;-&quot;_);_(@_)"/>
    <numFmt numFmtId="164" formatCode="_([$$-409]* #,##0.00_);_([$$-409]* \(#,##0.00\);_([$$-409]* &quot;-&quot;??_);_(@_)"/>
  </numFmts>
  <fonts count="9" x14ac:knownFonts="1">
    <font>
      <sz val="12"/>
      <color theme="1"/>
      <name val="Aptos Narrow"/>
      <family val="2"/>
      <scheme val="minor"/>
    </font>
    <font>
      <sz val="12"/>
      <color theme="1"/>
      <name val="Aptos Narrow"/>
      <family val="2"/>
      <scheme val="minor"/>
    </font>
    <font>
      <b/>
      <i/>
      <sz val="12"/>
      <color theme="0"/>
      <name val="Aptos Narrow"/>
      <scheme val="minor"/>
    </font>
    <font>
      <sz val="10"/>
      <color theme="1"/>
      <name val="Arial"/>
      <family val="2"/>
    </font>
    <font>
      <b/>
      <sz val="14"/>
      <color theme="0"/>
      <name val="Arial"/>
      <family val="2"/>
    </font>
    <font>
      <b/>
      <sz val="18"/>
      <color theme="1"/>
      <name val="Aptos Narrow"/>
      <scheme val="minor"/>
    </font>
    <font>
      <sz val="18"/>
      <color theme="1"/>
      <name val="Aptos Narrow"/>
      <scheme val="minor"/>
    </font>
    <font>
      <i/>
      <sz val="12"/>
      <color theme="1"/>
      <name val="Aptos Narrow"/>
      <family val="2"/>
      <scheme val="minor"/>
    </font>
    <font>
      <i/>
      <sz val="10"/>
      <color theme="1"/>
      <name val="Arial"/>
      <family val="2"/>
    </font>
  </fonts>
  <fills count="3">
    <fill>
      <patternFill patternType="none"/>
    </fill>
    <fill>
      <patternFill patternType="gray125"/>
    </fill>
    <fill>
      <patternFill patternType="solid">
        <fgColor theme="7"/>
        <bgColor indexed="64"/>
      </patternFill>
    </fill>
  </fills>
  <borders count="3">
    <border>
      <left/>
      <right/>
      <top/>
      <bottom/>
      <diagonal/>
    </border>
    <border>
      <left/>
      <right/>
      <top/>
      <bottom style="medium">
        <color indexed="64"/>
      </bottom>
      <diagonal/>
    </border>
    <border>
      <left/>
      <right/>
      <top style="medium">
        <color indexed="64"/>
      </top>
      <bottom style="thin">
        <color indexed="64"/>
      </bottom>
      <diagonal/>
    </border>
  </borders>
  <cellStyleXfs count="3">
    <xf numFmtId="0" fontId="0" fillId="0" borderId="0"/>
    <xf numFmtId="41" fontId="1" fillId="0" borderId="0" applyFont="0" applyFill="0" applyBorder="0" applyAlignment="0" applyProtection="0"/>
    <xf numFmtId="42" fontId="1" fillId="0" borderId="0" applyFont="0" applyFill="0" applyBorder="0" applyAlignment="0" applyProtection="0"/>
  </cellStyleXfs>
  <cellXfs count="20">
    <xf numFmtId="0" fontId="0" fillId="0" borderId="0" xfId="0"/>
    <xf numFmtId="3" fontId="0" fillId="0" borderId="0" xfId="0" applyNumberFormat="1"/>
    <xf numFmtId="3" fontId="2" fillId="2" borderId="2" xfId="0" applyNumberFormat="1" applyFont="1" applyFill="1" applyBorder="1" applyAlignment="1">
      <alignment horizontal="centerContinuous"/>
    </xf>
    <xf numFmtId="3" fontId="0" fillId="0" borderId="0" xfId="0" applyNumberFormat="1" applyAlignment="1">
      <alignment horizontal="centerContinuous"/>
    </xf>
    <xf numFmtId="0" fontId="3" fillId="0" borderId="0" xfId="0" applyFont="1"/>
    <xf numFmtId="3" fontId="3" fillId="0" borderId="1" xfId="0" applyNumberFormat="1" applyFont="1" applyBorder="1"/>
    <xf numFmtId="164" fontId="3" fillId="0" borderId="0" xfId="0" applyNumberFormat="1" applyFont="1"/>
    <xf numFmtId="164" fontId="3" fillId="0" borderId="0" xfId="1" applyNumberFormat="1" applyFont="1" applyFill="1" applyBorder="1" applyAlignment="1"/>
    <xf numFmtId="41" fontId="3" fillId="0" borderId="0" xfId="1" applyFont="1" applyFill="1" applyBorder="1" applyAlignment="1"/>
    <xf numFmtId="3" fontId="3" fillId="0" borderId="0" xfId="0" applyNumberFormat="1" applyFont="1"/>
    <xf numFmtId="164" fontId="3" fillId="0" borderId="0" xfId="2" applyNumberFormat="1" applyFont="1" applyFill="1" applyBorder="1" applyAlignment="1"/>
    <xf numFmtId="0" fontId="3" fillId="0" borderId="1" xfId="0" applyFont="1" applyBorder="1"/>
    <xf numFmtId="0" fontId="4" fillId="2" borderId="2" xfId="0" applyFont="1" applyFill="1" applyBorder="1" applyAlignment="1">
      <alignment horizontal="centerContinuous"/>
    </xf>
    <xf numFmtId="0" fontId="5" fillId="0" borderId="0" xfId="0" applyFont="1" applyAlignment="1">
      <alignment horizontal="centerContinuous"/>
    </xf>
    <xf numFmtId="0" fontId="6" fillId="0" borderId="0" xfId="0" applyFont="1" applyAlignment="1">
      <alignment horizontal="centerContinuous"/>
    </xf>
    <xf numFmtId="0" fontId="6" fillId="0" borderId="0" xfId="0" applyFont="1"/>
    <xf numFmtId="0" fontId="0" fillId="0" borderId="1" xfId="0" applyBorder="1"/>
    <xf numFmtId="0" fontId="7" fillId="0" borderId="2" xfId="0" applyFont="1" applyBorder="1" applyAlignment="1">
      <alignment horizontal="centerContinuous"/>
    </xf>
    <xf numFmtId="0" fontId="7" fillId="0" borderId="2" xfId="0" applyFont="1" applyBorder="1" applyAlignment="1">
      <alignment horizontal="left"/>
    </xf>
    <xf numFmtId="164" fontId="8" fillId="0" borderId="0" xfId="0" applyNumberFormat="1" applyFont="1"/>
  </cellXfs>
  <cellStyles count="3">
    <cellStyle name="Comma [0]" xfId="1" builtinId="6"/>
    <cellStyle name="Currency [0]" xfId="2" builtinId="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17</xdr:col>
      <xdr:colOff>12700</xdr:colOff>
      <xdr:row>20</xdr:row>
      <xdr:rowOff>152400</xdr:rowOff>
    </xdr:from>
    <xdr:to>
      <xdr:col>18</xdr:col>
      <xdr:colOff>3098800</xdr:colOff>
      <xdr:row>25</xdr:row>
      <xdr:rowOff>127000</xdr:rowOff>
    </xdr:to>
    <xdr:sp macro="" textlink="">
      <xdr:nvSpPr>
        <xdr:cNvPr id="2" name="Rectangle 1">
          <a:extLst>
            <a:ext uri="{FF2B5EF4-FFF2-40B4-BE49-F238E27FC236}">
              <a16:creationId xmlns:a16="http://schemas.microsoft.com/office/drawing/2014/main" id="{B3863826-E282-81F4-7E78-31FE23C26491}"/>
            </a:ext>
          </a:extLst>
        </xdr:cNvPr>
        <xdr:cNvSpPr/>
      </xdr:nvSpPr>
      <xdr:spPr>
        <a:xfrm>
          <a:off x="3886200" y="4381500"/>
          <a:ext cx="6197600" cy="990600"/>
        </a:xfrm>
        <a:prstGeom prst="rect">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vi-VN" sz="1400" b="1">
              <a:solidFill>
                <a:sysClr val="windowText" lastClr="000000"/>
              </a:solidFill>
            </a:rPr>
            <a:t>Bài 1:</a:t>
          </a:r>
          <a:br>
            <a:rPr lang="vi-VN" sz="1400">
              <a:solidFill>
                <a:sysClr val="windowText" lastClr="000000"/>
              </a:solidFill>
            </a:rPr>
          </a:br>
          <a:r>
            <a:rPr lang="vi-VN" sz="1400">
              <a:solidFill>
                <a:sysClr val="windowText" lastClr="000000"/>
              </a:solidFill>
            </a:rPr>
            <a:t>Sử dụng các hàm cơ bản đã giới thiệu trong Phần 2 của slide bài giảng để tính toán các thông số thống kê cơ bản (như trung bình, trung vị, phương sai, độ lệch chuẩn,...).</a:t>
          </a:r>
          <a:endParaRPr lang="en-US" sz="1400">
            <a:solidFill>
              <a:sysClr val="windowText" lastClr="000000"/>
            </a:solidFill>
          </a:endParaRPr>
        </a:p>
      </xdr:txBody>
    </xdr:sp>
    <xdr:clientData/>
  </xdr:twoCellAnchor>
  <xdr:twoCellAnchor>
    <xdr:from>
      <xdr:col>17</xdr:col>
      <xdr:colOff>3086100</xdr:colOff>
      <xdr:row>2</xdr:row>
      <xdr:rowOff>25400</xdr:rowOff>
    </xdr:from>
    <xdr:to>
      <xdr:col>19</xdr:col>
      <xdr:colOff>25400</xdr:colOff>
      <xdr:row>18</xdr:row>
      <xdr:rowOff>0</xdr:rowOff>
    </xdr:to>
    <xdr:sp macro="" textlink="">
      <xdr:nvSpPr>
        <xdr:cNvPr id="3" name="Rectangle 2">
          <a:extLst>
            <a:ext uri="{FF2B5EF4-FFF2-40B4-BE49-F238E27FC236}">
              <a16:creationId xmlns:a16="http://schemas.microsoft.com/office/drawing/2014/main" id="{FBCC96CB-8D17-FFB8-6D3C-E6823598ECFB}"/>
            </a:ext>
          </a:extLst>
        </xdr:cNvPr>
        <xdr:cNvSpPr/>
      </xdr:nvSpPr>
      <xdr:spPr>
        <a:xfrm>
          <a:off x="6959600" y="571500"/>
          <a:ext cx="3162300" cy="3238500"/>
        </a:xfrm>
        <a:prstGeom prst="rect">
          <a:avLst/>
        </a:prstGeom>
        <a:no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0</xdr:colOff>
      <xdr:row>17</xdr:row>
      <xdr:rowOff>63500</xdr:rowOff>
    </xdr:from>
    <xdr:to>
      <xdr:col>18</xdr:col>
      <xdr:colOff>520700</xdr:colOff>
      <xdr:row>20</xdr:row>
      <xdr:rowOff>152400</xdr:rowOff>
    </xdr:to>
    <xdr:cxnSp macro="">
      <xdr:nvCxnSpPr>
        <xdr:cNvPr id="5" name="Straight Arrow Connector 4">
          <a:extLst>
            <a:ext uri="{FF2B5EF4-FFF2-40B4-BE49-F238E27FC236}">
              <a16:creationId xmlns:a16="http://schemas.microsoft.com/office/drawing/2014/main" id="{B93A916E-E63E-DC54-A735-728012C410E3}"/>
            </a:ext>
          </a:extLst>
        </xdr:cNvPr>
        <xdr:cNvCxnSpPr>
          <a:stCxn id="2" idx="0"/>
        </xdr:cNvCxnSpPr>
      </xdr:nvCxnSpPr>
      <xdr:spPr>
        <a:xfrm flipV="1">
          <a:off x="6985000" y="3657600"/>
          <a:ext cx="520700" cy="723900"/>
        </a:xfrm>
        <a:prstGeom prst="straightConnector1">
          <a:avLst/>
        </a:prstGeom>
        <a:ln>
          <a:solidFill>
            <a:srgbClr val="FF0000"/>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21</xdr:col>
      <xdr:colOff>12700</xdr:colOff>
      <xdr:row>20</xdr:row>
      <xdr:rowOff>114300</xdr:rowOff>
    </xdr:from>
    <xdr:to>
      <xdr:col>22</xdr:col>
      <xdr:colOff>3098800</xdr:colOff>
      <xdr:row>25</xdr:row>
      <xdr:rowOff>101600</xdr:rowOff>
    </xdr:to>
    <xdr:sp macro="" textlink="">
      <xdr:nvSpPr>
        <xdr:cNvPr id="8" name="Rectangle 7">
          <a:extLst>
            <a:ext uri="{FF2B5EF4-FFF2-40B4-BE49-F238E27FC236}">
              <a16:creationId xmlns:a16="http://schemas.microsoft.com/office/drawing/2014/main" id="{76348D80-7CF5-8F4F-940D-FFFD238066F6}"/>
            </a:ext>
          </a:extLst>
        </xdr:cNvPr>
        <xdr:cNvSpPr/>
      </xdr:nvSpPr>
      <xdr:spPr>
        <a:xfrm>
          <a:off x="11760200" y="4343400"/>
          <a:ext cx="6197600" cy="1003300"/>
        </a:xfrm>
        <a:prstGeom prst="rect">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vi-VN" sz="1400" b="1">
              <a:solidFill>
                <a:sysClr val="windowText" lastClr="000000"/>
              </a:solidFill>
            </a:rPr>
            <a:t>Bài 2:</a:t>
          </a:r>
          <a:br>
            <a:rPr lang="vi-VN" sz="1400" b="1">
              <a:solidFill>
                <a:sysClr val="windowText" lastClr="000000"/>
              </a:solidFill>
            </a:rPr>
          </a:br>
          <a:r>
            <a:rPr lang="vi-VN" sz="1400" b="0">
              <a:solidFill>
                <a:sysClr val="windowText" lastClr="000000"/>
              </a:solidFill>
            </a:rPr>
            <a:t>Sử dụng công cụ "Data Analysis" trong tab "Data" trên thanh công cụ để tự động tính các thông số thống kê cơ bản, thay vì nhập từng công thức thủ công.</a:t>
          </a:r>
          <a:endParaRPr lang="en-US" sz="1400" b="0">
            <a:solidFill>
              <a:sysClr val="windowText" lastClr="000000"/>
            </a:solidFill>
          </a:endParaRPr>
        </a:p>
      </xdr:txBody>
    </xdr:sp>
    <xdr:clientData/>
  </xdr:twoCellAnchor>
  <xdr:twoCellAnchor>
    <xdr:from>
      <xdr:col>21</xdr:col>
      <xdr:colOff>12700</xdr:colOff>
      <xdr:row>1</xdr:row>
      <xdr:rowOff>12700</xdr:rowOff>
    </xdr:from>
    <xdr:to>
      <xdr:col>23</xdr:col>
      <xdr:colOff>25400</xdr:colOff>
      <xdr:row>18</xdr:row>
      <xdr:rowOff>190500</xdr:rowOff>
    </xdr:to>
    <xdr:sp macro="" textlink="">
      <xdr:nvSpPr>
        <xdr:cNvPr id="10" name="Rectangle 9">
          <a:extLst>
            <a:ext uri="{FF2B5EF4-FFF2-40B4-BE49-F238E27FC236}">
              <a16:creationId xmlns:a16="http://schemas.microsoft.com/office/drawing/2014/main" id="{7A33958B-94A5-EB44-B0EA-4FC490CBF716}"/>
            </a:ext>
          </a:extLst>
        </xdr:cNvPr>
        <xdr:cNvSpPr/>
      </xdr:nvSpPr>
      <xdr:spPr>
        <a:xfrm>
          <a:off x="11760200" y="330200"/>
          <a:ext cx="6235700" cy="3670300"/>
        </a:xfrm>
        <a:prstGeom prst="rect">
          <a:avLst/>
        </a:prstGeom>
        <a:no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21</xdr:col>
      <xdr:colOff>1371600</xdr:colOff>
      <xdr:row>2</xdr:row>
      <xdr:rowOff>38100</xdr:rowOff>
    </xdr:from>
    <xdr:to>
      <xdr:col>22</xdr:col>
      <xdr:colOff>0</xdr:colOff>
      <xdr:row>20</xdr:row>
      <xdr:rowOff>114300</xdr:rowOff>
    </xdr:to>
    <xdr:cxnSp macro="">
      <xdr:nvCxnSpPr>
        <xdr:cNvPr id="11" name="Straight Arrow Connector 10">
          <a:extLst>
            <a:ext uri="{FF2B5EF4-FFF2-40B4-BE49-F238E27FC236}">
              <a16:creationId xmlns:a16="http://schemas.microsoft.com/office/drawing/2014/main" id="{2142CC03-D0CF-F54C-8A69-1053FFAD980C}"/>
            </a:ext>
          </a:extLst>
        </xdr:cNvPr>
        <xdr:cNvCxnSpPr>
          <a:stCxn id="8" idx="0"/>
        </xdr:cNvCxnSpPr>
      </xdr:nvCxnSpPr>
      <xdr:spPr>
        <a:xfrm flipH="1" flipV="1">
          <a:off x="13119100" y="584200"/>
          <a:ext cx="1739900" cy="3759200"/>
        </a:xfrm>
        <a:prstGeom prst="straightConnector1">
          <a:avLst/>
        </a:prstGeom>
        <a:ln>
          <a:solidFill>
            <a:srgbClr val="FF0000"/>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E0C39FB-5D49-5649-9FC9-E065E19E3545}" name="SalesTable" displayName="SalesTable" ref="A1:P90" totalsRowShown="0">
  <autoFilter ref="A1:P90" xr:uid="{BE2A6D79-3B43-964A-8BAC-3CD08AEAE08A}"/>
  <tableColumns count="16">
    <tableColumn id="1" xr3:uid="{0A64E7EC-A34B-7F45-A04A-C20A6CFEEBF7}" name="Country"/>
    <tableColumn id="2" xr3:uid="{D87605FD-C7B8-A84B-8B63-F6D01E8CCB47}" name="Product"/>
    <tableColumn id="3" xr3:uid="{1DFD9443-82A3-5C44-B140-8986A7DE4ED9}" name="Discount Band"/>
    <tableColumn id="4" xr3:uid="{4960BFCE-4339-C349-BB21-50D96146F1DF}" name="Units Sold"/>
    <tableColumn id="5" xr3:uid="{9BEBF3D9-C1CE-8C43-8084-7A8D028840C6}" name="Manufacturing Price"/>
    <tableColumn id="6" xr3:uid="{DE9DEFAE-50D6-DA48-AADC-457F58CF3C4E}" name="Sale Price"/>
    <tableColumn id="7" xr3:uid="{8B738195-D945-4448-A81B-615BFB9C3538}" name="Gross Sales"/>
    <tableColumn id="8" xr3:uid="{D1834479-AFE0-8440-8B32-671CBED55DBF}" name="Discounts"/>
    <tableColumn id="9" xr3:uid="{2B7E2726-A178-8A41-840F-6D25C5F144A6}" name="Sales"/>
    <tableColumn id="10" xr3:uid="{8DA02624-7329-234B-8969-5005C1C31A4E}" name="COGS"/>
    <tableColumn id="11" xr3:uid="{B160C15F-F277-724F-829E-9E56C13B2903}" name="Profit"/>
    <tableColumn id="12" xr3:uid="{D6D77715-AC26-CA48-8D59-C4333F4626DB}" name="Date"/>
    <tableColumn id="13" xr3:uid="{BFF20E20-2562-8249-A0E0-607759EA1AC1}" name="Month Number"/>
    <tableColumn id="14" xr3:uid="{CFEC7CBF-CFD9-EA43-8626-B9B5AA8EB96D}" name="Month Name"/>
    <tableColumn id="15" xr3:uid="{43D10DDF-0B55-F94C-A705-EC3ABE1D342F}" name="Year"/>
    <tableColumn id="16" xr3:uid="{A9B441CF-2521-3546-9743-9926FEC42BAE}" name="Category"/>
  </tableColumns>
  <tableStyleInfo name="TableStyleLight1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E2A6D79-3B43-964A-8BAC-3CD08AEAE08A}" name="Table2" displayName="Table2" ref="A1:P90" totalsRowShown="0">
  <autoFilter ref="A1:P90" xr:uid="{BE2A6D79-3B43-964A-8BAC-3CD08AEAE08A}"/>
  <tableColumns count="16">
    <tableColumn id="1" xr3:uid="{F8D5C48C-D4AC-2C45-A34E-E5DEDDF14892}" name="Country"/>
    <tableColumn id="2" xr3:uid="{4D650758-BE3F-7B4A-ABC8-33B6BEFB1A31}" name="Product"/>
    <tableColumn id="3" xr3:uid="{886AB302-9BB2-2E4F-B97B-B38BC2D2F164}" name="Discount Band"/>
    <tableColumn id="4" xr3:uid="{D54843DC-0DDA-F946-AE5E-39717B18E1D0}" name="Units Sold"/>
    <tableColumn id="5" xr3:uid="{1AAEBAC7-EA29-2E44-88DE-1B88F37A2CF8}" name="Manufacturing Price"/>
    <tableColumn id="6" xr3:uid="{27C424B9-63B7-984E-BEC5-F04D56120E09}" name="Sale Price"/>
    <tableColumn id="7" xr3:uid="{32446384-20BA-314B-B58C-7314B84DFF8E}" name="Gross Sales"/>
    <tableColumn id="8" xr3:uid="{9F203C60-C260-A14F-85AD-736905FF8A44}" name="Discounts"/>
    <tableColumn id="9" xr3:uid="{4F5106EB-7E76-264D-9504-10CBACE43925}" name="Sales"/>
    <tableColumn id="10" xr3:uid="{23E64D1D-26B6-5946-AB69-C7355E52D334}" name="COGS"/>
    <tableColumn id="11" xr3:uid="{831FF8C9-A3E7-C942-AE0A-26DC55336974}" name="Profit"/>
    <tableColumn id="12" xr3:uid="{173B236B-8599-8249-8FAE-6363EC8F35F1}" name="Date"/>
    <tableColumn id="13" xr3:uid="{C37004AE-117F-8841-9430-AA39EC5D67AE}" name="Month Number"/>
    <tableColumn id="14" xr3:uid="{5B08F44F-1A31-BD49-B093-0660AB6FA348}" name="Month Name"/>
    <tableColumn id="15" xr3:uid="{E16F1E83-0AAE-D449-9247-DE65C40FD63E}" name="Year"/>
    <tableColumn id="16" xr3:uid="{3C931C23-8041-9846-8260-38F6DCB0026C}" name="Category"/>
  </tableColumns>
  <tableStyleInfo name="TableStyleLight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F01CDD-6230-9C44-BC90-1A871F7922B9}">
  <dimension ref="A1"/>
  <sheetViews>
    <sheetView workbookViewId="0"/>
  </sheetViews>
  <sheetFormatPr baseColWidth="10" defaultRowHeight="16"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A6469-66B2-EC4D-8B00-7661D661CFE7}">
  <sheetPr>
    <tabColor rgb="FFFFC000"/>
  </sheetPr>
  <dimension ref="A1:W90"/>
  <sheetViews>
    <sheetView showGridLines="0" tabSelected="1" workbookViewId="0">
      <selection activeCell="R31" sqref="R31"/>
    </sheetView>
  </sheetViews>
  <sheetFormatPr baseColWidth="10" defaultRowHeight="16" outlineLevelCol="1" x14ac:dyDescent="0.2"/>
  <cols>
    <col min="2" max="2" width="15.6640625" bestFit="1" customWidth="1"/>
    <col min="3" max="3" width="15.5" hidden="1" customWidth="1" outlineLevel="1"/>
    <col min="4" max="4" width="11.6640625" hidden="1" customWidth="1" outlineLevel="1"/>
    <col min="5" max="5" width="20.1640625" hidden="1" customWidth="1" outlineLevel="1"/>
    <col min="6" max="6" width="11.6640625" hidden="1" customWidth="1" outlineLevel="1"/>
    <col min="7" max="7" width="13.33203125" customWidth="1" collapsed="1"/>
    <col min="8" max="8" width="12" hidden="1" customWidth="1" outlineLevel="1"/>
    <col min="9" max="12" width="10.83203125" hidden="1" customWidth="1" outlineLevel="1"/>
    <col min="13" max="13" width="15.6640625" hidden="1" customWidth="1" outlineLevel="1"/>
    <col min="14" max="14" width="14" hidden="1" customWidth="1" outlineLevel="1"/>
    <col min="15" max="15" width="10.83203125" hidden="1" customWidth="1" outlineLevel="1"/>
    <col min="16" max="16" width="11" hidden="1" customWidth="1" outlineLevel="1"/>
    <col min="17" max="17" width="11" customWidth="1" collapsed="1"/>
    <col min="18" max="19" width="40.83203125" customWidth="1"/>
    <col min="22" max="22" width="40.83203125" customWidth="1"/>
    <col min="23" max="23" width="40.83203125" style="1" customWidth="1"/>
  </cols>
  <sheetData>
    <row r="1" spans="1:23" ht="25" thickBot="1" x14ac:dyDescent="0.35">
      <c r="A1" t="s">
        <v>0</v>
      </c>
      <c r="B1" t="s">
        <v>1</v>
      </c>
      <c r="C1" t="s">
        <v>2</v>
      </c>
      <c r="D1" t="s">
        <v>3</v>
      </c>
      <c r="E1" t="s">
        <v>4</v>
      </c>
      <c r="F1" t="s">
        <v>5</v>
      </c>
      <c r="G1" t="s">
        <v>6</v>
      </c>
      <c r="H1" t="s">
        <v>7</v>
      </c>
      <c r="I1" t="s">
        <v>8</v>
      </c>
      <c r="J1" t="s">
        <v>9</v>
      </c>
      <c r="K1" t="s">
        <v>10</v>
      </c>
      <c r="L1" t="s">
        <v>11</v>
      </c>
      <c r="M1" t="s">
        <v>12</v>
      </c>
      <c r="N1" t="s">
        <v>13</v>
      </c>
      <c r="O1" t="s">
        <v>14</v>
      </c>
      <c r="P1" t="s">
        <v>15</v>
      </c>
      <c r="R1" s="13" t="s">
        <v>52</v>
      </c>
      <c r="S1" s="14"/>
      <c r="T1" s="15"/>
      <c r="U1" s="15"/>
      <c r="V1" s="13" t="s">
        <v>53</v>
      </c>
      <c r="W1" s="3"/>
    </row>
    <row r="2" spans="1:23" ht="18" x14ac:dyDescent="0.2">
      <c r="A2" t="s">
        <v>27</v>
      </c>
      <c r="B2" t="s">
        <v>28</v>
      </c>
      <c r="C2" t="s">
        <v>25</v>
      </c>
      <c r="D2">
        <v>903</v>
      </c>
      <c r="E2">
        <v>484.54</v>
      </c>
      <c r="F2">
        <v>1199</v>
      </c>
      <c r="G2">
        <v>1082697</v>
      </c>
      <c r="H2">
        <v>54134.85</v>
      </c>
      <c r="I2">
        <v>1028562.15</v>
      </c>
      <c r="J2">
        <v>437539.62</v>
      </c>
      <c r="K2">
        <v>591022.53</v>
      </c>
      <c r="L2">
        <v>45401</v>
      </c>
      <c r="M2">
        <v>4</v>
      </c>
      <c r="N2" t="s">
        <v>29</v>
      </c>
      <c r="O2">
        <v>2024</v>
      </c>
      <c r="P2" t="s">
        <v>20</v>
      </c>
      <c r="R2" s="12" t="s">
        <v>51</v>
      </c>
      <c r="S2" s="2"/>
      <c r="V2" s="18" t="s">
        <v>70</v>
      </c>
      <c r="W2" s="17"/>
    </row>
    <row r="3" spans="1:23" x14ac:dyDescent="0.2">
      <c r="A3" t="s">
        <v>27</v>
      </c>
      <c r="B3" t="s">
        <v>28</v>
      </c>
      <c r="C3" t="s">
        <v>18</v>
      </c>
      <c r="D3">
        <v>475</v>
      </c>
      <c r="E3">
        <v>544.66999999999996</v>
      </c>
      <c r="F3">
        <v>1199</v>
      </c>
      <c r="G3">
        <v>569525</v>
      </c>
      <c r="H3">
        <v>0</v>
      </c>
      <c r="I3">
        <v>569525</v>
      </c>
      <c r="J3">
        <v>258718.25</v>
      </c>
      <c r="K3">
        <v>310806.75</v>
      </c>
      <c r="L3">
        <v>45542</v>
      </c>
      <c r="M3">
        <v>9</v>
      </c>
      <c r="N3" t="s">
        <v>33</v>
      </c>
      <c r="O3">
        <v>2024</v>
      </c>
      <c r="P3" t="s">
        <v>20</v>
      </c>
      <c r="R3" s="4" t="s">
        <v>35</v>
      </c>
      <c r="S3" s="19">
        <f>AVERAGE(SalesTable[Gross Sales])</f>
        <v>563718.60674157308</v>
      </c>
      <c r="W3"/>
    </row>
    <row r="4" spans="1:23" x14ac:dyDescent="0.2">
      <c r="A4" t="s">
        <v>27</v>
      </c>
      <c r="B4" t="s">
        <v>28</v>
      </c>
      <c r="C4" t="s">
        <v>18</v>
      </c>
      <c r="D4">
        <v>640</v>
      </c>
      <c r="E4">
        <v>565.15</v>
      </c>
      <c r="F4">
        <v>1199</v>
      </c>
      <c r="G4">
        <v>767360</v>
      </c>
      <c r="H4">
        <v>0</v>
      </c>
      <c r="I4">
        <v>767360</v>
      </c>
      <c r="J4">
        <v>361696</v>
      </c>
      <c r="K4">
        <v>405664</v>
      </c>
      <c r="L4">
        <v>45499</v>
      </c>
      <c r="M4">
        <v>7</v>
      </c>
      <c r="N4" t="s">
        <v>32</v>
      </c>
      <c r="O4">
        <v>2024</v>
      </c>
      <c r="P4" t="s">
        <v>20</v>
      </c>
      <c r="R4" s="4" t="s">
        <v>36</v>
      </c>
      <c r="S4" s="7"/>
      <c r="W4"/>
    </row>
    <row r="5" spans="1:23" x14ac:dyDescent="0.2">
      <c r="A5" t="s">
        <v>27</v>
      </c>
      <c r="B5" t="s">
        <v>28</v>
      </c>
      <c r="C5" t="s">
        <v>25</v>
      </c>
      <c r="D5">
        <v>725</v>
      </c>
      <c r="E5">
        <v>675.15</v>
      </c>
      <c r="F5">
        <v>1199</v>
      </c>
      <c r="G5">
        <v>869275</v>
      </c>
      <c r="H5">
        <v>43463.75</v>
      </c>
      <c r="I5">
        <v>825811.25</v>
      </c>
      <c r="J5">
        <v>489483.75</v>
      </c>
      <c r="K5">
        <v>336327.5</v>
      </c>
      <c r="L5">
        <v>45473</v>
      </c>
      <c r="M5">
        <v>6</v>
      </c>
      <c r="N5" t="s">
        <v>30</v>
      </c>
      <c r="O5">
        <v>2024</v>
      </c>
      <c r="P5" t="s">
        <v>20</v>
      </c>
      <c r="R5" s="4" t="s">
        <v>37</v>
      </c>
      <c r="S5" s="6"/>
      <c r="W5"/>
    </row>
    <row r="6" spans="1:23" x14ac:dyDescent="0.2">
      <c r="A6" t="s">
        <v>27</v>
      </c>
      <c r="B6" t="s">
        <v>28</v>
      </c>
      <c r="C6" t="s">
        <v>21</v>
      </c>
      <c r="D6">
        <v>166</v>
      </c>
      <c r="E6">
        <v>598.01</v>
      </c>
      <c r="F6">
        <v>1199</v>
      </c>
      <c r="G6">
        <v>199034</v>
      </c>
      <c r="H6">
        <v>39806.800000000003</v>
      </c>
      <c r="I6">
        <v>159227.20000000001</v>
      </c>
      <c r="J6">
        <v>99269.66</v>
      </c>
      <c r="K6">
        <v>59957.54</v>
      </c>
      <c r="L6">
        <v>45545</v>
      </c>
      <c r="M6">
        <v>9</v>
      </c>
      <c r="N6" t="s">
        <v>33</v>
      </c>
      <c r="O6">
        <v>2024</v>
      </c>
      <c r="P6" t="s">
        <v>20</v>
      </c>
      <c r="R6" s="4" t="s">
        <v>38</v>
      </c>
      <c r="S6" s="6"/>
      <c r="W6"/>
    </row>
    <row r="7" spans="1:23" x14ac:dyDescent="0.2">
      <c r="A7" t="s">
        <v>27</v>
      </c>
      <c r="B7" t="s">
        <v>28</v>
      </c>
      <c r="C7" t="s">
        <v>16</v>
      </c>
      <c r="D7">
        <v>577</v>
      </c>
      <c r="E7">
        <v>672.32</v>
      </c>
      <c r="F7">
        <v>1199</v>
      </c>
      <c r="G7">
        <v>691823</v>
      </c>
      <c r="H7">
        <v>69182.3</v>
      </c>
      <c r="I7">
        <v>622640.69999999995</v>
      </c>
      <c r="J7">
        <v>387928.64</v>
      </c>
      <c r="K7">
        <v>234712.06</v>
      </c>
      <c r="L7">
        <v>45434</v>
      </c>
      <c r="M7">
        <v>5</v>
      </c>
      <c r="N7" t="s">
        <v>34</v>
      </c>
      <c r="O7">
        <v>2024</v>
      </c>
      <c r="P7" t="s">
        <v>20</v>
      </c>
      <c r="R7" s="4" t="s">
        <v>39</v>
      </c>
      <c r="S7" s="6"/>
      <c r="W7"/>
    </row>
    <row r="8" spans="1:23" x14ac:dyDescent="0.2">
      <c r="A8" t="s">
        <v>27</v>
      </c>
      <c r="B8" t="s">
        <v>28</v>
      </c>
      <c r="C8" t="s">
        <v>25</v>
      </c>
      <c r="D8">
        <v>227</v>
      </c>
      <c r="E8">
        <v>505.99</v>
      </c>
      <c r="F8">
        <v>1199</v>
      </c>
      <c r="G8">
        <v>272173</v>
      </c>
      <c r="H8">
        <v>13608.65</v>
      </c>
      <c r="I8">
        <v>258564.35</v>
      </c>
      <c r="J8">
        <v>114859.73</v>
      </c>
      <c r="K8">
        <v>143704.62</v>
      </c>
      <c r="L8">
        <v>45399</v>
      </c>
      <c r="M8">
        <v>4</v>
      </c>
      <c r="N8" t="s">
        <v>29</v>
      </c>
      <c r="O8">
        <v>2024</v>
      </c>
      <c r="P8" t="s">
        <v>20</v>
      </c>
      <c r="R8" s="4" t="s">
        <v>40</v>
      </c>
      <c r="S8" s="8"/>
      <c r="W8"/>
    </row>
    <row r="9" spans="1:23" x14ac:dyDescent="0.2">
      <c r="A9" t="s">
        <v>27</v>
      </c>
      <c r="B9" t="s">
        <v>28</v>
      </c>
      <c r="C9" t="s">
        <v>18</v>
      </c>
      <c r="D9">
        <v>734</v>
      </c>
      <c r="E9">
        <v>705.71</v>
      </c>
      <c r="F9">
        <v>1199</v>
      </c>
      <c r="G9">
        <v>880066</v>
      </c>
      <c r="H9">
        <v>0</v>
      </c>
      <c r="I9">
        <v>880066</v>
      </c>
      <c r="J9">
        <v>517991.14</v>
      </c>
      <c r="K9">
        <v>362074.86</v>
      </c>
      <c r="L9">
        <v>45480</v>
      </c>
      <c r="M9">
        <v>7</v>
      </c>
      <c r="N9" t="s">
        <v>32</v>
      </c>
      <c r="O9">
        <v>2024</v>
      </c>
      <c r="P9" t="s">
        <v>20</v>
      </c>
      <c r="R9" s="4" t="s">
        <v>41</v>
      </c>
      <c r="S9" s="9"/>
      <c r="W9"/>
    </row>
    <row r="10" spans="1:23" x14ac:dyDescent="0.2">
      <c r="A10" t="s">
        <v>27</v>
      </c>
      <c r="B10" t="s">
        <v>28</v>
      </c>
      <c r="C10" t="s">
        <v>18</v>
      </c>
      <c r="D10">
        <v>110</v>
      </c>
      <c r="E10">
        <v>566.79999999999995</v>
      </c>
      <c r="F10">
        <v>1199</v>
      </c>
      <c r="G10">
        <v>131890</v>
      </c>
      <c r="H10">
        <v>0</v>
      </c>
      <c r="I10">
        <v>131890</v>
      </c>
      <c r="J10">
        <v>62348</v>
      </c>
      <c r="K10">
        <v>69542</v>
      </c>
      <c r="L10">
        <v>45627</v>
      </c>
      <c r="M10">
        <v>12</v>
      </c>
      <c r="N10" t="s">
        <v>24</v>
      </c>
      <c r="O10">
        <v>2024</v>
      </c>
      <c r="P10" t="s">
        <v>20</v>
      </c>
      <c r="R10" s="4" t="s">
        <v>42</v>
      </c>
      <c r="S10" s="9"/>
      <c r="W10"/>
    </row>
    <row r="11" spans="1:23" x14ac:dyDescent="0.2">
      <c r="A11" t="s">
        <v>27</v>
      </c>
      <c r="B11" t="s">
        <v>28</v>
      </c>
      <c r="C11" t="s">
        <v>18</v>
      </c>
      <c r="D11">
        <v>802</v>
      </c>
      <c r="E11">
        <v>625.77</v>
      </c>
      <c r="F11">
        <v>1199</v>
      </c>
      <c r="G11">
        <v>961598</v>
      </c>
      <c r="H11">
        <v>0</v>
      </c>
      <c r="I11">
        <v>961598</v>
      </c>
      <c r="J11">
        <v>501867.54</v>
      </c>
      <c r="K11">
        <v>459730.46</v>
      </c>
      <c r="L11">
        <v>45644</v>
      </c>
      <c r="M11">
        <v>12</v>
      </c>
      <c r="N11" t="s">
        <v>24</v>
      </c>
      <c r="O11">
        <v>2024</v>
      </c>
      <c r="P11" t="s">
        <v>20</v>
      </c>
      <c r="R11" s="4" t="s">
        <v>43</v>
      </c>
      <c r="S11" s="10"/>
      <c r="W11"/>
    </row>
    <row r="12" spans="1:23" x14ac:dyDescent="0.2">
      <c r="A12" t="s">
        <v>27</v>
      </c>
      <c r="B12" t="s">
        <v>28</v>
      </c>
      <c r="C12" t="s">
        <v>21</v>
      </c>
      <c r="D12">
        <v>615</v>
      </c>
      <c r="E12">
        <v>600.14</v>
      </c>
      <c r="F12">
        <v>1199</v>
      </c>
      <c r="G12">
        <v>737385</v>
      </c>
      <c r="H12">
        <v>147477</v>
      </c>
      <c r="I12">
        <v>589908</v>
      </c>
      <c r="J12">
        <v>369086.1</v>
      </c>
      <c r="K12">
        <v>220821.9</v>
      </c>
      <c r="L12">
        <v>45511</v>
      </c>
      <c r="M12">
        <v>12</v>
      </c>
      <c r="N12" t="s">
        <v>22</v>
      </c>
      <c r="O12">
        <v>2024</v>
      </c>
      <c r="P12" t="s">
        <v>20</v>
      </c>
      <c r="R12" s="4" t="s">
        <v>44</v>
      </c>
      <c r="S12" s="10"/>
      <c r="W12"/>
    </row>
    <row r="13" spans="1:23" x14ac:dyDescent="0.2">
      <c r="A13" t="s">
        <v>27</v>
      </c>
      <c r="B13" t="s">
        <v>28</v>
      </c>
      <c r="C13" t="s">
        <v>16</v>
      </c>
      <c r="D13">
        <v>511</v>
      </c>
      <c r="E13">
        <v>536.59</v>
      </c>
      <c r="F13">
        <v>1199</v>
      </c>
      <c r="G13">
        <v>612689</v>
      </c>
      <c r="H13">
        <v>61268.9</v>
      </c>
      <c r="I13">
        <v>551420.1</v>
      </c>
      <c r="J13">
        <v>274197.49</v>
      </c>
      <c r="K13">
        <v>277222.61</v>
      </c>
      <c r="L13">
        <v>45517</v>
      </c>
      <c r="M13">
        <v>12</v>
      </c>
      <c r="N13" t="s">
        <v>22</v>
      </c>
      <c r="O13">
        <v>2024</v>
      </c>
      <c r="P13" t="s">
        <v>20</v>
      </c>
      <c r="R13" s="4" t="s">
        <v>45</v>
      </c>
      <c r="S13" s="10"/>
      <c r="W13"/>
    </row>
    <row r="14" spans="1:23" x14ac:dyDescent="0.2">
      <c r="A14" t="s">
        <v>27</v>
      </c>
      <c r="B14" t="s">
        <v>28</v>
      </c>
      <c r="C14" t="s">
        <v>21</v>
      </c>
      <c r="D14">
        <v>505</v>
      </c>
      <c r="E14">
        <v>679.91</v>
      </c>
      <c r="F14">
        <v>1199</v>
      </c>
      <c r="G14">
        <v>605495</v>
      </c>
      <c r="H14">
        <v>121099</v>
      </c>
      <c r="I14">
        <v>484396</v>
      </c>
      <c r="J14">
        <v>343354.55</v>
      </c>
      <c r="K14">
        <v>141041.45000000001</v>
      </c>
      <c r="L14">
        <v>45366</v>
      </c>
      <c r="M14">
        <v>12</v>
      </c>
      <c r="N14" t="s">
        <v>26</v>
      </c>
      <c r="O14">
        <v>2024</v>
      </c>
      <c r="P14" t="s">
        <v>20</v>
      </c>
      <c r="R14" s="4" t="s">
        <v>46</v>
      </c>
      <c r="S14" s="10"/>
      <c r="W14"/>
    </row>
    <row r="15" spans="1:23" x14ac:dyDescent="0.2">
      <c r="A15" t="s">
        <v>27</v>
      </c>
      <c r="B15" t="s">
        <v>28</v>
      </c>
      <c r="C15" t="s">
        <v>25</v>
      </c>
      <c r="D15">
        <v>667</v>
      </c>
      <c r="E15">
        <v>556.52</v>
      </c>
      <c r="F15">
        <v>1199</v>
      </c>
      <c r="G15">
        <v>799733</v>
      </c>
      <c r="H15">
        <v>39986.65</v>
      </c>
      <c r="I15">
        <v>759746.35</v>
      </c>
      <c r="J15">
        <v>371198.84</v>
      </c>
      <c r="K15">
        <v>388547.51</v>
      </c>
      <c r="L15">
        <v>45333</v>
      </c>
      <c r="M15">
        <v>12</v>
      </c>
      <c r="N15" t="s">
        <v>31</v>
      </c>
      <c r="O15">
        <v>2024</v>
      </c>
      <c r="P15" t="s">
        <v>20</v>
      </c>
      <c r="R15" s="4" t="s">
        <v>47</v>
      </c>
      <c r="S15" s="9"/>
      <c r="W15"/>
    </row>
    <row r="16" spans="1:23" x14ac:dyDescent="0.2">
      <c r="A16" t="s">
        <v>27</v>
      </c>
      <c r="B16" t="s">
        <v>28</v>
      </c>
      <c r="C16" t="s">
        <v>16</v>
      </c>
      <c r="D16">
        <v>864</v>
      </c>
      <c r="E16">
        <v>694.75</v>
      </c>
      <c r="F16">
        <v>1199</v>
      </c>
      <c r="G16">
        <v>1035936</v>
      </c>
      <c r="H16">
        <v>103593.60000000001</v>
      </c>
      <c r="I16">
        <v>932342.4</v>
      </c>
      <c r="J16">
        <v>600264</v>
      </c>
      <c r="K16">
        <v>332078.40000000002</v>
      </c>
      <c r="L16">
        <v>45572</v>
      </c>
      <c r="M16">
        <v>12</v>
      </c>
      <c r="N16" t="s">
        <v>17</v>
      </c>
      <c r="O16">
        <v>2024</v>
      </c>
      <c r="P16" t="s">
        <v>20</v>
      </c>
      <c r="R16" s="4" t="s">
        <v>48</v>
      </c>
      <c r="S16" s="10"/>
      <c r="W16"/>
    </row>
    <row r="17" spans="1:23" x14ac:dyDescent="0.2">
      <c r="A17" t="s">
        <v>27</v>
      </c>
      <c r="B17" t="s">
        <v>28</v>
      </c>
      <c r="C17" t="s">
        <v>16</v>
      </c>
      <c r="D17">
        <v>272</v>
      </c>
      <c r="E17">
        <v>692.32</v>
      </c>
      <c r="F17">
        <v>1199</v>
      </c>
      <c r="G17">
        <v>326128</v>
      </c>
      <c r="H17">
        <v>32612.799999999999</v>
      </c>
      <c r="I17">
        <v>293515.2</v>
      </c>
      <c r="J17">
        <v>188311.04000000001</v>
      </c>
      <c r="K17">
        <v>105204.16</v>
      </c>
      <c r="L17">
        <v>45437</v>
      </c>
      <c r="M17">
        <v>12</v>
      </c>
      <c r="N17" t="s">
        <v>34</v>
      </c>
      <c r="O17">
        <v>2024</v>
      </c>
      <c r="P17" t="s">
        <v>20</v>
      </c>
      <c r="R17" s="4" t="s">
        <v>49</v>
      </c>
      <c r="S17" s="10"/>
      <c r="W17"/>
    </row>
    <row r="18" spans="1:23" ht="17" thickBot="1" x14ac:dyDescent="0.25">
      <c r="A18" t="s">
        <v>27</v>
      </c>
      <c r="B18" t="s">
        <v>28</v>
      </c>
      <c r="C18" t="s">
        <v>18</v>
      </c>
      <c r="D18">
        <v>158</v>
      </c>
      <c r="E18">
        <v>481.81</v>
      </c>
      <c r="F18">
        <v>1199</v>
      </c>
      <c r="G18">
        <v>189442</v>
      </c>
      <c r="H18">
        <v>0</v>
      </c>
      <c r="I18">
        <v>189442</v>
      </c>
      <c r="J18">
        <v>76125.98</v>
      </c>
      <c r="K18">
        <v>113316.02</v>
      </c>
      <c r="L18">
        <v>45546</v>
      </c>
      <c r="M18">
        <v>12</v>
      </c>
      <c r="N18" t="s">
        <v>33</v>
      </c>
      <c r="O18">
        <v>2024</v>
      </c>
      <c r="P18" t="s">
        <v>20</v>
      </c>
      <c r="R18" s="11" t="s">
        <v>50</v>
      </c>
      <c r="S18" s="5"/>
      <c r="W18"/>
    </row>
    <row r="19" spans="1:23" ht="17" thickBot="1" x14ac:dyDescent="0.25">
      <c r="A19" t="s">
        <v>27</v>
      </c>
      <c r="B19" t="s">
        <v>28</v>
      </c>
      <c r="C19" t="s">
        <v>16</v>
      </c>
      <c r="D19">
        <v>447</v>
      </c>
      <c r="E19">
        <v>518.16</v>
      </c>
      <c r="F19">
        <v>1199</v>
      </c>
      <c r="G19">
        <v>535953</v>
      </c>
      <c r="H19">
        <v>53595.3</v>
      </c>
      <c r="I19">
        <v>482357.7</v>
      </c>
      <c r="J19">
        <v>231617.52</v>
      </c>
      <c r="K19">
        <v>250740.18</v>
      </c>
      <c r="L19">
        <v>45627</v>
      </c>
      <c r="M19">
        <v>12</v>
      </c>
      <c r="N19" t="s">
        <v>24</v>
      </c>
      <c r="O19">
        <v>2024</v>
      </c>
      <c r="P19" t="s">
        <v>20</v>
      </c>
      <c r="V19" s="16"/>
      <c r="W19" s="16"/>
    </row>
    <row r="20" spans="1:23" x14ac:dyDescent="0.2">
      <c r="A20" t="s">
        <v>27</v>
      </c>
      <c r="B20" t="s">
        <v>28</v>
      </c>
      <c r="C20" t="s">
        <v>16</v>
      </c>
      <c r="D20">
        <v>261</v>
      </c>
      <c r="E20">
        <v>533.38</v>
      </c>
      <c r="F20">
        <v>1199</v>
      </c>
      <c r="G20">
        <v>312939</v>
      </c>
      <c r="H20">
        <v>31293.9</v>
      </c>
      <c r="I20">
        <v>281645.09999999998</v>
      </c>
      <c r="J20">
        <v>139212.18</v>
      </c>
      <c r="K20">
        <v>142432.92000000001</v>
      </c>
      <c r="L20">
        <v>45645</v>
      </c>
      <c r="M20">
        <v>12</v>
      </c>
      <c r="N20" t="s">
        <v>24</v>
      </c>
      <c r="O20">
        <v>2024</v>
      </c>
      <c r="P20" t="s">
        <v>20</v>
      </c>
    </row>
    <row r="21" spans="1:23" x14ac:dyDescent="0.2">
      <c r="A21" t="s">
        <v>27</v>
      </c>
      <c r="B21" t="s">
        <v>28</v>
      </c>
      <c r="C21" t="s">
        <v>16</v>
      </c>
      <c r="D21">
        <v>244</v>
      </c>
      <c r="E21">
        <v>650.38</v>
      </c>
      <c r="F21">
        <v>1199</v>
      </c>
      <c r="G21">
        <v>292556</v>
      </c>
      <c r="H21">
        <v>29255.599999999999</v>
      </c>
      <c r="I21">
        <v>263300.40000000002</v>
      </c>
      <c r="J21">
        <v>158692.72</v>
      </c>
      <c r="K21">
        <v>104607.67999999999</v>
      </c>
      <c r="L21">
        <v>45525</v>
      </c>
      <c r="M21">
        <v>12</v>
      </c>
      <c r="N21" t="s">
        <v>22</v>
      </c>
      <c r="O21">
        <v>2024</v>
      </c>
      <c r="P21" t="s">
        <v>20</v>
      </c>
    </row>
    <row r="22" spans="1:23" x14ac:dyDescent="0.2">
      <c r="A22" t="s">
        <v>27</v>
      </c>
      <c r="B22" t="s">
        <v>28</v>
      </c>
      <c r="C22" t="s">
        <v>16</v>
      </c>
      <c r="D22">
        <v>824</v>
      </c>
      <c r="E22">
        <v>543.20000000000005</v>
      </c>
      <c r="F22">
        <v>1199</v>
      </c>
      <c r="G22">
        <v>987976</v>
      </c>
      <c r="H22">
        <v>98797.6</v>
      </c>
      <c r="I22">
        <v>889178.4</v>
      </c>
      <c r="J22">
        <v>447596.79999999999</v>
      </c>
      <c r="K22">
        <v>441581.6</v>
      </c>
      <c r="L22">
        <v>45461</v>
      </c>
      <c r="M22">
        <v>12</v>
      </c>
      <c r="N22" t="s">
        <v>30</v>
      </c>
      <c r="O22">
        <v>2024</v>
      </c>
      <c r="P22" t="s">
        <v>20</v>
      </c>
    </row>
    <row r="23" spans="1:23" x14ac:dyDescent="0.2">
      <c r="A23" t="s">
        <v>27</v>
      </c>
      <c r="B23" t="s">
        <v>28</v>
      </c>
      <c r="C23" t="s">
        <v>21</v>
      </c>
      <c r="D23">
        <v>623</v>
      </c>
      <c r="E23">
        <v>698.98</v>
      </c>
      <c r="F23">
        <v>1199</v>
      </c>
      <c r="G23">
        <v>746977</v>
      </c>
      <c r="H23">
        <v>149395.4</v>
      </c>
      <c r="I23">
        <v>597581.6</v>
      </c>
      <c r="J23">
        <v>435464.54</v>
      </c>
      <c r="K23">
        <v>162117.06</v>
      </c>
      <c r="L23">
        <v>45590</v>
      </c>
      <c r="M23">
        <v>12</v>
      </c>
      <c r="N23" t="s">
        <v>17</v>
      </c>
      <c r="O23">
        <v>2024</v>
      </c>
      <c r="P23" t="s">
        <v>20</v>
      </c>
    </row>
    <row r="24" spans="1:23" x14ac:dyDescent="0.2">
      <c r="A24" t="s">
        <v>27</v>
      </c>
      <c r="B24" t="s">
        <v>28</v>
      </c>
      <c r="C24" t="s">
        <v>18</v>
      </c>
      <c r="D24">
        <v>550</v>
      </c>
      <c r="E24">
        <v>710.68</v>
      </c>
      <c r="F24">
        <v>1199</v>
      </c>
      <c r="G24">
        <v>659450</v>
      </c>
      <c r="H24">
        <v>0</v>
      </c>
      <c r="I24">
        <v>659450</v>
      </c>
      <c r="J24">
        <v>390874</v>
      </c>
      <c r="K24">
        <v>268576</v>
      </c>
      <c r="L24">
        <v>45318</v>
      </c>
      <c r="M24">
        <v>12</v>
      </c>
      <c r="N24" t="s">
        <v>19</v>
      </c>
      <c r="O24">
        <v>2024</v>
      </c>
      <c r="P24" t="s">
        <v>20</v>
      </c>
    </row>
    <row r="25" spans="1:23" x14ac:dyDescent="0.2">
      <c r="A25" t="s">
        <v>27</v>
      </c>
      <c r="B25" t="s">
        <v>28</v>
      </c>
      <c r="C25" t="s">
        <v>16</v>
      </c>
      <c r="D25">
        <v>867</v>
      </c>
      <c r="E25">
        <v>520.24</v>
      </c>
      <c r="F25">
        <v>1199</v>
      </c>
      <c r="G25">
        <v>1039533</v>
      </c>
      <c r="H25">
        <v>103953.3</v>
      </c>
      <c r="I25">
        <v>935579.7</v>
      </c>
      <c r="J25">
        <v>451048.08</v>
      </c>
      <c r="K25">
        <v>484531.62</v>
      </c>
      <c r="L25">
        <v>45415</v>
      </c>
      <c r="M25">
        <v>12</v>
      </c>
      <c r="N25" t="s">
        <v>34</v>
      </c>
      <c r="O25">
        <v>2024</v>
      </c>
      <c r="P25" t="s">
        <v>20</v>
      </c>
    </row>
    <row r="26" spans="1:23" x14ac:dyDescent="0.2">
      <c r="A26" t="s">
        <v>27</v>
      </c>
      <c r="B26" t="s">
        <v>28</v>
      </c>
      <c r="C26" t="s">
        <v>16</v>
      </c>
      <c r="D26">
        <v>239</v>
      </c>
      <c r="E26">
        <v>613.12</v>
      </c>
      <c r="F26">
        <v>1199</v>
      </c>
      <c r="G26">
        <v>286561</v>
      </c>
      <c r="H26">
        <v>28656.1</v>
      </c>
      <c r="I26">
        <v>257904.9</v>
      </c>
      <c r="J26">
        <v>146535.67999999999</v>
      </c>
      <c r="K26">
        <v>111369.22</v>
      </c>
      <c r="L26">
        <v>45596</v>
      </c>
      <c r="M26">
        <v>12</v>
      </c>
      <c r="N26" t="s">
        <v>17</v>
      </c>
      <c r="O26">
        <v>2024</v>
      </c>
      <c r="P26" t="s">
        <v>20</v>
      </c>
    </row>
    <row r="27" spans="1:23" x14ac:dyDescent="0.2">
      <c r="A27" t="s">
        <v>27</v>
      </c>
      <c r="B27" t="s">
        <v>28</v>
      </c>
      <c r="C27" t="s">
        <v>16</v>
      </c>
      <c r="D27">
        <v>842</v>
      </c>
      <c r="E27">
        <v>704.09</v>
      </c>
      <c r="F27">
        <v>1199</v>
      </c>
      <c r="G27">
        <v>1009558</v>
      </c>
      <c r="H27">
        <v>100955.8</v>
      </c>
      <c r="I27">
        <v>908602.2</v>
      </c>
      <c r="J27">
        <v>592843.78</v>
      </c>
      <c r="K27">
        <v>315758.42</v>
      </c>
      <c r="L27">
        <v>45367</v>
      </c>
      <c r="M27">
        <v>12</v>
      </c>
      <c r="N27" t="s">
        <v>26</v>
      </c>
      <c r="O27">
        <v>2024</v>
      </c>
      <c r="P27" t="s">
        <v>20</v>
      </c>
    </row>
    <row r="28" spans="1:23" x14ac:dyDescent="0.2">
      <c r="A28" t="s">
        <v>27</v>
      </c>
      <c r="B28" t="s">
        <v>28</v>
      </c>
      <c r="C28" t="s">
        <v>16</v>
      </c>
      <c r="D28">
        <v>340</v>
      </c>
      <c r="E28">
        <v>609.24</v>
      </c>
      <c r="F28">
        <v>1199</v>
      </c>
      <c r="G28">
        <v>407660</v>
      </c>
      <c r="H28">
        <v>40766</v>
      </c>
      <c r="I28">
        <v>366894</v>
      </c>
      <c r="J28">
        <v>207141.6</v>
      </c>
      <c r="K28">
        <v>159752.4</v>
      </c>
      <c r="L28">
        <v>45376</v>
      </c>
      <c r="M28">
        <v>12</v>
      </c>
      <c r="N28" t="s">
        <v>26</v>
      </c>
      <c r="O28">
        <v>2024</v>
      </c>
      <c r="P28" t="s">
        <v>20</v>
      </c>
    </row>
    <row r="29" spans="1:23" x14ac:dyDescent="0.2">
      <c r="A29" t="s">
        <v>27</v>
      </c>
      <c r="B29" t="s">
        <v>28</v>
      </c>
      <c r="C29" t="s">
        <v>18</v>
      </c>
      <c r="D29">
        <v>68</v>
      </c>
      <c r="E29">
        <v>498.41</v>
      </c>
      <c r="F29">
        <v>1199</v>
      </c>
      <c r="G29">
        <v>81532</v>
      </c>
      <c r="H29">
        <v>0</v>
      </c>
      <c r="I29">
        <v>81532</v>
      </c>
      <c r="J29">
        <v>33891.879999999997</v>
      </c>
      <c r="K29">
        <v>47640.12</v>
      </c>
      <c r="L29">
        <v>45353</v>
      </c>
      <c r="M29">
        <v>12</v>
      </c>
      <c r="N29" t="s">
        <v>26</v>
      </c>
      <c r="O29">
        <v>2024</v>
      </c>
      <c r="P29" t="s">
        <v>20</v>
      </c>
    </row>
    <row r="30" spans="1:23" x14ac:dyDescent="0.2">
      <c r="A30" t="s">
        <v>27</v>
      </c>
      <c r="B30" t="s">
        <v>28</v>
      </c>
      <c r="C30" t="s">
        <v>21</v>
      </c>
      <c r="D30">
        <v>214</v>
      </c>
      <c r="E30">
        <v>650.96</v>
      </c>
      <c r="F30">
        <v>1199</v>
      </c>
      <c r="G30">
        <v>256586</v>
      </c>
      <c r="H30">
        <v>51317.2</v>
      </c>
      <c r="I30">
        <v>205268.8</v>
      </c>
      <c r="J30">
        <v>139305.44</v>
      </c>
      <c r="K30">
        <v>65963.360000000001</v>
      </c>
      <c r="L30">
        <v>45625</v>
      </c>
      <c r="M30">
        <v>12</v>
      </c>
      <c r="N30" t="s">
        <v>23</v>
      </c>
      <c r="O30">
        <v>2024</v>
      </c>
      <c r="P30" t="s">
        <v>20</v>
      </c>
    </row>
    <row r="31" spans="1:23" x14ac:dyDescent="0.2">
      <c r="A31" t="s">
        <v>27</v>
      </c>
      <c r="B31" t="s">
        <v>28</v>
      </c>
      <c r="C31" t="s">
        <v>18</v>
      </c>
      <c r="D31">
        <v>809</v>
      </c>
      <c r="E31">
        <v>503.06</v>
      </c>
      <c r="F31">
        <v>1199</v>
      </c>
      <c r="G31">
        <v>969991</v>
      </c>
      <c r="H31">
        <v>0</v>
      </c>
      <c r="I31">
        <v>969991</v>
      </c>
      <c r="J31">
        <v>406975.54</v>
      </c>
      <c r="K31">
        <v>563015.46</v>
      </c>
      <c r="L31">
        <v>45473</v>
      </c>
      <c r="M31">
        <v>12</v>
      </c>
      <c r="N31" t="s">
        <v>30</v>
      </c>
      <c r="O31">
        <v>2024</v>
      </c>
      <c r="P31" t="s">
        <v>20</v>
      </c>
    </row>
    <row r="32" spans="1:23" x14ac:dyDescent="0.2">
      <c r="A32" t="s">
        <v>27</v>
      </c>
      <c r="B32" t="s">
        <v>28</v>
      </c>
      <c r="C32" t="s">
        <v>16</v>
      </c>
      <c r="D32">
        <v>310</v>
      </c>
      <c r="E32">
        <v>496.52</v>
      </c>
      <c r="F32">
        <v>1199</v>
      </c>
      <c r="G32">
        <v>371690</v>
      </c>
      <c r="H32">
        <v>37169</v>
      </c>
      <c r="I32">
        <v>334521</v>
      </c>
      <c r="J32">
        <v>153921.20000000001</v>
      </c>
      <c r="K32">
        <v>180599.8</v>
      </c>
      <c r="L32">
        <v>45518</v>
      </c>
      <c r="M32">
        <v>12</v>
      </c>
      <c r="N32" t="s">
        <v>22</v>
      </c>
      <c r="O32">
        <v>2024</v>
      </c>
      <c r="P32" t="s">
        <v>20</v>
      </c>
    </row>
    <row r="33" spans="1:16" x14ac:dyDescent="0.2">
      <c r="A33" t="s">
        <v>27</v>
      </c>
      <c r="B33" t="s">
        <v>28</v>
      </c>
      <c r="C33" t="s">
        <v>25</v>
      </c>
      <c r="D33">
        <v>702</v>
      </c>
      <c r="E33">
        <v>705.07</v>
      </c>
      <c r="F33">
        <v>1199</v>
      </c>
      <c r="G33">
        <v>841698</v>
      </c>
      <c r="H33">
        <v>42084.9</v>
      </c>
      <c r="I33">
        <v>799613.1</v>
      </c>
      <c r="J33">
        <v>494959.14</v>
      </c>
      <c r="K33">
        <v>304653.96000000002</v>
      </c>
      <c r="L33">
        <v>45444</v>
      </c>
      <c r="M33">
        <v>12</v>
      </c>
      <c r="N33" t="s">
        <v>30</v>
      </c>
      <c r="O33">
        <v>2024</v>
      </c>
      <c r="P33" t="s">
        <v>20</v>
      </c>
    </row>
    <row r="34" spans="1:16" x14ac:dyDescent="0.2">
      <c r="A34" t="s">
        <v>27</v>
      </c>
      <c r="B34" t="s">
        <v>28</v>
      </c>
      <c r="C34" t="s">
        <v>18</v>
      </c>
      <c r="D34">
        <v>77</v>
      </c>
      <c r="E34">
        <v>633.86</v>
      </c>
      <c r="F34">
        <v>1199</v>
      </c>
      <c r="G34">
        <v>92323</v>
      </c>
      <c r="H34">
        <v>0</v>
      </c>
      <c r="I34">
        <v>92323</v>
      </c>
      <c r="J34">
        <v>48807.22</v>
      </c>
      <c r="K34">
        <v>43515.78</v>
      </c>
      <c r="L34">
        <v>45346</v>
      </c>
      <c r="M34">
        <v>12</v>
      </c>
      <c r="N34" t="s">
        <v>31</v>
      </c>
      <c r="O34">
        <v>2024</v>
      </c>
      <c r="P34" t="s">
        <v>20</v>
      </c>
    </row>
    <row r="35" spans="1:16" x14ac:dyDescent="0.2">
      <c r="A35" t="s">
        <v>27</v>
      </c>
      <c r="B35" t="s">
        <v>28</v>
      </c>
      <c r="C35" t="s">
        <v>21</v>
      </c>
      <c r="D35">
        <v>980</v>
      </c>
      <c r="E35">
        <v>705.36</v>
      </c>
      <c r="F35">
        <v>1199</v>
      </c>
      <c r="G35">
        <v>1175020</v>
      </c>
      <c r="H35">
        <v>235004</v>
      </c>
      <c r="I35">
        <v>940016</v>
      </c>
      <c r="J35">
        <v>691252.8</v>
      </c>
      <c r="K35">
        <v>248763.2</v>
      </c>
      <c r="L35">
        <v>45645</v>
      </c>
      <c r="M35">
        <v>12</v>
      </c>
      <c r="N35" t="s">
        <v>24</v>
      </c>
      <c r="O35">
        <v>2024</v>
      </c>
      <c r="P35" t="s">
        <v>20</v>
      </c>
    </row>
    <row r="36" spans="1:16" x14ac:dyDescent="0.2">
      <c r="A36" t="s">
        <v>27</v>
      </c>
      <c r="B36" t="s">
        <v>28</v>
      </c>
      <c r="C36" t="s">
        <v>16</v>
      </c>
      <c r="D36">
        <v>14</v>
      </c>
      <c r="E36">
        <v>690.02</v>
      </c>
      <c r="F36">
        <v>1199</v>
      </c>
      <c r="G36">
        <v>16786</v>
      </c>
      <c r="H36">
        <v>1678.6</v>
      </c>
      <c r="I36">
        <v>15107.4</v>
      </c>
      <c r="J36">
        <v>9660.2800000000007</v>
      </c>
      <c r="K36">
        <v>5447.12</v>
      </c>
      <c r="L36">
        <v>45354</v>
      </c>
      <c r="M36">
        <v>12</v>
      </c>
      <c r="N36" t="s">
        <v>26</v>
      </c>
      <c r="O36">
        <v>2024</v>
      </c>
      <c r="P36" t="s">
        <v>20</v>
      </c>
    </row>
    <row r="37" spans="1:16" x14ac:dyDescent="0.2">
      <c r="A37" t="s">
        <v>27</v>
      </c>
      <c r="B37" t="s">
        <v>28</v>
      </c>
      <c r="C37" t="s">
        <v>21</v>
      </c>
      <c r="D37">
        <v>24</v>
      </c>
      <c r="E37">
        <v>702.8</v>
      </c>
      <c r="F37">
        <v>1199</v>
      </c>
      <c r="G37">
        <v>28776</v>
      </c>
      <c r="H37">
        <v>5755.2</v>
      </c>
      <c r="I37">
        <v>23020.799999999999</v>
      </c>
      <c r="J37">
        <v>16867.2</v>
      </c>
      <c r="K37">
        <v>6153.6</v>
      </c>
      <c r="L37">
        <v>45449</v>
      </c>
      <c r="M37">
        <v>12</v>
      </c>
      <c r="N37" t="s">
        <v>30</v>
      </c>
      <c r="O37">
        <v>2024</v>
      </c>
      <c r="P37" t="s">
        <v>20</v>
      </c>
    </row>
    <row r="38" spans="1:16" x14ac:dyDescent="0.2">
      <c r="A38" t="s">
        <v>27</v>
      </c>
      <c r="B38" t="s">
        <v>28</v>
      </c>
      <c r="C38" t="s">
        <v>16</v>
      </c>
      <c r="D38">
        <v>567</v>
      </c>
      <c r="E38">
        <v>504.33</v>
      </c>
      <c r="F38">
        <v>1199</v>
      </c>
      <c r="G38">
        <v>679833</v>
      </c>
      <c r="H38">
        <v>67983.3</v>
      </c>
      <c r="I38">
        <v>611849.69999999995</v>
      </c>
      <c r="J38">
        <v>285955.11</v>
      </c>
      <c r="K38">
        <v>325894.59000000003</v>
      </c>
      <c r="L38">
        <v>45487</v>
      </c>
      <c r="M38">
        <v>12</v>
      </c>
      <c r="N38" t="s">
        <v>32</v>
      </c>
      <c r="O38">
        <v>2024</v>
      </c>
      <c r="P38" t="s">
        <v>20</v>
      </c>
    </row>
    <row r="39" spans="1:16" x14ac:dyDescent="0.2">
      <c r="A39" t="s">
        <v>27</v>
      </c>
      <c r="B39" t="s">
        <v>28</v>
      </c>
      <c r="C39" t="s">
        <v>16</v>
      </c>
      <c r="D39">
        <v>607</v>
      </c>
      <c r="E39">
        <v>694.35</v>
      </c>
      <c r="F39">
        <v>1199</v>
      </c>
      <c r="G39">
        <v>727793</v>
      </c>
      <c r="H39">
        <v>72779.3</v>
      </c>
      <c r="I39">
        <v>655013.69999999995</v>
      </c>
      <c r="J39">
        <v>421470.45</v>
      </c>
      <c r="K39">
        <v>233543.25</v>
      </c>
      <c r="L39">
        <v>45437</v>
      </c>
      <c r="M39">
        <v>12</v>
      </c>
      <c r="N39" t="s">
        <v>34</v>
      </c>
      <c r="O39">
        <v>2024</v>
      </c>
      <c r="P39" t="s">
        <v>20</v>
      </c>
    </row>
    <row r="40" spans="1:16" x14ac:dyDescent="0.2">
      <c r="A40" t="s">
        <v>27</v>
      </c>
      <c r="B40" t="s">
        <v>28</v>
      </c>
      <c r="C40" t="s">
        <v>18</v>
      </c>
      <c r="D40">
        <v>170</v>
      </c>
      <c r="E40">
        <v>598.16</v>
      </c>
      <c r="F40">
        <v>1199</v>
      </c>
      <c r="G40">
        <v>203830</v>
      </c>
      <c r="H40">
        <v>0</v>
      </c>
      <c r="I40">
        <v>203830</v>
      </c>
      <c r="J40">
        <v>101687.2</v>
      </c>
      <c r="K40">
        <v>102142.8</v>
      </c>
      <c r="L40">
        <v>45479</v>
      </c>
      <c r="M40">
        <v>12</v>
      </c>
      <c r="N40" t="s">
        <v>32</v>
      </c>
      <c r="O40">
        <v>2024</v>
      </c>
      <c r="P40" t="s">
        <v>20</v>
      </c>
    </row>
    <row r="41" spans="1:16" x14ac:dyDescent="0.2">
      <c r="A41" t="s">
        <v>27</v>
      </c>
      <c r="B41" t="s">
        <v>28</v>
      </c>
      <c r="C41" t="s">
        <v>21</v>
      </c>
      <c r="D41">
        <v>261</v>
      </c>
      <c r="E41">
        <v>648.96</v>
      </c>
      <c r="F41">
        <v>1199</v>
      </c>
      <c r="G41">
        <v>312939</v>
      </c>
      <c r="H41">
        <v>62587.8</v>
      </c>
      <c r="I41">
        <v>250351.2</v>
      </c>
      <c r="J41">
        <v>169378.56</v>
      </c>
      <c r="K41">
        <v>80972.639999999999</v>
      </c>
      <c r="L41">
        <v>45394</v>
      </c>
      <c r="M41">
        <v>12</v>
      </c>
      <c r="N41" t="s">
        <v>29</v>
      </c>
      <c r="O41">
        <v>2024</v>
      </c>
      <c r="P41" t="s">
        <v>20</v>
      </c>
    </row>
    <row r="42" spans="1:16" x14ac:dyDescent="0.2">
      <c r="A42" t="s">
        <v>27</v>
      </c>
      <c r="B42" t="s">
        <v>28</v>
      </c>
      <c r="C42" t="s">
        <v>16</v>
      </c>
      <c r="D42">
        <v>28</v>
      </c>
      <c r="E42">
        <v>665.96</v>
      </c>
      <c r="F42">
        <v>1199</v>
      </c>
      <c r="G42">
        <v>33572</v>
      </c>
      <c r="H42">
        <v>3357.2</v>
      </c>
      <c r="I42">
        <v>30214.799999999999</v>
      </c>
      <c r="J42">
        <v>18646.88</v>
      </c>
      <c r="K42">
        <v>11567.92</v>
      </c>
      <c r="L42">
        <v>45618</v>
      </c>
      <c r="M42">
        <v>12</v>
      </c>
      <c r="N42" t="s">
        <v>23</v>
      </c>
      <c r="O42">
        <v>2024</v>
      </c>
      <c r="P42" t="s">
        <v>20</v>
      </c>
    </row>
    <row r="43" spans="1:16" x14ac:dyDescent="0.2">
      <c r="A43" t="s">
        <v>27</v>
      </c>
      <c r="B43" t="s">
        <v>28</v>
      </c>
      <c r="C43" t="s">
        <v>18</v>
      </c>
      <c r="D43">
        <v>629</v>
      </c>
      <c r="E43">
        <v>508.09</v>
      </c>
      <c r="F43">
        <v>1199</v>
      </c>
      <c r="G43">
        <v>754171</v>
      </c>
      <c r="H43">
        <v>0</v>
      </c>
      <c r="I43">
        <v>754171</v>
      </c>
      <c r="J43">
        <v>319588.61</v>
      </c>
      <c r="K43">
        <v>434582.39</v>
      </c>
      <c r="L43">
        <v>45449</v>
      </c>
      <c r="M43">
        <v>12</v>
      </c>
      <c r="N43" t="s">
        <v>30</v>
      </c>
      <c r="O43">
        <v>2024</v>
      </c>
      <c r="P43" t="s">
        <v>20</v>
      </c>
    </row>
    <row r="44" spans="1:16" x14ac:dyDescent="0.2">
      <c r="A44" t="s">
        <v>27</v>
      </c>
      <c r="B44" t="s">
        <v>28</v>
      </c>
      <c r="C44" t="s">
        <v>21</v>
      </c>
      <c r="D44">
        <v>282</v>
      </c>
      <c r="E44">
        <v>569.49</v>
      </c>
      <c r="F44">
        <v>1199</v>
      </c>
      <c r="G44">
        <v>338118</v>
      </c>
      <c r="H44">
        <v>67623.600000000006</v>
      </c>
      <c r="I44">
        <v>270494.40000000002</v>
      </c>
      <c r="J44">
        <v>160596.18</v>
      </c>
      <c r="K44">
        <v>109898.22</v>
      </c>
      <c r="L44">
        <v>45497</v>
      </c>
      <c r="M44">
        <v>12</v>
      </c>
      <c r="N44" t="s">
        <v>32</v>
      </c>
      <c r="O44">
        <v>2024</v>
      </c>
      <c r="P44" t="s">
        <v>20</v>
      </c>
    </row>
    <row r="45" spans="1:16" x14ac:dyDescent="0.2">
      <c r="A45" t="s">
        <v>27</v>
      </c>
      <c r="B45" t="s">
        <v>28</v>
      </c>
      <c r="C45" t="s">
        <v>25</v>
      </c>
      <c r="D45">
        <v>150</v>
      </c>
      <c r="E45">
        <v>606.14</v>
      </c>
      <c r="F45">
        <v>1199</v>
      </c>
      <c r="G45">
        <v>179850</v>
      </c>
      <c r="H45">
        <v>8992.5</v>
      </c>
      <c r="I45">
        <v>170857.5</v>
      </c>
      <c r="J45">
        <v>90921</v>
      </c>
      <c r="K45">
        <v>79936.5</v>
      </c>
      <c r="L45">
        <v>45508</v>
      </c>
      <c r="M45">
        <v>12</v>
      </c>
      <c r="N45" t="s">
        <v>22</v>
      </c>
      <c r="O45">
        <v>2024</v>
      </c>
      <c r="P45" t="s">
        <v>20</v>
      </c>
    </row>
    <row r="46" spans="1:16" x14ac:dyDescent="0.2">
      <c r="A46" t="s">
        <v>27</v>
      </c>
      <c r="B46" t="s">
        <v>28</v>
      </c>
      <c r="C46" t="s">
        <v>16</v>
      </c>
      <c r="D46">
        <v>863</v>
      </c>
      <c r="E46">
        <v>693.09</v>
      </c>
      <c r="F46">
        <v>1199</v>
      </c>
      <c r="G46">
        <v>1034737</v>
      </c>
      <c r="H46">
        <v>103473.7</v>
      </c>
      <c r="I46">
        <v>931263.3</v>
      </c>
      <c r="J46">
        <v>598136.67000000004</v>
      </c>
      <c r="K46">
        <v>333126.63</v>
      </c>
      <c r="L46">
        <v>45399</v>
      </c>
      <c r="M46">
        <v>12</v>
      </c>
      <c r="N46" t="s">
        <v>29</v>
      </c>
      <c r="O46">
        <v>2024</v>
      </c>
      <c r="P46" t="s">
        <v>20</v>
      </c>
    </row>
    <row r="47" spans="1:16" x14ac:dyDescent="0.2">
      <c r="A47" t="s">
        <v>27</v>
      </c>
      <c r="B47" t="s">
        <v>28</v>
      </c>
      <c r="C47" t="s">
        <v>21</v>
      </c>
      <c r="D47">
        <v>799</v>
      </c>
      <c r="E47">
        <v>490.44</v>
      </c>
      <c r="F47">
        <v>1199</v>
      </c>
      <c r="G47">
        <v>958001</v>
      </c>
      <c r="H47">
        <v>191600.2</v>
      </c>
      <c r="I47">
        <v>766400.8</v>
      </c>
      <c r="J47">
        <v>391861.56</v>
      </c>
      <c r="K47">
        <v>374539.24</v>
      </c>
      <c r="L47">
        <v>45358</v>
      </c>
      <c r="M47">
        <v>12</v>
      </c>
      <c r="N47" t="s">
        <v>26</v>
      </c>
      <c r="O47">
        <v>2024</v>
      </c>
      <c r="P47" t="s">
        <v>20</v>
      </c>
    </row>
    <row r="48" spans="1:16" x14ac:dyDescent="0.2">
      <c r="A48" t="s">
        <v>27</v>
      </c>
      <c r="B48" t="s">
        <v>28</v>
      </c>
      <c r="C48" t="s">
        <v>21</v>
      </c>
      <c r="D48">
        <v>164</v>
      </c>
      <c r="E48">
        <v>569.88</v>
      </c>
      <c r="F48">
        <v>1199</v>
      </c>
      <c r="G48">
        <v>196636</v>
      </c>
      <c r="H48">
        <v>39327.199999999997</v>
      </c>
      <c r="I48">
        <v>157308.79999999999</v>
      </c>
      <c r="J48">
        <v>93460.32</v>
      </c>
      <c r="K48">
        <v>63848.480000000003</v>
      </c>
      <c r="L48">
        <v>45384</v>
      </c>
      <c r="M48">
        <v>12</v>
      </c>
      <c r="N48" t="s">
        <v>29</v>
      </c>
      <c r="O48">
        <v>2024</v>
      </c>
      <c r="P48" t="s">
        <v>20</v>
      </c>
    </row>
    <row r="49" spans="1:16" x14ac:dyDescent="0.2">
      <c r="A49" t="s">
        <v>27</v>
      </c>
      <c r="B49" t="s">
        <v>28</v>
      </c>
      <c r="C49" t="s">
        <v>16</v>
      </c>
      <c r="D49">
        <v>702</v>
      </c>
      <c r="E49">
        <v>511.74</v>
      </c>
      <c r="F49">
        <v>1199</v>
      </c>
      <c r="G49">
        <v>841698</v>
      </c>
      <c r="H49">
        <v>84169.8</v>
      </c>
      <c r="I49">
        <v>757528.2</v>
      </c>
      <c r="J49">
        <v>359241.48</v>
      </c>
      <c r="K49">
        <v>398286.72</v>
      </c>
      <c r="L49">
        <v>45532</v>
      </c>
      <c r="M49">
        <v>12</v>
      </c>
      <c r="N49" t="s">
        <v>22</v>
      </c>
      <c r="O49">
        <v>2024</v>
      </c>
      <c r="P49" t="s">
        <v>20</v>
      </c>
    </row>
    <row r="50" spans="1:16" x14ac:dyDescent="0.2">
      <c r="A50" t="s">
        <v>27</v>
      </c>
      <c r="B50" t="s">
        <v>28</v>
      </c>
      <c r="C50" t="s">
        <v>18</v>
      </c>
      <c r="D50">
        <v>123</v>
      </c>
      <c r="E50">
        <v>530.66999999999996</v>
      </c>
      <c r="F50">
        <v>1199</v>
      </c>
      <c r="G50">
        <v>147477</v>
      </c>
      <c r="H50">
        <v>0</v>
      </c>
      <c r="I50">
        <v>147477</v>
      </c>
      <c r="J50">
        <v>65272.41</v>
      </c>
      <c r="K50">
        <v>82204.59</v>
      </c>
      <c r="L50">
        <v>45368</v>
      </c>
      <c r="M50">
        <v>12</v>
      </c>
      <c r="N50" t="s">
        <v>26</v>
      </c>
      <c r="O50">
        <v>2024</v>
      </c>
      <c r="P50" t="s">
        <v>20</v>
      </c>
    </row>
    <row r="51" spans="1:16" x14ac:dyDescent="0.2">
      <c r="A51" t="s">
        <v>27</v>
      </c>
      <c r="B51" t="s">
        <v>28</v>
      </c>
      <c r="C51" t="s">
        <v>18</v>
      </c>
      <c r="D51">
        <v>597</v>
      </c>
      <c r="E51">
        <v>633.28</v>
      </c>
      <c r="F51">
        <v>1199</v>
      </c>
      <c r="G51">
        <v>715803</v>
      </c>
      <c r="H51">
        <v>0</v>
      </c>
      <c r="I51">
        <v>715803</v>
      </c>
      <c r="J51">
        <v>378068.16</v>
      </c>
      <c r="K51">
        <v>337734.84</v>
      </c>
      <c r="L51">
        <v>45296</v>
      </c>
      <c r="M51">
        <v>12</v>
      </c>
      <c r="N51" t="s">
        <v>19</v>
      </c>
      <c r="O51">
        <v>2024</v>
      </c>
      <c r="P51" t="s">
        <v>20</v>
      </c>
    </row>
    <row r="52" spans="1:16" x14ac:dyDescent="0.2">
      <c r="A52" t="s">
        <v>27</v>
      </c>
      <c r="B52" t="s">
        <v>28</v>
      </c>
      <c r="C52" t="s">
        <v>25</v>
      </c>
      <c r="D52">
        <v>163</v>
      </c>
      <c r="E52">
        <v>520.11</v>
      </c>
      <c r="F52">
        <v>1199</v>
      </c>
      <c r="G52">
        <v>195437</v>
      </c>
      <c r="H52">
        <v>9771.85</v>
      </c>
      <c r="I52">
        <v>185665.15</v>
      </c>
      <c r="J52">
        <v>84777.93</v>
      </c>
      <c r="K52">
        <v>100887.22</v>
      </c>
      <c r="L52">
        <v>45358</v>
      </c>
      <c r="M52">
        <v>12</v>
      </c>
      <c r="N52" t="s">
        <v>26</v>
      </c>
      <c r="O52">
        <v>2024</v>
      </c>
      <c r="P52" t="s">
        <v>20</v>
      </c>
    </row>
    <row r="53" spans="1:16" x14ac:dyDescent="0.2">
      <c r="A53" t="s">
        <v>27</v>
      </c>
      <c r="B53" t="s">
        <v>28</v>
      </c>
      <c r="C53" t="s">
        <v>18</v>
      </c>
      <c r="D53">
        <v>654</v>
      </c>
      <c r="E53">
        <v>522.04999999999995</v>
      </c>
      <c r="F53">
        <v>1199</v>
      </c>
      <c r="G53">
        <v>784146</v>
      </c>
      <c r="H53">
        <v>0</v>
      </c>
      <c r="I53">
        <v>784146</v>
      </c>
      <c r="J53">
        <v>341420.7</v>
      </c>
      <c r="K53">
        <v>442725.3</v>
      </c>
      <c r="L53">
        <v>45322</v>
      </c>
      <c r="M53">
        <v>12</v>
      </c>
      <c r="N53" t="s">
        <v>19</v>
      </c>
      <c r="O53">
        <v>2024</v>
      </c>
      <c r="P53" t="s">
        <v>20</v>
      </c>
    </row>
    <row r="54" spans="1:16" x14ac:dyDescent="0.2">
      <c r="A54" t="s">
        <v>27</v>
      </c>
      <c r="B54" t="s">
        <v>28</v>
      </c>
      <c r="C54" t="s">
        <v>16</v>
      </c>
      <c r="D54">
        <v>567</v>
      </c>
      <c r="E54">
        <v>523.85</v>
      </c>
      <c r="F54">
        <v>1199</v>
      </c>
      <c r="G54">
        <v>679833</v>
      </c>
      <c r="H54">
        <v>67983.3</v>
      </c>
      <c r="I54">
        <v>611849.69999999995</v>
      </c>
      <c r="J54">
        <v>297022.95</v>
      </c>
      <c r="K54">
        <v>314826.75</v>
      </c>
      <c r="L54">
        <v>45421</v>
      </c>
      <c r="M54">
        <v>12</v>
      </c>
      <c r="N54" t="s">
        <v>34</v>
      </c>
      <c r="O54">
        <v>2024</v>
      </c>
      <c r="P54" t="s">
        <v>20</v>
      </c>
    </row>
    <row r="55" spans="1:16" x14ac:dyDescent="0.2">
      <c r="A55" t="s">
        <v>27</v>
      </c>
      <c r="B55" t="s">
        <v>28</v>
      </c>
      <c r="C55" t="s">
        <v>18</v>
      </c>
      <c r="D55">
        <v>503</v>
      </c>
      <c r="E55">
        <v>568.44000000000005</v>
      </c>
      <c r="F55">
        <v>1199</v>
      </c>
      <c r="G55">
        <v>603097</v>
      </c>
      <c r="H55">
        <v>0</v>
      </c>
      <c r="I55">
        <v>603097</v>
      </c>
      <c r="J55">
        <v>285925.32</v>
      </c>
      <c r="K55">
        <v>317171.68</v>
      </c>
      <c r="L55">
        <v>45631</v>
      </c>
      <c r="M55">
        <v>12</v>
      </c>
      <c r="N55" t="s">
        <v>24</v>
      </c>
      <c r="O55">
        <v>2024</v>
      </c>
      <c r="P55" t="s">
        <v>20</v>
      </c>
    </row>
    <row r="56" spans="1:16" x14ac:dyDescent="0.2">
      <c r="A56" t="s">
        <v>27</v>
      </c>
      <c r="B56" t="s">
        <v>28</v>
      </c>
      <c r="C56" t="s">
        <v>21</v>
      </c>
      <c r="D56">
        <v>899</v>
      </c>
      <c r="E56">
        <v>590.52</v>
      </c>
      <c r="F56">
        <v>1199</v>
      </c>
      <c r="G56">
        <v>1077901</v>
      </c>
      <c r="H56">
        <v>215580.2</v>
      </c>
      <c r="I56">
        <v>862320.8</v>
      </c>
      <c r="J56">
        <v>530877.48</v>
      </c>
      <c r="K56">
        <v>331443.32</v>
      </c>
      <c r="L56">
        <v>45640</v>
      </c>
      <c r="M56">
        <v>12</v>
      </c>
      <c r="N56" t="s">
        <v>24</v>
      </c>
      <c r="O56">
        <v>2024</v>
      </c>
      <c r="P56" t="s">
        <v>20</v>
      </c>
    </row>
    <row r="57" spans="1:16" x14ac:dyDescent="0.2">
      <c r="A57" t="s">
        <v>27</v>
      </c>
      <c r="B57" t="s">
        <v>28</v>
      </c>
      <c r="C57" t="s">
        <v>25</v>
      </c>
      <c r="D57">
        <v>430</v>
      </c>
      <c r="E57">
        <v>488.4</v>
      </c>
      <c r="F57">
        <v>1199</v>
      </c>
      <c r="G57">
        <v>515570</v>
      </c>
      <c r="H57">
        <v>25778.5</v>
      </c>
      <c r="I57">
        <v>489791.5</v>
      </c>
      <c r="J57">
        <v>210012</v>
      </c>
      <c r="K57">
        <v>279779.5</v>
      </c>
      <c r="L57">
        <v>45456</v>
      </c>
      <c r="M57">
        <v>12</v>
      </c>
      <c r="N57" t="s">
        <v>30</v>
      </c>
      <c r="O57">
        <v>2024</v>
      </c>
      <c r="P57" t="s">
        <v>20</v>
      </c>
    </row>
    <row r="58" spans="1:16" x14ac:dyDescent="0.2">
      <c r="A58" t="s">
        <v>27</v>
      </c>
      <c r="B58" t="s">
        <v>28</v>
      </c>
      <c r="C58" t="s">
        <v>16</v>
      </c>
      <c r="D58">
        <v>545</v>
      </c>
      <c r="E58">
        <v>570.07000000000005</v>
      </c>
      <c r="F58">
        <v>1199</v>
      </c>
      <c r="G58">
        <v>653455</v>
      </c>
      <c r="H58">
        <v>65345.5</v>
      </c>
      <c r="I58">
        <v>588109.5</v>
      </c>
      <c r="J58">
        <v>310688.15000000002</v>
      </c>
      <c r="K58">
        <v>277421.34999999998</v>
      </c>
      <c r="L58">
        <v>45534</v>
      </c>
      <c r="M58">
        <v>12</v>
      </c>
      <c r="N58" t="s">
        <v>22</v>
      </c>
      <c r="O58">
        <v>2024</v>
      </c>
      <c r="P58" t="s">
        <v>20</v>
      </c>
    </row>
    <row r="59" spans="1:16" x14ac:dyDescent="0.2">
      <c r="A59" t="s">
        <v>27</v>
      </c>
      <c r="B59" t="s">
        <v>28</v>
      </c>
      <c r="C59" t="s">
        <v>21</v>
      </c>
      <c r="D59">
        <v>545</v>
      </c>
      <c r="E59">
        <v>484.41</v>
      </c>
      <c r="F59">
        <v>1199</v>
      </c>
      <c r="G59">
        <v>653455</v>
      </c>
      <c r="H59">
        <v>130691</v>
      </c>
      <c r="I59">
        <v>522764</v>
      </c>
      <c r="J59">
        <v>264003.45</v>
      </c>
      <c r="K59">
        <v>258760.55</v>
      </c>
      <c r="L59">
        <v>45611</v>
      </c>
      <c r="M59">
        <v>12</v>
      </c>
      <c r="N59" t="s">
        <v>23</v>
      </c>
      <c r="O59">
        <v>2024</v>
      </c>
      <c r="P59" t="s">
        <v>20</v>
      </c>
    </row>
    <row r="60" spans="1:16" x14ac:dyDescent="0.2">
      <c r="A60" t="s">
        <v>27</v>
      </c>
      <c r="B60" t="s">
        <v>28</v>
      </c>
      <c r="C60" t="s">
        <v>25</v>
      </c>
      <c r="D60">
        <v>442</v>
      </c>
      <c r="E60">
        <v>693.15</v>
      </c>
      <c r="F60">
        <v>1199</v>
      </c>
      <c r="G60">
        <v>529958</v>
      </c>
      <c r="H60">
        <v>26497.9</v>
      </c>
      <c r="I60">
        <v>503460.1</v>
      </c>
      <c r="J60">
        <v>306372.3</v>
      </c>
      <c r="K60">
        <v>197087.8</v>
      </c>
      <c r="L60">
        <v>45467</v>
      </c>
      <c r="M60">
        <v>12</v>
      </c>
      <c r="N60" t="s">
        <v>30</v>
      </c>
      <c r="O60">
        <v>2024</v>
      </c>
      <c r="P60" t="s">
        <v>20</v>
      </c>
    </row>
    <row r="61" spans="1:16" x14ac:dyDescent="0.2">
      <c r="A61" t="s">
        <v>27</v>
      </c>
      <c r="B61" t="s">
        <v>28</v>
      </c>
      <c r="C61" t="s">
        <v>21</v>
      </c>
      <c r="D61">
        <v>590</v>
      </c>
      <c r="E61">
        <v>620.32000000000005</v>
      </c>
      <c r="F61">
        <v>1199</v>
      </c>
      <c r="G61">
        <v>707410</v>
      </c>
      <c r="H61">
        <v>141482</v>
      </c>
      <c r="I61">
        <v>565928</v>
      </c>
      <c r="J61">
        <v>365988.8</v>
      </c>
      <c r="K61">
        <v>199939.20000000001</v>
      </c>
      <c r="L61">
        <v>45649</v>
      </c>
      <c r="M61">
        <v>12</v>
      </c>
      <c r="N61" t="s">
        <v>24</v>
      </c>
      <c r="O61">
        <v>2024</v>
      </c>
      <c r="P61" t="s">
        <v>20</v>
      </c>
    </row>
    <row r="62" spans="1:16" x14ac:dyDescent="0.2">
      <c r="A62" t="s">
        <v>27</v>
      </c>
      <c r="B62" t="s">
        <v>28</v>
      </c>
      <c r="C62" t="s">
        <v>18</v>
      </c>
      <c r="D62">
        <v>690</v>
      </c>
      <c r="E62">
        <v>566.66999999999996</v>
      </c>
      <c r="F62">
        <v>1199</v>
      </c>
      <c r="G62">
        <v>827310</v>
      </c>
      <c r="H62">
        <v>0</v>
      </c>
      <c r="I62">
        <v>827310</v>
      </c>
      <c r="J62">
        <v>391002.3</v>
      </c>
      <c r="K62">
        <v>436307.7</v>
      </c>
      <c r="L62">
        <v>45641</v>
      </c>
      <c r="M62">
        <v>12</v>
      </c>
      <c r="N62" t="s">
        <v>24</v>
      </c>
      <c r="O62">
        <v>2024</v>
      </c>
      <c r="P62" t="s">
        <v>20</v>
      </c>
    </row>
    <row r="63" spans="1:16" x14ac:dyDescent="0.2">
      <c r="A63" t="s">
        <v>27</v>
      </c>
      <c r="B63" t="s">
        <v>28</v>
      </c>
      <c r="C63" t="s">
        <v>18</v>
      </c>
      <c r="D63">
        <v>700</v>
      </c>
      <c r="E63">
        <v>506.47</v>
      </c>
      <c r="F63">
        <v>1199</v>
      </c>
      <c r="G63">
        <v>839300</v>
      </c>
      <c r="H63">
        <v>0</v>
      </c>
      <c r="I63">
        <v>839300</v>
      </c>
      <c r="J63">
        <v>354529</v>
      </c>
      <c r="K63">
        <v>484771</v>
      </c>
      <c r="L63">
        <v>45329</v>
      </c>
      <c r="M63">
        <v>12</v>
      </c>
      <c r="N63" t="s">
        <v>31</v>
      </c>
      <c r="O63">
        <v>2024</v>
      </c>
      <c r="P63" t="s">
        <v>20</v>
      </c>
    </row>
    <row r="64" spans="1:16" x14ac:dyDescent="0.2">
      <c r="A64" t="s">
        <v>27</v>
      </c>
      <c r="B64" t="s">
        <v>28</v>
      </c>
      <c r="C64" t="s">
        <v>21</v>
      </c>
      <c r="D64">
        <v>429</v>
      </c>
      <c r="E64">
        <v>702.46</v>
      </c>
      <c r="F64">
        <v>1199</v>
      </c>
      <c r="G64">
        <v>514371</v>
      </c>
      <c r="H64">
        <v>102874.2</v>
      </c>
      <c r="I64">
        <v>411496.8</v>
      </c>
      <c r="J64">
        <v>301355.34000000003</v>
      </c>
      <c r="K64">
        <v>110141.46</v>
      </c>
      <c r="L64">
        <v>45355</v>
      </c>
      <c r="M64">
        <v>12</v>
      </c>
      <c r="N64" t="s">
        <v>26</v>
      </c>
      <c r="O64">
        <v>2024</v>
      </c>
      <c r="P64" t="s">
        <v>20</v>
      </c>
    </row>
    <row r="65" spans="1:16" x14ac:dyDescent="0.2">
      <c r="A65" t="s">
        <v>27</v>
      </c>
      <c r="B65" t="s">
        <v>28</v>
      </c>
      <c r="C65" t="s">
        <v>21</v>
      </c>
      <c r="D65">
        <v>505</v>
      </c>
      <c r="E65">
        <v>560.32000000000005</v>
      </c>
      <c r="F65">
        <v>1199</v>
      </c>
      <c r="G65">
        <v>605495</v>
      </c>
      <c r="H65">
        <v>121099</v>
      </c>
      <c r="I65">
        <v>484396</v>
      </c>
      <c r="J65">
        <v>282961.59999999998</v>
      </c>
      <c r="K65">
        <v>201434.4</v>
      </c>
      <c r="L65">
        <v>45337</v>
      </c>
      <c r="M65">
        <v>12</v>
      </c>
      <c r="N65" t="s">
        <v>31</v>
      </c>
      <c r="O65">
        <v>2024</v>
      </c>
      <c r="P65" t="s">
        <v>20</v>
      </c>
    </row>
    <row r="66" spans="1:16" x14ac:dyDescent="0.2">
      <c r="A66" t="s">
        <v>27</v>
      </c>
      <c r="B66" t="s">
        <v>28</v>
      </c>
      <c r="C66" t="s">
        <v>18</v>
      </c>
      <c r="D66">
        <v>580</v>
      </c>
      <c r="E66">
        <v>711.01</v>
      </c>
      <c r="F66">
        <v>1199</v>
      </c>
      <c r="G66">
        <v>695420</v>
      </c>
      <c r="H66">
        <v>0</v>
      </c>
      <c r="I66">
        <v>695420</v>
      </c>
      <c r="J66">
        <v>412385.8</v>
      </c>
      <c r="K66">
        <v>283034.2</v>
      </c>
      <c r="L66">
        <v>45482</v>
      </c>
      <c r="M66">
        <v>12</v>
      </c>
      <c r="N66" t="s">
        <v>32</v>
      </c>
      <c r="O66">
        <v>2024</v>
      </c>
      <c r="P66" t="s">
        <v>20</v>
      </c>
    </row>
    <row r="67" spans="1:16" x14ac:dyDescent="0.2">
      <c r="A67" t="s">
        <v>27</v>
      </c>
      <c r="B67" t="s">
        <v>28</v>
      </c>
      <c r="C67" t="s">
        <v>25</v>
      </c>
      <c r="D67">
        <v>776</v>
      </c>
      <c r="E67">
        <v>617.36</v>
      </c>
      <c r="F67">
        <v>1199</v>
      </c>
      <c r="G67">
        <v>930424</v>
      </c>
      <c r="H67">
        <v>46521.2</v>
      </c>
      <c r="I67">
        <v>883902.8</v>
      </c>
      <c r="J67">
        <v>479071.36</v>
      </c>
      <c r="K67">
        <v>404831.44</v>
      </c>
      <c r="L67">
        <v>45479</v>
      </c>
      <c r="M67">
        <v>12</v>
      </c>
      <c r="N67" t="s">
        <v>32</v>
      </c>
      <c r="O67">
        <v>2024</v>
      </c>
      <c r="P67" t="s">
        <v>20</v>
      </c>
    </row>
    <row r="68" spans="1:16" x14ac:dyDescent="0.2">
      <c r="A68" t="s">
        <v>27</v>
      </c>
      <c r="B68" t="s">
        <v>28</v>
      </c>
      <c r="C68" t="s">
        <v>18</v>
      </c>
      <c r="D68">
        <v>572</v>
      </c>
      <c r="E68">
        <v>609.94000000000005</v>
      </c>
      <c r="F68">
        <v>1199</v>
      </c>
      <c r="G68">
        <v>685828</v>
      </c>
      <c r="H68">
        <v>0</v>
      </c>
      <c r="I68">
        <v>685828</v>
      </c>
      <c r="J68">
        <v>348885.68</v>
      </c>
      <c r="K68">
        <v>336942.32</v>
      </c>
      <c r="L68">
        <v>45435</v>
      </c>
      <c r="M68">
        <v>12</v>
      </c>
      <c r="N68" t="s">
        <v>34</v>
      </c>
      <c r="O68">
        <v>2024</v>
      </c>
      <c r="P68" t="s">
        <v>20</v>
      </c>
    </row>
    <row r="69" spans="1:16" x14ac:dyDescent="0.2">
      <c r="A69" t="s">
        <v>27</v>
      </c>
      <c r="B69" t="s">
        <v>28</v>
      </c>
      <c r="C69" t="s">
        <v>25</v>
      </c>
      <c r="D69">
        <v>10</v>
      </c>
      <c r="E69">
        <v>515.97</v>
      </c>
      <c r="F69">
        <v>1199</v>
      </c>
      <c r="G69">
        <v>11990</v>
      </c>
      <c r="H69">
        <v>599.5</v>
      </c>
      <c r="I69">
        <v>11390.5</v>
      </c>
      <c r="J69">
        <v>5159.7</v>
      </c>
      <c r="K69">
        <v>6230.8</v>
      </c>
      <c r="L69">
        <v>45457</v>
      </c>
      <c r="M69">
        <v>12</v>
      </c>
      <c r="N69" t="s">
        <v>30</v>
      </c>
      <c r="O69">
        <v>2024</v>
      </c>
      <c r="P69" t="s">
        <v>20</v>
      </c>
    </row>
    <row r="70" spans="1:16" x14ac:dyDescent="0.2">
      <c r="A70" t="s">
        <v>27</v>
      </c>
      <c r="B70" t="s">
        <v>28</v>
      </c>
      <c r="C70" t="s">
        <v>18</v>
      </c>
      <c r="D70">
        <v>176</v>
      </c>
      <c r="E70">
        <v>658</v>
      </c>
      <c r="F70">
        <v>1199</v>
      </c>
      <c r="G70">
        <v>211024</v>
      </c>
      <c r="H70">
        <v>0</v>
      </c>
      <c r="I70">
        <v>211024</v>
      </c>
      <c r="J70">
        <v>115808</v>
      </c>
      <c r="K70">
        <v>95216</v>
      </c>
      <c r="L70">
        <v>45609</v>
      </c>
      <c r="M70">
        <v>12</v>
      </c>
      <c r="N70" t="s">
        <v>23</v>
      </c>
      <c r="O70">
        <v>2024</v>
      </c>
      <c r="P70" t="s">
        <v>20</v>
      </c>
    </row>
    <row r="71" spans="1:16" x14ac:dyDescent="0.2">
      <c r="A71" t="s">
        <v>27</v>
      </c>
      <c r="B71" t="s">
        <v>28</v>
      </c>
      <c r="C71" t="s">
        <v>18</v>
      </c>
      <c r="D71">
        <v>85</v>
      </c>
      <c r="E71">
        <v>562.5</v>
      </c>
      <c r="F71">
        <v>1199</v>
      </c>
      <c r="G71">
        <v>101915</v>
      </c>
      <c r="H71">
        <v>0</v>
      </c>
      <c r="I71">
        <v>101915</v>
      </c>
      <c r="J71">
        <v>47812.5</v>
      </c>
      <c r="K71">
        <v>54102.5</v>
      </c>
      <c r="L71">
        <v>45556</v>
      </c>
      <c r="M71">
        <v>12</v>
      </c>
      <c r="N71" t="s">
        <v>33</v>
      </c>
      <c r="O71">
        <v>2024</v>
      </c>
      <c r="P71" t="s">
        <v>20</v>
      </c>
    </row>
    <row r="72" spans="1:16" x14ac:dyDescent="0.2">
      <c r="A72" t="s">
        <v>27</v>
      </c>
      <c r="B72" t="s">
        <v>28</v>
      </c>
      <c r="C72" t="s">
        <v>16</v>
      </c>
      <c r="D72">
        <v>934</v>
      </c>
      <c r="E72">
        <v>621.39</v>
      </c>
      <c r="F72">
        <v>1199</v>
      </c>
      <c r="G72">
        <v>1119866</v>
      </c>
      <c r="H72">
        <v>111986.6</v>
      </c>
      <c r="I72">
        <v>1007879.4</v>
      </c>
      <c r="J72">
        <v>580378.26</v>
      </c>
      <c r="K72">
        <v>427501.14</v>
      </c>
      <c r="L72">
        <v>45333</v>
      </c>
      <c r="M72">
        <v>12</v>
      </c>
      <c r="N72" t="s">
        <v>31</v>
      </c>
      <c r="O72">
        <v>2024</v>
      </c>
      <c r="P72" t="s">
        <v>20</v>
      </c>
    </row>
    <row r="73" spans="1:16" x14ac:dyDescent="0.2">
      <c r="A73" t="s">
        <v>27</v>
      </c>
      <c r="B73" t="s">
        <v>28</v>
      </c>
      <c r="C73" t="s">
        <v>25</v>
      </c>
      <c r="D73">
        <v>668</v>
      </c>
      <c r="E73">
        <v>521.9</v>
      </c>
      <c r="F73">
        <v>1199</v>
      </c>
      <c r="G73">
        <v>800932</v>
      </c>
      <c r="H73">
        <v>40046.6</v>
      </c>
      <c r="I73">
        <v>760885.4</v>
      </c>
      <c r="J73">
        <v>348629.2</v>
      </c>
      <c r="K73">
        <v>412256.2</v>
      </c>
      <c r="L73">
        <v>45416</v>
      </c>
      <c r="M73">
        <v>12</v>
      </c>
      <c r="N73" t="s">
        <v>34</v>
      </c>
      <c r="O73">
        <v>2024</v>
      </c>
      <c r="P73" t="s">
        <v>20</v>
      </c>
    </row>
    <row r="74" spans="1:16" x14ac:dyDescent="0.2">
      <c r="A74" t="s">
        <v>27</v>
      </c>
      <c r="B74" t="s">
        <v>28</v>
      </c>
      <c r="C74" t="s">
        <v>21</v>
      </c>
      <c r="D74">
        <v>160</v>
      </c>
      <c r="E74">
        <v>515.25</v>
      </c>
      <c r="F74">
        <v>1199</v>
      </c>
      <c r="G74">
        <v>191840</v>
      </c>
      <c r="H74">
        <v>38368</v>
      </c>
      <c r="I74">
        <v>153472</v>
      </c>
      <c r="J74">
        <v>82440</v>
      </c>
      <c r="K74">
        <v>71032</v>
      </c>
      <c r="L74">
        <v>45584</v>
      </c>
      <c r="M74">
        <v>12</v>
      </c>
      <c r="N74" t="s">
        <v>17</v>
      </c>
      <c r="O74">
        <v>2024</v>
      </c>
      <c r="P74" t="s">
        <v>20</v>
      </c>
    </row>
    <row r="75" spans="1:16" x14ac:dyDescent="0.2">
      <c r="A75" t="s">
        <v>27</v>
      </c>
      <c r="B75" t="s">
        <v>28</v>
      </c>
      <c r="C75" t="s">
        <v>16</v>
      </c>
      <c r="D75">
        <v>385</v>
      </c>
      <c r="E75">
        <v>500.07</v>
      </c>
      <c r="F75">
        <v>1199</v>
      </c>
      <c r="G75">
        <v>461615</v>
      </c>
      <c r="H75">
        <v>46161.5</v>
      </c>
      <c r="I75">
        <v>415453.5</v>
      </c>
      <c r="J75">
        <v>192526.95</v>
      </c>
      <c r="K75">
        <v>222926.55</v>
      </c>
      <c r="L75">
        <v>45315</v>
      </c>
      <c r="M75">
        <v>12</v>
      </c>
      <c r="N75" t="s">
        <v>19</v>
      </c>
      <c r="O75">
        <v>2024</v>
      </c>
      <c r="P75" t="s">
        <v>20</v>
      </c>
    </row>
    <row r="76" spans="1:16" x14ac:dyDescent="0.2">
      <c r="A76" t="s">
        <v>27</v>
      </c>
      <c r="B76" t="s">
        <v>28</v>
      </c>
      <c r="C76" t="s">
        <v>21</v>
      </c>
      <c r="D76">
        <v>322</v>
      </c>
      <c r="E76">
        <v>622.37</v>
      </c>
      <c r="F76">
        <v>1199</v>
      </c>
      <c r="G76">
        <v>386078</v>
      </c>
      <c r="H76">
        <v>77215.600000000006</v>
      </c>
      <c r="I76">
        <v>308862.40000000002</v>
      </c>
      <c r="J76">
        <v>200403.14</v>
      </c>
      <c r="K76">
        <v>108459.26</v>
      </c>
      <c r="L76">
        <v>45500</v>
      </c>
      <c r="M76">
        <v>12</v>
      </c>
      <c r="N76" t="s">
        <v>32</v>
      </c>
      <c r="O76">
        <v>2024</v>
      </c>
      <c r="P76" t="s">
        <v>20</v>
      </c>
    </row>
    <row r="77" spans="1:16" x14ac:dyDescent="0.2">
      <c r="A77" t="s">
        <v>27</v>
      </c>
      <c r="B77" t="s">
        <v>28</v>
      </c>
      <c r="C77" t="s">
        <v>18</v>
      </c>
      <c r="D77">
        <v>215</v>
      </c>
      <c r="E77">
        <v>529.94000000000005</v>
      </c>
      <c r="F77">
        <v>1199</v>
      </c>
      <c r="G77">
        <v>257785</v>
      </c>
      <c r="H77">
        <v>0</v>
      </c>
      <c r="I77">
        <v>257785</v>
      </c>
      <c r="J77">
        <v>113937.1</v>
      </c>
      <c r="K77">
        <v>143847.9</v>
      </c>
      <c r="L77">
        <v>45407</v>
      </c>
      <c r="M77">
        <v>12</v>
      </c>
      <c r="N77" t="s">
        <v>29</v>
      </c>
      <c r="O77">
        <v>2024</v>
      </c>
      <c r="P77" t="s">
        <v>20</v>
      </c>
    </row>
    <row r="78" spans="1:16" x14ac:dyDescent="0.2">
      <c r="A78" t="s">
        <v>27</v>
      </c>
      <c r="B78" t="s">
        <v>28</v>
      </c>
      <c r="C78" t="s">
        <v>25</v>
      </c>
      <c r="D78">
        <v>961</v>
      </c>
      <c r="E78">
        <v>694.95</v>
      </c>
      <c r="F78">
        <v>1199</v>
      </c>
      <c r="G78">
        <v>1152239</v>
      </c>
      <c r="H78">
        <v>57611.95</v>
      </c>
      <c r="I78">
        <v>1094627.05</v>
      </c>
      <c r="J78">
        <v>667846.94999999995</v>
      </c>
      <c r="K78">
        <v>426780.1</v>
      </c>
      <c r="L78">
        <v>45528</v>
      </c>
      <c r="M78">
        <v>12</v>
      </c>
      <c r="N78" t="s">
        <v>22</v>
      </c>
      <c r="O78">
        <v>2024</v>
      </c>
      <c r="P78" t="s">
        <v>20</v>
      </c>
    </row>
    <row r="79" spans="1:16" x14ac:dyDescent="0.2">
      <c r="A79" t="s">
        <v>27</v>
      </c>
      <c r="B79" t="s">
        <v>28</v>
      </c>
      <c r="C79" t="s">
        <v>16</v>
      </c>
      <c r="D79">
        <v>135</v>
      </c>
      <c r="E79">
        <v>523.23</v>
      </c>
      <c r="F79">
        <v>1199</v>
      </c>
      <c r="G79">
        <v>161865</v>
      </c>
      <c r="H79">
        <v>16186.5</v>
      </c>
      <c r="I79">
        <v>145678.5</v>
      </c>
      <c r="J79">
        <v>70636.05</v>
      </c>
      <c r="K79">
        <v>75042.45</v>
      </c>
      <c r="L79">
        <v>45350</v>
      </c>
      <c r="M79">
        <v>12</v>
      </c>
      <c r="N79" t="s">
        <v>31</v>
      </c>
      <c r="O79">
        <v>2024</v>
      </c>
      <c r="P79" t="s">
        <v>20</v>
      </c>
    </row>
    <row r="80" spans="1:16" x14ac:dyDescent="0.2">
      <c r="A80" t="s">
        <v>27</v>
      </c>
      <c r="B80" t="s">
        <v>28</v>
      </c>
      <c r="C80" t="s">
        <v>16</v>
      </c>
      <c r="D80">
        <v>910</v>
      </c>
      <c r="E80">
        <v>569.12</v>
      </c>
      <c r="F80">
        <v>1199</v>
      </c>
      <c r="G80">
        <v>1091090</v>
      </c>
      <c r="H80">
        <v>109109</v>
      </c>
      <c r="I80">
        <v>981981</v>
      </c>
      <c r="J80">
        <v>517899.2</v>
      </c>
      <c r="K80">
        <v>464081.8</v>
      </c>
      <c r="L80">
        <v>45562</v>
      </c>
      <c r="M80">
        <v>12</v>
      </c>
      <c r="N80" t="s">
        <v>33</v>
      </c>
      <c r="O80">
        <v>2024</v>
      </c>
      <c r="P80" t="s">
        <v>20</v>
      </c>
    </row>
    <row r="81" spans="1:16" x14ac:dyDescent="0.2">
      <c r="A81" t="s">
        <v>27</v>
      </c>
      <c r="B81" t="s">
        <v>28</v>
      </c>
      <c r="C81" t="s">
        <v>21</v>
      </c>
      <c r="D81">
        <v>127</v>
      </c>
      <c r="E81">
        <v>640.72</v>
      </c>
      <c r="F81">
        <v>1199</v>
      </c>
      <c r="G81">
        <v>152273</v>
      </c>
      <c r="H81">
        <v>30454.6</v>
      </c>
      <c r="I81">
        <v>121818.4</v>
      </c>
      <c r="J81">
        <v>81371.44</v>
      </c>
      <c r="K81">
        <v>40446.959999999999</v>
      </c>
      <c r="L81">
        <v>45394</v>
      </c>
      <c r="M81">
        <v>12</v>
      </c>
      <c r="N81" t="s">
        <v>29</v>
      </c>
      <c r="O81">
        <v>2024</v>
      </c>
      <c r="P81" t="s">
        <v>20</v>
      </c>
    </row>
    <row r="82" spans="1:16" x14ac:dyDescent="0.2">
      <c r="A82" t="s">
        <v>27</v>
      </c>
      <c r="B82" t="s">
        <v>28</v>
      </c>
      <c r="C82" t="s">
        <v>16</v>
      </c>
      <c r="D82">
        <v>459</v>
      </c>
      <c r="E82">
        <v>574.84</v>
      </c>
      <c r="F82">
        <v>1199</v>
      </c>
      <c r="G82">
        <v>550341</v>
      </c>
      <c r="H82">
        <v>55034.1</v>
      </c>
      <c r="I82">
        <v>495306.9</v>
      </c>
      <c r="J82">
        <v>263851.56</v>
      </c>
      <c r="K82">
        <v>231455.34</v>
      </c>
      <c r="L82">
        <v>45648</v>
      </c>
      <c r="M82">
        <v>12</v>
      </c>
      <c r="N82" t="s">
        <v>24</v>
      </c>
      <c r="O82">
        <v>2024</v>
      </c>
      <c r="P82" t="s">
        <v>20</v>
      </c>
    </row>
    <row r="83" spans="1:16" x14ac:dyDescent="0.2">
      <c r="A83" t="s">
        <v>27</v>
      </c>
      <c r="B83" t="s">
        <v>28</v>
      </c>
      <c r="C83" t="s">
        <v>16</v>
      </c>
      <c r="D83">
        <v>579</v>
      </c>
      <c r="E83">
        <v>631.51</v>
      </c>
      <c r="F83">
        <v>1199</v>
      </c>
      <c r="G83">
        <v>694221</v>
      </c>
      <c r="H83">
        <v>69422.100000000006</v>
      </c>
      <c r="I83">
        <v>624798.9</v>
      </c>
      <c r="J83">
        <v>365644.29</v>
      </c>
      <c r="K83">
        <v>259154.61</v>
      </c>
      <c r="L83">
        <v>45359</v>
      </c>
      <c r="M83">
        <v>12</v>
      </c>
      <c r="N83" t="s">
        <v>26</v>
      </c>
      <c r="O83">
        <v>2024</v>
      </c>
      <c r="P83" t="s">
        <v>20</v>
      </c>
    </row>
    <row r="84" spans="1:16" x14ac:dyDescent="0.2">
      <c r="A84" t="s">
        <v>27</v>
      </c>
      <c r="B84" t="s">
        <v>28</v>
      </c>
      <c r="C84" t="s">
        <v>18</v>
      </c>
      <c r="D84">
        <v>801</v>
      </c>
      <c r="E84">
        <v>639.08000000000004</v>
      </c>
      <c r="F84">
        <v>1199</v>
      </c>
      <c r="G84">
        <v>960399</v>
      </c>
      <c r="H84">
        <v>0</v>
      </c>
      <c r="I84">
        <v>960399</v>
      </c>
      <c r="J84">
        <v>511903.08</v>
      </c>
      <c r="K84">
        <v>448495.92</v>
      </c>
      <c r="L84">
        <v>45340</v>
      </c>
      <c r="M84">
        <v>12</v>
      </c>
      <c r="N84" t="s">
        <v>31</v>
      </c>
      <c r="O84">
        <v>2024</v>
      </c>
      <c r="P84" t="s">
        <v>20</v>
      </c>
    </row>
    <row r="85" spans="1:16" x14ac:dyDescent="0.2">
      <c r="A85" t="s">
        <v>27</v>
      </c>
      <c r="B85" t="s">
        <v>28</v>
      </c>
      <c r="C85" t="s">
        <v>21</v>
      </c>
      <c r="D85">
        <v>304</v>
      </c>
      <c r="E85">
        <v>519.47</v>
      </c>
      <c r="F85">
        <v>1199</v>
      </c>
      <c r="G85">
        <v>364496</v>
      </c>
      <c r="H85">
        <v>72899.199999999997</v>
      </c>
      <c r="I85">
        <v>291596.79999999999</v>
      </c>
      <c r="J85">
        <v>157918.88</v>
      </c>
      <c r="K85">
        <v>133677.92000000001</v>
      </c>
      <c r="L85">
        <v>45644</v>
      </c>
      <c r="M85">
        <v>12</v>
      </c>
      <c r="N85" t="s">
        <v>24</v>
      </c>
      <c r="O85">
        <v>2024</v>
      </c>
      <c r="P85" t="s">
        <v>20</v>
      </c>
    </row>
    <row r="86" spans="1:16" x14ac:dyDescent="0.2">
      <c r="A86" t="s">
        <v>27</v>
      </c>
      <c r="B86" t="s">
        <v>28</v>
      </c>
      <c r="C86" t="s">
        <v>16</v>
      </c>
      <c r="D86">
        <v>157</v>
      </c>
      <c r="E86">
        <v>550.85</v>
      </c>
      <c r="F86">
        <v>1199</v>
      </c>
      <c r="G86">
        <v>188243</v>
      </c>
      <c r="H86">
        <v>18824.3</v>
      </c>
      <c r="I86">
        <v>169418.7</v>
      </c>
      <c r="J86">
        <v>86483.45</v>
      </c>
      <c r="K86">
        <v>82935.25</v>
      </c>
      <c r="L86">
        <v>45373</v>
      </c>
      <c r="M86">
        <v>12</v>
      </c>
      <c r="N86" t="s">
        <v>26</v>
      </c>
      <c r="O86">
        <v>2024</v>
      </c>
      <c r="P86" t="s">
        <v>20</v>
      </c>
    </row>
    <row r="87" spans="1:16" x14ac:dyDescent="0.2">
      <c r="A87" t="s">
        <v>27</v>
      </c>
      <c r="B87" t="s">
        <v>28</v>
      </c>
      <c r="C87" t="s">
        <v>25</v>
      </c>
      <c r="D87">
        <v>117</v>
      </c>
      <c r="E87">
        <v>615.41999999999996</v>
      </c>
      <c r="F87">
        <v>1199</v>
      </c>
      <c r="G87">
        <v>140283</v>
      </c>
      <c r="H87">
        <v>7014.15</v>
      </c>
      <c r="I87">
        <v>133268.85</v>
      </c>
      <c r="J87">
        <v>72004.14</v>
      </c>
      <c r="K87">
        <v>61264.71</v>
      </c>
      <c r="L87">
        <v>45435</v>
      </c>
      <c r="M87">
        <v>12</v>
      </c>
      <c r="N87" t="s">
        <v>34</v>
      </c>
      <c r="O87">
        <v>2024</v>
      </c>
      <c r="P87" t="s">
        <v>20</v>
      </c>
    </row>
    <row r="88" spans="1:16" x14ac:dyDescent="0.2">
      <c r="A88" t="s">
        <v>27</v>
      </c>
      <c r="B88" t="s">
        <v>28</v>
      </c>
      <c r="C88" t="s">
        <v>18</v>
      </c>
      <c r="D88">
        <v>318</v>
      </c>
      <c r="E88">
        <v>542.49</v>
      </c>
      <c r="F88">
        <v>1199</v>
      </c>
      <c r="G88">
        <v>381282</v>
      </c>
      <c r="H88">
        <v>0</v>
      </c>
      <c r="I88">
        <v>381282</v>
      </c>
      <c r="J88">
        <v>172511.82</v>
      </c>
      <c r="K88">
        <v>208770.18</v>
      </c>
      <c r="L88">
        <v>45628</v>
      </c>
      <c r="M88">
        <v>12</v>
      </c>
      <c r="N88" t="s">
        <v>24</v>
      </c>
      <c r="O88">
        <v>2024</v>
      </c>
      <c r="P88" t="s">
        <v>20</v>
      </c>
    </row>
    <row r="89" spans="1:16" x14ac:dyDescent="0.2">
      <c r="A89" t="s">
        <v>27</v>
      </c>
      <c r="B89" t="s">
        <v>28</v>
      </c>
      <c r="C89" t="s">
        <v>18</v>
      </c>
      <c r="D89">
        <v>811</v>
      </c>
      <c r="E89">
        <v>622.29999999999995</v>
      </c>
      <c r="F89">
        <v>1199</v>
      </c>
      <c r="G89">
        <v>972389</v>
      </c>
      <c r="H89">
        <v>0</v>
      </c>
      <c r="I89">
        <v>972389</v>
      </c>
      <c r="J89">
        <v>504685.3</v>
      </c>
      <c r="K89">
        <v>467703.7</v>
      </c>
      <c r="L89">
        <v>45397</v>
      </c>
      <c r="M89">
        <v>12</v>
      </c>
      <c r="N89" t="s">
        <v>29</v>
      </c>
      <c r="O89">
        <v>2024</v>
      </c>
      <c r="P89" t="s">
        <v>20</v>
      </c>
    </row>
    <row r="90" spans="1:16" x14ac:dyDescent="0.2">
      <c r="A90" t="s">
        <v>27</v>
      </c>
      <c r="B90" t="s">
        <v>28</v>
      </c>
      <c r="C90" t="s">
        <v>16</v>
      </c>
      <c r="D90">
        <v>292</v>
      </c>
      <c r="E90">
        <v>664.46</v>
      </c>
      <c r="F90">
        <v>1199</v>
      </c>
      <c r="G90">
        <v>350108</v>
      </c>
      <c r="H90">
        <v>35010.800000000003</v>
      </c>
      <c r="I90">
        <v>315097.2</v>
      </c>
      <c r="J90">
        <v>194022.32</v>
      </c>
      <c r="K90">
        <v>121074.88</v>
      </c>
      <c r="L90">
        <v>45360</v>
      </c>
      <c r="M90">
        <v>12</v>
      </c>
      <c r="N90" t="s">
        <v>26</v>
      </c>
      <c r="O90">
        <v>2024</v>
      </c>
      <c r="P90" t="s">
        <v>20</v>
      </c>
    </row>
  </sheetData>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66F23-79CC-BE45-81AB-CF97E51BE249}">
  <dimension ref="A1"/>
  <sheetViews>
    <sheetView workbookViewId="0">
      <selection activeCell="D37" sqref="D37"/>
    </sheetView>
  </sheetViews>
  <sheetFormatPr baseColWidth="10" defaultRowHeight="16"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6FC88-45F9-ED44-AF48-CEA80B813E36}">
  <sheetPr>
    <tabColor theme="7"/>
  </sheetPr>
  <dimension ref="A1:X90"/>
  <sheetViews>
    <sheetView showGridLines="0" workbookViewId="0">
      <selection activeCell="S25" sqref="S25"/>
    </sheetView>
  </sheetViews>
  <sheetFormatPr baseColWidth="10" defaultRowHeight="16" outlineLevelCol="1" x14ac:dyDescent="0.2"/>
  <cols>
    <col min="2" max="2" width="15.6640625" bestFit="1" customWidth="1"/>
    <col min="3" max="3" width="15.5" hidden="1" customWidth="1" outlineLevel="1"/>
    <col min="4" max="4" width="11.6640625" hidden="1" customWidth="1" outlineLevel="1"/>
    <col min="5" max="5" width="20.1640625" hidden="1" customWidth="1" outlineLevel="1"/>
    <col min="6" max="6" width="11.6640625" hidden="1" customWidth="1" outlineLevel="1"/>
    <col min="7" max="7" width="13.33203125" customWidth="1" collapsed="1"/>
    <col min="8" max="8" width="12" hidden="1" customWidth="1" outlineLevel="1"/>
    <col min="9" max="12" width="10.83203125" hidden="1" customWidth="1" outlineLevel="1"/>
    <col min="13" max="13" width="15.6640625" hidden="1" customWidth="1" outlineLevel="1"/>
    <col min="14" max="14" width="14" hidden="1" customWidth="1" outlineLevel="1"/>
    <col min="15" max="15" width="10.83203125" hidden="1" customWidth="1" outlineLevel="1"/>
    <col min="16" max="16" width="11" hidden="1" customWidth="1" outlineLevel="1"/>
    <col min="17" max="17" width="11" customWidth="1" collapsed="1"/>
    <col min="18" max="18" width="28.33203125" bestFit="1" customWidth="1"/>
    <col min="19" max="19" width="18.1640625" bestFit="1" customWidth="1"/>
    <col min="20" max="20" width="53.83203125" bestFit="1" customWidth="1"/>
    <col min="23" max="23" width="21.6640625" bestFit="1" customWidth="1"/>
    <col min="24" max="24" width="26.83203125" style="1" customWidth="1"/>
  </cols>
  <sheetData>
    <row r="1" spans="1:24" ht="25" thickBot="1" x14ac:dyDescent="0.35">
      <c r="A1" t="s">
        <v>0</v>
      </c>
      <c r="B1" t="s">
        <v>1</v>
      </c>
      <c r="C1" t="s">
        <v>2</v>
      </c>
      <c r="D1" t="s">
        <v>3</v>
      </c>
      <c r="E1" t="s">
        <v>4</v>
      </c>
      <c r="F1" t="s">
        <v>5</v>
      </c>
      <c r="G1" t="s">
        <v>6</v>
      </c>
      <c r="H1" t="s">
        <v>7</v>
      </c>
      <c r="I1" t="s">
        <v>8</v>
      </c>
      <c r="J1" t="s">
        <v>9</v>
      </c>
      <c r="K1" t="s">
        <v>10</v>
      </c>
      <c r="L1" t="s">
        <v>11</v>
      </c>
      <c r="M1" t="s">
        <v>12</v>
      </c>
      <c r="N1" t="s">
        <v>13</v>
      </c>
      <c r="O1" t="s">
        <v>14</v>
      </c>
      <c r="P1" t="s">
        <v>15</v>
      </c>
      <c r="R1" s="13" t="s">
        <v>52</v>
      </c>
      <c r="S1" s="14"/>
      <c r="T1" s="14"/>
      <c r="U1" s="15"/>
      <c r="V1" s="15"/>
      <c r="W1" s="13" t="s">
        <v>53</v>
      </c>
      <c r="X1" s="3"/>
    </row>
    <row r="2" spans="1:24" ht="18" x14ac:dyDescent="0.2">
      <c r="A2" t="s">
        <v>27</v>
      </c>
      <c r="B2" t="s">
        <v>28</v>
      </c>
      <c r="C2" t="s">
        <v>25</v>
      </c>
      <c r="D2">
        <v>903</v>
      </c>
      <c r="E2">
        <v>484.54</v>
      </c>
      <c r="F2">
        <v>1199</v>
      </c>
      <c r="G2">
        <v>1082697</v>
      </c>
      <c r="H2">
        <v>54134.85</v>
      </c>
      <c r="I2">
        <v>1028562.15</v>
      </c>
      <c r="J2">
        <v>437539.62</v>
      </c>
      <c r="K2">
        <v>591022.53</v>
      </c>
      <c r="L2">
        <v>45401</v>
      </c>
      <c r="M2">
        <v>4</v>
      </c>
      <c r="N2" t="s">
        <v>29</v>
      </c>
      <c r="O2">
        <v>2024</v>
      </c>
      <c r="P2" t="s">
        <v>20</v>
      </c>
      <c r="R2" s="12" t="s">
        <v>51</v>
      </c>
      <c r="S2" s="2"/>
      <c r="T2" s="2"/>
      <c r="W2" s="12" t="s">
        <v>51</v>
      </c>
      <c r="X2" s="2"/>
    </row>
    <row r="3" spans="1:24" x14ac:dyDescent="0.2">
      <c r="A3" t="s">
        <v>27</v>
      </c>
      <c r="B3" t="s">
        <v>28</v>
      </c>
      <c r="C3" t="s">
        <v>18</v>
      </c>
      <c r="D3">
        <v>475</v>
      </c>
      <c r="E3">
        <v>544.66999999999996</v>
      </c>
      <c r="F3">
        <v>1199</v>
      </c>
      <c r="G3">
        <v>569525</v>
      </c>
      <c r="H3">
        <v>0</v>
      </c>
      <c r="I3">
        <v>569525</v>
      </c>
      <c r="J3">
        <v>258718.25</v>
      </c>
      <c r="K3">
        <v>310806.75</v>
      </c>
      <c r="L3">
        <v>45542</v>
      </c>
      <c r="M3">
        <v>9</v>
      </c>
      <c r="N3" t="s">
        <v>33</v>
      </c>
      <c r="O3">
        <v>2024</v>
      </c>
      <c r="P3" t="s">
        <v>20</v>
      </c>
      <c r="R3" s="4" t="s">
        <v>35</v>
      </c>
      <c r="S3" s="6">
        <f>AVERAGE(Table2[Gross Sales])</f>
        <v>563718.60674157308</v>
      </c>
      <c r="T3" s="4" t="s">
        <v>54</v>
      </c>
      <c r="W3" s="4" t="s">
        <v>35</v>
      </c>
      <c r="X3" s="6">
        <v>563718.60674157308</v>
      </c>
    </row>
    <row r="4" spans="1:24" x14ac:dyDescent="0.2">
      <c r="A4" t="s">
        <v>27</v>
      </c>
      <c r="B4" t="s">
        <v>28</v>
      </c>
      <c r="C4" t="s">
        <v>18</v>
      </c>
      <c r="D4">
        <v>640</v>
      </c>
      <c r="E4">
        <v>565.15</v>
      </c>
      <c r="F4">
        <v>1199</v>
      </c>
      <c r="G4">
        <v>767360</v>
      </c>
      <c r="H4">
        <v>0</v>
      </c>
      <c r="I4">
        <v>767360</v>
      </c>
      <c r="J4">
        <v>361696</v>
      </c>
      <c r="K4">
        <v>405664</v>
      </c>
      <c r="L4">
        <v>45499</v>
      </c>
      <c r="M4">
        <v>7</v>
      </c>
      <c r="N4" t="s">
        <v>32</v>
      </c>
      <c r="O4">
        <v>2024</v>
      </c>
      <c r="P4" t="s">
        <v>20</v>
      </c>
      <c r="R4" s="4" t="s">
        <v>36</v>
      </c>
      <c r="S4" s="7">
        <f>_xlfn.STDEV.S(Table2[Gross Sales]) / SQRT(COUNT(Table2[Gross Sales]))</f>
        <v>35079.846017554381</v>
      </c>
      <c r="T4" s="4" t="s">
        <v>55</v>
      </c>
      <c r="W4" s="4" t="s">
        <v>36</v>
      </c>
      <c r="X4" s="7">
        <v>35079.846017554381</v>
      </c>
    </row>
    <row r="5" spans="1:24" x14ac:dyDescent="0.2">
      <c r="A5" t="s">
        <v>27</v>
      </c>
      <c r="B5" t="s">
        <v>28</v>
      </c>
      <c r="C5" t="s">
        <v>25</v>
      </c>
      <c r="D5">
        <v>725</v>
      </c>
      <c r="E5">
        <v>675.15</v>
      </c>
      <c r="F5">
        <v>1199</v>
      </c>
      <c r="G5">
        <v>869275</v>
      </c>
      <c r="H5">
        <v>43463.75</v>
      </c>
      <c r="I5">
        <v>825811.25</v>
      </c>
      <c r="J5">
        <v>489483.75</v>
      </c>
      <c r="K5">
        <v>336327.5</v>
      </c>
      <c r="L5">
        <v>45473</v>
      </c>
      <c r="M5">
        <v>6</v>
      </c>
      <c r="N5" t="s">
        <v>30</v>
      </c>
      <c r="O5">
        <v>2024</v>
      </c>
      <c r="P5" t="s">
        <v>20</v>
      </c>
      <c r="R5" s="4" t="s">
        <v>37</v>
      </c>
      <c r="S5" s="6">
        <f>MEDIAN(Table2[Gross Sales])</f>
        <v>605495</v>
      </c>
      <c r="T5" s="4" t="s">
        <v>56</v>
      </c>
      <c r="W5" s="4" t="s">
        <v>37</v>
      </c>
      <c r="X5" s="6">
        <v>605495</v>
      </c>
    </row>
    <row r="6" spans="1:24" x14ac:dyDescent="0.2">
      <c r="A6" t="s">
        <v>27</v>
      </c>
      <c r="B6" t="s">
        <v>28</v>
      </c>
      <c r="C6" t="s">
        <v>21</v>
      </c>
      <c r="D6">
        <v>166</v>
      </c>
      <c r="E6">
        <v>598.01</v>
      </c>
      <c r="F6">
        <v>1199</v>
      </c>
      <c r="G6">
        <v>199034</v>
      </c>
      <c r="H6">
        <v>39806.800000000003</v>
      </c>
      <c r="I6">
        <v>159227.20000000001</v>
      </c>
      <c r="J6">
        <v>99269.66</v>
      </c>
      <c r="K6">
        <v>59957.54</v>
      </c>
      <c r="L6">
        <v>45545</v>
      </c>
      <c r="M6">
        <v>9</v>
      </c>
      <c r="N6" t="s">
        <v>33</v>
      </c>
      <c r="O6">
        <v>2024</v>
      </c>
      <c r="P6" t="s">
        <v>20</v>
      </c>
      <c r="R6" s="4" t="s">
        <v>38</v>
      </c>
      <c r="S6" s="6">
        <f>MODE(Table2[Gross Sales])</f>
        <v>605495</v>
      </c>
      <c r="T6" s="4" t="s">
        <v>57</v>
      </c>
      <c r="W6" s="4" t="s">
        <v>38</v>
      </c>
      <c r="X6" s="6">
        <v>605495</v>
      </c>
    </row>
    <row r="7" spans="1:24" x14ac:dyDescent="0.2">
      <c r="A7" t="s">
        <v>27</v>
      </c>
      <c r="B7" t="s">
        <v>28</v>
      </c>
      <c r="C7" t="s">
        <v>16</v>
      </c>
      <c r="D7">
        <v>577</v>
      </c>
      <c r="E7">
        <v>672.32</v>
      </c>
      <c r="F7">
        <v>1199</v>
      </c>
      <c r="G7">
        <v>691823</v>
      </c>
      <c r="H7">
        <v>69182.3</v>
      </c>
      <c r="I7">
        <v>622640.69999999995</v>
      </c>
      <c r="J7">
        <v>387928.64</v>
      </c>
      <c r="K7">
        <v>234712.06</v>
      </c>
      <c r="L7">
        <v>45434</v>
      </c>
      <c r="M7">
        <v>5</v>
      </c>
      <c r="N7" t="s">
        <v>34</v>
      </c>
      <c r="O7">
        <v>2024</v>
      </c>
      <c r="P7" t="s">
        <v>20</v>
      </c>
      <c r="R7" s="4" t="s">
        <v>39</v>
      </c>
      <c r="S7" s="6">
        <f>_xlfn.STDEV.S(Table2[Gross Sales])</f>
        <v>330942.60544505902</v>
      </c>
      <c r="T7" s="4" t="s">
        <v>58</v>
      </c>
      <c r="W7" s="4" t="s">
        <v>39</v>
      </c>
      <c r="X7" s="6">
        <v>330942.60544505902</v>
      </c>
    </row>
    <row r="8" spans="1:24" x14ac:dyDescent="0.2">
      <c r="A8" t="s">
        <v>27</v>
      </c>
      <c r="B8" t="s">
        <v>28</v>
      </c>
      <c r="C8" t="s">
        <v>25</v>
      </c>
      <c r="D8">
        <v>227</v>
      </c>
      <c r="E8">
        <v>505.99</v>
      </c>
      <c r="F8">
        <v>1199</v>
      </c>
      <c r="G8">
        <v>272173</v>
      </c>
      <c r="H8">
        <v>13608.65</v>
      </c>
      <c r="I8">
        <v>258564.35</v>
      </c>
      <c r="J8">
        <v>114859.73</v>
      </c>
      <c r="K8">
        <v>143704.62</v>
      </c>
      <c r="L8">
        <v>45399</v>
      </c>
      <c r="M8">
        <v>4</v>
      </c>
      <c r="N8" t="s">
        <v>29</v>
      </c>
      <c r="O8">
        <v>2024</v>
      </c>
      <c r="P8" t="s">
        <v>20</v>
      </c>
      <c r="R8" s="4" t="s">
        <v>40</v>
      </c>
      <c r="S8" s="8">
        <f>_xlfn.VAR.S(Table2[Gross Sales])</f>
        <v>109523008098.76402</v>
      </c>
      <c r="T8" s="4" t="s">
        <v>59</v>
      </c>
      <c r="W8" s="4" t="s">
        <v>40</v>
      </c>
      <c r="X8" s="8">
        <v>109523008098.76402</v>
      </c>
    </row>
    <row r="9" spans="1:24" x14ac:dyDescent="0.2">
      <c r="A9" t="s">
        <v>27</v>
      </c>
      <c r="B9" t="s">
        <v>28</v>
      </c>
      <c r="C9" t="s">
        <v>18</v>
      </c>
      <c r="D9">
        <v>734</v>
      </c>
      <c r="E9">
        <v>705.71</v>
      </c>
      <c r="F9">
        <v>1199</v>
      </c>
      <c r="G9">
        <v>880066</v>
      </c>
      <c r="H9">
        <v>0</v>
      </c>
      <c r="I9">
        <v>880066</v>
      </c>
      <c r="J9">
        <v>517991.14</v>
      </c>
      <c r="K9">
        <v>362074.86</v>
      </c>
      <c r="L9">
        <v>45480</v>
      </c>
      <c r="M9">
        <v>7</v>
      </c>
      <c r="N9" t="s">
        <v>32</v>
      </c>
      <c r="O9">
        <v>2024</v>
      </c>
      <c r="P9" t="s">
        <v>20</v>
      </c>
      <c r="R9" s="4" t="s">
        <v>41</v>
      </c>
      <c r="S9" s="9">
        <f>KURT(Table2[Gross Sales])</f>
        <v>-1.2076173108285784</v>
      </c>
      <c r="T9" s="4" t="s">
        <v>60</v>
      </c>
      <c r="W9" s="4" t="s">
        <v>41</v>
      </c>
      <c r="X9" s="9">
        <v>-1.2076173108285784</v>
      </c>
    </row>
    <row r="10" spans="1:24" x14ac:dyDescent="0.2">
      <c r="A10" t="s">
        <v>27</v>
      </c>
      <c r="B10" t="s">
        <v>28</v>
      </c>
      <c r="C10" t="s">
        <v>18</v>
      </c>
      <c r="D10">
        <v>110</v>
      </c>
      <c r="E10">
        <v>566.79999999999995</v>
      </c>
      <c r="F10">
        <v>1199</v>
      </c>
      <c r="G10">
        <v>131890</v>
      </c>
      <c r="H10">
        <v>0</v>
      </c>
      <c r="I10">
        <v>131890</v>
      </c>
      <c r="J10">
        <v>62348</v>
      </c>
      <c r="K10">
        <v>69542</v>
      </c>
      <c r="L10">
        <v>45627</v>
      </c>
      <c r="M10">
        <v>12</v>
      </c>
      <c r="N10" t="s">
        <v>24</v>
      </c>
      <c r="O10">
        <v>2024</v>
      </c>
      <c r="P10" t="s">
        <v>20</v>
      </c>
      <c r="R10" s="4" t="s">
        <v>42</v>
      </c>
      <c r="S10" s="9">
        <f>SKEW(Table2[Gross Sales])</f>
        <v>4.0568361200922644E-2</v>
      </c>
      <c r="T10" s="4" t="s">
        <v>61</v>
      </c>
      <c r="W10" s="4" t="s">
        <v>42</v>
      </c>
      <c r="X10" s="9">
        <v>4.0568361200922644E-2</v>
      </c>
    </row>
    <row r="11" spans="1:24" x14ac:dyDescent="0.2">
      <c r="A11" t="s">
        <v>27</v>
      </c>
      <c r="B11" t="s">
        <v>28</v>
      </c>
      <c r="C11" t="s">
        <v>18</v>
      </c>
      <c r="D11">
        <v>802</v>
      </c>
      <c r="E11">
        <v>625.77</v>
      </c>
      <c r="F11">
        <v>1199</v>
      </c>
      <c r="G11">
        <v>961598</v>
      </c>
      <c r="H11">
        <v>0</v>
      </c>
      <c r="I11">
        <v>961598</v>
      </c>
      <c r="J11">
        <v>501867.54</v>
      </c>
      <c r="K11">
        <v>459730.46</v>
      </c>
      <c r="L11">
        <v>45644</v>
      </c>
      <c r="M11">
        <v>12</v>
      </c>
      <c r="N11" t="s">
        <v>24</v>
      </c>
      <c r="O11">
        <v>2024</v>
      </c>
      <c r="P11" t="s">
        <v>20</v>
      </c>
      <c r="R11" s="4" t="s">
        <v>43</v>
      </c>
      <c r="S11" s="10">
        <f>MAX(Table2[Gross Sales]) - MIN(Table2[Gross Sales])</f>
        <v>1163030</v>
      </c>
      <c r="T11" s="4" t="s">
        <v>62</v>
      </c>
      <c r="W11" s="4" t="s">
        <v>43</v>
      </c>
      <c r="X11" s="10">
        <v>1163030</v>
      </c>
    </row>
    <row r="12" spans="1:24" x14ac:dyDescent="0.2">
      <c r="A12" t="s">
        <v>27</v>
      </c>
      <c r="B12" t="s">
        <v>28</v>
      </c>
      <c r="C12" t="s">
        <v>21</v>
      </c>
      <c r="D12">
        <v>615</v>
      </c>
      <c r="E12">
        <v>600.14</v>
      </c>
      <c r="F12">
        <v>1199</v>
      </c>
      <c r="G12">
        <v>737385</v>
      </c>
      <c r="H12">
        <v>147477</v>
      </c>
      <c r="I12">
        <v>589908</v>
      </c>
      <c r="J12">
        <v>369086.1</v>
      </c>
      <c r="K12">
        <v>220821.9</v>
      </c>
      <c r="L12">
        <v>45511</v>
      </c>
      <c r="M12">
        <v>12</v>
      </c>
      <c r="N12" t="s">
        <v>22</v>
      </c>
      <c r="O12">
        <v>2024</v>
      </c>
      <c r="P12" t="s">
        <v>20</v>
      </c>
      <c r="R12" s="4" t="s">
        <v>44</v>
      </c>
      <c r="S12" s="10">
        <f>MIN(Table2[Gross Sales])</f>
        <v>11990</v>
      </c>
      <c r="T12" s="4" t="s">
        <v>63</v>
      </c>
      <c r="W12" s="4" t="s">
        <v>44</v>
      </c>
      <c r="X12" s="10">
        <v>11990</v>
      </c>
    </row>
    <row r="13" spans="1:24" x14ac:dyDescent="0.2">
      <c r="A13" t="s">
        <v>27</v>
      </c>
      <c r="B13" t="s">
        <v>28</v>
      </c>
      <c r="C13" t="s">
        <v>16</v>
      </c>
      <c r="D13">
        <v>511</v>
      </c>
      <c r="E13">
        <v>536.59</v>
      </c>
      <c r="F13">
        <v>1199</v>
      </c>
      <c r="G13">
        <v>612689</v>
      </c>
      <c r="H13">
        <v>61268.9</v>
      </c>
      <c r="I13">
        <v>551420.1</v>
      </c>
      <c r="J13">
        <v>274197.49</v>
      </c>
      <c r="K13">
        <v>277222.61</v>
      </c>
      <c r="L13">
        <v>45517</v>
      </c>
      <c r="M13">
        <v>12</v>
      </c>
      <c r="N13" t="s">
        <v>22</v>
      </c>
      <c r="O13">
        <v>2024</v>
      </c>
      <c r="P13" t="s">
        <v>20</v>
      </c>
      <c r="R13" s="4" t="s">
        <v>45</v>
      </c>
      <c r="S13" s="10">
        <f>MAX(Table2[Gross Sales])</f>
        <v>1175020</v>
      </c>
      <c r="T13" s="4" t="s">
        <v>64</v>
      </c>
      <c r="W13" s="4" t="s">
        <v>45</v>
      </c>
      <c r="X13" s="10">
        <v>1175020</v>
      </c>
    </row>
    <row r="14" spans="1:24" x14ac:dyDescent="0.2">
      <c r="A14" t="s">
        <v>27</v>
      </c>
      <c r="B14" t="s">
        <v>28</v>
      </c>
      <c r="C14" t="s">
        <v>21</v>
      </c>
      <c r="D14">
        <v>505</v>
      </c>
      <c r="E14">
        <v>679.91</v>
      </c>
      <c r="F14">
        <v>1199</v>
      </c>
      <c r="G14">
        <v>605495</v>
      </c>
      <c r="H14">
        <v>121099</v>
      </c>
      <c r="I14">
        <v>484396</v>
      </c>
      <c r="J14">
        <v>343354.55</v>
      </c>
      <c r="K14">
        <v>141041.45000000001</v>
      </c>
      <c r="L14">
        <v>45366</v>
      </c>
      <c r="M14">
        <v>12</v>
      </c>
      <c r="N14" t="s">
        <v>26</v>
      </c>
      <c r="O14">
        <v>2024</v>
      </c>
      <c r="P14" t="s">
        <v>20</v>
      </c>
      <c r="R14" s="4" t="s">
        <v>46</v>
      </c>
      <c r="S14" s="10">
        <f>SUM(Table2[Gross Sales])</f>
        <v>50170956</v>
      </c>
      <c r="T14" s="4" t="s">
        <v>65</v>
      </c>
      <c r="W14" s="4" t="s">
        <v>46</v>
      </c>
      <c r="X14" s="10">
        <v>50170956</v>
      </c>
    </row>
    <row r="15" spans="1:24" x14ac:dyDescent="0.2">
      <c r="A15" t="s">
        <v>27</v>
      </c>
      <c r="B15" t="s">
        <v>28</v>
      </c>
      <c r="C15" t="s">
        <v>25</v>
      </c>
      <c r="D15">
        <v>667</v>
      </c>
      <c r="E15">
        <v>556.52</v>
      </c>
      <c r="F15">
        <v>1199</v>
      </c>
      <c r="G15">
        <v>799733</v>
      </c>
      <c r="H15">
        <v>39986.65</v>
      </c>
      <c r="I15">
        <v>759746.35</v>
      </c>
      <c r="J15">
        <v>371198.84</v>
      </c>
      <c r="K15">
        <v>388547.51</v>
      </c>
      <c r="L15">
        <v>45333</v>
      </c>
      <c r="M15">
        <v>12</v>
      </c>
      <c r="N15" t="s">
        <v>31</v>
      </c>
      <c r="O15">
        <v>2024</v>
      </c>
      <c r="P15" t="s">
        <v>20</v>
      </c>
      <c r="R15" s="4" t="s">
        <v>47</v>
      </c>
      <c r="S15" s="9">
        <f>COUNT(Table2[Gross Sales])</f>
        <v>89</v>
      </c>
      <c r="T15" s="4" t="s">
        <v>66</v>
      </c>
      <c r="W15" s="4" t="s">
        <v>47</v>
      </c>
      <c r="X15" s="9">
        <v>89</v>
      </c>
    </row>
    <row r="16" spans="1:24" x14ac:dyDescent="0.2">
      <c r="A16" t="s">
        <v>27</v>
      </c>
      <c r="B16" t="s">
        <v>28</v>
      </c>
      <c r="C16" t="s">
        <v>16</v>
      </c>
      <c r="D16">
        <v>864</v>
      </c>
      <c r="E16">
        <v>694.75</v>
      </c>
      <c r="F16">
        <v>1199</v>
      </c>
      <c r="G16">
        <v>1035936</v>
      </c>
      <c r="H16">
        <v>103593.60000000001</v>
      </c>
      <c r="I16">
        <v>932342.4</v>
      </c>
      <c r="J16">
        <v>600264</v>
      </c>
      <c r="K16">
        <v>332078.40000000002</v>
      </c>
      <c r="L16">
        <v>45572</v>
      </c>
      <c r="M16">
        <v>12</v>
      </c>
      <c r="N16" t="s">
        <v>17</v>
      </c>
      <c r="O16">
        <v>2024</v>
      </c>
      <c r="P16" t="s">
        <v>20</v>
      </c>
      <c r="R16" s="4" t="s">
        <v>48</v>
      </c>
      <c r="S16" s="10">
        <f>LARGE(Table2[Gross Sales],1)</f>
        <v>1175020</v>
      </c>
      <c r="T16" s="4" t="s">
        <v>67</v>
      </c>
      <c r="W16" s="4" t="s">
        <v>48</v>
      </c>
      <c r="X16" s="10">
        <v>1175020</v>
      </c>
    </row>
    <row r="17" spans="1:24" x14ac:dyDescent="0.2">
      <c r="A17" t="s">
        <v>27</v>
      </c>
      <c r="B17" t="s">
        <v>28</v>
      </c>
      <c r="C17" t="s">
        <v>16</v>
      </c>
      <c r="D17">
        <v>272</v>
      </c>
      <c r="E17">
        <v>692.32</v>
      </c>
      <c r="F17">
        <v>1199</v>
      </c>
      <c r="G17">
        <v>326128</v>
      </c>
      <c r="H17">
        <v>32612.799999999999</v>
      </c>
      <c r="I17">
        <v>293515.2</v>
      </c>
      <c r="J17">
        <v>188311.04000000001</v>
      </c>
      <c r="K17">
        <v>105204.16</v>
      </c>
      <c r="L17">
        <v>45437</v>
      </c>
      <c r="M17">
        <v>12</v>
      </c>
      <c r="N17" t="s">
        <v>34</v>
      </c>
      <c r="O17">
        <v>2024</v>
      </c>
      <c r="P17" t="s">
        <v>20</v>
      </c>
      <c r="R17" s="4" t="s">
        <v>49</v>
      </c>
      <c r="S17" s="10">
        <f>SMALL(Table2[Gross Sales],1)</f>
        <v>11990</v>
      </c>
      <c r="T17" s="4" t="s">
        <v>68</v>
      </c>
      <c r="W17" s="4" t="s">
        <v>49</v>
      </c>
      <c r="X17" s="10">
        <v>11990</v>
      </c>
    </row>
    <row r="18" spans="1:24" ht="17" thickBot="1" x14ac:dyDescent="0.25">
      <c r="A18" t="s">
        <v>27</v>
      </c>
      <c r="B18" t="s">
        <v>28</v>
      </c>
      <c r="C18" t="s">
        <v>18</v>
      </c>
      <c r="D18">
        <v>158</v>
      </c>
      <c r="E18">
        <v>481.81</v>
      </c>
      <c r="F18">
        <v>1199</v>
      </c>
      <c r="G18">
        <v>189442</v>
      </c>
      <c r="H18">
        <v>0</v>
      </c>
      <c r="I18">
        <v>189442</v>
      </c>
      <c r="J18">
        <v>76125.98</v>
      </c>
      <c r="K18">
        <v>113316.02</v>
      </c>
      <c r="L18">
        <v>45546</v>
      </c>
      <c r="M18">
        <v>12</v>
      </c>
      <c r="N18" t="s">
        <v>33</v>
      </c>
      <c r="O18">
        <v>2024</v>
      </c>
      <c r="P18" t="s">
        <v>20</v>
      </c>
      <c r="R18" s="11" t="s">
        <v>50</v>
      </c>
      <c r="S18" s="5">
        <f>CONFIDENCE(0.05,S7,S15)</f>
        <v>68755.234777617414</v>
      </c>
      <c r="T18" s="5" t="s">
        <v>69</v>
      </c>
      <c r="W18" s="11" t="s">
        <v>50</v>
      </c>
      <c r="X18" s="5">
        <v>69713.822450523978</v>
      </c>
    </row>
    <row r="19" spans="1:24" x14ac:dyDescent="0.2">
      <c r="A19" t="s">
        <v>27</v>
      </c>
      <c r="B19" t="s">
        <v>28</v>
      </c>
      <c r="C19" t="s">
        <v>16</v>
      </c>
      <c r="D19">
        <v>447</v>
      </c>
      <c r="E19">
        <v>518.16</v>
      </c>
      <c r="F19">
        <v>1199</v>
      </c>
      <c r="G19">
        <v>535953</v>
      </c>
      <c r="H19">
        <v>53595.3</v>
      </c>
      <c r="I19">
        <v>482357.7</v>
      </c>
      <c r="J19">
        <v>231617.52</v>
      </c>
      <c r="K19">
        <v>250740.18</v>
      </c>
      <c r="L19">
        <v>45627</v>
      </c>
      <c r="M19">
        <v>12</v>
      </c>
      <c r="N19" t="s">
        <v>24</v>
      </c>
      <c r="O19">
        <v>2024</v>
      </c>
      <c r="P19" t="s">
        <v>20</v>
      </c>
    </row>
    <row r="20" spans="1:24" x14ac:dyDescent="0.2">
      <c r="A20" t="s">
        <v>27</v>
      </c>
      <c r="B20" t="s">
        <v>28</v>
      </c>
      <c r="C20" t="s">
        <v>16</v>
      </c>
      <c r="D20">
        <v>261</v>
      </c>
      <c r="E20">
        <v>533.38</v>
      </c>
      <c r="F20">
        <v>1199</v>
      </c>
      <c r="G20">
        <v>312939</v>
      </c>
      <c r="H20">
        <v>31293.9</v>
      </c>
      <c r="I20">
        <v>281645.09999999998</v>
      </c>
      <c r="J20">
        <v>139212.18</v>
      </c>
      <c r="K20">
        <v>142432.92000000001</v>
      </c>
      <c r="L20">
        <v>45645</v>
      </c>
      <c r="M20">
        <v>12</v>
      </c>
      <c r="N20" t="s">
        <v>24</v>
      </c>
      <c r="O20">
        <v>2024</v>
      </c>
      <c r="P20" t="s">
        <v>20</v>
      </c>
    </row>
    <row r="21" spans="1:24" x14ac:dyDescent="0.2">
      <c r="A21" t="s">
        <v>27</v>
      </c>
      <c r="B21" t="s">
        <v>28</v>
      </c>
      <c r="C21" t="s">
        <v>16</v>
      </c>
      <c r="D21">
        <v>244</v>
      </c>
      <c r="E21">
        <v>650.38</v>
      </c>
      <c r="F21">
        <v>1199</v>
      </c>
      <c r="G21">
        <v>292556</v>
      </c>
      <c r="H21">
        <v>29255.599999999999</v>
      </c>
      <c r="I21">
        <v>263300.40000000002</v>
      </c>
      <c r="J21">
        <v>158692.72</v>
      </c>
      <c r="K21">
        <v>104607.67999999999</v>
      </c>
      <c r="L21">
        <v>45525</v>
      </c>
      <c r="M21">
        <v>12</v>
      </c>
      <c r="N21" t="s">
        <v>22</v>
      </c>
      <c r="O21">
        <v>2024</v>
      </c>
      <c r="P21" t="s">
        <v>20</v>
      </c>
    </row>
    <row r="22" spans="1:24" x14ac:dyDescent="0.2">
      <c r="A22" t="s">
        <v>27</v>
      </c>
      <c r="B22" t="s">
        <v>28</v>
      </c>
      <c r="C22" t="s">
        <v>16</v>
      </c>
      <c r="D22">
        <v>824</v>
      </c>
      <c r="E22">
        <v>543.20000000000005</v>
      </c>
      <c r="F22">
        <v>1199</v>
      </c>
      <c r="G22">
        <v>987976</v>
      </c>
      <c r="H22">
        <v>98797.6</v>
      </c>
      <c r="I22">
        <v>889178.4</v>
      </c>
      <c r="J22">
        <v>447596.79999999999</v>
      </c>
      <c r="K22">
        <v>441581.6</v>
      </c>
      <c r="L22">
        <v>45461</v>
      </c>
      <c r="M22">
        <v>12</v>
      </c>
      <c r="N22" t="s">
        <v>30</v>
      </c>
      <c r="O22">
        <v>2024</v>
      </c>
      <c r="P22" t="s">
        <v>20</v>
      </c>
      <c r="U22" s="1"/>
      <c r="X22"/>
    </row>
    <row r="23" spans="1:24" x14ac:dyDescent="0.2">
      <c r="A23" t="s">
        <v>27</v>
      </c>
      <c r="B23" t="s">
        <v>28</v>
      </c>
      <c r="C23" t="s">
        <v>21</v>
      </c>
      <c r="D23">
        <v>623</v>
      </c>
      <c r="E23">
        <v>698.98</v>
      </c>
      <c r="F23">
        <v>1199</v>
      </c>
      <c r="G23">
        <v>746977</v>
      </c>
      <c r="H23">
        <v>149395.4</v>
      </c>
      <c r="I23">
        <v>597581.6</v>
      </c>
      <c r="J23">
        <v>435464.54</v>
      </c>
      <c r="K23">
        <v>162117.06</v>
      </c>
      <c r="L23">
        <v>45590</v>
      </c>
      <c r="M23">
        <v>12</v>
      </c>
      <c r="N23" t="s">
        <v>17</v>
      </c>
      <c r="O23">
        <v>2024</v>
      </c>
      <c r="P23" t="s">
        <v>20</v>
      </c>
      <c r="U23" s="1"/>
      <c r="X23"/>
    </row>
    <row r="24" spans="1:24" x14ac:dyDescent="0.2">
      <c r="A24" t="s">
        <v>27</v>
      </c>
      <c r="B24" t="s">
        <v>28</v>
      </c>
      <c r="C24" t="s">
        <v>18</v>
      </c>
      <c r="D24">
        <v>550</v>
      </c>
      <c r="E24">
        <v>710.68</v>
      </c>
      <c r="F24">
        <v>1199</v>
      </c>
      <c r="G24">
        <v>659450</v>
      </c>
      <c r="H24">
        <v>0</v>
      </c>
      <c r="I24">
        <v>659450</v>
      </c>
      <c r="J24">
        <v>390874</v>
      </c>
      <c r="K24">
        <v>268576</v>
      </c>
      <c r="L24">
        <v>45318</v>
      </c>
      <c r="M24">
        <v>12</v>
      </c>
      <c r="N24" t="s">
        <v>19</v>
      </c>
      <c r="O24">
        <v>2024</v>
      </c>
      <c r="P24" t="s">
        <v>20</v>
      </c>
      <c r="U24" s="1"/>
      <c r="X24"/>
    </row>
    <row r="25" spans="1:24" x14ac:dyDescent="0.2">
      <c r="A25" t="s">
        <v>27</v>
      </c>
      <c r="B25" t="s">
        <v>28</v>
      </c>
      <c r="C25" t="s">
        <v>16</v>
      </c>
      <c r="D25">
        <v>867</v>
      </c>
      <c r="E25">
        <v>520.24</v>
      </c>
      <c r="F25">
        <v>1199</v>
      </c>
      <c r="G25">
        <v>1039533</v>
      </c>
      <c r="H25">
        <v>103953.3</v>
      </c>
      <c r="I25">
        <v>935579.7</v>
      </c>
      <c r="J25">
        <v>451048.08</v>
      </c>
      <c r="K25">
        <v>484531.62</v>
      </c>
      <c r="L25">
        <v>45415</v>
      </c>
      <c r="M25">
        <v>12</v>
      </c>
      <c r="N25" t="s">
        <v>34</v>
      </c>
      <c r="O25">
        <v>2024</v>
      </c>
      <c r="P25" t="s">
        <v>20</v>
      </c>
      <c r="U25" s="1"/>
      <c r="X25"/>
    </row>
    <row r="26" spans="1:24" x14ac:dyDescent="0.2">
      <c r="A26" t="s">
        <v>27</v>
      </c>
      <c r="B26" t="s">
        <v>28</v>
      </c>
      <c r="C26" t="s">
        <v>16</v>
      </c>
      <c r="D26">
        <v>239</v>
      </c>
      <c r="E26">
        <v>613.12</v>
      </c>
      <c r="F26">
        <v>1199</v>
      </c>
      <c r="G26">
        <v>286561</v>
      </c>
      <c r="H26">
        <v>28656.1</v>
      </c>
      <c r="I26">
        <v>257904.9</v>
      </c>
      <c r="J26">
        <v>146535.67999999999</v>
      </c>
      <c r="K26">
        <v>111369.22</v>
      </c>
      <c r="L26">
        <v>45596</v>
      </c>
      <c r="M26">
        <v>12</v>
      </c>
      <c r="N26" t="s">
        <v>17</v>
      </c>
      <c r="O26">
        <v>2024</v>
      </c>
      <c r="P26" t="s">
        <v>20</v>
      </c>
      <c r="U26" s="1"/>
      <c r="X26"/>
    </row>
    <row r="27" spans="1:24" x14ac:dyDescent="0.2">
      <c r="A27" t="s">
        <v>27</v>
      </c>
      <c r="B27" t="s">
        <v>28</v>
      </c>
      <c r="C27" t="s">
        <v>16</v>
      </c>
      <c r="D27">
        <v>842</v>
      </c>
      <c r="E27">
        <v>704.09</v>
      </c>
      <c r="F27">
        <v>1199</v>
      </c>
      <c r="G27">
        <v>1009558</v>
      </c>
      <c r="H27">
        <v>100955.8</v>
      </c>
      <c r="I27">
        <v>908602.2</v>
      </c>
      <c r="J27">
        <v>592843.78</v>
      </c>
      <c r="K27">
        <v>315758.42</v>
      </c>
      <c r="L27">
        <v>45367</v>
      </c>
      <c r="M27">
        <v>12</v>
      </c>
      <c r="N27" t="s">
        <v>26</v>
      </c>
      <c r="O27">
        <v>2024</v>
      </c>
      <c r="P27" t="s">
        <v>20</v>
      </c>
      <c r="U27" s="1"/>
      <c r="X27"/>
    </row>
    <row r="28" spans="1:24" x14ac:dyDescent="0.2">
      <c r="A28" t="s">
        <v>27</v>
      </c>
      <c r="B28" t="s">
        <v>28</v>
      </c>
      <c r="C28" t="s">
        <v>16</v>
      </c>
      <c r="D28">
        <v>340</v>
      </c>
      <c r="E28">
        <v>609.24</v>
      </c>
      <c r="F28">
        <v>1199</v>
      </c>
      <c r="G28">
        <v>407660</v>
      </c>
      <c r="H28">
        <v>40766</v>
      </c>
      <c r="I28">
        <v>366894</v>
      </c>
      <c r="J28">
        <v>207141.6</v>
      </c>
      <c r="K28">
        <v>159752.4</v>
      </c>
      <c r="L28">
        <v>45376</v>
      </c>
      <c r="M28">
        <v>12</v>
      </c>
      <c r="N28" t="s">
        <v>26</v>
      </c>
      <c r="O28">
        <v>2024</v>
      </c>
      <c r="P28" t="s">
        <v>20</v>
      </c>
    </row>
    <row r="29" spans="1:24" x14ac:dyDescent="0.2">
      <c r="A29" t="s">
        <v>27</v>
      </c>
      <c r="B29" t="s">
        <v>28</v>
      </c>
      <c r="C29" t="s">
        <v>18</v>
      </c>
      <c r="D29">
        <v>68</v>
      </c>
      <c r="E29">
        <v>498.41</v>
      </c>
      <c r="F29">
        <v>1199</v>
      </c>
      <c r="G29">
        <v>81532</v>
      </c>
      <c r="H29">
        <v>0</v>
      </c>
      <c r="I29">
        <v>81532</v>
      </c>
      <c r="J29">
        <v>33891.879999999997</v>
      </c>
      <c r="K29">
        <v>47640.12</v>
      </c>
      <c r="L29">
        <v>45353</v>
      </c>
      <c r="M29">
        <v>12</v>
      </c>
      <c r="N29" t="s">
        <v>26</v>
      </c>
      <c r="O29">
        <v>2024</v>
      </c>
      <c r="P29" t="s">
        <v>20</v>
      </c>
    </row>
    <row r="30" spans="1:24" x14ac:dyDescent="0.2">
      <c r="A30" t="s">
        <v>27</v>
      </c>
      <c r="B30" t="s">
        <v>28</v>
      </c>
      <c r="C30" t="s">
        <v>21</v>
      </c>
      <c r="D30">
        <v>214</v>
      </c>
      <c r="E30">
        <v>650.96</v>
      </c>
      <c r="F30">
        <v>1199</v>
      </c>
      <c r="G30">
        <v>256586</v>
      </c>
      <c r="H30">
        <v>51317.2</v>
      </c>
      <c r="I30">
        <v>205268.8</v>
      </c>
      <c r="J30">
        <v>139305.44</v>
      </c>
      <c r="K30">
        <v>65963.360000000001</v>
      </c>
      <c r="L30">
        <v>45625</v>
      </c>
      <c r="M30">
        <v>12</v>
      </c>
      <c r="N30" t="s">
        <v>23</v>
      </c>
      <c r="O30">
        <v>2024</v>
      </c>
      <c r="P30" t="s">
        <v>20</v>
      </c>
    </row>
    <row r="31" spans="1:24" x14ac:dyDescent="0.2">
      <c r="A31" t="s">
        <v>27</v>
      </c>
      <c r="B31" t="s">
        <v>28</v>
      </c>
      <c r="C31" t="s">
        <v>18</v>
      </c>
      <c r="D31">
        <v>809</v>
      </c>
      <c r="E31">
        <v>503.06</v>
      </c>
      <c r="F31">
        <v>1199</v>
      </c>
      <c r="G31">
        <v>969991</v>
      </c>
      <c r="H31">
        <v>0</v>
      </c>
      <c r="I31">
        <v>969991</v>
      </c>
      <c r="J31">
        <v>406975.54</v>
      </c>
      <c r="K31">
        <v>563015.46</v>
      </c>
      <c r="L31">
        <v>45473</v>
      </c>
      <c r="M31">
        <v>12</v>
      </c>
      <c r="N31" t="s">
        <v>30</v>
      </c>
      <c r="O31">
        <v>2024</v>
      </c>
      <c r="P31" t="s">
        <v>20</v>
      </c>
    </row>
    <row r="32" spans="1:24" x14ac:dyDescent="0.2">
      <c r="A32" t="s">
        <v>27</v>
      </c>
      <c r="B32" t="s">
        <v>28</v>
      </c>
      <c r="C32" t="s">
        <v>16</v>
      </c>
      <c r="D32">
        <v>310</v>
      </c>
      <c r="E32">
        <v>496.52</v>
      </c>
      <c r="F32">
        <v>1199</v>
      </c>
      <c r="G32">
        <v>371690</v>
      </c>
      <c r="H32">
        <v>37169</v>
      </c>
      <c r="I32">
        <v>334521</v>
      </c>
      <c r="J32">
        <v>153921.20000000001</v>
      </c>
      <c r="K32">
        <v>180599.8</v>
      </c>
      <c r="L32">
        <v>45518</v>
      </c>
      <c r="M32">
        <v>12</v>
      </c>
      <c r="N32" t="s">
        <v>22</v>
      </c>
      <c r="O32">
        <v>2024</v>
      </c>
      <c r="P32" t="s">
        <v>20</v>
      </c>
    </row>
    <row r="33" spans="1:16" x14ac:dyDescent="0.2">
      <c r="A33" t="s">
        <v>27</v>
      </c>
      <c r="B33" t="s">
        <v>28</v>
      </c>
      <c r="C33" t="s">
        <v>25</v>
      </c>
      <c r="D33">
        <v>702</v>
      </c>
      <c r="E33">
        <v>705.07</v>
      </c>
      <c r="F33">
        <v>1199</v>
      </c>
      <c r="G33">
        <v>841698</v>
      </c>
      <c r="H33">
        <v>42084.9</v>
      </c>
      <c r="I33">
        <v>799613.1</v>
      </c>
      <c r="J33">
        <v>494959.14</v>
      </c>
      <c r="K33">
        <v>304653.96000000002</v>
      </c>
      <c r="L33">
        <v>45444</v>
      </c>
      <c r="M33">
        <v>12</v>
      </c>
      <c r="N33" t="s">
        <v>30</v>
      </c>
      <c r="O33">
        <v>2024</v>
      </c>
      <c r="P33" t="s">
        <v>20</v>
      </c>
    </row>
    <row r="34" spans="1:16" x14ac:dyDescent="0.2">
      <c r="A34" t="s">
        <v>27</v>
      </c>
      <c r="B34" t="s">
        <v>28</v>
      </c>
      <c r="C34" t="s">
        <v>18</v>
      </c>
      <c r="D34">
        <v>77</v>
      </c>
      <c r="E34">
        <v>633.86</v>
      </c>
      <c r="F34">
        <v>1199</v>
      </c>
      <c r="G34">
        <v>92323</v>
      </c>
      <c r="H34">
        <v>0</v>
      </c>
      <c r="I34">
        <v>92323</v>
      </c>
      <c r="J34">
        <v>48807.22</v>
      </c>
      <c r="K34">
        <v>43515.78</v>
      </c>
      <c r="L34">
        <v>45346</v>
      </c>
      <c r="M34">
        <v>12</v>
      </c>
      <c r="N34" t="s">
        <v>31</v>
      </c>
      <c r="O34">
        <v>2024</v>
      </c>
      <c r="P34" t="s">
        <v>20</v>
      </c>
    </row>
    <row r="35" spans="1:16" x14ac:dyDescent="0.2">
      <c r="A35" t="s">
        <v>27</v>
      </c>
      <c r="B35" t="s">
        <v>28</v>
      </c>
      <c r="C35" t="s">
        <v>21</v>
      </c>
      <c r="D35">
        <v>980</v>
      </c>
      <c r="E35">
        <v>705.36</v>
      </c>
      <c r="F35">
        <v>1199</v>
      </c>
      <c r="G35">
        <v>1175020</v>
      </c>
      <c r="H35">
        <v>235004</v>
      </c>
      <c r="I35">
        <v>940016</v>
      </c>
      <c r="J35">
        <v>691252.8</v>
      </c>
      <c r="K35">
        <v>248763.2</v>
      </c>
      <c r="L35">
        <v>45645</v>
      </c>
      <c r="M35">
        <v>12</v>
      </c>
      <c r="N35" t="s">
        <v>24</v>
      </c>
      <c r="O35">
        <v>2024</v>
      </c>
      <c r="P35" t="s">
        <v>20</v>
      </c>
    </row>
    <row r="36" spans="1:16" x14ac:dyDescent="0.2">
      <c r="A36" t="s">
        <v>27</v>
      </c>
      <c r="B36" t="s">
        <v>28</v>
      </c>
      <c r="C36" t="s">
        <v>16</v>
      </c>
      <c r="D36">
        <v>14</v>
      </c>
      <c r="E36">
        <v>690.02</v>
      </c>
      <c r="F36">
        <v>1199</v>
      </c>
      <c r="G36">
        <v>16786</v>
      </c>
      <c r="H36">
        <v>1678.6</v>
      </c>
      <c r="I36">
        <v>15107.4</v>
      </c>
      <c r="J36">
        <v>9660.2800000000007</v>
      </c>
      <c r="K36">
        <v>5447.12</v>
      </c>
      <c r="L36">
        <v>45354</v>
      </c>
      <c r="M36">
        <v>12</v>
      </c>
      <c r="N36" t="s">
        <v>26</v>
      </c>
      <c r="O36">
        <v>2024</v>
      </c>
      <c r="P36" t="s">
        <v>20</v>
      </c>
    </row>
    <row r="37" spans="1:16" x14ac:dyDescent="0.2">
      <c r="A37" t="s">
        <v>27</v>
      </c>
      <c r="B37" t="s">
        <v>28</v>
      </c>
      <c r="C37" t="s">
        <v>21</v>
      </c>
      <c r="D37">
        <v>24</v>
      </c>
      <c r="E37">
        <v>702.8</v>
      </c>
      <c r="F37">
        <v>1199</v>
      </c>
      <c r="G37">
        <v>28776</v>
      </c>
      <c r="H37">
        <v>5755.2</v>
      </c>
      <c r="I37">
        <v>23020.799999999999</v>
      </c>
      <c r="J37">
        <v>16867.2</v>
      </c>
      <c r="K37">
        <v>6153.6</v>
      </c>
      <c r="L37">
        <v>45449</v>
      </c>
      <c r="M37">
        <v>12</v>
      </c>
      <c r="N37" t="s">
        <v>30</v>
      </c>
      <c r="O37">
        <v>2024</v>
      </c>
      <c r="P37" t="s">
        <v>20</v>
      </c>
    </row>
    <row r="38" spans="1:16" x14ac:dyDescent="0.2">
      <c r="A38" t="s">
        <v>27</v>
      </c>
      <c r="B38" t="s">
        <v>28</v>
      </c>
      <c r="C38" t="s">
        <v>16</v>
      </c>
      <c r="D38">
        <v>567</v>
      </c>
      <c r="E38">
        <v>504.33</v>
      </c>
      <c r="F38">
        <v>1199</v>
      </c>
      <c r="G38">
        <v>679833</v>
      </c>
      <c r="H38">
        <v>67983.3</v>
      </c>
      <c r="I38">
        <v>611849.69999999995</v>
      </c>
      <c r="J38">
        <v>285955.11</v>
      </c>
      <c r="K38">
        <v>325894.59000000003</v>
      </c>
      <c r="L38">
        <v>45487</v>
      </c>
      <c r="M38">
        <v>12</v>
      </c>
      <c r="N38" t="s">
        <v>32</v>
      </c>
      <c r="O38">
        <v>2024</v>
      </c>
      <c r="P38" t="s">
        <v>20</v>
      </c>
    </row>
    <row r="39" spans="1:16" x14ac:dyDescent="0.2">
      <c r="A39" t="s">
        <v>27</v>
      </c>
      <c r="B39" t="s">
        <v>28</v>
      </c>
      <c r="C39" t="s">
        <v>16</v>
      </c>
      <c r="D39">
        <v>607</v>
      </c>
      <c r="E39">
        <v>694.35</v>
      </c>
      <c r="F39">
        <v>1199</v>
      </c>
      <c r="G39">
        <v>727793</v>
      </c>
      <c r="H39">
        <v>72779.3</v>
      </c>
      <c r="I39">
        <v>655013.69999999995</v>
      </c>
      <c r="J39">
        <v>421470.45</v>
      </c>
      <c r="K39">
        <v>233543.25</v>
      </c>
      <c r="L39">
        <v>45437</v>
      </c>
      <c r="M39">
        <v>12</v>
      </c>
      <c r="N39" t="s">
        <v>34</v>
      </c>
      <c r="O39">
        <v>2024</v>
      </c>
      <c r="P39" t="s">
        <v>20</v>
      </c>
    </row>
    <row r="40" spans="1:16" x14ac:dyDescent="0.2">
      <c r="A40" t="s">
        <v>27</v>
      </c>
      <c r="B40" t="s">
        <v>28</v>
      </c>
      <c r="C40" t="s">
        <v>18</v>
      </c>
      <c r="D40">
        <v>170</v>
      </c>
      <c r="E40">
        <v>598.16</v>
      </c>
      <c r="F40">
        <v>1199</v>
      </c>
      <c r="G40">
        <v>203830</v>
      </c>
      <c r="H40">
        <v>0</v>
      </c>
      <c r="I40">
        <v>203830</v>
      </c>
      <c r="J40">
        <v>101687.2</v>
      </c>
      <c r="K40">
        <v>102142.8</v>
      </c>
      <c r="L40">
        <v>45479</v>
      </c>
      <c r="M40">
        <v>12</v>
      </c>
      <c r="N40" t="s">
        <v>32</v>
      </c>
      <c r="O40">
        <v>2024</v>
      </c>
      <c r="P40" t="s">
        <v>20</v>
      </c>
    </row>
    <row r="41" spans="1:16" x14ac:dyDescent="0.2">
      <c r="A41" t="s">
        <v>27</v>
      </c>
      <c r="B41" t="s">
        <v>28</v>
      </c>
      <c r="C41" t="s">
        <v>21</v>
      </c>
      <c r="D41">
        <v>261</v>
      </c>
      <c r="E41">
        <v>648.96</v>
      </c>
      <c r="F41">
        <v>1199</v>
      </c>
      <c r="G41">
        <v>312939</v>
      </c>
      <c r="H41">
        <v>62587.8</v>
      </c>
      <c r="I41">
        <v>250351.2</v>
      </c>
      <c r="J41">
        <v>169378.56</v>
      </c>
      <c r="K41">
        <v>80972.639999999999</v>
      </c>
      <c r="L41">
        <v>45394</v>
      </c>
      <c r="M41">
        <v>12</v>
      </c>
      <c r="N41" t="s">
        <v>29</v>
      </c>
      <c r="O41">
        <v>2024</v>
      </c>
      <c r="P41" t="s">
        <v>20</v>
      </c>
    </row>
    <row r="42" spans="1:16" x14ac:dyDescent="0.2">
      <c r="A42" t="s">
        <v>27</v>
      </c>
      <c r="B42" t="s">
        <v>28</v>
      </c>
      <c r="C42" t="s">
        <v>16</v>
      </c>
      <c r="D42">
        <v>28</v>
      </c>
      <c r="E42">
        <v>665.96</v>
      </c>
      <c r="F42">
        <v>1199</v>
      </c>
      <c r="G42">
        <v>33572</v>
      </c>
      <c r="H42">
        <v>3357.2</v>
      </c>
      <c r="I42">
        <v>30214.799999999999</v>
      </c>
      <c r="J42">
        <v>18646.88</v>
      </c>
      <c r="K42">
        <v>11567.92</v>
      </c>
      <c r="L42">
        <v>45618</v>
      </c>
      <c r="M42">
        <v>12</v>
      </c>
      <c r="N42" t="s">
        <v>23</v>
      </c>
      <c r="O42">
        <v>2024</v>
      </c>
      <c r="P42" t="s">
        <v>20</v>
      </c>
    </row>
    <row r="43" spans="1:16" x14ac:dyDescent="0.2">
      <c r="A43" t="s">
        <v>27</v>
      </c>
      <c r="B43" t="s">
        <v>28</v>
      </c>
      <c r="C43" t="s">
        <v>18</v>
      </c>
      <c r="D43">
        <v>629</v>
      </c>
      <c r="E43">
        <v>508.09</v>
      </c>
      <c r="F43">
        <v>1199</v>
      </c>
      <c r="G43">
        <v>754171</v>
      </c>
      <c r="H43">
        <v>0</v>
      </c>
      <c r="I43">
        <v>754171</v>
      </c>
      <c r="J43">
        <v>319588.61</v>
      </c>
      <c r="K43">
        <v>434582.39</v>
      </c>
      <c r="L43">
        <v>45449</v>
      </c>
      <c r="M43">
        <v>12</v>
      </c>
      <c r="N43" t="s">
        <v>30</v>
      </c>
      <c r="O43">
        <v>2024</v>
      </c>
      <c r="P43" t="s">
        <v>20</v>
      </c>
    </row>
    <row r="44" spans="1:16" x14ac:dyDescent="0.2">
      <c r="A44" t="s">
        <v>27</v>
      </c>
      <c r="B44" t="s">
        <v>28</v>
      </c>
      <c r="C44" t="s">
        <v>21</v>
      </c>
      <c r="D44">
        <v>282</v>
      </c>
      <c r="E44">
        <v>569.49</v>
      </c>
      <c r="F44">
        <v>1199</v>
      </c>
      <c r="G44">
        <v>338118</v>
      </c>
      <c r="H44">
        <v>67623.600000000006</v>
      </c>
      <c r="I44">
        <v>270494.40000000002</v>
      </c>
      <c r="J44">
        <v>160596.18</v>
      </c>
      <c r="K44">
        <v>109898.22</v>
      </c>
      <c r="L44">
        <v>45497</v>
      </c>
      <c r="M44">
        <v>12</v>
      </c>
      <c r="N44" t="s">
        <v>32</v>
      </c>
      <c r="O44">
        <v>2024</v>
      </c>
      <c r="P44" t="s">
        <v>20</v>
      </c>
    </row>
    <row r="45" spans="1:16" x14ac:dyDescent="0.2">
      <c r="A45" t="s">
        <v>27</v>
      </c>
      <c r="B45" t="s">
        <v>28</v>
      </c>
      <c r="C45" t="s">
        <v>25</v>
      </c>
      <c r="D45">
        <v>150</v>
      </c>
      <c r="E45">
        <v>606.14</v>
      </c>
      <c r="F45">
        <v>1199</v>
      </c>
      <c r="G45">
        <v>179850</v>
      </c>
      <c r="H45">
        <v>8992.5</v>
      </c>
      <c r="I45">
        <v>170857.5</v>
      </c>
      <c r="J45">
        <v>90921</v>
      </c>
      <c r="K45">
        <v>79936.5</v>
      </c>
      <c r="L45">
        <v>45508</v>
      </c>
      <c r="M45">
        <v>12</v>
      </c>
      <c r="N45" t="s">
        <v>22</v>
      </c>
      <c r="O45">
        <v>2024</v>
      </c>
      <c r="P45" t="s">
        <v>20</v>
      </c>
    </row>
    <row r="46" spans="1:16" x14ac:dyDescent="0.2">
      <c r="A46" t="s">
        <v>27</v>
      </c>
      <c r="B46" t="s">
        <v>28</v>
      </c>
      <c r="C46" t="s">
        <v>16</v>
      </c>
      <c r="D46">
        <v>863</v>
      </c>
      <c r="E46">
        <v>693.09</v>
      </c>
      <c r="F46">
        <v>1199</v>
      </c>
      <c r="G46">
        <v>1034737</v>
      </c>
      <c r="H46">
        <v>103473.7</v>
      </c>
      <c r="I46">
        <v>931263.3</v>
      </c>
      <c r="J46">
        <v>598136.67000000004</v>
      </c>
      <c r="K46">
        <v>333126.63</v>
      </c>
      <c r="L46">
        <v>45399</v>
      </c>
      <c r="M46">
        <v>12</v>
      </c>
      <c r="N46" t="s">
        <v>29</v>
      </c>
      <c r="O46">
        <v>2024</v>
      </c>
      <c r="P46" t="s">
        <v>20</v>
      </c>
    </row>
    <row r="47" spans="1:16" x14ac:dyDescent="0.2">
      <c r="A47" t="s">
        <v>27</v>
      </c>
      <c r="B47" t="s">
        <v>28</v>
      </c>
      <c r="C47" t="s">
        <v>21</v>
      </c>
      <c r="D47">
        <v>799</v>
      </c>
      <c r="E47">
        <v>490.44</v>
      </c>
      <c r="F47">
        <v>1199</v>
      </c>
      <c r="G47">
        <v>958001</v>
      </c>
      <c r="H47">
        <v>191600.2</v>
      </c>
      <c r="I47">
        <v>766400.8</v>
      </c>
      <c r="J47">
        <v>391861.56</v>
      </c>
      <c r="K47">
        <v>374539.24</v>
      </c>
      <c r="L47">
        <v>45358</v>
      </c>
      <c r="M47">
        <v>12</v>
      </c>
      <c r="N47" t="s">
        <v>26</v>
      </c>
      <c r="O47">
        <v>2024</v>
      </c>
      <c r="P47" t="s">
        <v>20</v>
      </c>
    </row>
    <row r="48" spans="1:16" x14ac:dyDescent="0.2">
      <c r="A48" t="s">
        <v>27</v>
      </c>
      <c r="B48" t="s">
        <v>28</v>
      </c>
      <c r="C48" t="s">
        <v>21</v>
      </c>
      <c r="D48">
        <v>164</v>
      </c>
      <c r="E48">
        <v>569.88</v>
      </c>
      <c r="F48">
        <v>1199</v>
      </c>
      <c r="G48">
        <v>196636</v>
      </c>
      <c r="H48">
        <v>39327.199999999997</v>
      </c>
      <c r="I48">
        <v>157308.79999999999</v>
      </c>
      <c r="J48">
        <v>93460.32</v>
      </c>
      <c r="K48">
        <v>63848.480000000003</v>
      </c>
      <c r="L48">
        <v>45384</v>
      </c>
      <c r="M48">
        <v>12</v>
      </c>
      <c r="N48" t="s">
        <v>29</v>
      </c>
      <c r="O48">
        <v>2024</v>
      </c>
      <c r="P48" t="s">
        <v>20</v>
      </c>
    </row>
    <row r="49" spans="1:16" x14ac:dyDescent="0.2">
      <c r="A49" t="s">
        <v>27</v>
      </c>
      <c r="B49" t="s">
        <v>28</v>
      </c>
      <c r="C49" t="s">
        <v>16</v>
      </c>
      <c r="D49">
        <v>702</v>
      </c>
      <c r="E49">
        <v>511.74</v>
      </c>
      <c r="F49">
        <v>1199</v>
      </c>
      <c r="G49">
        <v>841698</v>
      </c>
      <c r="H49">
        <v>84169.8</v>
      </c>
      <c r="I49">
        <v>757528.2</v>
      </c>
      <c r="J49">
        <v>359241.48</v>
      </c>
      <c r="K49">
        <v>398286.72</v>
      </c>
      <c r="L49">
        <v>45532</v>
      </c>
      <c r="M49">
        <v>12</v>
      </c>
      <c r="N49" t="s">
        <v>22</v>
      </c>
      <c r="O49">
        <v>2024</v>
      </c>
      <c r="P49" t="s">
        <v>20</v>
      </c>
    </row>
    <row r="50" spans="1:16" x14ac:dyDescent="0.2">
      <c r="A50" t="s">
        <v>27</v>
      </c>
      <c r="B50" t="s">
        <v>28</v>
      </c>
      <c r="C50" t="s">
        <v>18</v>
      </c>
      <c r="D50">
        <v>123</v>
      </c>
      <c r="E50">
        <v>530.66999999999996</v>
      </c>
      <c r="F50">
        <v>1199</v>
      </c>
      <c r="G50">
        <v>147477</v>
      </c>
      <c r="H50">
        <v>0</v>
      </c>
      <c r="I50">
        <v>147477</v>
      </c>
      <c r="J50">
        <v>65272.41</v>
      </c>
      <c r="K50">
        <v>82204.59</v>
      </c>
      <c r="L50">
        <v>45368</v>
      </c>
      <c r="M50">
        <v>12</v>
      </c>
      <c r="N50" t="s">
        <v>26</v>
      </c>
      <c r="O50">
        <v>2024</v>
      </c>
      <c r="P50" t="s">
        <v>20</v>
      </c>
    </row>
    <row r="51" spans="1:16" x14ac:dyDescent="0.2">
      <c r="A51" t="s">
        <v>27</v>
      </c>
      <c r="B51" t="s">
        <v>28</v>
      </c>
      <c r="C51" t="s">
        <v>18</v>
      </c>
      <c r="D51">
        <v>597</v>
      </c>
      <c r="E51">
        <v>633.28</v>
      </c>
      <c r="F51">
        <v>1199</v>
      </c>
      <c r="G51">
        <v>715803</v>
      </c>
      <c r="H51">
        <v>0</v>
      </c>
      <c r="I51">
        <v>715803</v>
      </c>
      <c r="J51">
        <v>378068.16</v>
      </c>
      <c r="K51">
        <v>337734.84</v>
      </c>
      <c r="L51">
        <v>45296</v>
      </c>
      <c r="M51">
        <v>12</v>
      </c>
      <c r="N51" t="s">
        <v>19</v>
      </c>
      <c r="O51">
        <v>2024</v>
      </c>
      <c r="P51" t="s">
        <v>20</v>
      </c>
    </row>
    <row r="52" spans="1:16" x14ac:dyDescent="0.2">
      <c r="A52" t="s">
        <v>27</v>
      </c>
      <c r="B52" t="s">
        <v>28</v>
      </c>
      <c r="C52" t="s">
        <v>25</v>
      </c>
      <c r="D52">
        <v>163</v>
      </c>
      <c r="E52">
        <v>520.11</v>
      </c>
      <c r="F52">
        <v>1199</v>
      </c>
      <c r="G52">
        <v>195437</v>
      </c>
      <c r="H52">
        <v>9771.85</v>
      </c>
      <c r="I52">
        <v>185665.15</v>
      </c>
      <c r="J52">
        <v>84777.93</v>
      </c>
      <c r="K52">
        <v>100887.22</v>
      </c>
      <c r="L52">
        <v>45358</v>
      </c>
      <c r="M52">
        <v>12</v>
      </c>
      <c r="N52" t="s">
        <v>26</v>
      </c>
      <c r="O52">
        <v>2024</v>
      </c>
      <c r="P52" t="s">
        <v>20</v>
      </c>
    </row>
    <row r="53" spans="1:16" x14ac:dyDescent="0.2">
      <c r="A53" t="s">
        <v>27</v>
      </c>
      <c r="B53" t="s">
        <v>28</v>
      </c>
      <c r="C53" t="s">
        <v>18</v>
      </c>
      <c r="D53">
        <v>654</v>
      </c>
      <c r="E53">
        <v>522.04999999999995</v>
      </c>
      <c r="F53">
        <v>1199</v>
      </c>
      <c r="G53">
        <v>784146</v>
      </c>
      <c r="H53">
        <v>0</v>
      </c>
      <c r="I53">
        <v>784146</v>
      </c>
      <c r="J53">
        <v>341420.7</v>
      </c>
      <c r="K53">
        <v>442725.3</v>
      </c>
      <c r="L53">
        <v>45322</v>
      </c>
      <c r="M53">
        <v>12</v>
      </c>
      <c r="N53" t="s">
        <v>19</v>
      </c>
      <c r="O53">
        <v>2024</v>
      </c>
      <c r="P53" t="s">
        <v>20</v>
      </c>
    </row>
    <row r="54" spans="1:16" x14ac:dyDescent="0.2">
      <c r="A54" t="s">
        <v>27</v>
      </c>
      <c r="B54" t="s">
        <v>28</v>
      </c>
      <c r="C54" t="s">
        <v>16</v>
      </c>
      <c r="D54">
        <v>567</v>
      </c>
      <c r="E54">
        <v>523.85</v>
      </c>
      <c r="F54">
        <v>1199</v>
      </c>
      <c r="G54">
        <v>679833</v>
      </c>
      <c r="H54">
        <v>67983.3</v>
      </c>
      <c r="I54">
        <v>611849.69999999995</v>
      </c>
      <c r="J54">
        <v>297022.95</v>
      </c>
      <c r="K54">
        <v>314826.75</v>
      </c>
      <c r="L54">
        <v>45421</v>
      </c>
      <c r="M54">
        <v>12</v>
      </c>
      <c r="N54" t="s">
        <v>34</v>
      </c>
      <c r="O54">
        <v>2024</v>
      </c>
      <c r="P54" t="s">
        <v>20</v>
      </c>
    </row>
    <row r="55" spans="1:16" x14ac:dyDescent="0.2">
      <c r="A55" t="s">
        <v>27</v>
      </c>
      <c r="B55" t="s">
        <v>28</v>
      </c>
      <c r="C55" t="s">
        <v>18</v>
      </c>
      <c r="D55">
        <v>503</v>
      </c>
      <c r="E55">
        <v>568.44000000000005</v>
      </c>
      <c r="F55">
        <v>1199</v>
      </c>
      <c r="G55">
        <v>603097</v>
      </c>
      <c r="H55">
        <v>0</v>
      </c>
      <c r="I55">
        <v>603097</v>
      </c>
      <c r="J55">
        <v>285925.32</v>
      </c>
      <c r="K55">
        <v>317171.68</v>
      </c>
      <c r="L55">
        <v>45631</v>
      </c>
      <c r="M55">
        <v>12</v>
      </c>
      <c r="N55" t="s">
        <v>24</v>
      </c>
      <c r="O55">
        <v>2024</v>
      </c>
      <c r="P55" t="s">
        <v>20</v>
      </c>
    </row>
    <row r="56" spans="1:16" x14ac:dyDescent="0.2">
      <c r="A56" t="s">
        <v>27</v>
      </c>
      <c r="B56" t="s">
        <v>28</v>
      </c>
      <c r="C56" t="s">
        <v>21</v>
      </c>
      <c r="D56">
        <v>899</v>
      </c>
      <c r="E56">
        <v>590.52</v>
      </c>
      <c r="F56">
        <v>1199</v>
      </c>
      <c r="G56">
        <v>1077901</v>
      </c>
      <c r="H56">
        <v>215580.2</v>
      </c>
      <c r="I56">
        <v>862320.8</v>
      </c>
      <c r="J56">
        <v>530877.48</v>
      </c>
      <c r="K56">
        <v>331443.32</v>
      </c>
      <c r="L56">
        <v>45640</v>
      </c>
      <c r="M56">
        <v>12</v>
      </c>
      <c r="N56" t="s">
        <v>24</v>
      </c>
      <c r="O56">
        <v>2024</v>
      </c>
      <c r="P56" t="s">
        <v>20</v>
      </c>
    </row>
    <row r="57" spans="1:16" x14ac:dyDescent="0.2">
      <c r="A57" t="s">
        <v>27</v>
      </c>
      <c r="B57" t="s">
        <v>28</v>
      </c>
      <c r="C57" t="s">
        <v>25</v>
      </c>
      <c r="D57">
        <v>430</v>
      </c>
      <c r="E57">
        <v>488.4</v>
      </c>
      <c r="F57">
        <v>1199</v>
      </c>
      <c r="G57">
        <v>515570</v>
      </c>
      <c r="H57">
        <v>25778.5</v>
      </c>
      <c r="I57">
        <v>489791.5</v>
      </c>
      <c r="J57">
        <v>210012</v>
      </c>
      <c r="K57">
        <v>279779.5</v>
      </c>
      <c r="L57">
        <v>45456</v>
      </c>
      <c r="M57">
        <v>12</v>
      </c>
      <c r="N57" t="s">
        <v>30</v>
      </c>
      <c r="O57">
        <v>2024</v>
      </c>
      <c r="P57" t="s">
        <v>20</v>
      </c>
    </row>
    <row r="58" spans="1:16" x14ac:dyDescent="0.2">
      <c r="A58" t="s">
        <v>27</v>
      </c>
      <c r="B58" t="s">
        <v>28</v>
      </c>
      <c r="C58" t="s">
        <v>16</v>
      </c>
      <c r="D58">
        <v>545</v>
      </c>
      <c r="E58">
        <v>570.07000000000005</v>
      </c>
      <c r="F58">
        <v>1199</v>
      </c>
      <c r="G58">
        <v>653455</v>
      </c>
      <c r="H58">
        <v>65345.5</v>
      </c>
      <c r="I58">
        <v>588109.5</v>
      </c>
      <c r="J58">
        <v>310688.15000000002</v>
      </c>
      <c r="K58">
        <v>277421.34999999998</v>
      </c>
      <c r="L58">
        <v>45534</v>
      </c>
      <c r="M58">
        <v>12</v>
      </c>
      <c r="N58" t="s">
        <v>22</v>
      </c>
      <c r="O58">
        <v>2024</v>
      </c>
      <c r="P58" t="s">
        <v>20</v>
      </c>
    </row>
    <row r="59" spans="1:16" x14ac:dyDescent="0.2">
      <c r="A59" t="s">
        <v>27</v>
      </c>
      <c r="B59" t="s">
        <v>28</v>
      </c>
      <c r="C59" t="s">
        <v>21</v>
      </c>
      <c r="D59">
        <v>545</v>
      </c>
      <c r="E59">
        <v>484.41</v>
      </c>
      <c r="F59">
        <v>1199</v>
      </c>
      <c r="G59">
        <v>653455</v>
      </c>
      <c r="H59">
        <v>130691</v>
      </c>
      <c r="I59">
        <v>522764</v>
      </c>
      <c r="J59">
        <v>264003.45</v>
      </c>
      <c r="K59">
        <v>258760.55</v>
      </c>
      <c r="L59">
        <v>45611</v>
      </c>
      <c r="M59">
        <v>12</v>
      </c>
      <c r="N59" t="s">
        <v>23</v>
      </c>
      <c r="O59">
        <v>2024</v>
      </c>
      <c r="P59" t="s">
        <v>20</v>
      </c>
    </row>
    <row r="60" spans="1:16" x14ac:dyDescent="0.2">
      <c r="A60" t="s">
        <v>27</v>
      </c>
      <c r="B60" t="s">
        <v>28</v>
      </c>
      <c r="C60" t="s">
        <v>25</v>
      </c>
      <c r="D60">
        <v>442</v>
      </c>
      <c r="E60">
        <v>693.15</v>
      </c>
      <c r="F60">
        <v>1199</v>
      </c>
      <c r="G60">
        <v>529958</v>
      </c>
      <c r="H60">
        <v>26497.9</v>
      </c>
      <c r="I60">
        <v>503460.1</v>
      </c>
      <c r="J60">
        <v>306372.3</v>
      </c>
      <c r="K60">
        <v>197087.8</v>
      </c>
      <c r="L60">
        <v>45467</v>
      </c>
      <c r="M60">
        <v>12</v>
      </c>
      <c r="N60" t="s">
        <v>30</v>
      </c>
      <c r="O60">
        <v>2024</v>
      </c>
      <c r="P60" t="s">
        <v>20</v>
      </c>
    </row>
    <row r="61" spans="1:16" x14ac:dyDescent="0.2">
      <c r="A61" t="s">
        <v>27</v>
      </c>
      <c r="B61" t="s">
        <v>28</v>
      </c>
      <c r="C61" t="s">
        <v>21</v>
      </c>
      <c r="D61">
        <v>590</v>
      </c>
      <c r="E61">
        <v>620.32000000000005</v>
      </c>
      <c r="F61">
        <v>1199</v>
      </c>
      <c r="G61">
        <v>707410</v>
      </c>
      <c r="H61">
        <v>141482</v>
      </c>
      <c r="I61">
        <v>565928</v>
      </c>
      <c r="J61">
        <v>365988.8</v>
      </c>
      <c r="K61">
        <v>199939.20000000001</v>
      </c>
      <c r="L61">
        <v>45649</v>
      </c>
      <c r="M61">
        <v>12</v>
      </c>
      <c r="N61" t="s">
        <v>24</v>
      </c>
      <c r="O61">
        <v>2024</v>
      </c>
      <c r="P61" t="s">
        <v>20</v>
      </c>
    </row>
    <row r="62" spans="1:16" x14ac:dyDescent="0.2">
      <c r="A62" t="s">
        <v>27</v>
      </c>
      <c r="B62" t="s">
        <v>28</v>
      </c>
      <c r="C62" t="s">
        <v>18</v>
      </c>
      <c r="D62">
        <v>690</v>
      </c>
      <c r="E62">
        <v>566.66999999999996</v>
      </c>
      <c r="F62">
        <v>1199</v>
      </c>
      <c r="G62">
        <v>827310</v>
      </c>
      <c r="H62">
        <v>0</v>
      </c>
      <c r="I62">
        <v>827310</v>
      </c>
      <c r="J62">
        <v>391002.3</v>
      </c>
      <c r="K62">
        <v>436307.7</v>
      </c>
      <c r="L62">
        <v>45641</v>
      </c>
      <c r="M62">
        <v>12</v>
      </c>
      <c r="N62" t="s">
        <v>24</v>
      </c>
      <c r="O62">
        <v>2024</v>
      </c>
      <c r="P62" t="s">
        <v>20</v>
      </c>
    </row>
    <row r="63" spans="1:16" x14ac:dyDescent="0.2">
      <c r="A63" t="s">
        <v>27</v>
      </c>
      <c r="B63" t="s">
        <v>28</v>
      </c>
      <c r="C63" t="s">
        <v>18</v>
      </c>
      <c r="D63">
        <v>700</v>
      </c>
      <c r="E63">
        <v>506.47</v>
      </c>
      <c r="F63">
        <v>1199</v>
      </c>
      <c r="G63">
        <v>839300</v>
      </c>
      <c r="H63">
        <v>0</v>
      </c>
      <c r="I63">
        <v>839300</v>
      </c>
      <c r="J63">
        <v>354529</v>
      </c>
      <c r="K63">
        <v>484771</v>
      </c>
      <c r="L63">
        <v>45329</v>
      </c>
      <c r="M63">
        <v>12</v>
      </c>
      <c r="N63" t="s">
        <v>31</v>
      </c>
      <c r="O63">
        <v>2024</v>
      </c>
      <c r="P63" t="s">
        <v>20</v>
      </c>
    </row>
    <row r="64" spans="1:16" x14ac:dyDescent="0.2">
      <c r="A64" t="s">
        <v>27</v>
      </c>
      <c r="B64" t="s">
        <v>28</v>
      </c>
      <c r="C64" t="s">
        <v>21</v>
      </c>
      <c r="D64">
        <v>429</v>
      </c>
      <c r="E64">
        <v>702.46</v>
      </c>
      <c r="F64">
        <v>1199</v>
      </c>
      <c r="G64">
        <v>514371</v>
      </c>
      <c r="H64">
        <v>102874.2</v>
      </c>
      <c r="I64">
        <v>411496.8</v>
      </c>
      <c r="J64">
        <v>301355.34000000003</v>
      </c>
      <c r="K64">
        <v>110141.46</v>
      </c>
      <c r="L64">
        <v>45355</v>
      </c>
      <c r="M64">
        <v>12</v>
      </c>
      <c r="N64" t="s">
        <v>26</v>
      </c>
      <c r="O64">
        <v>2024</v>
      </c>
      <c r="P64" t="s">
        <v>20</v>
      </c>
    </row>
    <row r="65" spans="1:16" x14ac:dyDescent="0.2">
      <c r="A65" t="s">
        <v>27</v>
      </c>
      <c r="B65" t="s">
        <v>28</v>
      </c>
      <c r="C65" t="s">
        <v>21</v>
      </c>
      <c r="D65">
        <v>505</v>
      </c>
      <c r="E65">
        <v>560.32000000000005</v>
      </c>
      <c r="F65">
        <v>1199</v>
      </c>
      <c r="G65">
        <v>605495</v>
      </c>
      <c r="H65">
        <v>121099</v>
      </c>
      <c r="I65">
        <v>484396</v>
      </c>
      <c r="J65">
        <v>282961.59999999998</v>
      </c>
      <c r="K65">
        <v>201434.4</v>
      </c>
      <c r="L65">
        <v>45337</v>
      </c>
      <c r="M65">
        <v>12</v>
      </c>
      <c r="N65" t="s">
        <v>31</v>
      </c>
      <c r="O65">
        <v>2024</v>
      </c>
      <c r="P65" t="s">
        <v>20</v>
      </c>
    </row>
    <row r="66" spans="1:16" x14ac:dyDescent="0.2">
      <c r="A66" t="s">
        <v>27</v>
      </c>
      <c r="B66" t="s">
        <v>28</v>
      </c>
      <c r="C66" t="s">
        <v>18</v>
      </c>
      <c r="D66">
        <v>580</v>
      </c>
      <c r="E66">
        <v>711.01</v>
      </c>
      <c r="F66">
        <v>1199</v>
      </c>
      <c r="G66">
        <v>695420</v>
      </c>
      <c r="H66">
        <v>0</v>
      </c>
      <c r="I66">
        <v>695420</v>
      </c>
      <c r="J66">
        <v>412385.8</v>
      </c>
      <c r="K66">
        <v>283034.2</v>
      </c>
      <c r="L66">
        <v>45482</v>
      </c>
      <c r="M66">
        <v>12</v>
      </c>
      <c r="N66" t="s">
        <v>32</v>
      </c>
      <c r="O66">
        <v>2024</v>
      </c>
      <c r="P66" t="s">
        <v>20</v>
      </c>
    </row>
    <row r="67" spans="1:16" x14ac:dyDescent="0.2">
      <c r="A67" t="s">
        <v>27</v>
      </c>
      <c r="B67" t="s">
        <v>28</v>
      </c>
      <c r="C67" t="s">
        <v>25</v>
      </c>
      <c r="D67">
        <v>776</v>
      </c>
      <c r="E67">
        <v>617.36</v>
      </c>
      <c r="F67">
        <v>1199</v>
      </c>
      <c r="G67">
        <v>930424</v>
      </c>
      <c r="H67">
        <v>46521.2</v>
      </c>
      <c r="I67">
        <v>883902.8</v>
      </c>
      <c r="J67">
        <v>479071.36</v>
      </c>
      <c r="K67">
        <v>404831.44</v>
      </c>
      <c r="L67">
        <v>45479</v>
      </c>
      <c r="M67">
        <v>12</v>
      </c>
      <c r="N67" t="s">
        <v>32</v>
      </c>
      <c r="O67">
        <v>2024</v>
      </c>
      <c r="P67" t="s">
        <v>20</v>
      </c>
    </row>
    <row r="68" spans="1:16" x14ac:dyDescent="0.2">
      <c r="A68" t="s">
        <v>27</v>
      </c>
      <c r="B68" t="s">
        <v>28</v>
      </c>
      <c r="C68" t="s">
        <v>18</v>
      </c>
      <c r="D68">
        <v>572</v>
      </c>
      <c r="E68">
        <v>609.94000000000005</v>
      </c>
      <c r="F68">
        <v>1199</v>
      </c>
      <c r="G68">
        <v>685828</v>
      </c>
      <c r="H68">
        <v>0</v>
      </c>
      <c r="I68">
        <v>685828</v>
      </c>
      <c r="J68">
        <v>348885.68</v>
      </c>
      <c r="K68">
        <v>336942.32</v>
      </c>
      <c r="L68">
        <v>45435</v>
      </c>
      <c r="M68">
        <v>12</v>
      </c>
      <c r="N68" t="s">
        <v>34</v>
      </c>
      <c r="O68">
        <v>2024</v>
      </c>
      <c r="P68" t="s">
        <v>20</v>
      </c>
    </row>
    <row r="69" spans="1:16" x14ac:dyDescent="0.2">
      <c r="A69" t="s">
        <v>27</v>
      </c>
      <c r="B69" t="s">
        <v>28</v>
      </c>
      <c r="C69" t="s">
        <v>25</v>
      </c>
      <c r="D69">
        <v>10</v>
      </c>
      <c r="E69">
        <v>515.97</v>
      </c>
      <c r="F69">
        <v>1199</v>
      </c>
      <c r="G69">
        <v>11990</v>
      </c>
      <c r="H69">
        <v>599.5</v>
      </c>
      <c r="I69">
        <v>11390.5</v>
      </c>
      <c r="J69">
        <v>5159.7</v>
      </c>
      <c r="K69">
        <v>6230.8</v>
      </c>
      <c r="L69">
        <v>45457</v>
      </c>
      <c r="M69">
        <v>12</v>
      </c>
      <c r="N69" t="s">
        <v>30</v>
      </c>
      <c r="O69">
        <v>2024</v>
      </c>
      <c r="P69" t="s">
        <v>20</v>
      </c>
    </row>
    <row r="70" spans="1:16" x14ac:dyDescent="0.2">
      <c r="A70" t="s">
        <v>27</v>
      </c>
      <c r="B70" t="s">
        <v>28</v>
      </c>
      <c r="C70" t="s">
        <v>18</v>
      </c>
      <c r="D70">
        <v>176</v>
      </c>
      <c r="E70">
        <v>658</v>
      </c>
      <c r="F70">
        <v>1199</v>
      </c>
      <c r="G70">
        <v>211024</v>
      </c>
      <c r="H70">
        <v>0</v>
      </c>
      <c r="I70">
        <v>211024</v>
      </c>
      <c r="J70">
        <v>115808</v>
      </c>
      <c r="K70">
        <v>95216</v>
      </c>
      <c r="L70">
        <v>45609</v>
      </c>
      <c r="M70">
        <v>12</v>
      </c>
      <c r="N70" t="s">
        <v>23</v>
      </c>
      <c r="O70">
        <v>2024</v>
      </c>
      <c r="P70" t="s">
        <v>20</v>
      </c>
    </row>
    <row r="71" spans="1:16" x14ac:dyDescent="0.2">
      <c r="A71" t="s">
        <v>27</v>
      </c>
      <c r="B71" t="s">
        <v>28</v>
      </c>
      <c r="C71" t="s">
        <v>18</v>
      </c>
      <c r="D71">
        <v>85</v>
      </c>
      <c r="E71">
        <v>562.5</v>
      </c>
      <c r="F71">
        <v>1199</v>
      </c>
      <c r="G71">
        <v>101915</v>
      </c>
      <c r="H71">
        <v>0</v>
      </c>
      <c r="I71">
        <v>101915</v>
      </c>
      <c r="J71">
        <v>47812.5</v>
      </c>
      <c r="K71">
        <v>54102.5</v>
      </c>
      <c r="L71">
        <v>45556</v>
      </c>
      <c r="M71">
        <v>12</v>
      </c>
      <c r="N71" t="s">
        <v>33</v>
      </c>
      <c r="O71">
        <v>2024</v>
      </c>
      <c r="P71" t="s">
        <v>20</v>
      </c>
    </row>
    <row r="72" spans="1:16" x14ac:dyDescent="0.2">
      <c r="A72" t="s">
        <v>27</v>
      </c>
      <c r="B72" t="s">
        <v>28</v>
      </c>
      <c r="C72" t="s">
        <v>16</v>
      </c>
      <c r="D72">
        <v>934</v>
      </c>
      <c r="E72">
        <v>621.39</v>
      </c>
      <c r="F72">
        <v>1199</v>
      </c>
      <c r="G72">
        <v>1119866</v>
      </c>
      <c r="H72">
        <v>111986.6</v>
      </c>
      <c r="I72">
        <v>1007879.4</v>
      </c>
      <c r="J72">
        <v>580378.26</v>
      </c>
      <c r="K72">
        <v>427501.14</v>
      </c>
      <c r="L72">
        <v>45333</v>
      </c>
      <c r="M72">
        <v>12</v>
      </c>
      <c r="N72" t="s">
        <v>31</v>
      </c>
      <c r="O72">
        <v>2024</v>
      </c>
      <c r="P72" t="s">
        <v>20</v>
      </c>
    </row>
    <row r="73" spans="1:16" x14ac:dyDescent="0.2">
      <c r="A73" t="s">
        <v>27</v>
      </c>
      <c r="B73" t="s">
        <v>28</v>
      </c>
      <c r="C73" t="s">
        <v>25</v>
      </c>
      <c r="D73">
        <v>668</v>
      </c>
      <c r="E73">
        <v>521.9</v>
      </c>
      <c r="F73">
        <v>1199</v>
      </c>
      <c r="G73">
        <v>800932</v>
      </c>
      <c r="H73">
        <v>40046.6</v>
      </c>
      <c r="I73">
        <v>760885.4</v>
      </c>
      <c r="J73">
        <v>348629.2</v>
      </c>
      <c r="K73">
        <v>412256.2</v>
      </c>
      <c r="L73">
        <v>45416</v>
      </c>
      <c r="M73">
        <v>12</v>
      </c>
      <c r="N73" t="s">
        <v>34</v>
      </c>
      <c r="O73">
        <v>2024</v>
      </c>
      <c r="P73" t="s">
        <v>20</v>
      </c>
    </row>
    <row r="74" spans="1:16" x14ac:dyDescent="0.2">
      <c r="A74" t="s">
        <v>27</v>
      </c>
      <c r="B74" t="s">
        <v>28</v>
      </c>
      <c r="C74" t="s">
        <v>21</v>
      </c>
      <c r="D74">
        <v>160</v>
      </c>
      <c r="E74">
        <v>515.25</v>
      </c>
      <c r="F74">
        <v>1199</v>
      </c>
      <c r="G74">
        <v>191840</v>
      </c>
      <c r="H74">
        <v>38368</v>
      </c>
      <c r="I74">
        <v>153472</v>
      </c>
      <c r="J74">
        <v>82440</v>
      </c>
      <c r="K74">
        <v>71032</v>
      </c>
      <c r="L74">
        <v>45584</v>
      </c>
      <c r="M74">
        <v>12</v>
      </c>
      <c r="N74" t="s">
        <v>17</v>
      </c>
      <c r="O74">
        <v>2024</v>
      </c>
      <c r="P74" t="s">
        <v>20</v>
      </c>
    </row>
    <row r="75" spans="1:16" x14ac:dyDescent="0.2">
      <c r="A75" t="s">
        <v>27</v>
      </c>
      <c r="B75" t="s">
        <v>28</v>
      </c>
      <c r="C75" t="s">
        <v>16</v>
      </c>
      <c r="D75">
        <v>385</v>
      </c>
      <c r="E75">
        <v>500.07</v>
      </c>
      <c r="F75">
        <v>1199</v>
      </c>
      <c r="G75">
        <v>461615</v>
      </c>
      <c r="H75">
        <v>46161.5</v>
      </c>
      <c r="I75">
        <v>415453.5</v>
      </c>
      <c r="J75">
        <v>192526.95</v>
      </c>
      <c r="K75">
        <v>222926.55</v>
      </c>
      <c r="L75">
        <v>45315</v>
      </c>
      <c r="M75">
        <v>12</v>
      </c>
      <c r="N75" t="s">
        <v>19</v>
      </c>
      <c r="O75">
        <v>2024</v>
      </c>
      <c r="P75" t="s">
        <v>20</v>
      </c>
    </row>
    <row r="76" spans="1:16" x14ac:dyDescent="0.2">
      <c r="A76" t="s">
        <v>27</v>
      </c>
      <c r="B76" t="s">
        <v>28</v>
      </c>
      <c r="C76" t="s">
        <v>21</v>
      </c>
      <c r="D76">
        <v>322</v>
      </c>
      <c r="E76">
        <v>622.37</v>
      </c>
      <c r="F76">
        <v>1199</v>
      </c>
      <c r="G76">
        <v>386078</v>
      </c>
      <c r="H76">
        <v>77215.600000000006</v>
      </c>
      <c r="I76">
        <v>308862.40000000002</v>
      </c>
      <c r="J76">
        <v>200403.14</v>
      </c>
      <c r="K76">
        <v>108459.26</v>
      </c>
      <c r="L76">
        <v>45500</v>
      </c>
      <c r="M76">
        <v>12</v>
      </c>
      <c r="N76" t="s">
        <v>32</v>
      </c>
      <c r="O76">
        <v>2024</v>
      </c>
      <c r="P76" t="s">
        <v>20</v>
      </c>
    </row>
    <row r="77" spans="1:16" x14ac:dyDescent="0.2">
      <c r="A77" t="s">
        <v>27</v>
      </c>
      <c r="B77" t="s">
        <v>28</v>
      </c>
      <c r="C77" t="s">
        <v>18</v>
      </c>
      <c r="D77">
        <v>215</v>
      </c>
      <c r="E77">
        <v>529.94000000000005</v>
      </c>
      <c r="F77">
        <v>1199</v>
      </c>
      <c r="G77">
        <v>257785</v>
      </c>
      <c r="H77">
        <v>0</v>
      </c>
      <c r="I77">
        <v>257785</v>
      </c>
      <c r="J77">
        <v>113937.1</v>
      </c>
      <c r="K77">
        <v>143847.9</v>
      </c>
      <c r="L77">
        <v>45407</v>
      </c>
      <c r="M77">
        <v>12</v>
      </c>
      <c r="N77" t="s">
        <v>29</v>
      </c>
      <c r="O77">
        <v>2024</v>
      </c>
      <c r="P77" t="s">
        <v>20</v>
      </c>
    </row>
    <row r="78" spans="1:16" x14ac:dyDescent="0.2">
      <c r="A78" t="s">
        <v>27</v>
      </c>
      <c r="B78" t="s">
        <v>28</v>
      </c>
      <c r="C78" t="s">
        <v>25</v>
      </c>
      <c r="D78">
        <v>961</v>
      </c>
      <c r="E78">
        <v>694.95</v>
      </c>
      <c r="F78">
        <v>1199</v>
      </c>
      <c r="G78">
        <v>1152239</v>
      </c>
      <c r="H78">
        <v>57611.95</v>
      </c>
      <c r="I78">
        <v>1094627.05</v>
      </c>
      <c r="J78">
        <v>667846.94999999995</v>
      </c>
      <c r="K78">
        <v>426780.1</v>
      </c>
      <c r="L78">
        <v>45528</v>
      </c>
      <c r="M78">
        <v>12</v>
      </c>
      <c r="N78" t="s">
        <v>22</v>
      </c>
      <c r="O78">
        <v>2024</v>
      </c>
      <c r="P78" t="s">
        <v>20</v>
      </c>
    </row>
    <row r="79" spans="1:16" x14ac:dyDescent="0.2">
      <c r="A79" t="s">
        <v>27</v>
      </c>
      <c r="B79" t="s">
        <v>28</v>
      </c>
      <c r="C79" t="s">
        <v>16</v>
      </c>
      <c r="D79">
        <v>135</v>
      </c>
      <c r="E79">
        <v>523.23</v>
      </c>
      <c r="F79">
        <v>1199</v>
      </c>
      <c r="G79">
        <v>161865</v>
      </c>
      <c r="H79">
        <v>16186.5</v>
      </c>
      <c r="I79">
        <v>145678.5</v>
      </c>
      <c r="J79">
        <v>70636.05</v>
      </c>
      <c r="K79">
        <v>75042.45</v>
      </c>
      <c r="L79">
        <v>45350</v>
      </c>
      <c r="M79">
        <v>12</v>
      </c>
      <c r="N79" t="s">
        <v>31</v>
      </c>
      <c r="O79">
        <v>2024</v>
      </c>
      <c r="P79" t="s">
        <v>20</v>
      </c>
    </row>
    <row r="80" spans="1:16" x14ac:dyDescent="0.2">
      <c r="A80" t="s">
        <v>27</v>
      </c>
      <c r="B80" t="s">
        <v>28</v>
      </c>
      <c r="C80" t="s">
        <v>16</v>
      </c>
      <c r="D80">
        <v>910</v>
      </c>
      <c r="E80">
        <v>569.12</v>
      </c>
      <c r="F80">
        <v>1199</v>
      </c>
      <c r="G80">
        <v>1091090</v>
      </c>
      <c r="H80">
        <v>109109</v>
      </c>
      <c r="I80">
        <v>981981</v>
      </c>
      <c r="J80">
        <v>517899.2</v>
      </c>
      <c r="K80">
        <v>464081.8</v>
      </c>
      <c r="L80">
        <v>45562</v>
      </c>
      <c r="M80">
        <v>12</v>
      </c>
      <c r="N80" t="s">
        <v>33</v>
      </c>
      <c r="O80">
        <v>2024</v>
      </c>
      <c r="P80" t="s">
        <v>20</v>
      </c>
    </row>
    <row r="81" spans="1:16" x14ac:dyDescent="0.2">
      <c r="A81" t="s">
        <v>27</v>
      </c>
      <c r="B81" t="s">
        <v>28</v>
      </c>
      <c r="C81" t="s">
        <v>21</v>
      </c>
      <c r="D81">
        <v>127</v>
      </c>
      <c r="E81">
        <v>640.72</v>
      </c>
      <c r="F81">
        <v>1199</v>
      </c>
      <c r="G81">
        <v>152273</v>
      </c>
      <c r="H81">
        <v>30454.6</v>
      </c>
      <c r="I81">
        <v>121818.4</v>
      </c>
      <c r="J81">
        <v>81371.44</v>
      </c>
      <c r="K81">
        <v>40446.959999999999</v>
      </c>
      <c r="L81">
        <v>45394</v>
      </c>
      <c r="M81">
        <v>12</v>
      </c>
      <c r="N81" t="s">
        <v>29</v>
      </c>
      <c r="O81">
        <v>2024</v>
      </c>
      <c r="P81" t="s">
        <v>20</v>
      </c>
    </row>
    <row r="82" spans="1:16" x14ac:dyDescent="0.2">
      <c r="A82" t="s">
        <v>27</v>
      </c>
      <c r="B82" t="s">
        <v>28</v>
      </c>
      <c r="C82" t="s">
        <v>16</v>
      </c>
      <c r="D82">
        <v>459</v>
      </c>
      <c r="E82">
        <v>574.84</v>
      </c>
      <c r="F82">
        <v>1199</v>
      </c>
      <c r="G82">
        <v>550341</v>
      </c>
      <c r="H82">
        <v>55034.1</v>
      </c>
      <c r="I82">
        <v>495306.9</v>
      </c>
      <c r="J82">
        <v>263851.56</v>
      </c>
      <c r="K82">
        <v>231455.34</v>
      </c>
      <c r="L82">
        <v>45648</v>
      </c>
      <c r="M82">
        <v>12</v>
      </c>
      <c r="N82" t="s">
        <v>24</v>
      </c>
      <c r="O82">
        <v>2024</v>
      </c>
      <c r="P82" t="s">
        <v>20</v>
      </c>
    </row>
    <row r="83" spans="1:16" x14ac:dyDescent="0.2">
      <c r="A83" t="s">
        <v>27</v>
      </c>
      <c r="B83" t="s">
        <v>28</v>
      </c>
      <c r="C83" t="s">
        <v>16</v>
      </c>
      <c r="D83">
        <v>579</v>
      </c>
      <c r="E83">
        <v>631.51</v>
      </c>
      <c r="F83">
        <v>1199</v>
      </c>
      <c r="G83">
        <v>694221</v>
      </c>
      <c r="H83">
        <v>69422.100000000006</v>
      </c>
      <c r="I83">
        <v>624798.9</v>
      </c>
      <c r="J83">
        <v>365644.29</v>
      </c>
      <c r="K83">
        <v>259154.61</v>
      </c>
      <c r="L83">
        <v>45359</v>
      </c>
      <c r="M83">
        <v>12</v>
      </c>
      <c r="N83" t="s">
        <v>26</v>
      </c>
      <c r="O83">
        <v>2024</v>
      </c>
      <c r="P83" t="s">
        <v>20</v>
      </c>
    </row>
    <row r="84" spans="1:16" x14ac:dyDescent="0.2">
      <c r="A84" t="s">
        <v>27</v>
      </c>
      <c r="B84" t="s">
        <v>28</v>
      </c>
      <c r="C84" t="s">
        <v>18</v>
      </c>
      <c r="D84">
        <v>801</v>
      </c>
      <c r="E84">
        <v>639.08000000000004</v>
      </c>
      <c r="F84">
        <v>1199</v>
      </c>
      <c r="G84">
        <v>960399</v>
      </c>
      <c r="H84">
        <v>0</v>
      </c>
      <c r="I84">
        <v>960399</v>
      </c>
      <c r="J84">
        <v>511903.08</v>
      </c>
      <c r="K84">
        <v>448495.92</v>
      </c>
      <c r="L84">
        <v>45340</v>
      </c>
      <c r="M84">
        <v>12</v>
      </c>
      <c r="N84" t="s">
        <v>31</v>
      </c>
      <c r="O84">
        <v>2024</v>
      </c>
      <c r="P84" t="s">
        <v>20</v>
      </c>
    </row>
    <row r="85" spans="1:16" x14ac:dyDescent="0.2">
      <c r="A85" t="s">
        <v>27</v>
      </c>
      <c r="B85" t="s">
        <v>28</v>
      </c>
      <c r="C85" t="s">
        <v>21</v>
      </c>
      <c r="D85">
        <v>304</v>
      </c>
      <c r="E85">
        <v>519.47</v>
      </c>
      <c r="F85">
        <v>1199</v>
      </c>
      <c r="G85">
        <v>364496</v>
      </c>
      <c r="H85">
        <v>72899.199999999997</v>
      </c>
      <c r="I85">
        <v>291596.79999999999</v>
      </c>
      <c r="J85">
        <v>157918.88</v>
      </c>
      <c r="K85">
        <v>133677.92000000001</v>
      </c>
      <c r="L85">
        <v>45644</v>
      </c>
      <c r="M85">
        <v>12</v>
      </c>
      <c r="N85" t="s">
        <v>24</v>
      </c>
      <c r="O85">
        <v>2024</v>
      </c>
      <c r="P85" t="s">
        <v>20</v>
      </c>
    </row>
    <row r="86" spans="1:16" x14ac:dyDescent="0.2">
      <c r="A86" t="s">
        <v>27</v>
      </c>
      <c r="B86" t="s">
        <v>28</v>
      </c>
      <c r="C86" t="s">
        <v>16</v>
      </c>
      <c r="D86">
        <v>157</v>
      </c>
      <c r="E86">
        <v>550.85</v>
      </c>
      <c r="F86">
        <v>1199</v>
      </c>
      <c r="G86">
        <v>188243</v>
      </c>
      <c r="H86">
        <v>18824.3</v>
      </c>
      <c r="I86">
        <v>169418.7</v>
      </c>
      <c r="J86">
        <v>86483.45</v>
      </c>
      <c r="K86">
        <v>82935.25</v>
      </c>
      <c r="L86">
        <v>45373</v>
      </c>
      <c r="M86">
        <v>12</v>
      </c>
      <c r="N86" t="s">
        <v>26</v>
      </c>
      <c r="O86">
        <v>2024</v>
      </c>
      <c r="P86" t="s">
        <v>20</v>
      </c>
    </row>
    <row r="87" spans="1:16" x14ac:dyDescent="0.2">
      <c r="A87" t="s">
        <v>27</v>
      </c>
      <c r="B87" t="s">
        <v>28</v>
      </c>
      <c r="C87" t="s">
        <v>25</v>
      </c>
      <c r="D87">
        <v>117</v>
      </c>
      <c r="E87">
        <v>615.41999999999996</v>
      </c>
      <c r="F87">
        <v>1199</v>
      </c>
      <c r="G87">
        <v>140283</v>
      </c>
      <c r="H87">
        <v>7014.15</v>
      </c>
      <c r="I87">
        <v>133268.85</v>
      </c>
      <c r="J87">
        <v>72004.14</v>
      </c>
      <c r="K87">
        <v>61264.71</v>
      </c>
      <c r="L87">
        <v>45435</v>
      </c>
      <c r="M87">
        <v>12</v>
      </c>
      <c r="N87" t="s">
        <v>34</v>
      </c>
      <c r="O87">
        <v>2024</v>
      </c>
      <c r="P87" t="s">
        <v>20</v>
      </c>
    </row>
    <row r="88" spans="1:16" x14ac:dyDescent="0.2">
      <c r="A88" t="s">
        <v>27</v>
      </c>
      <c r="B88" t="s">
        <v>28</v>
      </c>
      <c r="C88" t="s">
        <v>18</v>
      </c>
      <c r="D88">
        <v>318</v>
      </c>
      <c r="E88">
        <v>542.49</v>
      </c>
      <c r="F88">
        <v>1199</v>
      </c>
      <c r="G88">
        <v>381282</v>
      </c>
      <c r="H88">
        <v>0</v>
      </c>
      <c r="I88">
        <v>381282</v>
      </c>
      <c r="J88">
        <v>172511.82</v>
      </c>
      <c r="K88">
        <v>208770.18</v>
      </c>
      <c r="L88">
        <v>45628</v>
      </c>
      <c r="M88">
        <v>12</v>
      </c>
      <c r="N88" t="s">
        <v>24</v>
      </c>
      <c r="O88">
        <v>2024</v>
      </c>
      <c r="P88" t="s">
        <v>20</v>
      </c>
    </row>
    <row r="89" spans="1:16" x14ac:dyDescent="0.2">
      <c r="A89" t="s">
        <v>27</v>
      </c>
      <c r="B89" t="s">
        <v>28</v>
      </c>
      <c r="C89" t="s">
        <v>18</v>
      </c>
      <c r="D89">
        <v>811</v>
      </c>
      <c r="E89">
        <v>622.29999999999995</v>
      </c>
      <c r="F89">
        <v>1199</v>
      </c>
      <c r="G89">
        <v>972389</v>
      </c>
      <c r="H89">
        <v>0</v>
      </c>
      <c r="I89">
        <v>972389</v>
      </c>
      <c r="J89">
        <v>504685.3</v>
      </c>
      <c r="K89">
        <v>467703.7</v>
      </c>
      <c r="L89">
        <v>45397</v>
      </c>
      <c r="M89">
        <v>12</v>
      </c>
      <c r="N89" t="s">
        <v>29</v>
      </c>
      <c r="O89">
        <v>2024</v>
      </c>
      <c r="P89" t="s">
        <v>20</v>
      </c>
    </row>
    <row r="90" spans="1:16" x14ac:dyDescent="0.2">
      <c r="A90" t="s">
        <v>27</v>
      </c>
      <c r="B90" t="s">
        <v>28</v>
      </c>
      <c r="C90" t="s">
        <v>16</v>
      </c>
      <c r="D90">
        <v>292</v>
      </c>
      <c r="E90">
        <v>664.46</v>
      </c>
      <c r="F90">
        <v>1199</v>
      </c>
      <c r="G90">
        <v>350108</v>
      </c>
      <c r="H90">
        <v>35010.800000000003</v>
      </c>
      <c r="I90">
        <v>315097.2</v>
      </c>
      <c r="J90">
        <v>194022.32</v>
      </c>
      <c r="K90">
        <v>121074.88</v>
      </c>
      <c r="L90">
        <v>45360</v>
      </c>
      <c r="M90">
        <v>12</v>
      </c>
      <c r="N90" t="s">
        <v>26</v>
      </c>
      <c r="O90">
        <v>2024</v>
      </c>
      <c r="P90" t="s">
        <v>20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3BF9E8C-4641-1B42-B45C-F88238E6AAE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exercises→</vt:lpstr>
      <vt:lpstr>ex_descriptive_statistic</vt:lpstr>
      <vt:lpstr>answer→</vt:lpstr>
      <vt:lpstr>an_descriptive_statistic</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Nguyen Ha</dc:creator>
  <cp:keywords/>
  <dc:description/>
  <cp:lastModifiedBy>Nguyen Ha</cp:lastModifiedBy>
  <dcterms:created xsi:type="dcterms:W3CDTF">2025-03-28T22:11:41Z</dcterms:created>
  <dcterms:modified xsi:type="dcterms:W3CDTF">2025-04-29T11:39:57Z</dcterms:modified>
  <cp:category/>
</cp:coreProperties>
</file>