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9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aihanguyen/Desktop/03_work/01_youtube/01_projects/04_excel_for_data_analysis/02_documentations/hands-on/"/>
    </mc:Choice>
  </mc:AlternateContent>
  <xr:revisionPtr revIDLastSave="0" documentId="13_ncr:1_{77515293-344A-6C41-81EB-CA3AC7EB62C2}" xr6:coauthVersionLast="47" xr6:coauthVersionMax="47" xr10:uidLastSave="{00000000-0000-0000-0000-000000000000}"/>
  <bookViews>
    <workbookView xWindow="-38400" yWindow="-1460" windowWidth="38400" windowHeight="21100" activeTab="5" xr2:uid="{677BCEF8-076C-034F-9BB8-3BB7695CEBE0}"/>
  </bookViews>
  <sheets>
    <sheet name="excercises→" sheetId="26" r:id="rId1"/>
    <sheet name="ex_dasboard" sheetId="27" r:id="rId2"/>
    <sheet name="raw_data→" sheetId="25" r:id="rId3"/>
    <sheet name="sales_data" sheetId="10" r:id="rId4"/>
    <sheet name="answer→" sheetId="24" r:id="rId5"/>
    <sheet name="dashboard " sheetId="14" r:id="rId6"/>
    <sheet name="revenue_trend" sheetId="11" r:id="rId7"/>
    <sheet name="cost_break_down" sheetId="23" r:id="rId8"/>
    <sheet name="profit_by_year_month" sheetId="20" r:id="rId9"/>
    <sheet name="sales_by_source" sheetId="18" r:id="rId10"/>
  </sheets>
  <calcPr calcId="191029" calcMode="manual"/>
  <pivotCaches>
    <pivotCache cacheId="14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3" l="1"/>
  <c r="B9" i="23" s="1"/>
  <c r="A8" i="23"/>
  <c r="A9" i="23" s="1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J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</calcChain>
</file>

<file path=xl/sharedStrings.xml><?xml version="1.0" encoding="utf-8"?>
<sst xmlns="http://schemas.openxmlformats.org/spreadsheetml/2006/main" count="575" uniqueCount="53">
  <si>
    <t>Sales</t>
  </si>
  <si>
    <t>Profit</t>
  </si>
  <si>
    <t>Date</t>
  </si>
  <si>
    <t>Year</t>
  </si>
  <si>
    <t>May</t>
  </si>
  <si>
    <t>Row Labels</t>
  </si>
  <si>
    <t>Grand Total</t>
  </si>
  <si>
    <t>Sum of Profit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</si>
  <si>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</si>
  <si>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</si>
  <si>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</si>
  <si>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</si>
  <si>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</si>
  <si>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</si>
  <si>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</si>
  <si>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</si>
  <si>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</si>
  <si>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</si>
  <si>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</si>
  <si>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Sum of Sales</t>
  </si>
  <si>
    <t>Sales Rep</t>
  </si>
  <si>
    <t>Lead Source</t>
  </si>
  <si>
    <t>Number of Sales</t>
  </si>
  <si>
    <t>Revenue</t>
  </si>
  <si>
    <t>Cost</t>
  </si>
  <si>
    <t>Email</t>
  </si>
  <si>
    <t>Twitter</t>
  </si>
  <si>
    <t>Facebook</t>
  </si>
  <si>
    <t>Quarter</t>
  </si>
  <si>
    <t>Sum of Revenue</t>
  </si>
  <si>
    <t>Marketing</t>
  </si>
  <si>
    <t xml:space="preserve">Number of Sales </t>
  </si>
  <si>
    <t xml:space="preserve">Profit </t>
  </si>
  <si>
    <t>Net Revenue</t>
  </si>
  <si>
    <t xml:space="preserve">Cost </t>
  </si>
  <si>
    <t>Sales Analysis Dashboard</t>
  </si>
  <si>
    <t>2019</t>
  </si>
  <si>
    <t>2020</t>
  </si>
  <si>
    <t>2021</t>
  </si>
  <si>
    <t>2022</t>
  </si>
  <si>
    <t>Years (Date)</t>
  </si>
  <si>
    <t>Months (Date)</t>
  </si>
  <si>
    <t xml:space="preserve">Revenue </t>
  </si>
  <si>
    <t xml:space="preserve">Profit Margin </t>
  </si>
  <si>
    <t>Values</t>
  </si>
  <si>
    <t xml:space="preserve">Marketing </t>
  </si>
  <si>
    <t xml:space="preserve">Sales </t>
  </si>
  <si>
    <t>Tokyo Office</t>
  </si>
  <si>
    <t>Kanagawa Office</t>
  </si>
  <si>
    <t>Osaka Office</t>
  </si>
  <si>
    <t>Kyoto Office</t>
  </si>
  <si>
    <t>Hokaido Office</t>
  </si>
  <si>
    <t>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</si>
</sst>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##0.0,,&quot;M&quot;"/>
    <numFmt numFmtId="165" formatCode="\$###0.0,,&quot;M&quot;"/>
    <numFmt numFmtId="166" formatCode="\$##,##0.00,,&quot;M&quot;"/>
  </numFmts>
  <fonts count="10" x14ac:knownFonts="1">
    <font>
      <sz val="12"/>
      <color theme="1"/>
      <name val="Aptos Narrow"/>
      <family val="2"/>
      <scheme val="minor"/>
    </font>
    <font>
      <sz val="20"/>
      <color theme="1"/>
      <name val="Arial"/>
      <family val="2"/>
    </font>
    <font>
      <sz val="24"/>
      <color theme="1"/>
      <name val="Arial"/>
      <family val="2"/>
    </font>
    <font>
      <sz val="36"/>
      <color theme="1"/>
      <name val="Arial"/>
      <family val="2"/>
    </font>
    <font>
      <sz val="36"/>
      <color rgb="FF0070C0"/>
      <name val="Arial"/>
      <family val="2"/>
    </font>
    <font>
      <sz val="20"/>
      <color rgb="FF0070C0"/>
      <name val="Arial"/>
      <family val="2"/>
    </font>
    <font>
      <sz val="36"/>
      <color theme="1"/>
      <name val="Aptos Narrow"/>
      <family val="2"/>
      <scheme val="minor"/>
    </font>
    <font>
      <b/>
      <sz val="26"/>
      <color theme="1"/>
      <name val="Arial"/>
      <family val="2"/>
    </font>
    <font>
      <b/>
      <sz val="36"/>
      <color theme="0"/>
      <name val="Arial"/>
      <family val="2"/>
    </font>
    <font>
      <sz val="36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0" fontId="6" fillId="0" borderId="0" xfId="0" applyFont="1"/>
    <xf numFmtId="0" fontId="3" fillId="0" borderId="0" xfId="0" applyFont="1"/>
    <xf numFmtId="165" fontId="4" fillId="0" borderId="2" xfId="0" applyNumberFormat="1" applyFont="1" applyBorder="1" applyAlignment="1">
      <alignment horizontal="center"/>
    </xf>
    <xf numFmtId="0" fontId="5" fillId="0" borderId="0" xfId="0" applyFont="1"/>
    <xf numFmtId="0" fontId="7" fillId="2" borderId="0" xfId="0" applyFont="1" applyFill="1" applyAlignment="1">
      <alignment horizontal="center"/>
    </xf>
    <xf numFmtId="10" fontId="2" fillId="0" borderId="0" xfId="0" applyNumberFormat="1" applyFont="1"/>
    <xf numFmtId="3" fontId="4" fillId="0" borderId="2" xfId="0" applyNumberFormat="1" applyFont="1" applyBorder="1" applyAlignment="1">
      <alignment horizontal="center"/>
    </xf>
    <xf numFmtId="166" fontId="2" fillId="0" borderId="0" xfId="0" applyNumberFormat="1" applyFont="1"/>
    <xf numFmtId="0" fontId="7" fillId="0" borderId="1" xfId="0" applyFont="1" applyBorder="1" applyAlignment="1">
      <alignment horizontal="center"/>
    </xf>
    <xf numFmtId="0" fontId="8" fillId="3" borderId="0" xfId="0" applyFont="1" applyFill="1" applyAlignment="1">
      <alignment horizontal="centerContinuous"/>
    </xf>
    <xf numFmtId="0" fontId="9" fillId="3" borderId="0" xfId="0" applyFont="1" applyFill="1" applyAlignment="1">
      <alignment horizontal="centerContinuous"/>
    </xf>
  </cellXfs>
  <cellStyles count="1">
    <cellStyle name="Normal" xfId="0" builtinId="0"/>
  </cellStyles>
  <dxfs count="95">
    <dxf>
      <numFmt numFmtId="164" formatCode="\$#,##0.0,,&quot;M&quot;"/>
    </dxf>
    <dxf>
      <numFmt numFmtId="164" formatCode="\$#,##0.0,,&quot;M&quot;"/>
    </dxf>
    <dxf>
      <numFmt numFmtId="167" formatCode="_([$$-409]* #,##0.00_);_([$$-409]* \(#,##0.00\);_([$$-409]* &quot;-&quot;??_);_(@_)"/>
    </dxf>
    <dxf>
      <font>
        <b/>
      </font>
    </dxf>
    <dxf>
      <font>
        <sz val="36"/>
      </font>
    </dxf>
    <dxf>
      <font>
        <sz val="26"/>
      </font>
    </dxf>
    <dxf>
      <font>
        <sz val="30"/>
      </font>
    </dxf>
    <dxf>
      <numFmt numFmtId="165" formatCode="\$###0.0,,&quot;M&quot;"/>
    </dxf>
    <dxf>
      <alignment horizontal="center"/>
    </dxf>
    <dxf>
      <font>
        <sz val="72"/>
      </font>
    </dxf>
    <dxf>
      <font>
        <color rgb="FF0070C0"/>
      </font>
    </dxf>
    <dxf>
      <alignment horizontal="center"/>
    </dxf>
    <dxf>
      <font>
        <sz val="20"/>
      </font>
    </dxf>
    <dxf>
      <font>
        <sz val="20"/>
      </font>
    </dxf>
    <dxf>
      <font>
        <sz val="2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sz val="36"/>
      </font>
    </dxf>
    <dxf>
      <font>
        <sz val="26"/>
      </font>
    </dxf>
    <dxf>
      <font>
        <sz val="28"/>
      </font>
    </dxf>
    <dxf>
      <numFmt numFmtId="165" formatCode="\$###0.0,,&quot;M&quot;"/>
    </dxf>
    <dxf>
      <alignment horizontal="center"/>
    </dxf>
    <dxf>
      <font>
        <sz val="72"/>
      </font>
    </dxf>
    <dxf>
      <font>
        <color rgb="FF0070C0"/>
      </font>
    </dxf>
    <dxf>
      <alignment horizontal="center"/>
    </dxf>
    <dxf>
      <font>
        <sz val="20"/>
      </font>
    </dxf>
    <dxf>
      <font>
        <sz val="20"/>
      </font>
    </dxf>
    <dxf>
      <font>
        <sz val="2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sz val="36"/>
      </font>
    </dxf>
    <dxf>
      <font>
        <sz val="26"/>
      </font>
    </dxf>
    <dxf>
      <font>
        <sz val="28"/>
      </font>
    </dxf>
    <dxf>
      <numFmt numFmtId="165" formatCode="\$###0.0,,&quot;M&quot;"/>
    </dxf>
    <dxf>
      <alignment horizontal="center"/>
    </dxf>
    <dxf>
      <font>
        <sz val="72"/>
      </font>
    </dxf>
    <dxf>
      <font>
        <color rgb="FF0070C0"/>
      </font>
    </dxf>
    <dxf>
      <alignment horizontal="center"/>
    </dxf>
    <dxf>
      <font>
        <sz val="20"/>
      </font>
    </dxf>
    <dxf>
      <font>
        <sz val="20"/>
      </font>
    </dxf>
    <dxf>
      <font>
        <sz val="2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sz val="36"/>
      </font>
    </dxf>
    <dxf>
      <font>
        <sz val="26"/>
      </font>
    </dxf>
    <dxf>
      <numFmt numFmtId="3" formatCode="#,##0"/>
    </dxf>
    <dxf>
      <font>
        <sz val="40"/>
      </font>
    </dxf>
    <dxf>
      <font>
        <sz val="28"/>
      </font>
    </dxf>
    <dxf>
      <alignment horizontal="center"/>
    </dxf>
    <dxf>
      <font>
        <color rgb="FF0070C0"/>
      </font>
    </dxf>
    <dxf>
      <alignment horizontal="center"/>
    </dxf>
    <dxf>
      <font>
        <sz val="20"/>
      </font>
    </dxf>
    <dxf>
      <font>
        <sz val="20"/>
      </font>
    </dxf>
    <dxf>
      <font>
        <sz val="2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166" formatCode="\$##,##0.00,,&quot;M&quot;"/>
    </dxf>
    <dxf>
      <font>
        <sz val="24"/>
      </font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14" formatCode="0.00%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numFmt numFmtId="3" formatCode="#,##0"/>
    </dxf>
    <dxf>
      <numFmt numFmtId="13" formatCode="0%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</dxfs>
  <tableStyles count="0" defaultTableStyle="TableStyleMedium2" defaultPivotStyle="PivotStyleLight16"/>
  <colors>
    <mruColors>
      <color rgb="FFDBDB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[part3_visualization_creating_sales_analysis_dashboard.xlsx]revenue_trend!PivotTable3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800" b="1"/>
              <a:t>Revenue by Year and Quarter</a:t>
            </a:r>
          </a:p>
        </c:rich>
      </c:tx>
      <c:layout>
        <c:manualLayout>
          <c:xMode val="edge"/>
          <c:yMode val="edge"/>
          <c:x val="1.2281059063136458E-2"/>
          <c:y val="1.98019801980198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JP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revenue_trend!$C$3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6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09D4-0E4E-84DA-F1B03D3DA2CA}"/>
              </c:ext>
            </c:extLst>
          </c:dPt>
          <c:dPt>
            <c:idx val="2"/>
            <c:marker>
              <c:symbol val="circle"/>
              <c:size val="6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9D4-0E4E-84DA-F1B03D3DA2CA}"/>
              </c:ext>
            </c:extLst>
          </c:dPt>
          <c:dPt>
            <c:idx val="4"/>
            <c:marker>
              <c:symbol val="circle"/>
              <c:size val="6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09D4-0E4E-84DA-F1B03D3DA2CA}"/>
              </c:ext>
            </c:extLst>
          </c:dPt>
          <c:dPt>
            <c:idx val="7"/>
            <c:marker>
              <c:symbol val="circle"/>
              <c:size val="6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D4-0E4E-84DA-F1B03D3DA2CA}"/>
              </c:ext>
            </c:extLst>
          </c:dPt>
          <c:dPt>
            <c:idx val="10"/>
            <c:marker>
              <c:symbol val="circle"/>
              <c:size val="6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09D4-0E4E-84DA-F1B03D3DA2CA}"/>
              </c:ext>
            </c:extLst>
          </c:dPt>
          <c:dPt>
            <c:idx val="11"/>
            <c:marker>
              <c:symbol val="circle"/>
              <c:size val="6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9D4-0E4E-84DA-F1B03D3DA2CA}"/>
              </c:ext>
            </c:extLst>
          </c:dPt>
          <c:dPt>
            <c:idx val="13"/>
            <c:marker>
              <c:symbol val="circle"/>
              <c:size val="6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D4-0E4E-84DA-F1B03D3DA2CA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9D4-0E4E-84DA-F1B03D3DA2C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D4-0E4E-84DA-F1B03D3DA2C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9D4-0E4E-84DA-F1B03D3DA2C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D4-0E4E-84DA-F1B03D3DA2C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D4-0E4E-84DA-F1B03D3DA2CA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D4-0E4E-84DA-F1B03D3DA2C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9D4-0E4E-84DA-F1B03D3DA2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revenue_trend!$A$4:$B$20</c:f>
              <c:multiLvlStrCache>
                <c:ptCount val="1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  <c:pt idx="8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revenue_trend!$C$4:$C$20</c:f>
              <c:numCache>
                <c:formatCode>\$#,##0.0,,"M"</c:formatCode>
                <c:ptCount val="16"/>
                <c:pt idx="0">
                  <c:v>871381.47999999986</c:v>
                </c:pt>
                <c:pt idx="1">
                  <c:v>865125.59</c:v>
                </c:pt>
                <c:pt idx="2">
                  <c:v>837760.99000000022</c:v>
                </c:pt>
                <c:pt idx="3">
                  <c:v>788528.15999999992</c:v>
                </c:pt>
                <c:pt idx="4">
                  <c:v>854466.6599999998</c:v>
                </c:pt>
                <c:pt idx="5">
                  <c:v>886703.10000000009</c:v>
                </c:pt>
                <c:pt idx="6">
                  <c:v>756909.19999999984</c:v>
                </c:pt>
                <c:pt idx="7">
                  <c:v>811922.12</c:v>
                </c:pt>
                <c:pt idx="8">
                  <c:v>858539.3899999999</c:v>
                </c:pt>
                <c:pt idx="9">
                  <c:v>802459.9800000001</c:v>
                </c:pt>
                <c:pt idx="10">
                  <c:v>815569.17</c:v>
                </c:pt>
                <c:pt idx="11">
                  <c:v>868632.39</c:v>
                </c:pt>
                <c:pt idx="12">
                  <c:v>958439.05199999991</c:v>
                </c:pt>
                <c:pt idx="13">
                  <c:v>974826.32400000002</c:v>
                </c:pt>
                <c:pt idx="14">
                  <c:v>1041385.3920000001</c:v>
                </c:pt>
                <c:pt idx="15">
                  <c:v>970671.06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D4-0E4E-84DA-F1B03D3DA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7402751"/>
        <c:axId val="155239696"/>
      </c:lineChart>
      <c:catAx>
        <c:axId val="174740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JP"/>
          </a:p>
        </c:txPr>
        <c:crossAx val="155239696"/>
        <c:crosses val="autoZero"/>
        <c:auto val="1"/>
        <c:lblAlgn val="ctr"/>
        <c:lblOffset val="100"/>
        <c:noMultiLvlLbl val="0"/>
      </c:catAx>
      <c:valAx>
        <c:axId val="155239696"/>
        <c:scaling>
          <c:orientation val="minMax"/>
          <c:max val="1100000"/>
          <c:min val="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\$#,##0.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JP"/>
          </a:p>
        </c:txPr>
        <c:crossAx val="1747402751"/>
        <c:crosses val="autoZero"/>
        <c:crossBetween val="between"/>
        <c:majorUnit val="100000"/>
      </c:valAx>
      <c:spPr>
        <a:noFill/>
        <a:ln>
          <a:noFill/>
          <a:prstDash val="sysDot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[part3_visualization_creating_sales_analysis_dashboard.xlsx]sales_by_source!PivotTable10</c:name>
    <c:fmtId val="5"/>
  </c:pivotSource>
  <c:chart>
    <c:title>
      <c:tx>
        <c:rich>
          <a:bodyPr rot="0" spcFirstLastPara="1" vertOverflow="ellipsis" vert="horz" wrap="square" anchor="ctr" anchorCtr="0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600" b="1">
                <a:solidFill>
                  <a:schemeClr val="tx1"/>
                </a:solidFill>
              </a:rPr>
              <a:t>Sales by Source</a:t>
            </a:r>
          </a:p>
        </c:rich>
      </c:tx>
      <c:layout>
        <c:manualLayout>
          <c:xMode val="edge"/>
          <c:yMode val="edge"/>
          <c:x val="2.1614537766112569E-2"/>
          <c:y val="2.0833333333333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JP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\$###0.00,,&quot;M&quot;" sourceLinked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\$###0.00,,&quot;M&quot;" sourceLinked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</c:pivotFmt>
      <c:pivotFmt>
        <c:idx val="7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\$###0.00,,&quot;M&quot;" sourceLinked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4"/>
          </a:solidFill>
          <a:ln>
            <a:noFill/>
          </a:ln>
          <a:effectLst/>
        </c:spPr>
      </c:pivotFmt>
      <c:pivotFmt>
        <c:idx val="14"/>
        <c:spPr>
          <a:solidFill>
            <a:schemeClr val="bg1">
              <a:lumMod val="9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sales_by_source!$B$3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</c:spPr>
          <c:dPt>
            <c:idx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6A5-5443-AFE5-7F2ED73A38B5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6A5-5443-AFE5-7F2ED73A38B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6A5-5443-AFE5-7F2ED73A38B5}"/>
              </c:ext>
            </c:extLst>
          </c:dPt>
          <c:dPt>
            <c:idx val="3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6A5-5443-AFE5-7F2ED73A38B5}"/>
              </c:ext>
            </c:extLst>
          </c:dPt>
          <c:dLbls>
            <c:numFmt formatCode="\$###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sales_by_source!$A$4:$A$8</c:f>
              <c:strCache>
                <c:ptCount val="4"/>
                <c:pt idx="0">
                  <c:v>Email</c:v>
                </c:pt>
                <c:pt idx="1">
                  <c:v>Facebook</c:v>
                </c:pt>
                <c:pt idx="2">
                  <c:v>Twitter</c:v>
                </c:pt>
                <c:pt idx="3">
                  <c:v>Line</c:v>
                </c:pt>
              </c:strCache>
            </c:strRef>
          </c:cat>
          <c:val>
            <c:numRef>
              <c:f>sales_by_source!$B$4:$B$8</c:f>
              <c:numCache>
                <c:formatCode>General</c:formatCode>
                <c:ptCount val="4"/>
                <c:pt idx="0">
                  <c:v>614292.79520000028</c:v>
                </c:pt>
                <c:pt idx="1">
                  <c:v>806424.95920000039</c:v>
                </c:pt>
                <c:pt idx="2">
                  <c:v>815136.23520000023</c:v>
                </c:pt>
                <c:pt idx="3">
                  <c:v>582206.0048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A5-5443-AFE5-7F2ED73A3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anchor="ctr" anchorCtr="0"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[part3_visualization_creating_sales_analysis_dashboard.xlsx]profit_by_year_month!PivotTable3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800" b="1"/>
              <a:t>Profit by Year and Month</a:t>
            </a:r>
          </a:p>
        </c:rich>
      </c:tx>
      <c:layout>
        <c:manualLayout>
          <c:xMode val="edge"/>
          <c:yMode val="edge"/>
          <c:x val="1.2281059063136458E-2"/>
          <c:y val="1.98019801980198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JP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3"/>
        <c:spPr>
          <a:solidFill>
            <a:schemeClr val="accent4">
              <a:lumMod val="20000"/>
              <a:lumOff val="80000"/>
            </a:schemeClr>
          </a:solidFill>
          <a:ln w="15875"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4">
              <a:lumMod val="20000"/>
              <a:lumOff val="80000"/>
            </a:schemeClr>
          </a:solidFill>
          <a:ln w="15875"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4">
              <a:lumMod val="20000"/>
              <a:lumOff val="80000"/>
            </a:schemeClr>
          </a:solidFill>
          <a:ln w="15875"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profit_by_year_month!$C$3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 w="15875">
              <a:solidFill>
                <a:srgbClr val="0070C0"/>
              </a:solidFill>
            </a:ln>
            <a:effectLst/>
          </c:spPr>
          <c:cat>
            <c:multiLvlStrRef>
              <c:f>profit_by_year_month!$A$4:$B$52</c:f>
              <c:multiLvlStrCache>
                <c:ptCount val="4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profit_by_year_month!$C$4:$C$52</c:f>
              <c:numCache>
                <c:formatCode>\$#,##0.0,,"M"</c:formatCode>
                <c:ptCount val="48"/>
                <c:pt idx="0">
                  <c:v>180640.58</c:v>
                </c:pt>
                <c:pt idx="1">
                  <c:v>183672.74</c:v>
                </c:pt>
                <c:pt idx="2">
                  <c:v>187511.07</c:v>
                </c:pt>
                <c:pt idx="3">
                  <c:v>179264.03</c:v>
                </c:pt>
                <c:pt idx="4">
                  <c:v>176710.80999999997</c:v>
                </c:pt>
                <c:pt idx="5">
                  <c:v>181959.65000000002</c:v>
                </c:pt>
                <c:pt idx="6">
                  <c:v>165628.78</c:v>
                </c:pt>
                <c:pt idx="7">
                  <c:v>168665.43</c:v>
                </c:pt>
                <c:pt idx="8">
                  <c:v>186624.99</c:v>
                </c:pt>
                <c:pt idx="9">
                  <c:v>165409.22</c:v>
                </c:pt>
                <c:pt idx="10">
                  <c:v>161457.44</c:v>
                </c:pt>
                <c:pt idx="11">
                  <c:v>163439.62</c:v>
                </c:pt>
                <c:pt idx="12">
                  <c:v>170817.94</c:v>
                </c:pt>
                <c:pt idx="13">
                  <c:v>157102.17000000001</c:v>
                </c:pt>
                <c:pt idx="14">
                  <c:v>213386.66</c:v>
                </c:pt>
                <c:pt idx="15">
                  <c:v>180460.3</c:v>
                </c:pt>
                <c:pt idx="16">
                  <c:v>179991.29</c:v>
                </c:pt>
                <c:pt idx="17">
                  <c:v>190899.81</c:v>
                </c:pt>
                <c:pt idx="18">
                  <c:v>169053.22</c:v>
                </c:pt>
                <c:pt idx="19">
                  <c:v>141399.71</c:v>
                </c:pt>
                <c:pt idx="20">
                  <c:v>160192.69</c:v>
                </c:pt>
                <c:pt idx="21">
                  <c:v>165338.54</c:v>
                </c:pt>
                <c:pt idx="22">
                  <c:v>171378.55</c:v>
                </c:pt>
                <c:pt idx="23">
                  <c:v>168135.54</c:v>
                </c:pt>
                <c:pt idx="24">
                  <c:v>183949.35</c:v>
                </c:pt>
                <c:pt idx="25">
                  <c:v>172878.91</c:v>
                </c:pt>
                <c:pt idx="26">
                  <c:v>177010.92</c:v>
                </c:pt>
                <c:pt idx="27">
                  <c:v>174288.83</c:v>
                </c:pt>
                <c:pt idx="28">
                  <c:v>168367.78</c:v>
                </c:pt>
                <c:pt idx="29">
                  <c:v>156312.48000000001</c:v>
                </c:pt>
                <c:pt idx="30">
                  <c:v>162136.07</c:v>
                </c:pt>
                <c:pt idx="31">
                  <c:v>168736.6</c:v>
                </c:pt>
                <c:pt idx="32">
                  <c:v>176247.69</c:v>
                </c:pt>
                <c:pt idx="33">
                  <c:v>168851.38</c:v>
                </c:pt>
                <c:pt idx="34">
                  <c:v>194709.34</c:v>
                </c:pt>
                <c:pt idx="35">
                  <c:v>176554.3</c:v>
                </c:pt>
                <c:pt idx="36">
                  <c:v>165091.63999999998</c:v>
                </c:pt>
                <c:pt idx="37">
                  <c:v>164273.16999999998</c:v>
                </c:pt>
                <c:pt idx="38">
                  <c:v>167265.79999999999</c:v>
                </c:pt>
                <c:pt idx="39">
                  <c:v>179530.68999999997</c:v>
                </c:pt>
                <c:pt idx="40">
                  <c:v>170326.72</c:v>
                </c:pt>
                <c:pt idx="41">
                  <c:v>155264.54</c:v>
                </c:pt>
                <c:pt idx="42">
                  <c:v>179821.82</c:v>
                </c:pt>
                <c:pt idx="43">
                  <c:v>189937.23</c:v>
                </c:pt>
                <c:pt idx="44">
                  <c:v>169851.56</c:v>
                </c:pt>
                <c:pt idx="45">
                  <c:v>172639.75</c:v>
                </c:pt>
                <c:pt idx="46">
                  <c:v>162272.88</c:v>
                </c:pt>
                <c:pt idx="47">
                  <c:v>188056.19999999998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5-2B42-82FA-3CDAC41A6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402751"/>
        <c:axId val="155239696"/>
      </c:areaChart>
      <c:catAx>
        <c:axId val="174740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JP"/>
          </a:p>
        </c:txPr>
        <c:crossAx val="155239696"/>
        <c:crosses val="autoZero"/>
        <c:auto val="1"/>
        <c:lblAlgn val="ctr"/>
        <c:lblOffset val="100"/>
        <c:noMultiLvlLbl val="0"/>
      </c:catAx>
      <c:valAx>
        <c:axId val="15523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\$#,##0.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JP"/>
          </a:p>
        </c:txPr>
        <c:crossAx val="1747402751"/>
        <c:crosses val="autoZero"/>
        <c:crossBetween val="midCat"/>
        <c:majorUnit val="100000"/>
      </c:valAx>
      <c:spPr>
        <a:noFill/>
        <a:ln>
          <a:noFill/>
          <a:prstDash val="sysDot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[part3_visualization_creating_sales_analysis_dashboard.xlsx]cost_break_down!PivotTable14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800" b="1"/>
              <a:t>Cost BreakDown</a:t>
            </a:r>
          </a:p>
        </c:rich>
      </c:tx>
      <c:layout>
        <c:manualLayout>
          <c:xMode val="edge"/>
          <c:yMode val="edge"/>
          <c:x val="1.9354111986001735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cost_break_down!$B$3</c:f>
              <c:strCache>
                <c:ptCount val="1"/>
                <c:pt idx="0">
                  <c:v>Total</c:v>
                </c:pt>
              </c:strCache>
            </c:strRef>
          </c:tx>
          <c:explosion val="2"/>
          <c:dPt>
            <c:idx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0DF-8B43-B762-DFF79C1C51B0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0DF-8B43-B762-DFF79C1C51B0}"/>
              </c:ext>
            </c:extLst>
          </c:dPt>
          <c:cat>
            <c:strRef>
              <c:f>cost_break_down!$A$4:$A$5</c:f>
              <c:strCache>
                <c:ptCount val="2"/>
                <c:pt idx="0">
                  <c:v>Marketing </c:v>
                </c:pt>
                <c:pt idx="1">
                  <c:v>Sales </c:v>
                </c:pt>
              </c:strCache>
            </c:strRef>
          </c:cat>
          <c:val>
            <c:numRef>
              <c:f>cost_break_down!$B$4:$B$5</c:f>
              <c:numCache>
                <c:formatCode>General</c:formatCode>
                <c:ptCount val="2"/>
                <c:pt idx="0">
                  <c:v>2214189.9956</c:v>
                </c:pt>
                <c:pt idx="1">
                  <c:v>2818059.9943999993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DF-8B43-B762-DFF79C1C5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[part3_visualization_creating_sales_analysis_dashboard.xlsx]revenue_trend!PivotTable3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/>
              <a:t>Revenue by Year and Quarter</a:t>
            </a:r>
          </a:p>
        </c:rich>
      </c:tx>
      <c:layout>
        <c:manualLayout>
          <c:xMode val="edge"/>
          <c:yMode val="edge"/>
          <c:x val="1.2281059063136458E-2"/>
          <c:y val="1.9801980198019802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"/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4"/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6"/>
      </c:pivotFmt>
      <c:pivotFmt>
        <c:idx val="7"/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9"/>
      </c:pivotFmt>
      <c:pivotFmt>
        <c:idx val="10"/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3"/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5"/>
      </c:pivotFmt>
      <c:pivotFmt>
        <c:idx val="16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revenue_trend!$C$3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9C8A-7A42-A281-7582F77B732E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4-9C8A-7A42-A281-7582F77B732E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6-9C8A-7A42-A281-7582F77B732E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9-9C8A-7A42-A281-7582F77B732E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C-9C8A-7A42-A281-7582F77B732E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D-9C8A-7A42-A281-7582F77B732E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F-9C8A-7A42-A281-7582F77B732E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8A-7A42-A281-7582F77B732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C8A-7A42-A281-7582F77B732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C8A-7A42-A281-7582F77B732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C8A-7A42-A281-7582F77B732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C8A-7A42-A281-7582F77B732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C8A-7A42-A281-7582F77B732E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C8A-7A42-A281-7582F77B73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revenue_trend!$A$4:$B$20</c:f>
              <c:multiLvlStrCache>
                <c:ptCount val="1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  <c:pt idx="8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revenue_trend!$C$4:$C$20</c:f>
              <c:numCache>
                <c:formatCode>\$#,##0.0,,"M"</c:formatCode>
                <c:ptCount val="16"/>
                <c:pt idx="0">
                  <c:v>871381.47999999986</c:v>
                </c:pt>
                <c:pt idx="1">
                  <c:v>865125.59</c:v>
                </c:pt>
                <c:pt idx="2">
                  <c:v>837760.99000000022</c:v>
                </c:pt>
                <c:pt idx="3">
                  <c:v>788528.15999999992</c:v>
                </c:pt>
                <c:pt idx="4">
                  <c:v>854466.6599999998</c:v>
                </c:pt>
                <c:pt idx="5">
                  <c:v>886703.10000000009</c:v>
                </c:pt>
                <c:pt idx="6">
                  <c:v>756909.19999999984</c:v>
                </c:pt>
                <c:pt idx="7">
                  <c:v>811922.12</c:v>
                </c:pt>
                <c:pt idx="8">
                  <c:v>858539.3899999999</c:v>
                </c:pt>
                <c:pt idx="9">
                  <c:v>802459.9800000001</c:v>
                </c:pt>
                <c:pt idx="10">
                  <c:v>815569.17</c:v>
                </c:pt>
                <c:pt idx="11">
                  <c:v>868632.39</c:v>
                </c:pt>
                <c:pt idx="12">
                  <c:v>958439.05199999991</c:v>
                </c:pt>
                <c:pt idx="13">
                  <c:v>974826.32400000002</c:v>
                </c:pt>
                <c:pt idx="14">
                  <c:v>1041385.3920000001</c:v>
                </c:pt>
                <c:pt idx="15">
                  <c:v>970671.06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A-7A42-A281-7582F77B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7402751"/>
        <c:axId val="155239696"/>
      </c:lineChart>
      <c:catAx>
        <c:axId val="174740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JP"/>
          </a:p>
        </c:txPr>
        <c:crossAx val="155239696"/>
        <c:crosses val="autoZero"/>
        <c:auto val="1"/>
        <c:lblAlgn val="ctr"/>
        <c:lblOffset val="100"/>
        <c:noMultiLvlLbl val="0"/>
      </c:catAx>
      <c:valAx>
        <c:axId val="155239696"/>
        <c:scaling>
          <c:orientation val="minMax"/>
          <c:max val="1100000"/>
          <c:min val="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\$#,##0.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JP"/>
          </a:p>
        </c:txPr>
        <c:crossAx val="1747402751"/>
        <c:crosses val="autoZero"/>
        <c:crossBetween val="between"/>
        <c:majorUnit val="100000"/>
      </c:valAx>
      <c:spPr>
        <a:noFill/>
        <a:ln>
          <a:noFill/>
          <a:prstDash val="sysDot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[part3_visualization_creating_sales_analysis_dashboard.xlsx]cost_break_down!PivotTable14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800" b="1"/>
              <a:t>Cost BreakDown</a:t>
            </a:r>
          </a:p>
        </c:rich>
      </c:tx>
      <c:layout>
        <c:manualLayout>
          <c:xMode val="edge"/>
          <c:yMode val="edge"/>
          <c:x val="1.9354111986001735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JP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shade val="76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4">
              <a:tint val="77000"/>
            </a:schemeClr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cost_break_down!$B$3</c:f>
              <c:strCache>
                <c:ptCount val="1"/>
                <c:pt idx="0">
                  <c:v>Total</c:v>
                </c:pt>
              </c:strCache>
            </c:strRef>
          </c:tx>
          <c:explosion val="2"/>
          <c:dPt>
            <c:idx val="0"/>
            <c:bubble3D val="0"/>
            <c:spPr>
              <a:solidFill>
                <a:schemeClr val="accent4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199-2F46-98A6-142F049928CB}"/>
              </c:ext>
            </c:extLst>
          </c:dPt>
          <c:dPt>
            <c:idx val="1"/>
            <c:bubble3D val="0"/>
            <c:spPr>
              <a:solidFill>
                <a:schemeClr val="accent4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199-2F46-98A6-142F049928CB}"/>
              </c:ext>
            </c:extLst>
          </c:dPt>
          <c:cat>
            <c:strRef>
              <c:f>cost_break_down!$A$4:$A$5</c:f>
              <c:strCache>
                <c:ptCount val="2"/>
                <c:pt idx="0">
                  <c:v>Marketing </c:v>
                </c:pt>
                <c:pt idx="1">
                  <c:v>Sales </c:v>
                </c:pt>
              </c:strCache>
            </c:strRef>
          </c:cat>
          <c:val>
            <c:numRef>
              <c:f>cost_break_down!$B$4:$B$5</c:f>
              <c:numCache>
                <c:formatCode>General</c:formatCode>
                <c:ptCount val="2"/>
                <c:pt idx="0">
                  <c:v>2214189.9956</c:v>
                </c:pt>
                <c:pt idx="1">
                  <c:v>2818059.9943999993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9-2F46-98A6-142F04992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[part3_visualization_creating_sales_analysis_dashboard.xlsx]profit_by_year_month!PivotTable3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/>
              <a:t>Profit by Year and Month</a:t>
            </a:r>
          </a:p>
        </c:rich>
      </c:tx>
      <c:layout>
        <c:manualLayout>
          <c:xMode val="edge"/>
          <c:yMode val="edge"/>
          <c:x val="1.2281059063136458E-2"/>
          <c:y val="1.98019801980198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JP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3"/>
        <c:spPr>
          <a:solidFill>
            <a:schemeClr val="accent4">
              <a:lumMod val="20000"/>
              <a:lumOff val="80000"/>
            </a:schemeClr>
          </a:solidFill>
          <a:ln w="15875"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profit_by_year_month!$C$3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 w="15875">
              <a:solidFill>
                <a:srgbClr val="0070C0"/>
              </a:solidFill>
            </a:ln>
            <a:effectLst/>
          </c:spPr>
          <c:cat>
            <c:multiLvlStrRef>
              <c:f>profit_by_year_month!$A$4:$B$52</c:f>
              <c:multiLvlStrCache>
                <c:ptCount val="4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profit_by_year_month!$C$4:$C$52</c:f>
              <c:numCache>
                <c:formatCode>\$#,##0.0,,"M"</c:formatCode>
                <c:ptCount val="48"/>
                <c:pt idx="0">
                  <c:v>180640.58</c:v>
                </c:pt>
                <c:pt idx="1">
                  <c:v>183672.74</c:v>
                </c:pt>
                <c:pt idx="2">
                  <c:v>187511.07</c:v>
                </c:pt>
                <c:pt idx="3">
                  <c:v>179264.03</c:v>
                </c:pt>
                <c:pt idx="4">
                  <c:v>176710.80999999997</c:v>
                </c:pt>
                <c:pt idx="5">
                  <c:v>181959.65000000002</c:v>
                </c:pt>
                <c:pt idx="6">
                  <c:v>165628.78</c:v>
                </c:pt>
                <c:pt idx="7">
                  <c:v>168665.43</c:v>
                </c:pt>
                <c:pt idx="8">
                  <c:v>186624.99</c:v>
                </c:pt>
                <c:pt idx="9">
                  <c:v>165409.22</c:v>
                </c:pt>
                <c:pt idx="10">
                  <c:v>161457.44</c:v>
                </c:pt>
                <c:pt idx="11">
                  <c:v>163439.62</c:v>
                </c:pt>
                <c:pt idx="12">
                  <c:v>170817.94</c:v>
                </c:pt>
                <c:pt idx="13">
                  <c:v>157102.17000000001</c:v>
                </c:pt>
                <c:pt idx="14">
                  <c:v>213386.66</c:v>
                </c:pt>
                <c:pt idx="15">
                  <c:v>180460.3</c:v>
                </c:pt>
                <c:pt idx="16">
                  <c:v>179991.29</c:v>
                </c:pt>
                <c:pt idx="17">
                  <c:v>190899.81</c:v>
                </c:pt>
                <c:pt idx="18">
                  <c:v>169053.22</c:v>
                </c:pt>
                <c:pt idx="19">
                  <c:v>141399.71</c:v>
                </c:pt>
                <c:pt idx="20">
                  <c:v>160192.69</c:v>
                </c:pt>
                <c:pt idx="21">
                  <c:v>165338.54</c:v>
                </c:pt>
                <c:pt idx="22">
                  <c:v>171378.55</c:v>
                </c:pt>
                <c:pt idx="23">
                  <c:v>168135.54</c:v>
                </c:pt>
                <c:pt idx="24">
                  <c:v>183949.35</c:v>
                </c:pt>
                <c:pt idx="25">
                  <c:v>172878.91</c:v>
                </c:pt>
                <c:pt idx="26">
                  <c:v>177010.92</c:v>
                </c:pt>
                <c:pt idx="27">
                  <c:v>174288.83</c:v>
                </c:pt>
                <c:pt idx="28">
                  <c:v>168367.78</c:v>
                </c:pt>
                <c:pt idx="29">
                  <c:v>156312.48000000001</c:v>
                </c:pt>
                <c:pt idx="30">
                  <c:v>162136.07</c:v>
                </c:pt>
                <c:pt idx="31">
                  <c:v>168736.6</c:v>
                </c:pt>
                <c:pt idx="32">
                  <c:v>176247.69</c:v>
                </c:pt>
                <c:pt idx="33">
                  <c:v>168851.38</c:v>
                </c:pt>
                <c:pt idx="34">
                  <c:v>194709.34</c:v>
                </c:pt>
                <c:pt idx="35">
                  <c:v>176554.3</c:v>
                </c:pt>
                <c:pt idx="36">
                  <c:v>165091.63999999998</c:v>
                </c:pt>
                <c:pt idx="37">
                  <c:v>164273.16999999998</c:v>
                </c:pt>
                <c:pt idx="38">
                  <c:v>167265.79999999999</c:v>
                </c:pt>
                <c:pt idx="39">
                  <c:v>179530.68999999997</c:v>
                </c:pt>
                <c:pt idx="40">
                  <c:v>170326.72</c:v>
                </c:pt>
                <c:pt idx="41">
                  <c:v>155264.54</c:v>
                </c:pt>
                <c:pt idx="42">
                  <c:v>179821.82</c:v>
                </c:pt>
                <c:pt idx="43">
                  <c:v>189937.23</c:v>
                </c:pt>
                <c:pt idx="44">
                  <c:v>169851.56</c:v>
                </c:pt>
                <c:pt idx="45">
                  <c:v>172639.75</c:v>
                </c:pt>
                <c:pt idx="46">
                  <c:v>162272.88</c:v>
                </c:pt>
                <c:pt idx="47">
                  <c:v>188056.19999999998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F4F-294E-A583-4AE04EDB0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402751"/>
        <c:axId val="155239696"/>
      </c:areaChart>
      <c:catAx>
        <c:axId val="174740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JP"/>
          </a:p>
        </c:txPr>
        <c:crossAx val="155239696"/>
        <c:crosses val="autoZero"/>
        <c:auto val="1"/>
        <c:lblAlgn val="ctr"/>
        <c:lblOffset val="100"/>
        <c:noMultiLvlLbl val="0"/>
      </c:catAx>
      <c:valAx>
        <c:axId val="15523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\$#,##0.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JP"/>
          </a:p>
        </c:txPr>
        <c:crossAx val="1747402751"/>
        <c:crosses val="autoZero"/>
        <c:crossBetween val="midCat"/>
        <c:majorUnit val="100000"/>
      </c:valAx>
      <c:spPr>
        <a:noFill/>
        <a:ln>
          <a:noFill/>
          <a:prstDash val="sysDot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[part3_visualization_creating_sales_analysis_dashboard.xlsx]sales_by_source!PivotTable10</c:name>
    <c:fmtId val="0"/>
  </c:pivotSource>
  <c:chart>
    <c:title>
      <c:tx>
        <c:rich>
          <a:bodyPr rot="0" spcFirstLastPara="1" vertOverflow="ellipsis" vert="horz" wrap="square" anchor="ctr" anchorCtr="0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600">
                <a:solidFill>
                  <a:schemeClr val="tx1"/>
                </a:solidFill>
              </a:rPr>
              <a:t>Sales by Source</a:t>
            </a:r>
          </a:p>
        </c:rich>
      </c:tx>
      <c:layout>
        <c:manualLayout>
          <c:xMode val="edge"/>
          <c:yMode val="edge"/>
          <c:x val="2.1614537766112569E-2"/>
          <c:y val="2.0833333333333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JP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\$###0.00,,&quot;M&quot;" sourceLinked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sales_by_source!$B$3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</c:spPr>
          <c:dPt>
            <c:idx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DCB-A647-91B1-DABA8C10719C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03-784F-B642-3DA0CE4548F0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CB-A647-91B1-DABA8C1071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DCB-A647-91B1-DABA8C10719C}"/>
              </c:ext>
            </c:extLst>
          </c:dPt>
          <c:dLbls>
            <c:numFmt formatCode="\$###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sales_by_source!$A$4:$A$8</c:f>
              <c:strCache>
                <c:ptCount val="4"/>
                <c:pt idx="0">
                  <c:v>Email</c:v>
                </c:pt>
                <c:pt idx="1">
                  <c:v>Facebook</c:v>
                </c:pt>
                <c:pt idx="2">
                  <c:v>Twitter</c:v>
                </c:pt>
                <c:pt idx="3">
                  <c:v>Line</c:v>
                </c:pt>
              </c:strCache>
            </c:strRef>
          </c:cat>
          <c:val>
            <c:numRef>
              <c:f>sales_by_source!$B$4:$B$8</c:f>
              <c:numCache>
                <c:formatCode>General</c:formatCode>
                <c:ptCount val="4"/>
                <c:pt idx="0">
                  <c:v>614292.79520000028</c:v>
                </c:pt>
                <c:pt idx="1">
                  <c:v>806424.95920000039</c:v>
                </c:pt>
                <c:pt idx="2">
                  <c:v>815136.23520000023</c:v>
                </c:pt>
                <c:pt idx="3">
                  <c:v>582206.0048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B-A647-91B1-DABA8C107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 anchorCtr="0"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</xdr:row>
      <xdr:rowOff>88900</xdr:rowOff>
    </xdr:from>
    <xdr:to>
      <xdr:col>10</xdr:col>
      <xdr:colOff>12700</xdr:colOff>
      <xdr:row>24</xdr:row>
      <xdr:rowOff>190500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D3CE563-9065-E74C-8634-F426809EA677}"/>
            </a:ext>
          </a:extLst>
        </xdr:cNvPr>
        <xdr:cNvSpPr/>
      </xdr:nvSpPr>
      <xdr:spPr>
        <a:xfrm>
          <a:off x="850900" y="292100"/>
          <a:ext cx="7416800" cy="47752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400" b="1">
              <a:solidFill>
                <a:sysClr val="windowText" lastClr="000000"/>
              </a:solidFill>
              <a:latin typeface="Aptos" panose="020B0004020202020204" pitchFamily="34" charset="0"/>
            </a:rPr>
            <a:t>Bài 1:</a:t>
          </a:r>
          <a:br>
            <a:rPr lang="vi-VN" sz="1400" b="1">
              <a:solidFill>
                <a:sysClr val="windowText" lastClr="000000"/>
              </a:solidFill>
              <a:latin typeface="Aptos" panose="020B0004020202020204" pitchFamily="34" charset="0"/>
            </a:rPr>
          </a:br>
          <a:r>
            <a:rPr lang="vi-VN" sz="1400" b="0">
              <a:solidFill>
                <a:sysClr val="windowText" lastClr="000000"/>
              </a:solidFill>
              <a:latin typeface="Aptos" panose="020B0004020202020204" pitchFamily="34" charset="0"/>
            </a:rPr>
            <a:t>Sử dụng dữ liệu trong sheet "sales_data" và công cụ </a:t>
          </a:r>
          <a:r>
            <a:rPr lang="vi-VN" sz="1400" b="1">
              <a:solidFill>
                <a:sysClr val="windowText" lastClr="000000"/>
              </a:solidFill>
              <a:latin typeface="Aptos" panose="020B0004020202020204" pitchFamily="34" charset="0"/>
            </a:rPr>
            <a:t>Pivot Table </a:t>
          </a:r>
          <a:r>
            <a:rPr lang="vi-VN" sz="1400" b="0">
              <a:solidFill>
                <a:sysClr val="windowText" lastClr="000000"/>
              </a:solidFill>
              <a:latin typeface="Aptos" panose="020B0004020202020204" pitchFamily="34" charset="0"/>
            </a:rPr>
            <a:t>để thực hiện các yêu cầu sau: </a:t>
          </a:r>
        </a:p>
        <a:p>
          <a:pPr algn="l"/>
          <a:r>
            <a:rPr lang="vi-VN" sz="1400" b="0">
              <a:solidFill>
                <a:sysClr val="windowText" lastClr="000000"/>
              </a:solidFill>
              <a:latin typeface="Aptos" panose="020B0004020202020204" pitchFamily="34" charset="0"/>
            </a:rPr>
            <a:t>・Tính tổng số lượng hàng bán (Number of Sales), Lợi nhân (Profit), Tổng Doanh Thu (Net Revenue) và Chi Phí (Cost)</a:t>
          </a:r>
        </a:p>
        <a:p>
          <a:pPr algn="l"/>
          <a:r>
            <a:rPr lang="vi-VN" sz="1400" b="0">
              <a:solidFill>
                <a:sysClr val="windowText" lastClr="000000"/>
              </a:solidFill>
              <a:latin typeface="Aptos" panose="020B0004020202020204" pitchFamily="34" charset="0"/>
            </a:rPr>
            <a:t>・Phân tích xu hướng thay đổi tổng doanh thu theo quý và năm (Revenue Trend by Year and Quarter).</a:t>
          </a:r>
        </a:p>
        <a:p>
          <a:pPr algn="l"/>
          <a:r>
            <a:rPr lang="vi-VN" sz="1400" b="0">
              <a:solidFill>
                <a:sysClr val="windowText" lastClr="000000"/>
              </a:solidFill>
              <a:latin typeface="Aptos" panose="020B0004020202020204" pitchFamily="34" charset="0"/>
            </a:rPr>
            <a:t>・Phân chia nhỏ chi phí theo chi phí marketing và chi phí bán hàng (Cost break down)</a:t>
          </a:r>
        </a:p>
        <a:p>
          <a:pPr algn="l"/>
          <a:r>
            <a:rPr lang="vi-VN" sz="1400" b="0">
              <a:solidFill>
                <a:sysClr val="windowText" lastClr="000000"/>
              </a:solidFill>
              <a:latin typeface="Aptos" panose="020B0004020202020204" pitchFamily="34" charset="0"/>
            </a:rPr>
            <a:t>・Tính doanh thu theo từng nguồn (Revenue by Source)</a:t>
          </a:r>
          <a:r>
            <a:rPr lang="vi-VN" sz="1400" b="0" baseline="0">
              <a:solidFill>
                <a:sysClr val="windowText" lastClr="000000"/>
              </a:solidFill>
              <a:latin typeface="Aptos" panose="020B0004020202020204" pitchFamily="34" charset="0"/>
            </a:rPr>
            <a:t> và lợi nhuận theo tháng năm (Profit by Year and Month)</a:t>
          </a:r>
          <a:endParaRPr lang="vi-VN" sz="1400" b="0">
            <a:solidFill>
              <a:sysClr val="windowText" lastClr="000000"/>
            </a:solidFill>
            <a:latin typeface="Aptos" panose="020B0004020202020204" pitchFamily="34" charset="0"/>
          </a:endParaRPr>
        </a:p>
        <a:p>
          <a:pPr algn="l"/>
          <a:endParaRPr lang="vi-VN" sz="1400" b="1">
            <a:solidFill>
              <a:sysClr val="windowText" lastClr="000000"/>
            </a:solidFill>
            <a:latin typeface="Aptos" panose="020B0004020202020204" pitchFamily="34" charset="0"/>
          </a:endParaRPr>
        </a:p>
        <a:p>
          <a:pPr algn="l"/>
          <a:r>
            <a:rPr lang="vi-VN" sz="1400" b="1">
              <a:solidFill>
                <a:sysClr val="windowText" lastClr="000000"/>
              </a:solidFill>
              <a:latin typeface="Aptos" panose="020B0004020202020204" pitchFamily="34" charset="0"/>
            </a:rPr>
            <a:t>Bài 2:</a:t>
          </a:r>
          <a:br>
            <a:rPr lang="vi-VN" sz="1400" b="1">
              <a:solidFill>
                <a:sysClr val="windowText" lastClr="000000"/>
              </a:solidFill>
              <a:latin typeface="Aptos" panose="020B0004020202020204" pitchFamily="34" charset="0"/>
            </a:rPr>
          </a:br>
          <a:r>
            <a:rPr lang="vi-VN" sz="1400" b="0">
              <a:solidFill>
                <a:sysClr val="windowText" lastClr="000000"/>
              </a:solidFill>
              <a:latin typeface="Aptos" panose="020B0004020202020204" pitchFamily="34" charset="0"/>
            </a:rPr>
            <a:t>Dựa trên kết quả từ Bài 1, tạo các </a:t>
          </a:r>
          <a:r>
            <a:rPr lang="vi-VN" sz="1400" b="1">
              <a:solidFill>
                <a:sysClr val="windowText" lastClr="000000"/>
              </a:solidFill>
              <a:latin typeface="Aptos" panose="020B0004020202020204" pitchFamily="34" charset="0"/>
            </a:rPr>
            <a:t>Pivot Chart </a:t>
          </a:r>
          <a:r>
            <a:rPr lang="vi-VN" sz="1400" b="0">
              <a:solidFill>
                <a:sysClr val="windowText" lastClr="000000"/>
              </a:solidFill>
              <a:latin typeface="Aptos" panose="020B0004020202020204" pitchFamily="34" charset="0"/>
            </a:rPr>
            <a:t>tương ứng để trực quan hóa dữ liệu. Hãy tuỳ chỉnh Chart cho đẹp mắt và chuyên nghiệp.</a:t>
          </a:r>
          <a:r>
            <a:rPr lang="vi-VN" sz="1400" b="0" baseline="0">
              <a:solidFill>
                <a:sysClr val="windowText" lastClr="000000"/>
              </a:solidFill>
              <a:latin typeface="Aptos" panose="020B0004020202020204" pitchFamily="34" charset="0"/>
            </a:rPr>
            <a:t> Hãy sử dụng màu sắc và font chữ nhất quán.</a:t>
          </a:r>
          <a:endParaRPr lang="vi-VN" sz="1400" b="0">
            <a:solidFill>
              <a:sysClr val="windowText" lastClr="000000"/>
            </a:solidFill>
            <a:latin typeface="Aptos" panose="020B0004020202020204" pitchFamily="34" charset="0"/>
          </a:endParaRPr>
        </a:p>
        <a:p>
          <a:pPr algn="l"/>
          <a:endParaRPr lang="vi-VN" sz="1400" b="1">
            <a:solidFill>
              <a:sysClr val="windowText" lastClr="000000"/>
            </a:solidFill>
            <a:latin typeface="Aptos" panose="020B0004020202020204" pitchFamily="34" charset="0"/>
          </a:endParaRPr>
        </a:p>
        <a:p>
          <a:pPr algn="l"/>
          <a:r>
            <a:rPr lang="vi-VN" sz="1400" b="1">
              <a:solidFill>
                <a:sysClr val="windowText" lastClr="000000"/>
              </a:solidFill>
              <a:latin typeface="Aptos" panose="020B0004020202020204" pitchFamily="34" charset="0"/>
            </a:rPr>
            <a:t>Bài 3:</a:t>
          </a:r>
          <a:br>
            <a:rPr lang="vi-VN" sz="1400" b="1">
              <a:solidFill>
                <a:sysClr val="windowText" lastClr="000000"/>
              </a:solidFill>
              <a:latin typeface="Aptos" panose="020B0004020202020204" pitchFamily="34" charset="0"/>
            </a:rPr>
          </a:br>
          <a:r>
            <a:rPr lang="vi-VN" sz="1400" b="0">
              <a:solidFill>
                <a:sysClr val="windowText" lastClr="000000"/>
              </a:solidFill>
              <a:latin typeface="Aptos" panose="020B0004020202020204" pitchFamily="34" charset="0"/>
            </a:rPr>
            <a:t>Tạo một sheet mới đặt tên là "Dashboard", sắp xếp các biểu đồ đã tạo ở Bài 2 một cách hợp lý để hoàn thiện Dashboard tổng hợp.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16931</xdr:colOff>
      <xdr:row>4</xdr:row>
      <xdr:rowOff>254001</xdr:rowOff>
    </xdr:from>
    <xdr:to>
      <xdr:col>3</xdr:col>
      <xdr:colOff>952499</xdr:colOff>
      <xdr:row>18</xdr:row>
      <xdr:rowOff>322542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BDB1F4-6860-6B4B-B3AD-E948EDB22C3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31749</xdr:colOff>
      <xdr:row>21</xdr:row>
      <xdr:rowOff>84819</xdr:rowOff>
    </xdr:from>
    <xdr:to>
      <xdr:col>2</xdr:col>
      <xdr:colOff>1666874</xdr:colOff>
      <xdr:row>35</xdr:row>
      <xdr:rowOff>186872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6CCFBDA-F2F5-6349-8E20-B66808EDF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1920875</xdr:colOff>
      <xdr:row>21</xdr:row>
      <xdr:rowOff>66675</xdr:rowOff>
    </xdr:from>
    <xdr:to>
      <xdr:col>4</xdr:col>
      <xdr:colOff>3857625</xdr:colOff>
      <xdr:row>34</xdr:row>
      <xdr:rowOff>290285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ECEF946-54DE-7A4D-81A9-73DEF9496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1154552</xdr:colOff>
      <xdr:row>4</xdr:row>
      <xdr:rowOff>211666</xdr:rowOff>
    </xdr:from>
    <xdr:to>
      <xdr:col>4</xdr:col>
      <xdr:colOff>3550464</xdr:colOff>
      <xdr:row>18</xdr:row>
      <xdr:rowOff>277122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D9CA5DD4-C8A4-064E-BEE0-B6BE8FE3CEBE}"/>
            </a:ext>
          </a:extLst>
        </xdr:cNvPr>
        <xdr:cNvGrpSpPr/>
      </xdr:nvGrpSpPr>
      <xdr:grpSpPr>
        <a:xfrm>
          <a:off x="9778262" y="2301021"/>
          <a:ext cx="6267363" cy="4653843"/>
          <a:chOff x="4165600" y="463550"/>
          <a:chExt cx="6263640" cy="4645152"/>
        </a:xfrm>
      </xdr:grpSpPr>
      <xdr:graphicFrame macro="">
        <xdr:nvGraphicFramePr>
          <xdr:cNvPr id="20" name="Chart 19">
            <a:extLst>
              <a:ext uri="{FF2B5EF4-FFF2-40B4-BE49-F238E27FC236}">
                <a16:creationId xmlns:a16="http://schemas.microsoft.com/office/drawing/2014/main" id="{45BE96E3-99BD-6FB9-1219-1B1C7492F199}"/>
              </a:ext>
            </a:extLst>
          </xdr:cNvPr>
          <xdr:cNvGraphicFramePr/>
        </xdr:nvGraphicFramePr>
        <xdr:xfrm>
          <a:off x="4165600" y="463550"/>
          <a:ext cx="6263640" cy="464515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$B$9">
        <xdr:nvSpPr>
          <xdr:cNvPr id="21" name="TextBox 20">
            <a:extLst>
              <a:ext uri="{FF2B5EF4-FFF2-40B4-BE49-F238E27FC236}">
                <a16:creationId xmlns:a16="http://schemas.microsoft.com/office/drawing/2014/main" id="{2D5C38F7-69EA-E63C-A9D6-058ADA21C637}"/>
              </a:ext>
            </a:extLst>
          </xdr:cNvPr>
          <xdr:cNvSpPr txBox="1"/>
        </xdr:nvSpPr>
        <xdr:spPr>
          <a:xfrm>
            <a:off x="5562897" y="2462399"/>
            <a:ext cx="1913659" cy="1028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F59106A0-90B0-EC44-B018-B4A2B16E8191}" type="TxLink">
              <a:rPr lang="en-US" sz="2000" b="1" i="0" u="none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l"/>
              <a:t> </a:t>
            </a:fld>
            <a:endParaRPr lang="en-US" sz="2000" b="1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$A$9">
        <xdr:nvSpPr>
          <xdr:cNvPr id="22" name="TextBox 21">
            <a:extLst>
              <a:ext uri="{FF2B5EF4-FFF2-40B4-BE49-F238E27FC236}">
                <a16:creationId xmlns:a16="http://schemas.microsoft.com/office/drawing/2014/main" id="{5F008A12-CCD0-45F3-2996-46CCDAA32E9E}"/>
              </a:ext>
            </a:extLst>
          </xdr:cNvPr>
          <xdr:cNvSpPr txBox="1"/>
        </xdr:nvSpPr>
        <xdr:spPr>
          <a:xfrm>
            <a:off x="7620000" y="2462399"/>
            <a:ext cx="1981200" cy="1028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8BE72827-C5A7-5048-A6D3-781DF94EBB85}" type="TxLink">
              <a:rPr lang="en-US" sz="2000" b="1" i="0" u="none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l"/>
              <a:t> </a:t>
            </a:fld>
            <a:endParaRPr lang="en-US" sz="2000" b="1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1</xdr:row>
      <xdr:rowOff>127000</xdr:rowOff>
    </xdr:from>
    <xdr:to>
      <xdr:col>11</xdr:col>
      <xdr:colOff>381000</xdr:colOff>
      <xdr:row>20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0109ED-13F3-3CFB-04D4-B36D761C7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</xdr:row>
      <xdr:rowOff>57150</xdr:rowOff>
    </xdr:from>
    <xdr:to>
      <xdr:col>10</xdr:col>
      <xdr:colOff>675640</xdr:colOff>
      <xdr:row>25</xdr:row>
      <xdr:rowOff>28702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FEC09D43-AA80-1508-0AAA-B1767D3BC113}"/>
            </a:ext>
          </a:extLst>
        </xdr:cNvPr>
        <xdr:cNvGrpSpPr/>
      </xdr:nvGrpSpPr>
      <xdr:grpSpPr>
        <a:xfrm>
          <a:off x="2667000" y="463550"/>
          <a:ext cx="6263640" cy="4645152"/>
          <a:chOff x="4165600" y="463550"/>
          <a:chExt cx="6263640" cy="4645152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4ABC6B63-8E3D-77C0-CF9A-8F8C1DA79CA6}"/>
              </a:ext>
            </a:extLst>
          </xdr:cNvPr>
          <xdr:cNvGraphicFramePr/>
        </xdr:nvGraphicFramePr>
        <xdr:xfrm>
          <a:off x="4165600" y="463550"/>
          <a:ext cx="6263640" cy="464515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$B$9">
        <xdr:nvSpPr>
          <xdr:cNvPr id="4" name="TextBox 3">
            <a:extLst>
              <a:ext uri="{FF2B5EF4-FFF2-40B4-BE49-F238E27FC236}">
                <a16:creationId xmlns:a16="http://schemas.microsoft.com/office/drawing/2014/main" id="{9C76C0D2-8879-544E-A8A0-3576385C6331}"/>
              </a:ext>
            </a:extLst>
          </xdr:cNvPr>
          <xdr:cNvSpPr txBox="1"/>
        </xdr:nvSpPr>
        <xdr:spPr>
          <a:xfrm>
            <a:off x="5664199" y="2311400"/>
            <a:ext cx="1913659" cy="1028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F59106A0-90B0-EC44-B018-B4A2B16E8191}" type="TxLink">
              <a:rPr lang="en-US" sz="2000" b="1" i="0" u="none" strike="noStrike">
                <a:solidFill>
                  <a:srgbClr val="000000"/>
                </a:solidFill>
                <a:latin typeface="Aptos Narrow"/>
                <a:cs typeface="Arial" panose="020B0604020202020204" pitchFamily="34" charset="0"/>
              </a:rPr>
              <a:pPr algn="l"/>
              <a:t>Sales: 
$2.8M (56%)</a:t>
            </a:fld>
            <a:endParaRPr lang="en-US" sz="2000" b="1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$A$9">
        <xdr:nvSpPr>
          <xdr:cNvPr id="5" name="TextBox 4">
            <a:extLst>
              <a:ext uri="{FF2B5EF4-FFF2-40B4-BE49-F238E27FC236}">
                <a16:creationId xmlns:a16="http://schemas.microsoft.com/office/drawing/2014/main" id="{BB272C99-B064-5E41-AD76-091D64F0FBB8}"/>
              </a:ext>
            </a:extLst>
          </xdr:cNvPr>
          <xdr:cNvSpPr txBox="1"/>
        </xdr:nvSpPr>
        <xdr:spPr>
          <a:xfrm>
            <a:off x="7620000" y="2311400"/>
            <a:ext cx="1981200" cy="1028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8BE72827-C5A7-5048-A6D3-781DF94EBB85}" type="TxLink">
              <a:rPr lang="en-US" sz="2000" b="1" i="0" u="none" strike="noStrike">
                <a:solidFill>
                  <a:srgbClr val="000000"/>
                </a:solidFill>
                <a:latin typeface="Aptos Narrow"/>
                <a:cs typeface="Arial" panose="020B0604020202020204" pitchFamily="34" charset="0"/>
              </a:rPr>
              <a:pPr algn="l"/>
              <a:t>Marketing: 
$2.2M (44%)</a:t>
            </a:fld>
            <a:endParaRPr lang="en-US" sz="2000" b="1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 editAs="oneCell">
    <xdr:from>
      <xdr:col>13</xdr:col>
      <xdr:colOff>0</xdr:colOff>
      <xdr:row>9</xdr:row>
      <xdr:rowOff>0</xdr:rowOff>
    </xdr:from>
    <xdr:to>
      <xdr:col>20</xdr:col>
      <xdr:colOff>508000</xdr:colOff>
      <xdr:row>31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F9FCBF-1B95-62FE-5966-3FE07AF7E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31500" y="1828800"/>
          <a:ext cx="6286500" cy="46609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1</xdr:row>
      <xdr:rowOff>127000</xdr:rowOff>
    </xdr:from>
    <xdr:to>
      <xdr:col>11</xdr:col>
      <xdr:colOff>381000</xdr:colOff>
      <xdr:row>20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04AF99-F74A-4843-B77B-C13CE7241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406400</xdr:colOff>
      <xdr:row>2</xdr:row>
      <xdr:rowOff>31750</xdr:rowOff>
    </xdr:from>
    <xdr:to>
      <xdr:col>9</xdr:col>
      <xdr:colOff>114300</xdr:colOff>
      <xdr:row>20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62C192-1D70-9DF3-2647-CA34A15B5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AI HA NGUYEN" refreshedDate="45758.5140537037" createdVersion="8" refreshedVersion="8" minRefreshableVersion="3" recordCount="240" xr:uid="{CF7455C8-02A8-B24D-A4A8-A60DF7220DDA}">
  <cacheSource type="worksheet">
    <worksheetSource name="Sales_Analysis_Sample"/>
  </cacheSource>
  <cacheFields count="15">
    <cacheField name="Date" numFmtId="14">
      <sharedItems containsSemiMixedTypes="0" containsNonDate="0" containsDate="1" containsString="0" minDate="2019-01-01T00:00:00" maxDate="2022-12-02T00:00:00" count="48"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</sharedItems>
      <fieldGroup par="13"/>
    </cacheField>
    <cacheField name="Year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Sales Rep" numFmtId="0">
      <sharedItems count="10">
        <s v="Tokyo Office"/>
        <s v="Osaka Office"/>
        <s v="Kyoto Office"/>
        <s v="Hokaido Office"/>
        <s v="Kanagawa Office"/>
        <s v="Jhon Belen" u="1"/>
        <s v="Sophie Timberlook" u="1"/>
        <s v="Justin West" u="1"/>
        <s v="Will Winger" u="1"/>
        <s v="Robert Davidson" u="1"/>
      </sharedItems>
    </cacheField>
    <cacheField name="Lead Source" numFmtId="0">
      <sharedItems count="5">
        <s v="Email"/>
        <s v="Line"/>
        <s v="Facebook"/>
        <s v="Twitter"/>
        <s v="Organic Search" u="1"/>
      </sharedItems>
    </cacheField>
    <cacheField name="Number of Sales" numFmtId="0">
      <sharedItems containsSemiMixedTypes="0" containsString="0" containsNumber="1" containsInteger="1" minValue="3" maxValue="10"/>
    </cacheField>
    <cacheField name="Revenue" numFmtId="0">
      <sharedItems containsSemiMixedTypes="0" containsString="0" containsNumber="1" minValue="40109.5" maxValue="82890.875999999989"/>
    </cacheField>
    <cacheField name="Cost" numFmtId="0">
      <sharedItems containsSemiMixedTypes="0" containsString="0" containsNumber="1" minValue="15145.05" maxValue="26280.35"/>
    </cacheField>
    <cacheField name="Profit" numFmtId="0">
      <sharedItems containsSemiMixedTypes="0" containsString="0" containsNumber="1" minValue="24899.95" maxValue="56286.37"/>
    </cacheField>
    <cacheField name="Marketing" numFmtId="0">
      <sharedItems containsSemiMixedTypes="0" containsString="0" containsNumber="1" minValue="6663.8220000000001" maxValue="11563.353999999999"/>
    </cacheField>
    <cacheField name="Sales" numFmtId="0">
      <sharedItems containsSemiMixedTypes="0" containsString="0" containsNumber="1" minValue="8481.228000000001" maxValue="14716.996000000001"/>
    </cacheField>
    <cacheField name="Months (Date)" numFmtId="0" databaseField="0">
      <fieldGroup base="0">
        <rangePr groupBy="months" startDate="2019-01-01T00:00:00" endDate="2022-12-02T00:00:00"/>
        <groupItems count="14">
          <s v="&lt;2019/01/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2/12/02"/>
        </groupItems>
      </fieldGroup>
    </cacheField>
    <cacheField name="Quarters (Date)" numFmtId="0" databaseField="0">
      <fieldGroup base="0">
        <rangePr groupBy="quarters" startDate="2019-01-01T00:00:00" endDate="2022-12-02T00:00:00"/>
        <groupItems count="6">
          <s v="&lt;2019/01/01"/>
          <s v="Qtr1"/>
          <s v="Qtr2"/>
          <s v="Qtr3"/>
          <s v="Qtr4"/>
          <s v="&gt;2022/12/02"/>
        </groupItems>
      </fieldGroup>
    </cacheField>
    <cacheField name="Years (Date)" numFmtId="0" databaseField="0">
      <fieldGroup base="0">
        <rangePr groupBy="years" startDate="2019-01-01T00:00:00" endDate="2022-12-02T00:00:00"/>
        <groupItems count="6">
          <s v="&lt;2019/01/01"/>
          <s v="2019"/>
          <s v="2020"/>
          <s v="2021"/>
          <s v="2022"/>
          <s v="&gt;2022/12/02"/>
        </groupItems>
      </fieldGroup>
    </cacheField>
    <cacheField name="Profit Margin" numFmtId="0" formula="Profit/Revenue" databaseField="0"/>
  </cacheFields>
  <extLst>
    <ext xmlns:x14="http://schemas.microsoft.com/office/spreadsheetml/2009/9/main" uri="{725AE2AE-9491-48be-B2B4-4EB974FC3084}">
      <x14:pivotCacheDefinition pivotCacheId="199280322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x v="0"/>
    <x v="0"/>
    <x v="0"/>
    <x v="0"/>
    <x v="0"/>
    <n v="5"/>
    <n v="42298.13"/>
    <n v="15997.18"/>
    <n v="36300.949999999997"/>
    <n v="7038.7592000000004"/>
    <n v="8958.4208000000017"/>
  </r>
  <r>
    <x v="0"/>
    <x v="0"/>
    <x v="0"/>
    <x v="1"/>
    <x v="0"/>
    <n v="4"/>
    <n v="62002.62"/>
    <n v="23449.43"/>
    <n v="38553.19"/>
    <n v="10317.7492"/>
    <n v="13131.680800000002"/>
  </r>
  <r>
    <x v="0"/>
    <x v="0"/>
    <x v="0"/>
    <x v="2"/>
    <x v="0"/>
    <n v="10"/>
    <n v="57951.67"/>
    <n v="21917.360000000001"/>
    <n v="36034.31"/>
    <n v="9643.6383999999998"/>
    <n v="12273.721600000001"/>
  </r>
  <r>
    <x v="0"/>
    <x v="0"/>
    <x v="0"/>
    <x v="3"/>
    <x v="1"/>
    <n v="4"/>
    <n v="52363.56"/>
    <n v="19803.93"/>
    <n v="32559.63"/>
    <n v="8713.7291999999998"/>
    <n v="11090.200800000001"/>
  </r>
  <r>
    <x v="0"/>
    <x v="0"/>
    <x v="0"/>
    <x v="4"/>
    <x v="1"/>
    <n v="8"/>
    <n v="59814.32"/>
    <n v="22621.82"/>
    <n v="37192.5"/>
    <n v="9953.6008000000002"/>
    <n v="12668.219200000001"/>
  </r>
  <r>
    <x v="1"/>
    <x v="0"/>
    <x v="0"/>
    <x v="2"/>
    <x v="1"/>
    <n v="7"/>
    <n v="55291.86"/>
    <n v="20911.419999999998"/>
    <n v="34380.44"/>
    <n v="9201.0247999999992"/>
    <n v="11710.395200000001"/>
  </r>
  <r>
    <x v="1"/>
    <x v="0"/>
    <x v="0"/>
    <x v="3"/>
    <x v="2"/>
    <n v="8"/>
    <n v="61955.93"/>
    <n v="23431.78"/>
    <n v="38524.15"/>
    <n v="10309.983199999999"/>
    <n v="13121.7968"/>
  </r>
  <r>
    <x v="1"/>
    <x v="0"/>
    <x v="0"/>
    <x v="4"/>
    <x v="3"/>
    <n v="9"/>
    <n v="62124.959999999999"/>
    <n v="23495.7"/>
    <n v="38629.26"/>
    <n v="10338.108"/>
    <n v="13157.592000000002"/>
  </r>
  <r>
    <x v="1"/>
    <x v="0"/>
    <x v="0"/>
    <x v="0"/>
    <x v="2"/>
    <n v="9"/>
    <n v="66594.789999999994"/>
    <n v="25186.2"/>
    <n v="41408.589999999997"/>
    <n v="11081.928"/>
    <n v="14104.272000000001"/>
  </r>
  <r>
    <x v="1"/>
    <x v="0"/>
    <x v="0"/>
    <x v="1"/>
    <x v="0"/>
    <n v="6"/>
    <n v="49421.58"/>
    <n v="18691.28"/>
    <n v="30730.3"/>
    <n v="8224.1631999999991"/>
    <n v="10467.1168"/>
  </r>
  <r>
    <x v="2"/>
    <x v="0"/>
    <x v="0"/>
    <x v="4"/>
    <x v="0"/>
    <n v="10"/>
    <n v="56637.01"/>
    <n v="21420.16"/>
    <n v="35216.85"/>
    <n v="9424.8703999999998"/>
    <n v="11995.289600000002"/>
  </r>
  <r>
    <x v="2"/>
    <x v="0"/>
    <x v="0"/>
    <x v="0"/>
    <x v="2"/>
    <n v="3"/>
    <n v="58006.89"/>
    <n v="21938.25"/>
    <n v="36068.639999999999"/>
    <n v="9652.83"/>
    <n v="12285.420000000002"/>
  </r>
  <r>
    <x v="2"/>
    <x v="0"/>
    <x v="0"/>
    <x v="1"/>
    <x v="2"/>
    <n v="7"/>
    <n v="56411.06"/>
    <n v="21334.7"/>
    <n v="35076.36"/>
    <n v="9387.268"/>
    <n v="11947.432000000001"/>
  </r>
  <r>
    <x v="2"/>
    <x v="0"/>
    <x v="0"/>
    <x v="2"/>
    <x v="0"/>
    <n v="4"/>
    <n v="62780.6"/>
    <n v="23743.67"/>
    <n v="39036.93"/>
    <n v="10447.2148"/>
    <n v="13296.4552"/>
  </r>
  <r>
    <x v="2"/>
    <x v="0"/>
    <x v="0"/>
    <x v="3"/>
    <x v="0"/>
    <n v="9"/>
    <n v="67726.5"/>
    <n v="25614.21"/>
    <n v="42112.29"/>
    <n v="11270.252399999999"/>
    <n v="14343.957600000002"/>
  </r>
  <r>
    <x v="3"/>
    <x v="0"/>
    <x v="1"/>
    <x v="1"/>
    <x v="1"/>
    <n v="3"/>
    <n v="56850.47"/>
    <n v="21500.89"/>
    <n v="35349.58"/>
    <n v="9460.391599999999"/>
    <n v="12040.4984"/>
  </r>
  <r>
    <x v="3"/>
    <x v="0"/>
    <x v="1"/>
    <x v="2"/>
    <x v="3"/>
    <n v="9"/>
    <n v="64027.85"/>
    <n v="24215.38"/>
    <n v="39812.47"/>
    <n v="10654.7672"/>
    <n v="13560.612800000003"/>
  </r>
  <r>
    <x v="3"/>
    <x v="0"/>
    <x v="1"/>
    <x v="3"/>
    <x v="3"/>
    <n v="8"/>
    <n v="52267.99"/>
    <n v="19767.79"/>
    <n v="32500.2"/>
    <n v="8697.8276000000005"/>
    <n v="11069.962400000002"/>
  </r>
  <r>
    <x v="3"/>
    <x v="0"/>
    <x v="1"/>
    <x v="4"/>
    <x v="3"/>
    <n v="8"/>
    <n v="62051.48"/>
    <n v="23467.91"/>
    <n v="38583.57"/>
    <n v="10325.8804"/>
    <n v="13142.029600000002"/>
  </r>
  <r>
    <x v="3"/>
    <x v="0"/>
    <x v="1"/>
    <x v="0"/>
    <x v="0"/>
    <n v="10"/>
    <n v="53101.07"/>
    <n v="20082.86"/>
    <n v="33018.21"/>
    <n v="8836.4583999999995"/>
    <n v="11246.401600000001"/>
  </r>
  <r>
    <x v="4"/>
    <x v="0"/>
    <x v="1"/>
    <x v="3"/>
    <x v="1"/>
    <n v="7"/>
    <n v="58905.62"/>
    <n v="22278.15"/>
    <n v="36627.47"/>
    <n v="9802.3860000000004"/>
    <n v="12475.764000000003"/>
  </r>
  <r>
    <x v="4"/>
    <x v="0"/>
    <x v="1"/>
    <x v="4"/>
    <x v="3"/>
    <n v="10"/>
    <n v="41140.04"/>
    <n v="15559.19"/>
    <n v="25580.85"/>
    <n v="6846.0436"/>
    <n v="8713.1464000000014"/>
  </r>
  <r>
    <x v="4"/>
    <x v="0"/>
    <x v="1"/>
    <x v="0"/>
    <x v="3"/>
    <n v="8"/>
    <n v="57112.800000000003"/>
    <n v="21600.1"/>
    <n v="35512.699999999997"/>
    <n v="9504.0439999999999"/>
    <n v="12096.056"/>
  </r>
  <r>
    <x v="4"/>
    <x v="0"/>
    <x v="1"/>
    <x v="1"/>
    <x v="2"/>
    <n v="3"/>
    <n v="64879.08"/>
    <n v="24537.31"/>
    <n v="40341.769999999997"/>
    <n v="10796.4164"/>
    <n v="13740.893600000001"/>
  </r>
  <r>
    <x v="4"/>
    <x v="0"/>
    <x v="1"/>
    <x v="2"/>
    <x v="1"/>
    <n v="3"/>
    <n v="62155.13"/>
    <n v="23507.11"/>
    <n v="38648.019999999997"/>
    <n v="10343.1284"/>
    <n v="13163.981600000001"/>
  </r>
  <r>
    <x v="5"/>
    <x v="0"/>
    <x v="1"/>
    <x v="0"/>
    <x v="0"/>
    <n v="5"/>
    <n v="66430.850000000006"/>
    <n v="25124.19"/>
    <n v="41306.660000000003"/>
    <n v="11054.643599999999"/>
    <n v="14069.546400000001"/>
  </r>
  <r>
    <x v="5"/>
    <x v="0"/>
    <x v="1"/>
    <x v="1"/>
    <x v="1"/>
    <n v="10"/>
    <n v="69487.83"/>
    <n v="26280.35"/>
    <n v="43207.48"/>
    <n v="11563.353999999999"/>
    <n v="14716.996000000001"/>
  </r>
  <r>
    <x v="5"/>
    <x v="0"/>
    <x v="1"/>
    <x v="2"/>
    <x v="3"/>
    <n v="10"/>
    <n v="43803.41"/>
    <n v="16566.48"/>
    <n v="27236.93"/>
    <n v="7289.2511999999997"/>
    <n v="9277.2288000000008"/>
  </r>
  <r>
    <x v="5"/>
    <x v="0"/>
    <x v="1"/>
    <x v="3"/>
    <x v="1"/>
    <n v="9"/>
    <n v="44395.92"/>
    <n v="16790.57"/>
    <n v="27605.35"/>
    <n v="7387.8508000000002"/>
    <n v="9402.7192000000014"/>
  </r>
  <r>
    <x v="5"/>
    <x v="0"/>
    <x v="1"/>
    <x v="4"/>
    <x v="3"/>
    <n v="10"/>
    <n v="68516.05"/>
    <n v="25912.82"/>
    <n v="42603.23"/>
    <n v="11401.640799999999"/>
    <n v="14511.1792"/>
  </r>
  <r>
    <x v="6"/>
    <x v="0"/>
    <x v="2"/>
    <x v="2"/>
    <x v="3"/>
    <n v="7"/>
    <n v="53732.76"/>
    <n v="20321.77"/>
    <n v="33410.99"/>
    <n v="8941.5788000000011"/>
    <n v="11380.191200000001"/>
  </r>
  <r>
    <x v="6"/>
    <x v="0"/>
    <x v="2"/>
    <x v="3"/>
    <x v="3"/>
    <n v="8"/>
    <n v="48313"/>
    <n v="18272.009999999998"/>
    <n v="30040.99"/>
    <n v="8039.6843999999992"/>
    <n v="10232.3256"/>
  </r>
  <r>
    <x v="6"/>
    <x v="0"/>
    <x v="2"/>
    <x v="4"/>
    <x v="2"/>
    <n v="7"/>
    <n v="50983.34"/>
    <n v="19281.93"/>
    <n v="31701.41"/>
    <n v="8484.0491999999995"/>
    <n v="10797.880800000001"/>
  </r>
  <r>
    <x v="6"/>
    <x v="0"/>
    <x v="2"/>
    <x v="0"/>
    <x v="1"/>
    <n v="8"/>
    <n v="56435.26"/>
    <n v="21343.85"/>
    <n v="35091.410000000003"/>
    <n v="9391.2939999999999"/>
    <n v="11952.556"/>
  </r>
  <r>
    <x v="6"/>
    <x v="0"/>
    <x v="2"/>
    <x v="1"/>
    <x v="1"/>
    <n v="3"/>
    <n v="56905.79"/>
    <n v="21521.81"/>
    <n v="35383.980000000003"/>
    <n v="9469.5964000000004"/>
    <n v="12052.213600000003"/>
  </r>
  <r>
    <x v="7"/>
    <x v="0"/>
    <x v="2"/>
    <x v="4"/>
    <x v="2"/>
    <n v="4"/>
    <n v="66825.81"/>
    <n v="25273.57"/>
    <n v="41552.239999999998"/>
    <n v="11120.370800000001"/>
    <n v="14153.199200000001"/>
  </r>
  <r>
    <x v="7"/>
    <x v="0"/>
    <x v="2"/>
    <x v="0"/>
    <x v="1"/>
    <n v="10"/>
    <n v="40613.879999999997"/>
    <n v="15360.2"/>
    <n v="25253.68"/>
    <n v="6758.4880000000003"/>
    <n v="8601.7120000000014"/>
  </r>
  <r>
    <x v="7"/>
    <x v="0"/>
    <x v="2"/>
    <x v="1"/>
    <x v="0"/>
    <n v="3"/>
    <n v="60548.639999999999"/>
    <n v="22899.54"/>
    <n v="37649.1"/>
    <n v="10075.7976"/>
    <n v="12823.742400000001"/>
  </r>
  <r>
    <x v="7"/>
    <x v="0"/>
    <x v="2"/>
    <x v="2"/>
    <x v="3"/>
    <n v="8"/>
    <n v="54017.31"/>
    <n v="20429.38"/>
    <n v="33587.93"/>
    <n v="8988.9272000000001"/>
    <n v="11440.452800000001"/>
  </r>
  <r>
    <x v="7"/>
    <x v="0"/>
    <x v="2"/>
    <x v="3"/>
    <x v="2"/>
    <n v="3"/>
    <n v="49248.18"/>
    <n v="18625.7"/>
    <n v="30622.48"/>
    <n v="8195.3080000000009"/>
    <n v="10430.392000000002"/>
  </r>
  <r>
    <x v="8"/>
    <x v="0"/>
    <x v="2"/>
    <x v="1"/>
    <x v="3"/>
    <n v="9"/>
    <n v="61875.88"/>
    <n v="23401.5"/>
    <n v="38474.379999999997"/>
    <n v="10296.66"/>
    <n v="13104.840000000002"/>
  </r>
  <r>
    <x v="8"/>
    <x v="0"/>
    <x v="2"/>
    <x v="2"/>
    <x v="2"/>
    <n v="7"/>
    <n v="69047.38"/>
    <n v="26113.77"/>
    <n v="42933.61"/>
    <n v="11490.058800000001"/>
    <n v="14623.711200000002"/>
  </r>
  <r>
    <x v="8"/>
    <x v="0"/>
    <x v="2"/>
    <x v="3"/>
    <x v="2"/>
    <n v="7"/>
    <n v="64010.3"/>
    <n v="24208.74"/>
    <n v="39801.56"/>
    <n v="10651.845600000001"/>
    <n v="13556.894400000003"/>
  </r>
  <r>
    <x v="8"/>
    <x v="0"/>
    <x v="2"/>
    <x v="4"/>
    <x v="2"/>
    <n v="8"/>
    <n v="40590.910000000003"/>
    <n v="15351.51"/>
    <n v="25239.4"/>
    <n v="6754.6644000000006"/>
    <n v="8596.8456000000006"/>
  </r>
  <r>
    <x v="8"/>
    <x v="0"/>
    <x v="2"/>
    <x v="0"/>
    <x v="3"/>
    <n v="5"/>
    <n v="64612.55"/>
    <n v="24436.51"/>
    <n v="40176.04"/>
    <n v="10752.064399999999"/>
    <n v="13684.445600000001"/>
  </r>
  <r>
    <x v="9"/>
    <x v="0"/>
    <x v="3"/>
    <x v="3"/>
    <x v="0"/>
    <n v="9"/>
    <n v="55274.79"/>
    <n v="20904.96"/>
    <n v="34369.83"/>
    <n v="9198.1823999999997"/>
    <n v="11706.777600000001"/>
  </r>
  <r>
    <x v="9"/>
    <x v="0"/>
    <x v="3"/>
    <x v="4"/>
    <x v="1"/>
    <n v="3"/>
    <n v="47129.17"/>
    <n v="17824.28"/>
    <n v="29304.89"/>
    <n v="7842.6831999999995"/>
    <n v="9981.5968000000012"/>
  </r>
  <r>
    <x v="9"/>
    <x v="0"/>
    <x v="3"/>
    <x v="0"/>
    <x v="0"/>
    <n v="6"/>
    <n v="60024.27"/>
    <n v="22701.22"/>
    <n v="37323.050000000003"/>
    <n v="9988.5367999999999"/>
    <n v="12712.683200000001"/>
  </r>
  <r>
    <x v="9"/>
    <x v="0"/>
    <x v="3"/>
    <x v="1"/>
    <x v="1"/>
    <n v="3"/>
    <n v="54044.33"/>
    <n v="20439.599999999999"/>
    <n v="33604.730000000003"/>
    <n v="8993.4239999999991"/>
    <n v="11446.175999999999"/>
  </r>
  <r>
    <x v="9"/>
    <x v="0"/>
    <x v="3"/>
    <x v="2"/>
    <x v="1"/>
    <n v="8"/>
    <n v="49544.47"/>
    <n v="18737.75"/>
    <n v="30806.720000000001"/>
    <n v="8244.61"/>
    <n v="10493.140000000001"/>
  </r>
  <r>
    <x v="10"/>
    <x v="0"/>
    <x v="3"/>
    <x v="0"/>
    <x v="3"/>
    <n v="7"/>
    <n v="45751.39"/>
    <n v="17303.21"/>
    <n v="28448.18"/>
    <n v="7613.4123999999993"/>
    <n v="9689.7975999999999"/>
  </r>
  <r>
    <x v="10"/>
    <x v="0"/>
    <x v="3"/>
    <x v="1"/>
    <x v="3"/>
    <n v="4"/>
    <n v="57907.85"/>
    <n v="21900.79"/>
    <n v="36007.06"/>
    <n v="9636.347600000001"/>
    <n v="12264.442400000002"/>
  </r>
  <r>
    <x v="10"/>
    <x v="0"/>
    <x v="3"/>
    <x v="2"/>
    <x v="3"/>
    <n v="8"/>
    <n v="59525.18"/>
    <n v="22512.46"/>
    <n v="37012.720000000001"/>
    <n v="9905.482399999999"/>
    <n v="12606.9776"/>
  </r>
  <r>
    <x v="10"/>
    <x v="0"/>
    <x v="3"/>
    <x v="3"/>
    <x v="1"/>
    <n v="8"/>
    <n v="54772.5"/>
    <n v="20715"/>
    <n v="34057.5"/>
    <n v="9114.6"/>
    <n v="11600.400000000001"/>
  </r>
  <r>
    <x v="10"/>
    <x v="0"/>
    <x v="3"/>
    <x v="4"/>
    <x v="3"/>
    <n v="10"/>
    <n v="41704.74"/>
    <n v="15772.76"/>
    <n v="25931.98"/>
    <n v="6940.0144"/>
    <n v="8832.7456000000002"/>
  </r>
  <r>
    <x v="11"/>
    <x v="0"/>
    <x v="3"/>
    <x v="2"/>
    <x v="3"/>
    <n v="7"/>
    <n v="45873.7"/>
    <n v="17349.46"/>
    <n v="28524.240000000002"/>
    <n v="7633.7623999999996"/>
    <n v="9715.6976000000013"/>
  </r>
  <r>
    <x v="11"/>
    <x v="0"/>
    <x v="3"/>
    <x v="3"/>
    <x v="2"/>
    <n v="10"/>
    <n v="47868.85"/>
    <n v="18104.03"/>
    <n v="29764.82"/>
    <n v="7965.7731999999996"/>
    <n v="10138.256800000001"/>
  </r>
  <r>
    <x v="11"/>
    <x v="0"/>
    <x v="3"/>
    <x v="4"/>
    <x v="2"/>
    <n v="9"/>
    <n v="47520.61"/>
    <n v="17972.330000000002"/>
    <n v="29548.28"/>
    <n v="7907.8252000000011"/>
    <n v="10064.504800000002"/>
  </r>
  <r>
    <x v="11"/>
    <x v="0"/>
    <x v="3"/>
    <x v="0"/>
    <x v="1"/>
    <n v="9"/>
    <n v="67931.87"/>
    <n v="25691.88"/>
    <n v="42239.99"/>
    <n v="11304.4272"/>
    <n v="14387.452800000003"/>
  </r>
  <r>
    <x v="11"/>
    <x v="0"/>
    <x v="3"/>
    <x v="1"/>
    <x v="0"/>
    <n v="4"/>
    <n v="53654.44"/>
    <n v="20292.150000000001"/>
    <n v="33362.29"/>
    <n v="8928.5460000000003"/>
    <n v="11363.604000000001"/>
  </r>
  <r>
    <x v="12"/>
    <x v="1"/>
    <x v="0"/>
    <x v="4"/>
    <x v="3"/>
    <n v="6"/>
    <n v="51433.57"/>
    <n v="19452.21"/>
    <n v="31981.360000000001"/>
    <n v="8558.9724000000006"/>
    <n v="10893.2376"/>
  </r>
  <r>
    <x v="12"/>
    <x v="1"/>
    <x v="0"/>
    <x v="0"/>
    <x v="1"/>
    <n v="7"/>
    <n v="40617.53"/>
    <n v="15361.58"/>
    <n v="25255.95"/>
    <n v="6759.0951999999997"/>
    <n v="8602.4848000000002"/>
  </r>
  <r>
    <x v="12"/>
    <x v="1"/>
    <x v="0"/>
    <x v="1"/>
    <x v="0"/>
    <n v="7"/>
    <n v="68240.509999999995"/>
    <n v="25808.61"/>
    <n v="42431.9"/>
    <n v="11355.788399999999"/>
    <n v="14452.821600000001"/>
  </r>
  <r>
    <x v="12"/>
    <x v="1"/>
    <x v="0"/>
    <x v="2"/>
    <x v="0"/>
    <n v="8"/>
    <n v="51218"/>
    <n v="19370.68"/>
    <n v="31847.32"/>
    <n v="8523.0992000000006"/>
    <n v="10847.580800000002"/>
  </r>
  <r>
    <x v="12"/>
    <x v="1"/>
    <x v="0"/>
    <x v="3"/>
    <x v="2"/>
    <n v="5"/>
    <n v="63205.94"/>
    <n v="23904.53"/>
    <n v="39301.410000000003"/>
    <n v="10517.993199999999"/>
    <n v="13386.5368"/>
  </r>
  <r>
    <x v="13"/>
    <x v="1"/>
    <x v="0"/>
    <x v="1"/>
    <x v="2"/>
    <n v="7"/>
    <n v="62327.51"/>
    <n v="23572.31"/>
    <n v="38755.199999999997"/>
    <n v="10371.816400000002"/>
    <n v="13200.493600000002"/>
  </r>
  <r>
    <x v="13"/>
    <x v="1"/>
    <x v="0"/>
    <x v="2"/>
    <x v="0"/>
    <n v="8"/>
    <n v="61168.17"/>
    <n v="23133.84"/>
    <n v="38034.33"/>
    <n v="10178.8896"/>
    <n v="12954.950400000002"/>
  </r>
  <r>
    <x v="13"/>
    <x v="1"/>
    <x v="0"/>
    <x v="3"/>
    <x v="1"/>
    <n v="9"/>
    <n v="45354.09"/>
    <n v="17152.95"/>
    <n v="28201.14"/>
    <n v="7547.2980000000007"/>
    <n v="9605.6520000000019"/>
  </r>
  <r>
    <x v="13"/>
    <x v="1"/>
    <x v="0"/>
    <x v="4"/>
    <x v="1"/>
    <n v="8"/>
    <n v="40152.269999999997"/>
    <n v="15185.62"/>
    <n v="24966.65"/>
    <n v="6681.6728000000003"/>
    <n v="8503.9472000000005"/>
  </r>
  <r>
    <x v="13"/>
    <x v="1"/>
    <x v="0"/>
    <x v="0"/>
    <x v="1"/>
    <n v="7"/>
    <n v="43655.33"/>
    <n v="16510.48"/>
    <n v="27144.85"/>
    <n v="7264.6112000000003"/>
    <n v="9245.8688000000002"/>
  </r>
  <r>
    <x v="14"/>
    <x v="1"/>
    <x v="0"/>
    <x v="3"/>
    <x v="3"/>
    <n v="4"/>
    <n v="63533.440000000002"/>
    <n v="24028.39"/>
    <n v="39505.050000000003"/>
    <n v="10572.491599999999"/>
    <n v="13455.898400000002"/>
  </r>
  <r>
    <x v="14"/>
    <x v="1"/>
    <x v="0"/>
    <x v="4"/>
    <x v="0"/>
    <n v="3"/>
    <n v="67427.039999999994"/>
    <n v="25500.95"/>
    <n v="41926.089999999997"/>
    <n v="11220.418"/>
    <n v="14280.532000000001"/>
  </r>
  <r>
    <x v="14"/>
    <x v="1"/>
    <x v="0"/>
    <x v="0"/>
    <x v="1"/>
    <n v="10"/>
    <n v="66387.45"/>
    <n v="25107.78"/>
    <n v="51279.67"/>
    <n v="11047.423199999999"/>
    <n v="14060.356800000001"/>
  </r>
  <r>
    <x v="14"/>
    <x v="1"/>
    <x v="0"/>
    <x v="1"/>
    <x v="3"/>
    <n v="3"/>
    <n v="69365.440000000002"/>
    <n v="26234.06"/>
    <n v="43131.38"/>
    <n v="11542.9864"/>
    <n v="14691.073600000002"/>
  </r>
  <r>
    <x v="14"/>
    <x v="1"/>
    <x v="0"/>
    <x v="2"/>
    <x v="1"/>
    <n v="7"/>
    <n v="60380.37"/>
    <n v="22835.9"/>
    <n v="37544.47"/>
    <n v="10047.796"/>
    <n v="12788.104000000001"/>
  </r>
  <r>
    <x v="15"/>
    <x v="1"/>
    <x v="1"/>
    <x v="0"/>
    <x v="1"/>
    <n v="3"/>
    <n v="56941.11"/>
    <n v="21535.17"/>
    <n v="35405.94"/>
    <n v="9475.4748"/>
    <n v="12059.6952"/>
  </r>
  <r>
    <x v="15"/>
    <x v="1"/>
    <x v="1"/>
    <x v="1"/>
    <x v="2"/>
    <n v="10"/>
    <n v="61389.42"/>
    <n v="23217.52"/>
    <n v="38171.9"/>
    <n v="10215.7088"/>
    <n v="13001.811200000002"/>
  </r>
  <r>
    <x v="15"/>
    <x v="1"/>
    <x v="1"/>
    <x v="2"/>
    <x v="2"/>
    <n v="4"/>
    <n v="62797.440000000002"/>
    <n v="23750.03"/>
    <n v="39047.410000000003"/>
    <n v="10450.013199999999"/>
    <n v="13300.016800000001"/>
  </r>
  <r>
    <x v="15"/>
    <x v="1"/>
    <x v="1"/>
    <x v="3"/>
    <x v="2"/>
    <n v="5"/>
    <n v="60775.33"/>
    <n v="22985.27"/>
    <n v="37790.06"/>
    <n v="10113.5188"/>
    <n v="12871.751200000001"/>
  </r>
  <r>
    <x v="15"/>
    <x v="1"/>
    <x v="1"/>
    <x v="4"/>
    <x v="0"/>
    <n v="9"/>
    <n v="48319.43"/>
    <n v="18274.439999999999"/>
    <n v="30044.99"/>
    <n v="8040.7535999999991"/>
    <n v="10233.686400000001"/>
  </r>
  <r>
    <x v="16"/>
    <x v="1"/>
    <x v="1"/>
    <x v="2"/>
    <x v="0"/>
    <n v="7"/>
    <n v="60412.77"/>
    <n v="22848.15"/>
    <n v="37564.620000000003"/>
    <n v="10053.186000000002"/>
    <n v="12794.964000000002"/>
  </r>
  <r>
    <x v="16"/>
    <x v="1"/>
    <x v="1"/>
    <x v="3"/>
    <x v="0"/>
    <n v="5"/>
    <n v="56522.04"/>
    <n v="21376.67"/>
    <n v="35145.370000000003"/>
    <n v="9405.7348000000002"/>
    <n v="11970.9352"/>
  </r>
  <r>
    <x v="16"/>
    <x v="1"/>
    <x v="1"/>
    <x v="4"/>
    <x v="3"/>
    <n v="10"/>
    <n v="57366.61"/>
    <n v="21696.09"/>
    <n v="35670.519999999997"/>
    <n v="9546.2795999999998"/>
    <n v="12149.810400000002"/>
  </r>
  <r>
    <x v="16"/>
    <x v="1"/>
    <x v="1"/>
    <x v="0"/>
    <x v="3"/>
    <n v="5"/>
    <n v="53096.71"/>
    <n v="20081.21"/>
    <n v="33015.5"/>
    <n v="8835.732399999999"/>
    <n v="11245.4776"/>
  </r>
  <r>
    <x v="16"/>
    <x v="1"/>
    <x v="1"/>
    <x v="1"/>
    <x v="2"/>
    <n v="10"/>
    <n v="62070.31"/>
    <n v="23475.03"/>
    <n v="38595.279999999999"/>
    <n v="10329.013199999999"/>
    <n v="13146.016800000001"/>
  </r>
  <r>
    <x v="17"/>
    <x v="1"/>
    <x v="1"/>
    <x v="4"/>
    <x v="1"/>
    <n v="6"/>
    <n v="56988.28"/>
    <n v="21553.01"/>
    <n v="35435.269999999997"/>
    <n v="9483.3243999999995"/>
    <n v="12069.685600000001"/>
  </r>
  <r>
    <x v="17"/>
    <x v="1"/>
    <x v="1"/>
    <x v="0"/>
    <x v="2"/>
    <n v="10"/>
    <n v="63750.05"/>
    <n v="24110.31"/>
    <n v="39639.74"/>
    <n v="10608.536400000001"/>
    <n v="13501.773600000002"/>
  </r>
  <r>
    <x v="17"/>
    <x v="1"/>
    <x v="1"/>
    <x v="1"/>
    <x v="0"/>
    <n v="6"/>
    <n v="65788.820000000007"/>
    <n v="24881.38"/>
    <n v="40907.440000000002"/>
    <n v="10947.807200000001"/>
    <n v="13933.572800000002"/>
  </r>
  <r>
    <x v="17"/>
    <x v="1"/>
    <x v="1"/>
    <x v="2"/>
    <x v="3"/>
    <n v="9"/>
    <n v="59545.25"/>
    <n v="22520.05"/>
    <n v="37025.199999999997"/>
    <n v="9908.8220000000001"/>
    <n v="12611.228000000001"/>
  </r>
  <r>
    <x v="17"/>
    <x v="1"/>
    <x v="1"/>
    <x v="3"/>
    <x v="2"/>
    <n v="4"/>
    <n v="60939.53"/>
    <n v="23047.37"/>
    <n v="37892.160000000003"/>
    <n v="10140.8428"/>
    <n v="12906.5272"/>
  </r>
  <r>
    <x v="18"/>
    <x v="1"/>
    <x v="2"/>
    <x v="1"/>
    <x v="0"/>
    <n v="6"/>
    <n v="49745.82"/>
    <n v="18813.900000000001"/>
    <n v="30931.919999999998"/>
    <n v="8278.116"/>
    <n v="10535.784000000001"/>
  </r>
  <r>
    <x v="18"/>
    <x v="1"/>
    <x v="2"/>
    <x v="2"/>
    <x v="2"/>
    <n v="4"/>
    <n v="54913.95"/>
    <n v="20768.490000000002"/>
    <n v="34145.46"/>
    <n v="9138.1356000000014"/>
    <n v="11630.354400000002"/>
  </r>
  <r>
    <x v="18"/>
    <x v="1"/>
    <x v="2"/>
    <x v="3"/>
    <x v="1"/>
    <n v="4"/>
    <n v="53625.58"/>
    <n v="20281.23"/>
    <n v="33344.35"/>
    <n v="8923.7412000000004"/>
    <n v="11357.488800000001"/>
  </r>
  <r>
    <x v="18"/>
    <x v="1"/>
    <x v="2"/>
    <x v="4"/>
    <x v="0"/>
    <n v="5"/>
    <n v="57210.15"/>
    <n v="21636.92"/>
    <n v="35573.230000000003"/>
    <n v="9520.2447999999986"/>
    <n v="12116.6752"/>
  </r>
  <r>
    <x v="18"/>
    <x v="1"/>
    <x v="2"/>
    <x v="0"/>
    <x v="0"/>
    <n v="7"/>
    <n v="56381.96"/>
    <n v="21323.7"/>
    <n v="35058.26"/>
    <n v="9382.4279999999999"/>
    <n v="11941.272000000001"/>
  </r>
  <r>
    <x v="19"/>
    <x v="1"/>
    <x v="2"/>
    <x v="3"/>
    <x v="1"/>
    <n v="10"/>
    <n v="45165.29"/>
    <n v="17081.54"/>
    <n v="28083.75"/>
    <n v="7515.8776000000007"/>
    <n v="9565.6624000000011"/>
  </r>
  <r>
    <x v="19"/>
    <x v="1"/>
    <x v="2"/>
    <x v="4"/>
    <x v="2"/>
    <n v="8"/>
    <n v="54224.84"/>
    <n v="20507.87"/>
    <n v="33716.97"/>
    <n v="9023.4627999999993"/>
    <n v="11484.4072"/>
  </r>
  <r>
    <x v="19"/>
    <x v="1"/>
    <x v="2"/>
    <x v="0"/>
    <x v="2"/>
    <n v="7"/>
    <n v="44293.17"/>
    <n v="16751.71"/>
    <n v="27541.46"/>
    <n v="7370.7523999999994"/>
    <n v="9380.9575999999997"/>
  </r>
  <r>
    <x v="19"/>
    <x v="1"/>
    <x v="2"/>
    <x v="1"/>
    <x v="2"/>
    <n v="8"/>
    <n v="40327.29"/>
    <n v="15251.81"/>
    <n v="25075.48"/>
    <n v="6710.7964000000002"/>
    <n v="8541.0136000000002"/>
  </r>
  <r>
    <x v="19"/>
    <x v="1"/>
    <x v="2"/>
    <x v="2"/>
    <x v="3"/>
    <n v="6"/>
    <n v="43393.51"/>
    <n v="16411.46"/>
    <n v="26982.05"/>
    <n v="7221.0423999999994"/>
    <n v="9190.4176000000007"/>
  </r>
  <r>
    <x v="20"/>
    <x v="1"/>
    <x v="2"/>
    <x v="0"/>
    <x v="2"/>
    <n v="3"/>
    <n v="50773.53"/>
    <n v="19202.580000000002"/>
    <n v="31570.95"/>
    <n v="8449.1352000000006"/>
    <n v="10753.444800000001"/>
  </r>
  <r>
    <x v="20"/>
    <x v="1"/>
    <x v="2"/>
    <x v="1"/>
    <x v="3"/>
    <n v="4"/>
    <n v="52932.95"/>
    <n v="20019.28"/>
    <n v="32913.67"/>
    <n v="8808.4831999999988"/>
    <n v="11210.7968"/>
  </r>
  <r>
    <x v="20"/>
    <x v="1"/>
    <x v="2"/>
    <x v="2"/>
    <x v="3"/>
    <n v="9"/>
    <n v="40914.81"/>
    <n v="15474.01"/>
    <n v="25440.799999999999"/>
    <n v="6808.5644000000002"/>
    <n v="8665.4456000000009"/>
  </r>
  <r>
    <x v="20"/>
    <x v="1"/>
    <x v="2"/>
    <x v="3"/>
    <x v="2"/>
    <n v="4"/>
    <n v="63327.48"/>
    <n v="23950.5"/>
    <n v="39376.980000000003"/>
    <n v="10538.22"/>
    <n v="13412.28"/>
  </r>
  <r>
    <x v="20"/>
    <x v="1"/>
    <x v="2"/>
    <x v="4"/>
    <x v="2"/>
    <n v="8"/>
    <n v="49678.87"/>
    <n v="18788.580000000002"/>
    <n v="30890.29"/>
    <n v="8266.9752000000008"/>
    <n v="10521.604800000003"/>
  </r>
  <r>
    <x v="21"/>
    <x v="1"/>
    <x v="3"/>
    <x v="2"/>
    <x v="3"/>
    <n v="6"/>
    <n v="58453.67"/>
    <n v="22107.22"/>
    <n v="36346.449999999997"/>
    <n v="9727.1768000000011"/>
    <n v="12380.043200000002"/>
  </r>
  <r>
    <x v="21"/>
    <x v="1"/>
    <x v="3"/>
    <x v="3"/>
    <x v="3"/>
    <n v="3"/>
    <n v="49227.65"/>
    <n v="18617.93"/>
    <n v="30609.72"/>
    <n v="8191.8892000000005"/>
    <n v="10426.040800000001"/>
  </r>
  <r>
    <x v="21"/>
    <x v="1"/>
    <x v="3"/>
    <x v="4"/>
    <x v="3"/>
    <n v="10"/>
    <n v="43674.51"/>
    <n v="16517.73"/>
    <n v="27156.78"/>
    <n v="7267.8011999999999"/>
    <n v="9249.9288000000015"/>
  </r>
  <r>
    <x v="21"/>
    <x v="1"/>
    <x v="3"/>
    <x v="0"/>
    <x v="3"/>
    <n v="6"/>
    <n v="65798.039999999994"/>
    <n v="24884.86"/>
    <n v="40913.18"/>
    <n v="10949.338400000001"/>
    <n v="13935.521600000002"/>
  </r>
  <r>
    <x v="21"/>
    <x v="1"/>
    <x v="3"/>
    <x v="1"/>
    <x v="2"/>
    <n v="5"/>
    <n v="48749.5"/>
    <n v="18437.09"/>
    <n v="30312.41"/>
    <n v="8112.3195999999998"/>
    <n v="10324.770400000001"/>
  </r>
  <r>
    <x v="22"/>
    <x v="1"/>
    <x v="3"/>
    <x v="4"/>
    <x v="2"/>
    <n v="4"/>
    <n v="49671.32"/>
    <n v="18785.73"/>
    <n v="30885.59"/>
    <n v="8265.7212"/>
    <n v="10520.008800000001"/>
  </r>
  <r>
    <x v="22"/>
    <x v="1"/>
    <x v="3"/>
    <x v="0"/>
    <x v="2"/>
    <n v="6"/>
    <n v="64334.98"/>
    <n v="24331.53"/>
    <n v="40003.449999999997"/>
    <n v="10705.8732"/>
    <n v="13625.656800000001"/>
  </r>
  <r>
    <x v="22"/>
    <x v="1"/>
    <x v="3"/>
    <x v="1"/>
    <x v="0"/>
    <n v="9"/>
    <n v="65927.039999999994"/>
    <n v="24933.65"/>
    <n v="40993.39"/>
    <n v="10970.806"/>
    <n v="13962.844000000003"/>
  </r>
  <r>
    <x v="22"/>
    <x v="1"/>
    <x v="3"/>
    <x v="2"/>
    <x v="0"/>
    <n v="6"/>
    <n v="55574.29"/>
    <n v="21018.23"/>
    <n v="34556.06"/>
    <n v="9248.0211999999992"/>
    <n v="11770.2088"/>
  </r>
  <r>
    <x v="22"/>
    <x v="1"/>
    <x v="3"/>
    <x v="3"/>
    <x v="0"/>
    <n v="5"/>
    <n v="40109.5"/>
    <n v="15169.44"/>
    <n v="24940.06"/>
    <n v="6674.5536000000002"/>
    <n v="8494.8864000000012"/>
  </r>
  <r>
    <x v="23"/>
    <x v="1"/>
    <x v="3"/>
    <x v="1"/>
    <x v="3"/>
    <n v="7"/>
    <n v="55302.64"/>
    <n v="20915.5"/>
    <n v="34387.14"/>
    <n v="9202.82"/>
    <n v="11712.68"/>
  </r>
  <r>
    <x v="23"/>
    <x v="1"/>
    <x v="3"/>
    <x v="2"/>
    <x v="2"/>
    <n v="9"/>
    <n v="58301.89"/>
    <n v="22049.81"/>
    <n v="36252.080000000002"/>
    <n v="9701.9164000000001"/>
    <n v="12347.893600000001"/>
  </r>
  <r>
    <x v="23"/>
    <x v="1"/>
    <x v="3"/>
    <x v="3"/>
    <x v="2"/>
    <n v="7"/>
    <n v="40913.49"/>
    <n v="15473.51"/>
    <n v="25439.98"/>
    <n v="6808.3444"/>
    <n v="8665.1656000000003"/>
  </r>
  <r>
    <x v="23"/>
    <x v="1"/>
    <x v="3"/>
    <x v="4"/>
    <x v="1"/>
    <n v="3"/>
    <n v="60610.52"/>
    <n v="22922.94"/>
    <n v="37687.58"/>
    <n v="10086.0936"/>
    <n v="12836.8464"/>
  </r>
  <r>
    <x v="23"/>
    <x v="1"/>
    <x v="3"/>
    <x v="0"/>
    <x v="1"/>
    <n v="9"/>
    <n v="55273.08"/>
    <n v="20904.32"/>
    <n v="34368.76"/>
    <n v="9197.9007999999994"/>
    <n v="11706.4192"/>
  </r>
  <r>
    <x v="24"/>
    <x v="2"/>
    <x v="0"/>
    <x v="3"/>
    <x v="1"/>
    <n v="7"/>
    <n v="68365.149999999994"/>
    <n v="25855.75"/>
    <n v="42509.4"/>
    <n v="11376.53"/>
    <n v="14479.220000000001"/>
  </r>
  <r>
    <x v="24"/>
    <x v="2"/>
    <x v="0"/>
    <x v="4"/>
    <x v="2"/>
    <n v="7"/>
    <n v="59473.43"/>
    <n v="22492.89"/>
    <n v="36980.54"/>
    <n v="9896.8716000000004"/>
    <n v="12596.018400000001"/>
  </r>
  <r>
    <x v="24"/>
    <x v="2"/>
    <x v="0"/>
    <x v="0"/>
    <x v="3"/>
    <n v="8"/>
    <n v="52078.47"/>
    <n v="19696.11"/>
    <n v="32382.36"/>
    <n v="8666.2883999999995"/>
    <n v="11029.821600000001"/>
  </r>
  <r>
    <x v="24"/>
    <x v="2"/>
    <x v="0"/>
    <x v="1"/>
    <x v="1"/>
    <n v="6"/>
    <n v="46870.13"/>
    <n v="17726.32"/>
    <n v="29143.81"/>
    <n v="7799.5807999999997"/>
    <n v="9926.7392"/>
  </r>
  <r>
    <x v="24"/>
    <x v="2"/>
    <x v="0"/>
    <x v="2"/>
    <x v="3"/>
    <n v="8"/>
    <n v="69046.78"/>
    <n v="26113.54"/>
    <n v="42933.24"/>
    <n v="11489.9576"/>
    <n v="14623.582400000001"/>
  </r>
  <r>
    <x v="25"/>
    <x v="2"/>
    <x v="0"/>
    <x v="0"/>
    <x v="2"/>
    <n v="8"/>
    <n v="56559.94"/>
    <n v="21391.01"/>
    <n v="35168.93"/>
    <n v="9412.0443999999989"/>
    <n v="11978.9656"/>
  </r>
  <r>
    <x v="25"/>
    <x v="2"/>
    <x v="0"/>
    <x v="1"/>
    <x v="2"/>
    <n v="8"/>
    <n v="48523.79"/>
    <n v="18351.73"/>
    <n v="30172.06"/>
    <n v="8074.7611999999999"/>
    <n v="10276.968800000001"/>
  </r>
  <r>
    <x v="25"/>
    <x v="2"/>
    <x v="0"/>
    <x v="2"/>
    <x v="2"/>
    <n v="4"/>
    <n v="60861.95"/>
    <n v="23018.03"/>
    <n v="37843.919999999998"/>
    <n v="10127.933199999999"/>
    <n v="12890.096800000001"/>
  </r>
  <r>
    <x v="25"/>
    <x v="2"/>
    <x v="0"/>
    <x v="3"/>
    <x v="0"/>
    <n v="7"/>
    <n v="59198.77"/>
    <n v="22389.02"/>
    <n v="36809.75"/>
    <n v="9851.1687999999995"/>
    <n v="12537.851200000001"/>
  </r>
  <r>
    <x v="25"/>
    <x v="2"/>
    <x v="0"/>
    <x v="4"/>
    <x v="1"/>
    <n v="9"/>
    <n v="52885.64"/>
    <n v="20001.39"/>
    <n v="32884.25"/>
    <n v="8800.6116000000002"/>
    <n v="11200.778400000001"/>
  </r>
  <r>
    <x v="26"/>
    <x v="2"/>
    <x v="0"/>
    <x v="2"/>
    <x v="2"/>
    <n v="8"/>
    <n v="64761.56"/>
    <n v="24492.87"/>
    <n v="40268.69"/>
    <n v="10776.862799999999"/>
    <n v="13716.0072"/>
  </r>
  <r>
    <x v="26"/>
    <x v="2"/>
    <x v="0"/>
    <x v="3"/>
    <x v="2"/>
    <n v="7"/>
    <n v="63927.85"/>
    <n v="24177.56"/>
    <n v="39750.29"/>
    <n v="10638.126400000001"/>
    <n v="13539.433600000002"/>
  </r>
  <r>
    <x v="26"/>
    <x v="2"/>
    <x v="0"/>
    <x v="4"/>
    <x v="1"/>
    <n v="5"/>
    <n v="40523.39"/>
    <n v="15325.97"/>
    <n v="25197.42"/>
    <n v="6743.4268000000002"/>
    <n v="8582.5432000000001"/>
  </r>
  <r>
    <x v="26"/>
    <x v="2"/>
    <x v="0"/>
    <x v="0"/>
    <x v="2"/>
    <n v="6"/>
    <n v="57119.4"/>
    <n v="21602.6"/>
    <n v="35516.800000000003"/>
    <n v="9505.1440000000002"/>
    <n v="12097.456"/>
  </r>
  <r>
    <x v="26"/>
    <x v="2"/>
    <x v="0"/>
    <x v="1"/>
    <x v="0"/>
    <n v="3"/>
    <n v="58343.14"/>
    <n v="22065.42"/>
    <n v="36277.72"/>
    <n v="9708.7847999999994"/>
    <n v="12356.635200000001"/>
  </r>
  <r>
    <x v="27"/>
    <x v="2"/>
    <x v="1"/>
    <x v="4"/>
    <x v="2"/>
    <n v="10"/>
    <n v="44056.13"/>
    <n v="16662.060000000001"/>
    <n v="27394.07"/>
    <n v="7331.3064000000004"/>
    <n v="9330.7536000000018"/>
  </r>
  <r>
    <x v="27"/>
    <x v="2"/>
    <x v="1"/>
    <x v="0"/>
    <x v="0"/>
    <n v="4"/>
    <n v="56080.2"/>
    <n v="21209.57"/>
    <n v="34870.629999999997"/>
    <n v="9332.2108000000007"/>
    <n v="11877.359200000001"/>
  </r>
  <r>
    <x v="27"/>
    <x v="2"/>
    <x v="1"/>
    <x v="1"/>
    <x v="1"/>
    <n v="8"/>
    <n v="68154.14"/>
    <n v="25775.94"/>
    <n v="42378.2"/>
    <n v="11341.4136"/>
    <n v="14434.526400000001"/>
  </r>
  <r>
    <x v="27"/>
    <x v="2"/>
    <x v="1"/>
    <x v="2"/>
    <x v="2"/>
    <n v="8"/>
    <n v="48314.97"/>
    <n v="18272.75"/>
    <n v="30042.22"/>
    <n v="8040.01"/>
    <n v="10232.740000000002"/>
  </r>
  <r>
    <x v="27"/>
    <x v="2"/>
    <x v="1"/>
    <x v="3"/>
    <x v="2"/>
    <n v="3"/>
    <n v="63692.11"/>
    <n v="24088.400000000001"/>
    <n v="39603.71"/>
    <n v="10598.896000000001"/>
    <n v="13489.504000000003"/>
  </r>
  <r>
    <x v="28"/>
    <x v="2"/>
    <x v="1"/>
    <x v="1"/>
    <x v="2"/>
    <n v="4"/>
    <n v="58099.26"/>
    <n v="21973.18"/>
    <n v="36126.080000000002"/>
    <n v="9668.1992000000009"/>
    <n v="12304.980800000001"/>
  </r>
  <r>
    <x v="28"/>
    <x v="2"/>
    <x v="1"/>
    <x v="2"/>
    <x v="0"/>
    <n v="5"/>
    <n v="69352.289999999994"/>
    <n v="26229.08"/>
    <n v="43123.21"/>
    <n v="11540.7952"/>
    <n v="14688.284800000003"/>
  </r>
  <r>
    <x v="28"/>
    <x v="2"/>
    <x v="1"/>
    <x v="3"/>
    <x v="3"/>
    <n v="6"/>
    <n v="43987.45"/>
    <n v="16636.080000000002"/>
    <n v="27351.37"/>
    <n v="7319.8752000000004"/>
    <n v="9316.2048000000013"/>
  </r>
  <r>
    <x v="28"/>
    <x v="2"/>
    <x v="1"/>
    <x v="4"/>
    <x v="2"/>
    <n v="6"/>
    <n v="57678.32"/>
    <n v="21813.98"/>
    <n v="35864.339999999997"/>
    <n v="9598.1512000000002"/>
    <n v="12215.828800000001"/>
  </r>
  <r>
    <x v="28"/>
    <x v="2"/>
    <x v="1"/>
    <x v="0"/>
    <x v="1"/>
    <n v="6"/>
    <n v="41657.78"/>
    <n v="15755"/>
    <n v="25902.78"/>
    <n v="6932.2"/>
    <n v="8822.8000000000011"/>
  </r>
  <r>
    <x v="29"/>
    <x v="2"/>
    <x v="1"/>
    <x v="3"/>
    <x v="1"/>
    <n v="9"/>
    <n v="45870.38"/>
    <n v="17348.21"/>
    <n v="28522.17"/>
    <n v="7633.2123999999994"/>
    <n v="9714.9976000000006"/>
  </r>
  <r>
    <x v="29"/>
    <x v="2"/>
    <x v="1"/>
    <x v="4"/>
    <x v="0"/>
    <n v="9"/>
    <n v="47657.24"/>
    <n v="18024"/>
    <n v="29633.24"/>
    <n v="7930.56"/>
    <n v="10093.44"/>
  </r>
  <r>
    <x v="29"/>
    <x v="2"/>
    <x v="1"/>
    <x v="0"/>
    <x v="3"/>
    <n v="8"/>
    <n v="44822.06"/>
    <n v="16951.73"/>
    <n v="27870.33"/>
    <n v="7458.7611999999999"/>
    <n v="9492.9688000000006"/>
  </r>
  <r>
    <x v="29"/>
    <x v="2"/>
    <x v="1"/>
    <x v="1"/>
    <x v="3"/>
    <n v="9"/>
    <n v="53324.24"/>
    <n v="20167.259999999998"/>
    <n v="33156.980000000003"/>
    <n v="8873.5944"/>
    <n v="11293.6656"/>
  </r>
  <r>
    <x v="29"/>
    <x v="2"/>
    <x v="1"/>
    <x v="2"/>
    <x v="1"/>
    <n v="4"/>
    <n v="59713.41"/>
    <n v="22583.65"/>
    <n v="37129.760000000002"/>
    <n v="9936.8060000000005"/>
    <n v="12646.844000000003"/>
  </r>
  <r>
    <x v="30"/>
    <x v="2"/>
    <x v="2"/>
    <x v="0"/>
    <x v="0"/>
    <n v="6"/>
    <n v="61786.81"/>
    <n v="23367.81"/>
    <n v="38419"/>
    <n v="10281.8364"/>
    <n v="13085.973600000001"/>
  </r>
  <r>
    <x v="30"/>
    <x v="2"/>
    <x v="2"/>
    <x v="1"/>
    <x v="0"/>
    <n v="9"/>
    <n v="61494.89"/>
    <n v="23257.41"/>
    <n v="38237.480000000003"/>
    <n v="10233.260399999999"/>
    <n v="13024.149600000001"/>
  </r>
  <r>
    <x v="30"/>
    <x v="2"/>
    <x v="2"/>
    <x v="2"/>
    <x v="0"/>
    <n v="8"/>
    <n v="41155.03"/>
    <n v="15564.86"/>
    <n v="25590.17"/>
    <n v="6848.5384000000004"/>
    <n v="8716.3216000000011"/>
  </r>
  <r>
    <x v="30"/>
    <x v="2"/>
    <x v="2"/>
    <x v="3"/>
    <x v="3"/>
    <n v="10"/>
    <n v="50734.97"/>
    <n v="19188"/>
    <n v="31546.97"/>
    <n v="8442.7199999999993"/>
    <n v="10745.28"/>
  </r>
  <r>
    <x v="30"/>
    <x v="2"/>
    <x v="2"/>
    <x v="4"/>
    <x v="3"/>
    <n v="9"/>
    <n v="45581.34"/>
    <n v="17238.89"/>
    <n v="28342.45"/>
    <n v="7585.1116000000002"/>
    <n v="9653.7784000000011"/>
  </r>
  <r>
    <x v="31"/>
    <x v="2"/>
    <x v="2"/>
    <x v="2"/>
    <x v="1"/>
    <n v="7"/>
    <n v="45084.93"/>
    <n v="17051.150000000001"/>
    <n v="28033.78"/>
    <n v="7502.5060000000003"/>
    <n v="9548.6440000000021"/>
  </r>
  <r>
    <x v="31"/>
    <x v="2"/>
    <x v="2"/>
    <x v="3"/>
    <x v="2"/>
    <n v="4"/>
    <n v="66793.009999999995"/>
    <n v="25261.16"/>
    <n v="41531.85"/>
    <n v="11114.910400000001"/>
    <n v="14146.249600000001"/>
  </r>
  <r>
    <x v="31"/>
    <x v="2"/>
    <x v="2"/>
    <x v="4"/>
    <x v="3"/>
    <n v="10"/>
    <n v="67125.27"/>
    <n v="25386.82"/>
    <n v="41738.449999999997"/>
    <n v="11170.200800000001"/>
    <n v="14216.619200000001"/>
  </r>
  <r>
    <x v="31"/>
    <x v="2"/>
    <x v="2"/>
    <x v="0"/>
    <x v="1"/>
    <n v="7"/>
    <n v="45317.02"/>
    <n v="17138.93"/>
    <n v="28178.09"/>
    <n v="7541.1292000000003"/>
    <n v="9597.8008000000009"/>
  </r>
  <r>
    <x v="31"/>
    <x v="2"/>
    <x v="2"/>
    <x v="1"/>
    <x v="3"/>
    <n v="10"/>
    <n v="47048.02"/>
    <n v="17793.59"/>
    <n v="29254.43"/>
    <n v="7829.1796000000004"/>
    <n v="9964.4104000000007"/>
  </r>
  <r>
    <x v="32"/>
    <x v="2"/>
    <x v="2"/>
    <x v="4"/>
    <x v="2"/>
    <n v="5"/>
    <n v="59488.14"/>
    <n v="22498.46"/>
    <n v="36989.68"/>
    <n v="9899.3223999999991"/>
    <n v="12599.1376"/>
  </r>
  <r>
    <x v="32"/>
    <x v="2"/>
    <x v="2"/>
    <x v="0"/>
    <x v="3"/>
    <n v="3"/>
    <n v="53519.49"/>
    <n v="20241.11"/>
    <n v="33278.379999999997"/>
    <n v="8906.0884000000005"/>
    <n v="11335.021600000002"/>
  </r>
  <r>
    <x v="32"/>
    <x v="2"/>
    <x v="2"/>
    <x v="1"/>
    <x v="2"/>
    <n v="3"/>
    <n v="55453.52"/>
    <n v="20972.560000000001"/>
    <n v="34480.959999999999"/>
    <n v="9227.9264000000003"/>
    <n v="11744.633600000001"/>
  </r>
  <r>
    <x v="32"/>
    <x v="2"/>
    <x v="2"/>
    <x v="2"/>
    <x v="3"/>
    <n v="6"/>
    <n v="55337.599999999999"/>
    <n v="20928.72"/>
    <n v="34408.879999999997"/>
    <n v="9208.6368000000002"/>
    <n v="11720.083200000001"/>
  </r>
  <r>
    <x v="32"/>
    <x v="2"/>
    <x v="2"/>
    <x v="3"/>
    <x v="3"/>
    <n v="4"/>
    <n v="59649.13"/>
    <n v="22559.34"/>
    <n v="37089.79"/>
    <n v="9926.1095999999998"/>
    <n v="12633.230400000002"/>
  </r>
  <r>
    <x v="33"/>
    <x v="2"/>
    <x v="3"/>
    <x v="1"/>
    <x v="1"/>
    <n v="3"/>
    <n v="45045.58"/>
    <n v="17036.27"/>
    <n v="28009.31"/>
    <n v="7495.9588000000003"/>
    <n v="9540.3112000000019"/>
  </r>
  <r>
    <x v="33"/>
    <x v="2"/>
    <x v="3"/>
    <x v="2"/>
    <x v="3"/>
    <n v="3"/>
    <n v="61240.98"/>
    <n v="23161.38"/>
    <n v="38079.599999999999"/>
    <n v="10191.0072"/>
    <n v="12970.372800000001"/>
  </r>
  <r>
    <x v="33"/>
    <x v="2"/>
    <x v="3"/>
    <x v="3"/>
    <x v="1"/>
    <n v="3"/>
    <n v="43334.05"/>
    <n v="16388.97"/>
    <n v="26945.08"/>
    <n v="7211.1468000000004"/>
    <n v="9177.8232000000007"/>
  </r>
  <r>
    <x v="33"/>
    <x v="2"/>
    <x v="3"/>
    <x v="4"/>
    <x v="3"/>
    <n v="10"/>
    <n v="61868.53"/>
    <n v="23398.720000000001"/>
    <n v="38469.81"/>
    <n v="10295.436800000001"/>
    <n v="13103.283200000002"/>
  </r>
  <r>
    <x v="33"/>
    <x v="2"/>
    <x v="3"/>
    <x v="0"/>
    <x v="0"/>
    <n v="6"/>
    <n v="60063.72"/>
    <n v="22716.14"/>
    <n v="37347.58"/>
    <n v="9995.1016"/>
    <n v="12721.038400000001"/>
  </r>
  <r>
    <x v="34"/>
    <x v="2"/>
    <x v="3"/>
    <x v="3"/>
    <x v="0"/>
    <n v="4"/>
    <n v="60566.41"/>
    <n v="22906.26"/>
    <n v="37660.15"/>
    <n v="10078.7544"/>
    <n v="12827.5056"/>
  </r>
  <r>
    <x v="34"/>
    <x v="2"/>
    <x v="3"/>
    <x v="4"/>
    <x v="2"/>
    <n v="4"/>
    <n v="64686.8"/>
    <n v="24464.59"/>
    <n v="40222.21"/>
    <n v="10764.419599999999"/>
    <n v="13700.170400000001"/>
  </r>
  <r>
    <x v="34"/>
    <x v="2"/>
    <x v="3"/>
    <x v="0"/>
    <x v="3"/>
    <n v="5"/>
    <n v="63647.25"/>
    <n v="24071.43"/>
    <n v="39575.82"/>
    <n v="10591.4292"/>
    <n v="13480.000800000002"/>
  </r>
  <r>
    <x v="34"/>
    <x v="2"/>
    <x v="3"/>
    <x v="1"/>
    <x v="2"/>
    <n v="3"/>
    <n v="58495.61"/>
    <n v="22123.08"/>
    <n v="36372.53"/>
    <n v="9734.1552000000011"/>
    <n v="12388.924800000003"/>
  </r>
  <r>
    <x v="34"/>
    <x v="2"/>
    <x v="3"/>
    <x v="2"/>
    <x v="2"/>
    <n v="7"/>
    <n v="65742.48"/>
    <n v="24863.85"/>
    <n v="40878.629999999997"/>
    <n v="10940.093999999999"/>
    <n v="13923.756000000001"/>
  </r>
  <r>
    <x v="35"/>
    <x v="2"/>
    <x v="3"/>
    <x v="0"/>
    <x v="1"/>
    <n v="5"/>
    <n v="53386.86"/>
    <n v="20190.95"/>
    <n v="33195.910000000003"/>
    <n v="8884.018"/>
    <n v="11306.932000000001"/>
  </r>
  <r>
    <x v="35"/>
    <x v="2"/>
    <x v="3"/>
    <x v="1"/>
    <x v="2"/>
    <n v="5"/>
    <n v="66082.98"/>
    <n v="24992.63"/>
    <n v="41090.35"/>
    <n v="10996.7572"/>
    <n v="13995.872800000001"/>
  </r>
  <r>
    <x v="35"/>
    <x v="2"/>
    <x v="3"/>
    <x v="2"/>
    <x v="3"/>
    <n v="8"/>
    <n v="49192.22"/>
    <n v="18604.53"/>
    <n v="30587.69"/>
    <n v="8185.9931999999999"/>
    <n v="10418.5368"/>
  </r>
  <r>
    <x v="35"/>
    <x v="2"/>
    <x v="3"/>
    <x v="3"/>
    <x v="2"/>
    <n v="4"/>
    <n v="64709.42"/>
    <n v="24473.15"/>
    <n v="40236.269999999997"/>
    <n v="10768.186000000002"/>
    <n v="13704.964000000002"/>
  </r>
  <r>
    <x v="35"/>
    <x v="2"/>
    <x v="3"/>
    <x v="4"/>
    <x v="3"/>
    <n v="9"/>
    <n v="50569.5"/>
    <n v="19125.419999999998"/>
    <n v="31444.080000000002"/>
    <n v="8415.1847999999991"/>
    <n v="10710.235199999999"/>
  </r>
  <r>
    <x v="36"/>
    <x v="3"/>
    <x v="0"/>
    <x v="2"/>
    <x v="2"/>
    <n v="9"/>
    <n v="54906.923999999992"/>
    <n v="17304.86"/>
    <n v="28450.91"/>
    <n v="7614.1384000000007"/>
    <n v="9690.7216000000008"/>
  </r>
  <r>
    <x v="36"/>
    <x v="3"/>
    <x v="0"/>
    <x v="3"/>
    <x v="3"/>
    <n v="7"/>
    <n v="73990.30799999999"/>
    <n v="23319.32"/>
    <n v="38339.269999999997"/>
    <n v="10260.5008"/>
    <n v="13058.819200000002"/>
  </r>
  <r>
    <x v="36"/>
    <x v="3"/>
    <x v="0"/>
    <x v="4"/>
    <x v="1"/>
    <n v="7"/>
    <n v="63904.871999999996"/>
    <n v="20140.72"/>
    <n v="33113.339999999997"/>
    <n v="8861.9168000000009"/>
    <n v="11278.803200000002"/>
  </r>
  <r>
    <x v="36"/>
    <x v="3"/>
    <x v="0"/>
    <x v="0"/>
    <x v="3"/>
    <n v="3"/>
    <n v="61202.855999999992"/>
    <n v="19289.14"/>
    <n v="31713.24"/>
    <n v="8487.2215999999989"/>
    <n v="10801.9184"/>
  </r>
  <r>
    <x v="36"/>
    <x v="3"/>
    <x v="0"/>
    <x v="1"/>
    <x v="2"/>
    <n v="3"/>
    <n v="64602.6"/>
    <n v="20360.62"/>
    <n v="33474.879999999997"/>
    <n v="8958.6728000000003"/>
    <n v="11401.947200000001"/>
  </r>
  <r>
    <x v="37"/>
    <x v="3"/>
    <x v="0"/>
    <x v="4"/>
    <x v="3"/>
    <n v="4"/>
    <n v="63577.38"/>
    <n v="20037.509999999998"/>
    <n v="32943.64"/>
    <n v="8816.5043999999998"/>
    <n v="11221.0056"/>
  </r>
  <r>
    <x v="37"/>
    <x v="3"/>
    <x v="0"/>
    <x v="0"/>
    <x v="3"/>
    <n v="9"/>
    <n v="52681.871999999996"/>
    <n v="16603.599999999999"/>
    <n v="27297.96"/>
    <n v="7305.5839999999998"/>
    <n v="9298.0159999999996"/>
  </r>
  <r>
    <x v="37"/>
    <x v="3"/>
    <x v="0"/>
    <x v="1"/>
    <x v="3"/>
    <n v="3"/>
    <n v="78122.063999999998"/>
    <n v="24621.52"/>
    <n v="40480.199999999997"/>
    <n v="10833.468800000001"/>
    <n v="13788.051200000002"/>
  </r>
  <r>
    <x v="37"/>
    <x v="3"/>
    <x v="0"/>
    <x v="2"/>
    <x v="0"/>
    <n v="9"/>
    <n v="50376.539999999994"/>
    <n v="15877.04"/>
    <n v="26103.41"/>
    <n v="6985.8976000000002"/>
    <n v="8891.1424000000006"/>
  </r>
  <r>
    <x v="37"/>
    <x v="3"/>
    <x v="0"/>
    <x v="3"/>
    <x v="3"/>
    <n v="7"/>
    <n v="72270.179999999993"/>
    <n v="22777.19"/>
    <n v="37447.96"/>
    <n v="10021.963599999999"/>
    <n v="12755.226400000001"/>
  </r>
  <r>
    <x v="38"/>
    <x v="3"/>
    <x v="0"/>
    <x v="1"/>
    <x v="0"/>
    <n v="10"/>
    <n v="68439.239999999991"/>
    <n v="21569.81"/>
    <n v="35462.89"/>
    <n v="9490.7164000000012"/>
    <n v="12079.093600000002"/>
  </r>
  <r>
    <x v="38"/>
    <x v="3"/>
    <x v="0"/>
    <x v="2"/>
    <x v="3"/>
    <n v="8"/>
    <n v="61979.183999999994"/>
    <n v="19533.810000000001"/>
    <n v="32115.51"/>
    <n v="8594.876400000001"/>
    <n v="10938.933600000002"/>
  </r>
  <r>
    <x v="38"/>
    <x v="3"/>
    <x v="0"/>
    <x v="3"/>
    <x v="3"/>
    <n v="10"/>
    <n v="65059.367999999995"/>
    <n v="20504.580000000002"/>
    <n v="33711.56"/>
    <n v="9022.0152000000016"/>
    <n v="11482.564800000002"/>
  </r>
  <r>
    <x v="38"/>
    <x v="3"/>
    <x v="0"/>
    <x v="4"/>
    <x v="2"/>
    <n v="5"/>
    <n v="56682.864000000001"/>
    <n v="17864.580000000002"/>
    <n v="29371.14"/>
    <n v="7860.4152000000004"/>
    <n v="10004.164800000002"/>
  </r>
  <r>
    <x v="38"/>
    <x v="3"/>
    <x v="0"/>
    <x v="0"/>
    <x v="3"/>
    <n v="5"/>
    <n v="70642.8"/>
    <n v="22264.3"/>
    <n v="36604.699999999997"/>
    <n v="9796.2919999999995"/>
    <n v="12468.008000000002"/>
  </r>
  <r>
    <x v="39"/>
    <x v="3"/>
    <x v="1"/>
    <x v="3"/>
    <x v="1"/>
    <n v="5"/>
    <n v="64254.911999999997"/>
    <n v="20251.04"/>
    <n v="33294.720000000001"/>
    <n v="8910.4575999999997"/>
    <n v="11340.582400000001"/>
  </r>
  <r>
    <x v="39"/>
    <x v="3"/>
    <x v="1"/>
    <x v="4"/>
    <x v="0"/>
    <n v="10"/>
    <n v="72344.148000000001"/>
    <n v="22800.51"/>
    <n v="37486.28"/>
    <n v="10032.224399999999"/>
    <n v="12768.285600000001"/>
  </r>
  <r>
    <x v="39"/>
    <x v="3"/>
    <x v="1"/>
    <x v="0"/>
    <x v="3"/>
    <n v="7"/>
    <n v="73818.012000000002"/>
    <n v="23265.02"/>
    <n v="38249.99"/>
    <n v="10236.6088"/>
    <n v="13028.411200000002"/>
  </r>
  <r>
    <x v="39"/>
    <x v="3"/>
    <x v="1"/>
    <x v="1"/>
    <x v="3"/>
    <n v="3"/>
    <n v="60727.56"/>
    <n v="19139.34"/>
    <n v="31466.959999999999"/>
    <n v="8421.3096000000005"/>
    <n v="10718.030400000001"/>
  </r>
  <r>
    <x v="39"/>
    <x v="3"/>
    <x v="1"/>
    <x v="2"/>
    <x v="0"/>
    <n v="8"/>
    <n v="75328.62"/>
    <n v="23741.11"/>
    <n v="39032.74"/>
    <n v="10446.088400000001"/>
    <n v="13295.021600000002"/>
  </r>
  <r>
    <x v="40"/>
    <x v="3"/>
    <x v="1"/>
    <x v="0"/>
    <x v="1"/>
    <n v="5"/>
    <n v="80081.147999999986"/>
    <n v="25238.95"/>
    <n v="41495.339999999997"/>
    <n v="11105.138000000001"/>
    <n v="14133.812000000002"/>
  </r>
  <r>
    <x v="40"/>
    <x v="3"/>
    <x v="1"/>
    <x v="1"/>
    <x v="2"/>
    <n v="7"/>
    <n v="48054"/>
    <n v="15145.05"/>
    <n v="24899.95"/>
    <n v="6663.8220000000001"/>
    <n v="8481.228000000001"/>
  </r>
  <r>
    <x v="40"/>
    <x v="3"/>
    <x v="1"/>
    <x v="2"/>
    <x v="2"/>
    <n v="8"/>
    <n v="56561.303999999996"/>
    <n v="17826.27"/>
    <n v="29308.15"/>
    <n v="7843.5587999999998"/>
    <n v="9982.7112000000016"/>
  </r>
  <r>
    <x v="40"/>
    <x v="3"/>
    <x v="1"/>
    <x v="3"/>
    <x v="0"/>
    <n v="7"/>
    <n v="70135.788"/>
    <n v="22104.5"/>
    <n v="36341.99"/>
    <n v="9725.98"/>
    <n v="12378.52"/>
  </r>
  <r>
    <x v="40"/>
    <x v="3"/>
    <x v="1"/>
    <x v="4"/>
    <x v="0"/>
    <n v="5"/>
    <n v="73878.407999999996"/>
    <n v="23284.05"/>
    <n v="38281.29"/>
    <n v="10244.982"/>
    <n v="13039.068000000001"/>
  </r>
  <r>
    <x v="41"/>
    <x v="3"/>
    <x v="1"/>
    <x v="2"/>
    <x v="1"/>
    <n v="9"/>
    <n v="60095.447999999997"/>
    <n v="18940.12"/>
    <n v="31139.42"/>
    <n v="8333.6527999999998"/>
    <n v="10606.467200000001"/>
  </r>
  <r>
    <x v="41"/>
    <x v="3"/>
    <x v="1"/>
    <x v="3"/>
    <x v="0"/>
    <n v="8"/>
    <n v="61711.571999999993"/>
    <n v="19449.47"/>
    <n v="31976.84"/>
    <n v="8557.7668000000012"/>
    <n v="10891.703200000002"/>
  </r>
  <r>
    <x v="41"/>
    <x v="3"/>
    <x v="1"/>
    <x v="4"/>
    <x v="2"/>
    <n v="9"/>
    <n v="51696.216"/>
    <n v="16292.95"/>
    <n v="26787.23"/>
    <n v="7168.8980000000001"/>
    <n v="9124.0520000000015"/>
  </r>
  <r>
    <x v="41"/>
    <x v="3"/>
    <x v="1"/>
    <x v="0"/>
    <x v="1"/>
    <n v="10"/>
    <n v="75200.975999999995"/>
    <n v="23700.880000000001"/>
    <n v="38966.6"/>
    <n v="10428.387200000001"/>
    <n v="13272.492800000002"/>
  </r>
  <r>
    <x v="41"/>
    <x v="3"/>
    <x v="1"/>
    <x v="1"/>
    <x v="1"/>
    <n v="6"/>
    <n v="50938.212"/>
    <n v="16054.06"/>
    <n v="26394.45"/>
    <n v="7063.7864"/>
    <n v="8990.2736000000004"/>
  </r>
  <r>
    <x v="42"/>
    <x v="3"/>
    <x v="2"/>
    <x v="4"/>
    <x v="3"/>
    <n v="7"/>
    <n v="72532.739999999991"/>
    <n v="22859.94"/>
    <n v="37584.01"/>
    <n v="10058.373599999999"/>
    <n v="12801.5664"/>
  </r>
  <r>
    <x v="42"/>
    <x v="3"/>
    <x v="2"/>
    <x v="0"/>
    <x v="3"/>
    <n v="8"/>
    <n v="60291.192000000003"/>
    <n v="19001.810000000001"/>
    <n v="31240.85"/>
    <n v="8360.7964000000011"/>
    <n v="10641.013600000002"/>
  </r>
  <r>
    <x v="42"/>
    <x v="3"/>
    <x v="2"/>
    <x v="1"/>
    <x v="3"/>
    <n v="7"/>
    <n v="75267.732000000004"/>
    <n v="23721.919999999998"/>
    <n v="39001.19"/>
    <n v="10437.6448"/>
    <n v="13284.2752"/>
  </r>
  <r>
    <x v="42"/>
    <x v="3"/>
    <x v="2"/>
    <x v="2"/>
    <x v="2"/>
    <n v="7"/>
    <n v="77676.107999999993"/>
    <n v="24480.959999999999"/>
    <n v="40249.129999999997"/>
    <n v="10771.6224"/>
    <n v="13709.337600000001"/>
  </r>
  <r>
    <x v="42"/>
    <x v="3"/>
    <x v="2"/>
    <x v="3"/>
    <x v="1"/>
    <n v="7"/>
    <n v="61267.296000000002"/>
    <n v="19309.439999999999"/>
    <n v="31746.639999999999"/>
    <n v="8496.1535999999996"/>
    <n v="10813.286400000001"/>
  </r>
  <r>
    <x v="43"/>
    <x v="3"/>
    <x v="2"/>
    <x v="1"/>
    <x v="3"/>
    <n v="5"/>
    <n v="72950.903999999995"/>
    <n v="22991.74"/>
    <n v="37800.68"/>
    <n v="10116.365600000001"/>
    <n v="12875.374400000002"/>
  </r>
  <r>
    <x v="43"/>
    <x v="3"/>
    <x v="2"/>
    <x v="2"/>
    <x v="0"/>
    <n v="3"/>
    <n v="77401.007999999987"/>
    <n v="24394.26"/>
    <n v="40106.58"/>
    <n v="10733.474399999999"/>
    <n v="13660.785600000001"/>
  </r>
  <r>
    <x v="43"/>
    <x v="3"/>
    <x v="2"/>
    <x v="3"/>
    <x v="0"/>
    <n v="6"/>
    <n v="62348.663999999997"/>
    <n v="19650.259999999998"/>
    <n v="32306.959999999999"/>
    <n v="8646.1143999999986"/>
    <n v="11004.1456"/>
  </r>
  <r>
    <x v="43"/>
    <x v="3"/>
    <x v="2"/>
    <x v="4"/>
    <x v="2"/>
    <n v="6"/>
    <n v="73889.039999999994"/>
    <n v="23287.4"/>
    <n v="38286.800000000003"/>
    <n v="10246.456"/>
    <n v="13040.944000000001"/>
  </r>
  <r>
    <x v="43"/>
    <x v="3"/>
    <x v="2"/>
    <x v="0"/>
    <x v="2"/>
    <n v="6"/>
    <n v="79967.052000000011"/>
    <n v="25203"/>
    <n v="41436.21"/>
    <n v="11089.32"/>
    <n v="14113.680000000002"/>
  </r>
  <r>
    <x v="44"/>
    <x v="3"/>
    <x v="2"/>
    <x v="3"/>
    <x v="2"/>
    <n v="10"/>
    <n v="82462.572"/>
    <n v="25989.5"/>
    <n v="42729.31"/>
    <n v="11435.38"/>
    <n v="14554.12"/>
  </r>
  <r>
    <x v="44"/>
    <x v="3"/>
    <x v="2"/>
    <x v="4"/>
    <x v="2"/>
    <n v="3"/>
    <n v="64701.455999999991"/>
    <n v="20391.78"/>
    <n v="33526.1"/>
    <n v="8972.3832000000002"/>
    <n v="11419.3968"/>
  </r>
  <r>
    <x v="44"/>
    <x v="3"/>
    <x v="2"/>
    <x v="0"/>
    <x v="0"/>
    <n v="8"/>
    <n v="55020.444000000003"/>
    <n v="17340.64"/>
    <n v="28509.73"/>
    <n v="7629.8815999999997"/>
    <n v="9710.7584000000006"/>
  </r>
  <r>
    <x v="44"/>
    <x v="3"/>
    <x v="2"/>
    <x v="1"/>
    <x v="3"/>
    <n v="8"/>
    <n v="67334.73599999999"/>
    <n v="21221.7"/>
    <n v="34890.58"/>
    <n v="9337.5480000000007"/>
    <n v="11884.152000000002"/>
  </r>
  <r>
    <x v="44"/>
    <x v="3"/>
    <x v="2"/>
    <x v="2"/>
    <x v="3"/>
    <n v="9"/>
    <n v="58274.447999999997"/>
    <n v="18366.2"/>
    <n v="30195.84"/>
    <n v="8081.1280000000006"/>
    <n v="10285.072000000002"/>
  </r>
  <r>
    <x v="45"/>
    <x v="3"/>
    <x v="3"/>
    <x v="0"/>
    <x v="3"/>
    <n v="8"/>
    <n v="82222.284"/>
    <n v="25913.77"/>
    <n v="42604.800000000003"/>
    <n v="11402.058800000001"/>
    <n v="14511.711200000002"/>
  </r>
  <r>
    <x v="45"/>
    <x v="3"/>
    <x v="3"/>
    <x v="1"/>
    <x v="1"/>
    <n v="8"/>
    <n v="57975.371999999996"/>
    <n v="18271.939999999999"/>
    <n v="30040.87"/>
    <n v="8039.6535999999996"/>
    <n v="10232.286400000001"/>
  </r>
  <r>
    <x v="45"/>
    <x v="3"/>
    <x v="3"/>
    <x v="2"/>
    <x v="2"/>
    <n v="8"/>
    <n v="73759.56"/>
    <n v="23246.6"/>
    <n v="38219.699999999997"/>
    <n v="10228.503999999999"/>
    <n v="13018.096"/>
  </r>
  <r>
    <x v="45"/>
    <x v="3"/>
    <x v="3"/>
    <x v="3"/>
    <x v="0"/>
    <n v="10"/>
    <n v="49285.823999999993"/>
    <n v="15533.28"/>
    <n v="25538.240000000002"/>
    <n v="6834.6432000000004"/>
    <n v="8698.636800000002"/>
  </r>
  <r>
    <x v="45"/>
    <x v="3"/>
    <x v="3"/>
    <x v="4"/>
    <x v="2"/>
    <n v="10"/>
    <n v="69931.512000000002"/>
    <n v="22040.12"/>
    <n v="36236.14"/>
    <n v="9697.6527999999998"/>
    <n v="12342.467200000001"/>
  </r>
  <r>
    <x v="46"/>
    <x v="3"/>
    <x v="3"/>
    <x v="2"/>
    <x v="1"/>
    <n v="8"/>
    <n v="59109.275999999998"/>
    <n v="18629.310000000001"/>
    <n v="30628.42"/>
    <n v="8196.8964000000014"/>
    <n v="10432.413600000002"/>
  </r>
  <r>
    <x v="46"/>
    <x v="3"/>
    <x v="3"/>
    <x v="3"/>
    <x v="3"/>
    <n v="9"/>
    <n v="51469.2"/>
    <n v="16221.41"/>
    <n v="26669.59"/>
    <n v="7137.4204"/>
    <n v="9083.9896000000008"/>
  </r>
  <r>
    <x v="46"/>
    <x v="3"/>
    <x v="3"/>
    <x v="4"/>
    <x v="0"/>
    <n v="7"/>
    <n v="82890.875999999989"/>
    <n v="26124.49"/>
    <n v="42951.24"/>
    <n v="11494.775600000001"/>
    <n v="14629.714400000003"/>
  </r>
  <r>
    <x v="46"/>
    <x v="3"/>
    <x v="3"/>
    <x v="0"/>
    <x v="2"/>
    <n v="7"/>
    <n v="59977.5"/>
    <n v="18902.939999999999"/>
    <n v="31078.31"/>
    <n v="8317.2935999999991"/>
    <n v="10585.6464"/>
  </r>
  <r>
    <x v="46"/>
    <x v="3"/>
    <x v="3"/>
    <x v="1"/>
    <x v="3"/>
    <n v="5"/>
    <n v="59720.843999999997"/>
    <n v="18822.05"/>
    <n v="30945.32"/>
    <n v="8281.7019999999993"/>
    <n v="10540.348"/>
  </r>
  <r>
    <x v="47"/>
    <x v="3"/>
    <x v="3"/>
    <x v="4"/>
    <x v="0"/>
    <n v="9"/>
    <n v="55886.376000000004"/>
    <n v="17613.55"/>
    <n v="28958.43"/>
    <n v="7749.9619999999995"/>
    <n v="9863.5879999999997"/>
  </r>
  <r>
    <x v="47"/>
    <x v="3"/>
    <x v="3"/>
    <x v="0"/>
    <x v="1"/>
    <n v="10"/>
    <n v="70028.460000000006"/>
    <n v="22070.68"/>
    <n v="56286.37"/>
    <n v="9711.0992000000006"/>
    <n v="12359.580800000002"/>
  </r>
  <r>
    <x v="47"/>
    <x v="3"/>
    <x v="3"/>
    <x v="1"/>
    <x v="1"/>
    <n v="6"/>
    <n v="54278.52"/>
    <n v="17106.810000000001"/>
    <n v="28125.29"/>
    <n v="7526.9964000000009"/>
    <n v="9579.8136000000013"/>
  </r>
  <r>
    <x v="47"/>
    <x v="3"/>
    <x v="3"/>
    <x v="2"/>
    <x v="0"/>
    <n v="9"/>
    <n v="72374.627999999997"/>
    <n v="22810.11"/>
    <n v="37502.080000000002"/>
    <n v="10036.448400000001"/>
    <n v="12773.661600000001"/>
  </r>
  <r>
    <x v="47"/>
    <x v="3"/>
    <x v="3"/>
    <x v="3"/>
    <x v="3"/>
    <n v="5"/>
    <n v="71760.827999999994"/>
    <n v="22616.66"/>
    <n v="37184.03"/>
    <n v="9951.3304000000007"/>
    <n v="12665.3296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6C45E4-7F0B-4145-8254-B1E0F4FDCA2C}" name="PivotTable9" cacheId="14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compact="0" compactData="0" multipleFieldFilters="0">
  <location ref="E3:E4" firstHeaderRow="1" firstDataRow="1" firstDataCol="0"/>
  <pivotFields count="15">
    <pivotField compact="0" numFmtId="14" outline="0" showAll="0" defaultSubtota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ubtotalTop="0" showAll="0" defaultSubtotal="0">
      <items count="6">
        <item x="0"/>
        <item x="1"/>
        <item x="2"/>
        <item x="3"/>
        <item x="4"/>
        <item x="5"/>
      </items>
    </pivotField>
    <pivotField compact="0" outline="0" subtotalTop="0" showAll="0" defaultSubtotal="0">
      <items count="6">
        <item x="0"/>
        <item x="1"/>
        <item x="2"/>
        <item x="3"/>
        <item x="4"/>
        <item x="5"/>
      </items>
    </pivotField>
    <pivotField compact="0" outline="0" subtotalTop="0" dragToRow="0" dragToCol="0" dragToPage="0" showAll="0" defaultSubtotal="0"/>
  </pivotFields>
  <rowItems count="1">
    <i/>
  </rowItems>
  <colItems count="1">
    <i/>
  </colItems>
  <dataFields count="1">
    <dataField name="Cost " fld="7" baseField="0" baseItem="0"/>
  </dataFields>
  <formats count="15">
    <format dxfId="17">
      <pivotArea type="all" dataOnly="0" outline="0" fieldPosition="0"/>
    </format>
    <format dxfId="16">
      <pivotArea outline="0" collapsedLevelsAreSubtotals="1" fieldPosition="0"/>
    </format>
    <format dxfId="15">
      <pivotArea dataOnly="0" labelOnly="1" outline="0" axis="axisValues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dataOnly="0" labelOnly="1" outline="0" axis="axisValues" fieldPosition="0"/>
    </format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  <format dxfId="8">
      <pivotArea dataOnly="0" labelOnly="1" outline="0" axis="axisValues" fieldPosition="0"/>
    </format>
    <format dxfId="7">
      <pivotArea outline="0" collapsedLevelsAreSubtotals="1" fieldPosition="0"/>
    </format>
    <format dxfId="6">
      <pivotArea dataOnly="0" outline="0" axis="axisValues" fieldPosition="0"/>
    </format>
    <format dxfId="5">
      <pivotArea dataOnly="0" labelOnly="1" outline="0" axis="axisValues" fieldPosition="0"/>
    </format>
    <format dxfId="4">
      <pivotArea outline="0" collapsedLevelsAreSubtotals="1" fieldPosition="0"/>
    </format>
    <format dxfId="3">
      <pivotArea dataOnly="0" labelOnly="1" outline="0" axis="axisValues" fieldPosition="0"/>
    </format>
  </formats>
  <pivotTableStyleInfo showRowHeaders="0" showColHeaders="0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90D7F8-22A3-5140-A922-9F8760C90A18}" name="PivotTable8" cacheId="14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compact="0" compactData="0" multipleFieldFilters="0">
  <location ref="D3:D4" firstHeaderRow="1" firstDataRow="1" firstDataCol="0"/>
  <pivotFields count="15">
    <pivotField compact="0" numFmtId="14" outline="0" showAll="0" defaultSubtota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ubtotalTop="0" showAll="0" defaultSubtotal="0">
      <items count="6">
        <item x="0"/>
        <item x="1"/>
        <item x="2"/>
        <item x="3"/>
        <item x="4"/>
        <item x="5"/>
      </items>
    </pivotField>
    <pivotField compact="0" outline="0" subtotalTop="0" showAll="0" defaultSubtotal="0">
      <items count="6">
        <item x="0"/>
        <item x="1"/>
        <item x="2"/>
        <item x="3"/>
        <item x="4"/>
        <item x="5"/>
      </items>
    </pivotField>
    <pivotField compact="0" outline="0" subtotalTop="0" dragToRow="0" dragToCol="0" dragToPage="0" showAll="0" defaultSubtotal="0"/>
  </pivotFields>
  <rowItems count="1">
    <i/>
  </rowItems>
  <colItems count="1">
    <i/>
  </colItems>
  <dataFields count="1">
    <dataField name="Net Revenue" fld="6" baseField="0" baseItem="0"/>
  </dataFields>
  <formats count="15">
    <format dxfId="32">
      <pivotArea type="all" dataOnly="0" outline="0" fieldPosition="0"/>
    </format>
    <format dxfId="31">
      <pivotArea outline="0" collapsedLevelsAreSubtotals="1" fieldPosition="0"/>
    </format>
    <format dxfId="30">
      <pivotArea dataOnly="0" labelOnly="1" outline="0" axis="axisValues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dataOnly="0" labelOnly="1" outline="0" axis="axisValues" fieldPosition="0"/>
    </format>
    <format dxfId="26">
      <pivotArea outline="0" collapsedLevelsAreSubtotals="1" fieldPosition="0"/>
    </format>
    <format dxfId="25">
      <pivotArea outline="0" collapsedLevelsAreSubtotals="1" fieldPosition="0"/>
    </format>
    <format dxfId="24">
      <pivotArea outline="0" collapsedLevelsAreSubtotals="1" fieldPosition="0"/>
    </format>
    <format dxfId="23">
      <pivotArea dataOnly="0" labelOnly="1" outline="0" axis="axisValues" fieldPosition="0"/>
    </format>
    <format dxfId="22">
      <pivotArea outline="0" collapsedLevelsAreSubtotals="1" fieldPosition="0"/>
    </format>
    <format dxfId="21">
      <pivotArea type="all" dataOnly="0" outline="0" fieldPosition="0"/>
    </format>
    <format dxfId="20">
      <pivotArea dataOnly="0" labelOnly="1" outline="0" axis="axisValues" fieldPosition="0"/>
    </format>
    <format dxfId="19">
      <pivotArea outline="0" collapsedLevelsAreSubtotals="1" fieldPosition="0"/>
    </format>
    <format dxfId="18">
      <pivotArea dataOnly="0" labelOnly="1" outline="0" axis="axisValues" fieldPosition="0"/>
    </format>
  </formats>
  <pivotTableStyleInfo showRowHeaders="0" showColHeaders="0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A99B33-1248-544D-8D61-D90A39D36FD0}" name="PivotTable7" cacheId="14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compact="0" compactData="0" multipleFieldFilters="0">
  <location ref="C3:C4" firstHeaderRow="1" firstDataRow="1" firstDataCol="0"/>
  <pivotFields count="15">
    <pivotField compact="0" numFmtId="14" outline="0" showAll="0" defaultSubtota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ubtotalTop="0" showAll="0" defaultSubtotal="0">
      <items count="6">
        <item x="0"/>
        <item x="1"/>
        <item x="2"/>
        <item x="3"/>
        <item x="4"/>
        <item x="5"/>
      </items>
    </pivotField>
    <pivotField compact="0" outline="0" subtotalTop="0" showAll="0" defaultSubtotal="0">
      <items count="6">
        <item x="0"/>
        <item x="1"/>
        <item x="2"/>
        <item x="3"/>
        <item x="4"/>
        <item x="5"/>
      </items>
    </pivotField>
    <pivotField compact="0" outline="0" subtotalTop="0" dragToRow="0" dragToCol="0" dragToPage="0" showAll="0" defaultSubtotal="0"/>
  </pivotFields>
  <rowItems count="1">
    <i/>
  </rowItems>
  <colItems count="1">
    <i/>
  </colItems>
  <dataFields count="1">
    <dataField name="Profit " fld="8" baseField="0" baseItem="0" numFmtId="165"/>
  </dataFields>
  <formats count="15">
    <format dxfId="47">
      <pivotArea type="all" dataOnly="0" outline="0" fieldPosition="0"/>
    </format>
    <format dxfId="46">
      <pivotArea outline="0" collapsedLevelsAreSubtotals="1" fieldPosition="0"/>
    </format>
    <format dxfId="45">
      <pivotArea dataOnly="0" labelOnly="1" outline="0" axis="axisValues" fieldPosition="0"/>
    </format>
    <format dxfId="44">
      <pivotArea type="all" dataOnly="0" outline="0" fieldPosition="0"/>
    </format>
    <format dxfId="43">
      <pivotArea outline="0" collapsedLevelsAreSubtotals="1" fieldPosition="0"/>
    </format>
    <format dxfId="42">
      <pivotArea dataOnly="0" labelOnly="1" outline="0" axis="axisValues" fieldPosition="0"/>
    </format>
    <format dxfId="41">
      <pivotArea outline="0" collapsedLevelsAreSubtotals="1" fieldPosition="0"/>
    </format>
    <format dxfId="40">
      <pivotArea outline="0" collapsedLevelsAreSubtotals="1" fieldPosition="0"/>
    </format>
    <format dxfId="39">
      <pivotArea outline="0" collapsedLevelsAreSubtotals="1" fieldPosition="0"/>
    </format>
    <format dxfId="38">
      <pivotArea dataOnly="0" labelOnly="1" outline="0" axis="axisValues" fieldPosition="0"/>
    </format>
    <format dxfId="37">
      <pivotArea outline="0" collapsedLevelsAreSubtotals="1" fieldPosition="0"/>
    </format>
    <format dxfId="36">
      <pivotArea type="all" dataOnly="0" outline="0" fieldPosition="0"/>
    </format>
    <format dxfId="35">
      <pivotArea dataOnly="0" labelOnly="1" outline="0" axis="axisValues" fieldPosition="0"/>
    </format>
    <format dxfId="34">
      <pivotArea outline="0" collapsedLevelsAreSubtotals="1" fieldPosition="0"/>
    </format>
    <format dxfId="33">
      <pivotArea dataOnly="0" labelOnly="1" outline="0" axis="axisValues" fieldPosition="0"/>
    </format>
  </formats>
  <pivotTableStyleInfo showRowHeaders="0" showColHeaders="0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314633-1EB2-9745-BAFE-6962EFB706EB}" name="PivotTable5" cacheId="14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compact="0" compactData="0" multipleFieldFilters="0">
  <location ref="B3:B4" firstHeaderRow="1" firstDataRow="1" firstDataCol="0"/>
  <pivotFields count="15">
    <pivotField compact="0" numFmtId="14" outline="0" showAll="0" defaultSubtota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ubtotalTop="0" showAll="0" defaultSubtotal="0">
      <items count="6">
        <item x="0"/>
        <item x="1"/>
        <item x="2"/>
        <item x="3"/>
        <item x="4"/>
        <item x="5"/>
      </items>
    </pivotField>
    <pivotField compact="0" outline="0" subtotalTop="0" showAll="0" defaultSubtotal="0">
      <items count="6">
        <item x="0"/>
        <item x="1"/>
        <item x="2"/>
        <item x="3"/>
        <item x="4"/>
        <item x="5"/>
      </items>
    </pivotField>
    <pivotField compact="0" outline="0" subtotalTop="0" dragToRow="0" dragToCol="0" dragToPage="0" showAll="0" defaultSubtotal="0"/>
  </pivotFields>
  <rowItems count="1">
    <i/>
  </rowItems>
  <colItems count="1">
    <i/>
  </colItems>
  <dataFields count="1">
    <dataField name="Number of Sales " fld="5" baseField="0" baseItem="0" numFmtId="3"/>
  </dataFields>
  <formats count="15">
    <format dxfId="62">
      <pivotArea type="all" dataOnly="0" outline="0" fieldPosition="0"/>
    </format>
    <format dxfId="61">
      <pivotArea outline="0" collapsedLevelsAreSubtotals="1" fieldPosition="0"/>
    </format>
    <format dxfId="60">
      <pivotArea dataOnly="0" labelOnly="1" outline="0" axis="axisValues" fieldPosition="0"/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dataOnly="0" labelOnly="1" outline="0" axis="axisValues" fieldPosition="0"/>
    </format>
    <format dxfId="56">
      <pivotArea outline="0" collapsedLevelsAreSubtotals="1" fieldPosition="0"/>
    </format>
    <format dxfId="55">
      <pivotArea outline="0" collapsedLevelsAreSubtotals="1" fieldPosition="0"/>
    </format>
    <format dxfId="54">
      <pivotArea dataOnly="0" labelOnly="1" outline="0" axis="axisValues" fieldPosition="0"/>
    </format>
    <format dxfId="53">
      <pivotArea type="all" dataOnly="0" outline="0" fieldPosition="0"/>
    </format>
    <format dxfId="52">
      <pivotArea outline="0" collapsedLevelsAreSubtotals="1" fieldPosition="0"/>
    </format>
    <format dxfId="51">
      <pivotArea outline="0" collapsedLevelsAreSubtotals="1" fieldPosition="0"/>
    </format>
    <format dxfId="50">
      <pivotArea dataOnly="0" labelOnly="1" outline="0" axis="axisValues" fieldPosition="0"/>
    </format>
    <format dxfId="49">
      <pivotArea outline="0" collapsedLevelsAreSubtotals="1" fieldPosition="0"/>
    </format>
    <format dxfId="48">
      <pivotArea dataOnly="0" labelOnly="1" outline="0" axis="axisValues" fieldPosition="0"/>
    </format>
  </formats>
  <pivotTableStyleInfo showRowHeaders="0" showColHeaders="0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AD6453-76AD-0F45-9213-8F7609FAEEBD}" name="PivotTable13" cacheId="14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compact="0" compactData="0" multipleFieldFilters="0">
  <location ref="B38:E43" firstHeaderRow="0" firstDataRow="1" firstDataCol="1"/>
  <pivotFields count="15">
    <pivotField compact="0" numFmtId="14" outline="0" showAll="0" defaultSubtota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10">
        <item m="1" x="7"/>
        <item m="1" x="9"/>
        <item m="1" x="6"/>
        <item m="1" x="8"/>
        <item m="1" x="5"/>
        <item x="0"/>
        <item x="1"/>
        <item x="2"/>
        <item x="3"/>
        <item x="4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6">
        <item x="0"/>
        <item x="1"/>
        <item x="2"/>
        <item x="3"/>
        <item x="4"/>
        <item x="5"/>
      </items>
    </pivotField>
    <pivotField dataField="1" compact="0" outline="0" dragToRow="0" dragToCol="0" dragToPage="0" showAll="0" defaultSubtotal="0"/>
  </pivotFields>
  <rowFields count="1">
    <field x="3"/>
  </rowFields>
  <rowItems count="5">
    <i>
      <x v="5"/>
    </i>
    <i>
      <x v="6"/>
    </i>
    <i>
      <x v="7"/>
    </i>
    <i>
      <x v="8"/>
    </i>
    <i>
      <x v="9"/>
    </i>
  </rowItems>
  <colFields count="1">
    <field x="-2"/>
  </colFields>
  <colItems count="3">
    <i>
      <x/>
    </i>
    <i i="1">
      <x v="1"/>
    </i>
    <i i="2">
      <x v="2"/>
    </i>
  </colItems>
  <dataFields count="3">
    <dataField name="Profit " fld="8" baseField="0" baseItem="0" numFmtId="166"/>
    <dataField name="Revenue " fld="6" baseField="0" baseItem="0" numFmtId="166"/>
    <dataField name="Profit Margin " fld="14" baseField="0" baseItem="0" numFmtId="10"/>
  </dataFields>
  <formats count="25">
    <format dxfId="87">
      <pivotArea type="all" dataOnly="0" outline="0" fieldPosition="0"/>
    </format>
    <format dxfId="86">
      <pivotArea field="3" type="button" dataOnly="0" labelOnly="1" outline="0" axis="axisRow" fieldPosition="0"/>
    </format>
    <format dxfId="85">
      <pivotArea dataOnly="0" labelOnly="1" fieldPosition="0">
        <references count="1">
          <reference field="3" count="0"/>
        </references>
      </pivotArea>
    </format>
    <format dxfId="84">
      <pivotArea dataOnly="0" labelOnly="1" grandRow="1" outline="0" fieldPosition="0"/>
    </format>
    <format dxfId="8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2">
      <pivotArea collapsedLevelsAreSubtotals="1" fieldPosition="0">
        <references count="2">
          <reference field="4294967294" count="1" selected="0">
            <x v="2"/>
          </reference>
          <reference field="3" count="0"/>
        </references>
      </pivotArea>
    </format>
    <format dxfId="81">
      <pivotArea collapsedLevelsAreSubtotals="1" fieldPosition="0">
        <references count="2">
          <reference field="4294967294" count="2" selected="0">
            <x v="0"/>
            <x v="1"/>
          </reference>
          <reference field="3" count="0"/>
        </references>
      </pivotArea>
    </format>
    <format dxfId="80">
      <pivotArea field="3" type="button" dataOnly="0" labelOnly="1" outline="0" axis="axisRow" fieldPosition="0"/>
    </format>
    <format dxfId="7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8">
      <pivotArea field="3" type="button" dataOnly="0" labelOnly="1" outline="0" axis="axisRow" fieldPosition="0"/>
    </format>
    <format dxfId="7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6">
      <pivotArea type="all" dataOnly="0" outline="0" fieldPosition="0"/>
    </format>
    <format dxfId="75">
      <pivotArea outline="0" collapsedLevelsAreSubtotals="1" fieldPosition="0"/>
    </format>
    <format dxfId="74">
      <pivotArea field="3" type="button" dataOnly="0" labelOnly="1" outline="0" axis="axisRow" fieldPosition="0"/>
    </format>
    <format dxfId="73">
      <pivotArea dataOnly="0" labelOnly="1" outline="0" fieldPosition="0">
        <references count="1">
          <reference field="3" count="0"/>
        </references>
      </pivotArea>
    </format>
    <format dxfId="7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1">
      <pivotArea type="all" dataOnly="0" outline="0" fieldPosition="0"/>
    </format>
    <format dxfId="70">
      <pivotArea outline="0" collapsedLevelsAreSubtotals="1" fieldPosition="0"/>
    </format>
    <format dxfId="69">
      <pivotArea field="3" type="button" dataOnly="0" labelOnly="1" outline="0" axis="axisRow" fieldPosition="0"/>
    </format>
    <format dxfId="6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7">
      <pivotArea outline="0" fieldPosition="0">
        <references count="1">
          <reference field="4294967294" count="1" selected="0">
            <x v="2"/>
          </reference>
        </references>
      </pivotArea>
    </format>
    <format dxfId="66">
      <pivotArea field="3" type="button" dataOnly="0" labelOnly="1" outline="0" axis="axisRow" fieldPosition="0"/>
    </format>
    <format dxfId="6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4">
      <pivotArea dataOnly="0" outline="0" fieldPosition="0">
        <references count="1">
          <reference field="3" count="0"/>
        </references>
      </pivotArea>
    </format>
    <format dxfId="63">
      <pivotArea outline="0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0" showColHeaders="0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017F57-AAA1-AC44-97C5-F73C411BABA1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2">
  <location ref="A3:C20" firstHeaderRow="1" firstDataRow="1" firstDataCol="2"/>
  <pivotFields count="15">
    <pivotField compact="0" numFmtId="14" outline="0" showAll="0" defaultSubtota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ubtotalTop="0" showAll="0" defaultSubtotal="0">
      <items count="6">
        <item x="0"/>
        <item x="1"/>
        <item x="2"/>
        <item x="3"/>
        <item x="4"/>
        <item x="5"/>
      </items>
    </pivotField>
    <pivotField compact="0" outline="0" subtotalTop="0" showAll="0" defaultSubtotal="0">
      <items count="6">
        <item x="0"/>
        <item x="1"/>
        <item x="2"/>
        <item x="3"/>
        <item x="4"/>
        <item x="5"/>
      </items>
    </pivotField>
    <pivotField compact="0" outline="0" subtotalTop="0" dragToRow="0" dragToCol="0" dragToPage="0" showAll="0" defaultSubtotal="0"/>
  </pivotFields>
  <rowFields count="2">
    <field x="1"/>
    <field x="2"/>
  </rowFields>
  <rowItems count="17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  <x/>
    </i>
    <i r="1">
      <x v="1"/>
    </i>
    <i r="1">
      <x v="2"/>
    </i>
    <i r="1">
      <x v="3"/>
    </i>
    <i>
      <x v="3"/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Revenue" fld="6" baseField="0" baseItem="0" numFmtId="164"/>
  </dataFields>
  <formats count="2">
    <format dxfId="2">
      <pivotArea outline="0" fieldPosition="0">
        <references count="2">
          <reference field="1" count="0" selected="0"/>
          <reference field="2" count="0" selected="0"/>
        </references>
      </pivotArea>
    </format>
    <format dxfId="1">
      <pivotArea outline="0" collapsedLevelsAreSubtotals="1" fieldPosition="0"/>
    </format>
  </formats>
  <chartFormats count="4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3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  <chartFormat chart="3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3" format="2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3" format="2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3" format="2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3" format="3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3" format="3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3"/>
          </reference>
        </references>
      </pivotArea>
    </chartFormat>
    <chartFormat chart="3" format="32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6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6" format="2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6" format="2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6" format="2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6" format="3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6" format="3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3"/>
          </reference>
        </references>
      </pivotArea>
    </chartFormat>
    <chartFormat chart="6" format="32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1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10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10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10" format="2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10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10" format="2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3"/>
          </reference>
        </references>
      </pivotArea>
    </chartFormat>
    <chartFormat chart="10" format="24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11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11" format="2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11" format="2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11" format="2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11" format="3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11" format="3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3"/>
          </reference>
        </references>
      </pivotArea>
    </chartFormat>
    <chartFormat chart="11" format="32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42CA26-04D0-3F42-A3AF-B10D771E5092}" name="PivotTable14" cacheId="14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3:B5" firstHeaderRow="1" firstDataRow="1" firstDataCol="1"/>
  <pivotFields count="15">
    <pivotField numFmtId="14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  <pivotField dragToRow="0" dragToCol="0" dragToPage="0" showAll="0" defaultSubtotal="0"/>
  </pivotFields>
  <rowFields count="1">
    <field x="-2"/>
  </rowFields>
  <rowItems count="2">
    <i>
      <x/>
    </i>
    <i i="1">
      <x v="1"/>
    </i>
  </rowItems>
  <colItems count="1">
    <i/>
  </colItems>
  <dataFields count="2">
    <dataField name="Marketing " fld="9" baseField="0" baseItem="0"/>
    <dataField name="Sales " fld="10" baseField="0" baseItem="0"/>
  </dataFields>
  <chartFormats count="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8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FB370A-DC1C-494A-8449-180C9D4295AD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5">
  <location ref="A3:C52" firstHeaderRow="1" firstDataRow="1" firstDataCol="2"/>
  <pivotFields count="15">
    <pivotField compact="0" numFmtId="14" outline="0" showAll="0" defaultSubtota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ubtotalTop="0" showAll="0" defaultSubtotal="0"/>
    <pivotField compact="0" outline="0" subtotalTop="0" showAll="0" defaultSubtotal="0"/>
    <pivotField axis="axisRow" compact="0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ubtotalTop="0" showAll="0" defaultSubtotal="0">
      <items count="6">
        <item x="0"/>
        <item x="1"/>
        <item x="2"/>
        <item x="3"/>
        <item x="4"/>
        <item x="5"/>
      </items>
    </pivotField>
    <pivotField axis="axisRow" compact="0" outline="0" subtotalTop="0" showAll="0" defaultSubtotal="0">
      <items count="6">
        <item x="0"/>
        <item x="1"/>
        <item x="2"/>
        <item x="3"/>
        <item x="4"/>
        <item x="5"/>
      </items>
    </pivotField>
    <pivotField compact="0" outline="0" subtotalTop="0" dragToRow="0" dragToCol="0" dragToPage="0" showAll="0" defaultSubtotal="0"/>
  </pivotFields>
  <rowFields count="2">
    <field x="13"/>
    <field x="11"/>
  </rowFields>
  <rowItems count="49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 of Profit" fld="8" baseField="0" baseItem="0"/>
  </dataFields>
  <formats count="1">
    <format dxfId="0">
      <pivotArea outline="0" collapsedLevelsAreSubtotals="1" fieldPosition="0"/>
    </format>
  </formats>
  <chartFormats count="2">
    <chartFormat chart="6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DD3EC3-5F91-1F48-AD15-E3FB11CFA41C}" name="PivotTable10" cacheId="14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chartFormat="12">
  <location ref="A3:B8" firstHeaderRow="1" firstDataRow="1" firstDataCol="1"/>
  <pivotFields count="15">
    <pivotField numFmtId="14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/>
    <pivotField showAll="0"/>
    <pivotField showAll="0"/>
    <pivotField axis="axisRow" showAll="0">
      <items count="6">
        <item x="0"/>
        <item x="2"/>
        <item m="1" x="4"/>
        <item x="3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dragToRow="0" dragToCol="0" dragToPage="0" showAll="0" defaultSubtotal="0"/>
  </pivotFields>
  <rowFields count="1">
    <field x="4"/>
  </rowFields>
  <rowItems count="5">
    <i>
      <x/>
    </i>
    <i>
      <x v="1"/>
    </i>
    <i>
      <x v="3"/>
    </i>
    <i>
      <x v="4"/>
    </i>
    <i t="grand">
      <x/>
    </i>
  </rowItems>
  <colItems count="1">
    <i/>
  </colItems>
  <dataFields count="1">
    <dataField name="Sum of Sales" fld="10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74DF03-0387-804B-B04D-4CDCA2ECE1CB}" name="Sales_Analysis_Sample" displayName="Sales_Analysis_Sample" ref="A1:K241" totalsRowShown="0">
  <autoFilter ref="A1:K241" xr:uid="{6A74DF03-0387-804B-B04D-4CDCA2ECE1CB}"/>
  <tableColumns count="11">
    <tableColumn id="1" xr3:uid="{236A9143-10B5-3545-BF74-34E49614BFE5}" name="Date" dataDxfId="94"/>
    <tableColumn id="8" xr3:uid="{478B1F23-08EF-0A48-AAAF-4F92E5E5AD3A}" name="Year" dataDxfId="93">
      <calculatedColumnFormula>YEAR(A2)</calculatedColumnFormula>
    </tableColumn>
    <tableColumn id="9" xr3:uid="{3181D851-751A-8D49-A6C4-40E7ACD776B3}" name="Quarter" dataDxfId="92">
      <calculatedColumnFormula>ROUNDUP(MONTH(Sales_Analysis_Sample[[#This Row],[Date]]) / 3, 0)</calculatedColumnFormula>
    </tableColumn>
    <tableColumn id="2" xr3:uid="{AFD0AF2D-6807-8F46-93BB-11BE0C09B04C}" name="Sales Rep" dataDxfId="91"/>
    <tableColumn id="3" xr3:uid="{E9F5D2F9-014A-9F46-A700-75602B318A2F}" name="Lead Source" dataDxfId="90"/>
    <tableColumn id="4" xr3:uid="{C7EA56DA-C68E-7E4E-BBC4-8DAB8D58D1B9}" name="Number of Sales"/>
    <tableColumn id="5" xr3:uid="{60366E9B-6020-FE40-A738-28B301FC56CD}" name="Revenue"/>
    <tableColumn id="6" xr3:uid="{92142FDC-5F90-E746-B2CE-4CF53F37C9E8}" name="Cost"/>
    <tableColumn id="7" xr3:uid="{657058E8-B9C2-DE43-A9B4-8E2397B4DE72}" name="Profit"/>
    <tableColumn id="11" xr3:uid="{B563C8DE-18FA-A44A-B58C-82064B51C8DB}" name="Marketing" dataDxfId="89">
      <calculatedColumnFormula>Sales_Analysis_Sample[[#This Row],[Cost]]* 0.44</calculatedColumnFormula>
    </tableColumn>
    <tableColumn id="12" xr3:uid="{4396ECF2-9F7A-9C4B-BC75-1D0CC741CD35}" name="Sales" dataDxfId="88">
      <calculatedColumnFormula>Sales_Analysis_Sample[[#This Row],[Cost]]*0.56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EC200-0F2F-0946-ADDB-7C32727D20ED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9A4EA-839D-4A40-AF4C-35168636A1D2}">
  <sheetPr>
    <tabColor theme="9"/>
  </sheetPr>
  <dimension ref="A3:B8"/>
  <sheetViews>
    <sheetView showGridLines="0" workbookViewId="0">
      <selection activeCell="K9" sqref="K9"/>
    </sheetView>
  </sheetViews>
  <sheetFormatPr baseColWidth="10" defaultRowHeight="16" x14ac:dyDescent="0.2"/>
  <cols>
    <col min="1" max="1" width="13.5" bestFit="1" customWidth="1"/>
    <col min="2" max="2" width="12.1640625" bestFit="1" customWidth="1"/>
  </cols>
  <sheetData>
    <row r="3" spans="1:2" x14ac:dyDescent="0.2">
      <c r="A3" s="2" t="s">
        <v>5</v>
      </c>
      <c r="B3" t="s">
        <v>19</v>
      </c>
    </row>
    <row r="4" spans="1:2" x14ac:dyDescent="0.2">
      <c r="A4" s="3" t="s">
        <v>25</v>
      </c>
      <c r="B4">
        <v>614292.79520000028</v>
      </c>
    </row>
    <row r="5" spans="1:2" x14ac:dyDescent="0.2">
      <c r="A5" s="3" t="s">
        <v>27</v>
      </c>
      <c r="B5">
        <v>806424.95920000039</v>
      </c>
    </row>
    <row r="6" spans="1:2" x14ac:dyDescent="0.2">
      <c r="A6" s="3" t="s">
        <v>26</v>
      </c>
      <c r="B6">
        <v>815136.23520000023</v>
      </c>
    </row>
    <row r="7" spans="1:2" x14ac:dyDescent="0.2">
      <c r="A7" s="3" t="s">
        <v>52</v>
      </c>
      <c r="B7">
        <v>582206.0048</v>
      </c>
    </row>
    <row r="8" spans="1:2" x14ac:dyDescent="0.2">
      <c r="A8" s="3" t="s">
        <v>6</v>
      </c>
      <c r="B8">
        <v>2818059.9944000011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BFF2B-FAD2-6A45-A205-94F9B93824D3}">
  <sheetPr>
    <tabColor rgb="FFFFC000"/>
  </sheetPr>
  <dimension ref="A1"/>
  <sheetViews>
    <sheetView showGridLines="0" workbookViewId="0">
      <selection activeCell="G29" sqref="G2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F593-04FE-014B-B71F-16DD17E1B5F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7589E-25BD-CB49-9A27-5D11B67F3B7A}">
  <sheetPr>
    <tabColor theme="4"/>
  </sheetPr>
  <dimension ref="A1:K241"/>
  <sheetViews>
    <sheetView topLeftCell="A18" workbookViewId="0">
      <selection activeCell="E24" sqref="E24"/>
    </sheetView>
  </sheetViews>
  <sheetFormatPr baseColWidth="10" defaultRowHeight="16" x14ac:dyDescent="0.2"/>
  <cols>
    <col min="1" max="1" width="10.5" bestFit="1" customWidth="1"/>
    <col min="2" max="2" width="7.33203125" bestFit="1" customWidth="1"/>
    <col min="3" max="3" width="10" bestFit="1" customWidth="1"/>
    <col min="4" max="4" width="15.83203125" bestFit="1" customWidth="1"/>
    <col min="5" max="5" width="13.6640625" bestFit="1" customWidth="1"/>
    <col min="6" max="6" width="17.1640625" bestFit="1" customWidth="1"/>
    <col min="7" max="7" width="10.6640625" bestFit="1" customWidth="1"/>
    <col min="8" max="9" width="9.1640625" bestFit="1" customWidth="1"/>
    <col min="10" max="10" width="12" bestFit="1" customWidth="1"/>
    <col min="11" max="11" width="11.1640625" bestFit="1" customWidth="1"/>
    <col min="14" max="14" width="15.6640625" bestFit="1" customWidth="1"/>
  </cols>
  <sheetData>
    <row r="1" spans="1:11" x14ac:dyDescent="0.2">
      <c r="A1" t="s">
        <v>2</v>
      </c>
      <c r="B1" t="s">
        <v>3</v>
      </c>
      <c r="C1" t="s">
        <v>28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1</v>
      </c>
      <c r="J1" t="s">
        <v>30</v>
      </c>
      <c r="K1" t="s">
        <v>0</v>
      </c>
    </row>
    <row r="2" spans="1:11" x14ac:dyDescent="0.2">
      <c r="A2" s="1">
        <v>43466</v>
      </c>
      <c r="B2">
        <f t="shared" ref="B2:B65" si="0">YEAR(A2)</f>
        <v>2019</v>
      </c>
      <c r="C2">
        <f>ROUNDUP(MONTH(Sales_Analysis_Sample[[#This Row],[Date]]) / 3, 0)</f>
        <v>1</v>
      </c>
      <c r="D2" t="s">
        <v>47</v>
      </c>
      <c r="E2" t="s">
        <v>25</v>
      </c>
      <c r="F2">
        <v>5</v>
      </c>
      <c r="G2">
        <v>42298.13</v>
      </c>
      <c r="H2">
        <v>15997.18</v>
      </c>
      <c r="I2">
        <v>36300.949999999997</v>
      </c>
      <c r="J2">
        <f>Sales_Analysis_Sample[[#This Row],[Cost]]* 0.44</f>
        <v>7038.7592000000004</v>
      </c>
      <c r="K2">
        <f>Sales_Analysis_Sample[[#This Row],[Cost]]*0.56</f>
        <v>8958.4208000000017</v>
      </c>
    </row>
    <row r="3" spans="1:11" x14ac:dyDescent="0.2">
      <c r="A3" s="1">
        <v>43466</v>
      </c>
      <c r="B3">
        <f t="shared" si="0"/>
        <v>2019</v>
      </c>
      <c r="C3">
        <f>ROUNDUP(MONTH(Sales_Analysis_Sample[[#This Row],[Date]]) / 3, 0)</f>
        <v>1</v>
      </c>
      <c r="D3" t="s">
        <v>49</v>
      </c>
      <c r="E3" t="s">
        <v>25</v>
      </c>
      <c r="F3">
        <v>4</v>
      </c>
      <c r="G3">
        <v>62002.62</v>
      </c>
      <c r="H3">
        <v>23449.43</v>
      </c>
      <c r="I3">
        <v>38553.19</v>
      </c>
      <c r="J3">
        <f>Sales_Analysis_Sample[[#This Row],[Cost]]* 0.44</f>
        <v>10317.7492</v>
      </c>
      <c r="K3">
        <f>Sales_Analysis_Sample[[#This Row],[Cost]]*0.56</f>
        <v>13131.680800000002</v>
      </c>
    </row>
    <row r="4" spans="1:11" x14ac:dyDescent="0.2">
      <c r="A4" s="1">
        <v>43466</v>
      </c>
      <c r="B4">
        <f t="shared" si="0"/>
        <v>2019</v>
      </c>
      <c r="C4">
        <f>ROUNDUP(MONTH(Sales_Analysis_Sample[[#This Row],[Date]]) / 3, 0)</f>
        <v>1</v>
      </c>
      <c r="D4" t="s">
        <v>50</v>
      </c>
      <c r="E4" t="s">
        <v>25</v>
      </c>
      <c r="F4">
        <v>10</v>
      </c>
      <c r="G4">
        <v>57951.67</v>
      </c>
      <c r="H4">
        <v>21917.360000000001</v>
      </c>
      <c r="I4">
        <v>36034.31</v>
      </c>
      <c r="J4">
        <f>Sales_Analysis_Sample[[#This Row],[Cost]]* 0.44</f>
        <v>9643.6383999999998</v>
      </c>
      <c r="K4">
        <f>Sales_Analysis_Sample[[#This Row],[Cost]]*0.56</f>
        <v>12273.721600000001</v>
      </c>
    </row>
    <row r="5" spans="1:11" x14ac:dyDescent="0.2">
      <c r="A5" s="1">
        <v>43466</v>
      </c>
      <c r="B5">
        <f t="shared" si="0"/>
        <v>2019</v>
      </c>
      <c r="C5">
        <f>ROUNDUP(MONTH(Sales_Analysis_Sample[[#This Row],[Date]]) / 3, 0)</f>
        <v>1</v>
      </c>
      <c r="D5" t="s">
        <v>51</v>
      </c>
      <c r="E5" t="s">
        <v>52</v>
      </c>
      <c r="F5">
        <v>4</v>
      </c>
      <c r="G5">
        <v>52363.56</v>
      </c>
      <c r="H5">
        <v>19803.93</v>
      </c>
      <c r="I5">
        <v>32559.63</v>
      </c>
      <c r="J5">
        <f>Sales_Analysis_Sample[[#This Row],[Cost]]* 0.44</f>
        <v>8713.7291999999998</v>
      </c>
      <c r="K5">
        <f>Sales_Analysis_Sample[[#This Row],[Cost]]*0.56</f>
        <v>11090.200800000001</v>
      </c>
    </row>
    <row r="6" spans="1:11" x14ac:dyDescent="0.2">
      <c r="A6" s="1">
        <v>43466</v>
      </c>
      <c r="B6">
        <f t="shared" si="0"/>
        <v>2019</v>
      </c>
      <c r="C6">
        <f>ROUNDUP(MONTH(Sales_Analysis_Sample[[#This Row],[Date]]) / 3, 0)</f>
        <v>1</v>
      </c>
      <c r="D6" t="s">
        <v>48</v>
      </c>
      <c r="E6" t="s">
        <v>52</v>
      </c>
      <c r="F6">
        <v>8</v>
      </c>
      <c r="G6">
        <v>59814.32</v>
      </c>
      <c r="H6">
        <v>22621.82</v>
      </c>
      <c r="I6">
        <v>37192.5</v>
      </c>
      <c r="J6">
        <f>Sales_Analysis_Sample[[#This Row],[Cost]]* 0.44</f>
        <v>9953.6008000000002</v>
      </c>
      <c r="K6">
        <f>Sales_Analysis_Sample[[#This Row],[Cost]]*0.56</f>
        <v>12668.219200000001</v>
      </c>
    </row>
    <row r="7" spans="1:11" x14ac:dyDescent="0.2">
      <c r="A7" s="1">
        <v>43497</v>
      </c>
      <c r="B7">
        <f t="shared" si="0"/>
        <v>2019</v>
      </c>
      <c r="C7">
        <f>ROUNDUP(MONTH(Sales_Analysis_Sample[[#This Row],[Date]]) / 3, 0)</f>
        <v>1</v>
      </c>
      <c r="D7" t="s">
        <v>50</v>
      </c>
      <c r="E7" t="s">
        <v>52</v>
      </c>
      <c r="F7">
        <v>7</v>
      </c>
      <c r="G7">
        <v>55291.86</v>
      </c>
      <c r="H7">
        <v>20911.419999999998</v>
      </c>
      <c r="I7">
        <v>34380.44</v>
      </c>
      <c r="J7">
        <f>Sales_Analysis_Sample[[#This Row],[Cost]]* 0.44</f>
        <v>9201.0247999999992</v>
      </c>
      <c r="K7">
        <f>Sales_Analysis_Sample[[#This Row],[Cost]]*0.56</f>
        <v>11710.395200000001</v>
      </c>
    </row>
    <row r="8" spans="1:11" x14ac:dyDescent="0.2">
      <c r="A8" s="1">
        <v>43497</v>
      </c>
      <c r="B8">
        <f t="shared" si="0"/>
        <v>2019</v>
      </c>
      <c r="C8">
        <f>ROUNDUP(MONTH(Sales_Analysis_Sample[[#This Row],[Date]]) / 3, 0)</f>
        <v>1</v>
      </c>
      <c r="D8" t="s">
        <v>51</v>
      </c>
      <c r="E8" t="s">
        <v>27</v>
      </c>
      <c r="F8">
        <v>8</v>
      </c>
      <c r="G8">
        <v>61955.93</v>
      </c>
      <c r="H8">
        <v>23431.78</v>
      </c>
      <c r="I8">
        <v>38524.15</v>
      </c>
      <c r="J8">
        <f>Sales_Analysis_Sample[[#This Row],[Cost]]* 0.44</f>
        <v>10309.983199999999</v>
      </c>
      <c r="K8">
        <f>Sales_Analysis_Sample[[#This Row],[Cost]]*0.56</f>
        <v>13121.7968</v>
      </c>
    </row>
    <row r="9" spans="1:11" x14ac:dyDescent="0.2">
      <c r="A9" s="1">
        <v>43497</v>
      </c>
      <c r="B9">
        <f t="shared" si="0"/>
        <v>2019</v>
      </c>
      <c r="C9">
        <f>ROUNDUP(MONTH(Sales_Analysis_Sample[[#This Row],[Date]]) / 3, 0)</f>
        <v>1</v>
      </c>
      <c r="D9" t="s">
        <v>48</v>
      </c>
      <c r="E9" t="s">
        <v>26</v>
      </c>
      <c r="F9">
        <v>9</v>
      </c>
      <c r="G9">
        <v>62124.959999999999</v>
      </c>
      <c r="H9">
        <v>23495.7</v>
      </c>
      <c r="I9">
        <v>38629.26</v>
      </c>
      <c r="J9">
        <f>Sales_Analysis_Sample[[#This Row],[Cost]]* 0.44</f>
        <v>10338.108</v>
      </c>
      <c r="K9">
        <f>Sales_Analysis_Sample[[#This Row],[Cost]]*0.56</f>
        <v>13157.592000000002</v>
      </c>
    </row>
    <row r="10" spans="1:11" x14ac:dyDescent="0.2">
      <c r="A10" s="1">
        <v>43497</v>
      </c>
      <c r="B10">
        <f t="shared" si="0"/>
        <v>2019</v>
      </c>
      <c r="C10">
        <f>ROUNDUP(MONTH(Sales_Analysis_Sample[[#This Row],[Date]]) / 3, 0)</f>
        <v>1</v>
      </c>
      <c r="D10" t="s">
        <v>47</v>
      </c>
      <c r="E10" t="s">
        <v>27</v>
      </c>
      <c r="F10">
        <v>9</v>
      </c>
      <c r="G10">
        <v>66594.789999999994</v>
      </c>
      <c r="H10">
        <v>25186.2</v>
      </c>
      <c r="I10">
        <v>41408.589999999997</v>
      </c>
      <c r="J10">
        <f>Sales_Analysis_Sample[[#This Row],[Cost]]* 0.44</f>
        <v>11081.928</v>
      </c>
      <c r="K10">
        <f>Sales_Analysis_Sample[[#This Row],[Cost]]*0.56</f>
        <v>14104.272000000001</v>
      </c>
    </row>
    <row r="11" spans="1:11" x14ac:dyDescent="0.2">
      <c r="A11" s="1">
        <v>43497</v>
      </c>
      <c r="B11">
        <f t="shared" si="0"/>
        <v>2019</v>
      </c>
      <c r="C11">
        <f>ROUNDUP(MONTH(Sales_Analysis_Sample[[#This Row],[Date]]) / 3, 0)</f>
        <v>1</v>
      </c>
      <c r="D11" t="s">
        <v>49</v>
      </c>
      <c r="E11" t="s">
        <v>25</v>
      </c>
      <c r="F11">
        <v>6</v>
      </c>
      <c r="G11">
        <v>49421.58</v>
      </c>
      <c r="H11">
        <v>18691.28</v>
      </c>
      <c r="I11">
        <v>30730.3</v>
      </c>
      <c r="J11">
        <f>Sales_Analysis_Sample[[#This Row],[Cost]]* 0.44</f>
        <v>8224.1631999999991</v>
      </c>
      <c r="K11">
        <f>Sales_Analysis_Sample[[#This Row],[Cost]]*0.56</f>
        <v>10467.1168</v>
      </c>
    </row>
    <row r="12" spans="1:11" x14ac:dyDescent="0.2">
      <c r="A12" s="1">
        <v>43525</v>
      </c>
      <c r="B12">
        <f t="shared" si="0"/>
        <v>2019</v>
      </c>
      <c r="C12">
        <f>ROUNDUP(MONTH(Sales_Analysis_Sample[[#This Row],[Date]]) / 3, 0)</f>
        <v>1</v>
      </c>
      <c r="D12" t="s">
        <v>48</v>
      </c>
      <c r="E12" t="s">
        <v>25</v>
      </c>
      <c r="F12">
        <v>10</v>
      </c>
      <c r="G12">
        <v>56637.01</v>
      </c>
      <c r="H12">
        <v>21420.16</v>
      </c>
      <c r="I12">
        <v>35216.85</v>
      </c>
      <c r="J12">
        <f>Sales_Analysis_Sample[[#This Row],[Cost]]* 0.44</f>
        <v>9424.8703999999998</v>
      </c>
      <c r="K12">
        <f>Sales_Analysis_Sample[[#This Row],[Cost]]*0.56</f>
        <v>11995.289600000002</v>
      </c>
    </row>
    <row r="13" spans="1:11" x14ac:dyDescent="0.2">
      <c r="A13" s="1">
        <v>43525</v>
      </c>
      <c r="B13">
        <f t="shared" si="0"/>
        <v>2019</v>
      </c>
      <c r="C13">
        <f>ROUNDUP(MONTH(Sales_Analysis_Sample[[#This Row],[Date]]) / 3, 0)</f>
        <v>1</v>
      </c>
      <c r="D13" t="s">
        <v>47</v>
      </c>
      <c r="E13" t="s">
        <v>27</v>
      </c>
      <c r="F13">
        <v>3</v>
      </c>
      <c r="G13">
        <v>58006.89</v>
      </c>
      <c r="H13">
        <v>21938.25</v>
      </c>
      <c r="I13">
        <v>36068.639999999999</v>
      </c>
      <c r="J13">
        <f>Sales_Analysis_Sample[[#This Row],[Cost]]* 0.44</f>
        <v>9652.83</v>
      </c>
      <c r="K13">
        <f>Sales_Analysis_Sample[[#This Row],[Cost]]*0.56</f>
        <v>12285.420000000002</v>
      </c>
    </row>
    <row r="14" spans="1:11" x14ac:dyDescent="0.2">
      <c r="A14" s="1">
        <v>43525</v>
      </c>
      <c r="B14">
        <f t="shared" si="0"/>
        <v>2019</v>
      </c>
      <c r="C14">
        <f>ROUNDUP(MONTH(Sales_Analysis_Sample[[#This Row],[Date]]) / 3, 0)</f>
        <v>1</v>
      </c>
      <c r="D14" t="s">
        <v>49</v>
      </c>
      <c r="E14" t="s">
        <v>27</v>
      </c>
      <c r="F14">
        <v>7</v>
      </c>
      <c r="G14">
        <v>56411.06</v>
      </c>
      <c r="H14">
        <v>21334.7</v>
      </c>
      <c r="I14">
        <v>35076.36</v>
      </c>
      <c r="J14">
        <f>Sales_Analysis_Sample[[#This Row],[Cost]]* 0.44</f>
        <v>9387.268</v>
      </c>
      <c r="K14">
        <f>Sales_Analysis_Sample[[#This Row],[Cost]]*0.56</f>
        <v>11947.432000000001</v>
      </c>
    </row>
    <row r="15" spans="1:11" x14ac:dyDescent="0.2">
      <c r="A15" s="1">
        <v>43525</v>
      </c>
      <c r="B15">
        <f t="shared" si="0"/>
        <v>2019</v>
      </c>
      <c r="C15">
        <f>ROUNDUP(MONTH(Sales_Analysis_Sample[[#This Row],[Date]]) / 3, 0)</f>
        <v>1</v>
      </c>
      <c r="D15" t="s">
        <v>50</v>
      </c>
      <c r="E15" t="s">
        <v>25</v>
      </c>
      <c r="F15">
        <v>4</v>
      </c>
      <c r="G15">
        <v>62780.6</v>
      </c>
      <c r="H15">
        <v>23743.67</v>
      </c>
      <c r="I15">
        <v>39036.93</v>
      </c>
      <c r="J15">
        <f>Sales_Analysis_Sample[[#This Row],[Cost]]* 0.44</f>
        <v>10447.2148</v>
      </c>
      <c r="K15">
        <f>Sales_Analysis_Sample[[#This Row],[Cost]]*0.56</f>
        <v>13296.4552</v>
      </c>
    </row>
    <row r="16" spans="1:11" x14ac:dyDescent="0.2">
      <c r="A16" s="1">
        <v>43525</v>
      </c>
      <c r="B16">
        <f t="shared" si="0"/>
        <v>2019</v>
      </c>
      <c r="C16">
        <f>ROUNDUP(MONTH(Sales_Analysis_Sample[[#This Row],[Date]]) / 3, 0)</f>
        <v>1</v>
      </c>
      <c r="D16" t="s">
        <v>51</v>
      </c>
      <c r="E16" t="s">
        <v>25</v>
      </c>
      <c r="F16">
        <v>9</v>
      </c>
      <c r="G16">
        <v>67726.5</v>
      </c>
      <c r="H16">
        <v>25614.21</v>
      </c>
      <c r="I16">
        <v>42112.29</v>
      </c>
      <c r="J16">
        <f>Sales_Analysis_Sample[[#This Row],[Cost]]* 0.44</f>
        <v>11270.252399999999</v>
      </c>
      <c r="K16">
        <f>Sales_Analysis_Sample[[#This Row],[Cost]]*0.56</f>
        <v>14343.957600000002</v>
      </c>
    </row>
    <row r="17" spans="1:11" x14ac:dyDescent="0.2">
      <c r="A17" s="1">
        <v>43556</v>
      </c>
      <c r="B17">
        <f t="shared" si="0"/>
        <v>2019</v>
      </c>
      <c r="C17">
        <f>ROUNDUP(MONTH(Sales_Analysis_Sample[[#This Row],[Date]]) / 3, 0)</f>
        <v>2</v>
      </c>
      <c r="D17" t="s">
        <v>49</v>
      </c>
      <c r="E17" t="s">
        <v>52</v>
      </c>
      <c r="F17">
        <v>3</v>
      </c>
      <c r="G17">
        <v>56850.47</v>
      </c>
      <c r="H17">
        <v>21500.89</v>
      </c>
      <c r="I17">
        <v>35349.58</v>
      </c>
      <c r="J17">
        <f>Sales_Analysis_Sample[[#This Row],[Cost]]* 0.44</f>
        <v>9460.391599999999</v>
      </c>
      <c r="K17">
        <f>Sales_Analysis_Sample[[#This Row],[Cost]]*0.56</f>
        <v>12040.4984</v>
      </c>
    </row>
    <row r="18" spans="1:11" x14ac:dyDescent="0.2">
      <c r="A18" s="1">
        <v>43556</v>
      </c>
      <c r="B18">
        <f t="shared" si="0"/>
        <v>2019</v>
      </c>
      <c r="C18">
        <f>ROUNDUP(MONTH(Sales_Analysis_Sample[[#This Row],[Date]]) / 3, 0)</f>
        <v>2</v>
      </c>
      <c r="D18" t="s">
        <v>50</v>
      </c>
      <c r="E18" t="s">
        <v>26</v>
      </c>
      <c r="F18">
        <v>9</v>
      </c>
      <c r="G18">
        <v>64027.85</v>
      </c>
      <c r="H18">
        <v>24215.38</v>
      </c>
      <c r="I18">
        <v>39812.47</v>
      </c>
      <c r="J18">
        <f>Sales_Analysis_Sample[[#This Row],[Cost]]* 0.44</f>
        <v>10654.7672</v>
      </c>
      <c r="K18">
        <f>Sales_Analysis_Sample[[#This Row],[Cost]]*0.56</f>
        <v>13560.612800000003</v>
      </c>
    </row>
    <row r="19" spans="1:11" x14ac:dyDescent="0.2">
      <c r="A19" s="1">
        <v>43556</v>
      </c>
      <c r="B19">
        <f t="shared" si="0"/>
        <v>2019</v>
      </c>
      <c r="C19">
        <f>ROUNDUP(MONTH(Sales_Analysis_Sample[[#This Row],[Date]]) / 3, 0)</f>
        <v>2</v>
      </c>
      <c r="D19" t="s">
        <v>51</v>
      </c>
      <c r="E19" t="s">
        <v>26</v>
      </c>
      <c r="F19">
        <v>8</v>
      </c>
      <c r="G19">
        <v>52267.99</v>
      </c>
      <c r="H19">
        <v>19767.79</v>
      </c>
      <c r="I19">
        <v>32500.2</v>
      </c>
      <c r="J19">
        <f>Sales_Analysis_Sample[[#This Row],[Cost]]* 0.44</f>
        <v>8697.8276000000005</v>
      </c>
      <c r="K19">
        <f>Sales_Analysis_Sample[[#This Row],[Cost]]*0.56</f>
        <v>11069.962400000002</v>
      </c>
    </row>
    <row r="20" spans="1:11" x14ac:dyDescent="0.2">
      <c r="A20" s="1">
        <v>43556</v>
      </c>
      <c r="B20">
        <f t="shared" si="0"/>
        <v>2019</v>
      </c>
      <c r="C20">
        <f>ROUNDUP(MONTH(Sales_Analysis_Sample[[#This Row],[Date]]) / 3, 0)</f>
        <v>2</v>
      </c>
      <c r="D20" t="s">
        <v>48</v>
      </c>
      <c r="E20" t="s">
        <v>26</v>
      </c>
      <c r="F20">
        <v>8</v>
      </c>
      <c r="G20">
        <v>62051.48</v>
      </c>
      <c r="H20">
        <v>23467.91</v>
      </c>
      <c r="I20">
        <v>38583.57</v>
      </c>
      <c r="J20">
        <f>Sales_Analysis_Sample[[#This Row],[Cost]]* 0.44</f>
        <v>10325.8804</v>
      </c>
      <c r="K20">
        <f>Sales_Analysis_Sample[[#This Row],[Cost]]*0.56</f>
        <v>13142.029600000002</v>
      </c>
    </row>
    <row r="21" spans="1:11" x14ac:dyDescent="0.2">
      <c r="A21" s="1">
        <v>43556</v>
      </c>
      <c r="B21">
        <f t="shared" si="0"/>
        <v>2019</v>
      </c>
      <c r="C21">
        <f>ROUNDUP(MONTH(Sales_Analysis_Sample[[#This Row],[Date]]) / 3, 0)</f>
        <v>2</v>
      </c>
      <c r="D21" t="s">
        <v>47</v>
      </c>
      <c r="E21" t="s">
        <v>25</v>
      </c>
      <c r="F21">
        <v>10</v>
      </c>
      <c r="G21">
        <v>53101.07</v>
      </c>
      <c r="H21">
        <v>20082.86</v>
      </c>
      <c r="I21">
        <v>33018.21</v>
      </c>
      <c r="J21">
        <f>Sales_Analysis_Sample[[#This Row],[Cost]]* 0.44</f>
        <v>8836.4583999999995</v>
      </c>
      <c r="K21">
        <f>Sales_Analysis_Sample[[#This Row],[Cost]]*0.56</f>
        <v>11246.401600000001</v>
      </c>
    </row>
    <row r="22" spans="1:11" x14ac:dyDescent="0.2">
      <c r="A22" s="1">
        <v>43586</v>
      </c>
      <c r="B22">
        <f t="shared" si="0"/>
        <v>2019</v>
      </c>
      <c r="C22">
        <f>ROUNDUP(MONTH(Sales_Analysis_Sample[[#This Row],[Date]]) / 3, 0)</f>
        <v>2</v>
      </c>
      <c r="D22" t="s">
        <v>51</v>
      </c>
      <c r="E22" t="s">
        <v>52</v>
      </c>
      <c r="F22">
        <v>7</v>
      </c>
      <c r="G22">
        <v>58905.62</v>
      </c>
      <c r="H22">
        <v>22278.15</v>
      </c>
      <c r="I22">
        <v>36627.47</v>
      </c>
      <c r="J22">
        <f>Sales_Analysis_Sample[[#This Row],[Cost]]* 0.44</f>
        <v>9802.3860000000004</v>
      </c>
      <c r="K22">
        <f>Sales_Analysis_Sample[[#This Row],[Cost]]*0.56</f>
        <v>12475.764000000003</v>
      </c>
    </row>
    <row r="23" spans="1:11" x14ac:dyDescent="0.2">
      <c r="A23" s="1">
        <v>43586</v>
      </c>
      <c r="B23">
        <f t="shared" si="0"/>
        <v>2019</v>
      </c>
      <c r="C23">
        <f>ROUNDUP(MONTH(Sales_Analysis_Sample[[#This Row],[Date]]) / 3, 0)</f>
        <v>2</v>
      </c>
      <c r="D23" t="s">
        <v>48</v>
      </c>
      <c r="E23" t="s">
        <v>26</v>
      </c>
      <c r="F23">
        <v>10</v>
      </c>
      <c r="G23">
        <v>41140.04</v>
      </c>
      <c r="H23">
        <v>15559.19</v>
      </c>
      <c r="I23">
        <v>25580.85</v>
      </c>
      <c r="J23">
        <f>Sales_Analysis_Sample[[#This Row],[Cost]]* 0.44</f>
        <v>6846.0436</v>
      </c>
      <c r="K23">
        <f>Sales_Analysis_Sample[[#This Row],[Cost]]*0.56</f>
        <v>8713.1464000000014</v>
      </c>
    </row>
    <row r="24" spans="1:11" x14ac:dyDescent="0.2">
      <c r="A24" s="1">
        <v>43586</v>
      </c>
      <c r="B24">
        <f t="shared" si="0"/>
        <v>2019</v>
      </c>
      <c r="C24">
        <f>ROUNDUP(MONTH(Sales_Analysis_Sample[[#This Row],[Date]]) / 3, 0)</f>
        <v>2</v>
      </c>
      <c r="D24" t="s">
        <v>47</v>
      </c>
      <c r="E24" t="s">
        <v>26</v>
      </c>
      <c r="F24">
        <v>8</v>
      </c>
      <c r="G24">
        <v>57112.800000000003</v>
      </c>
      <c r="H24">
        <v>21600.1</v>
      </c>
      <c r="I24">
        <v>35512.699999999997</v>
      </c>
      <c r="J24">
        <f>Sales_Analysis_Sample[[#This Row],[Cost]]* 0.44</f>
        <v>9504.0439999999999</v>
      </c>
      <c r="K24">
        <f>Sales_Analysis_Sample[[#This Row],[Cost]]*0.56</f>
        <v>12096.056</v>
      </c>
    </row>
    <row r="25" spans="1:11" x14ac:dyDescent="0.2">
      <c r="A25" s="1">
        <v>43586</v>
      </c>
      <c r="B25">
        <f t="shared" si="0"/>
        <v>2019</v>
      </c>
      <c r="C25">
        <f>ROUNDUP(MONTH(Sales_Analysis_Sample[[#This Row],[Date]]) / 3, 0)</f>
        <v>2</v>
      </c>
      <c r="D25" t="s">
        <v>49</v>
      </c>
      <c r="E25" t="s">
        <v>27</v>
      </c>
      <c r="F25">
        <v>3</v>
      </c>
      <c r="G25">
        <v>64879.08</v>
      </c>
      <c r="H25">
        <v>24537.31</v>
      </c>
      <c r="I25">
        <v>40341.769999999997</v>
      </c>
      <c r="J25">
        <f>Sales_Analysis_Sample[[#This Row],[Cost]]* 0.44</f>
        <v>10796.4164</v>
      </c>
      <c r="K25">
        <f>Sales_Analysis_Sample[[#This Row],[Cost]]*0.56</f>
        <v>13740.893600000001</v>
      </c>
    </row>
    <row r="26" spans="1:11" x14ac:dyDescent="0.2">
      <c r="A26" s="1">
        <v>43586</v>
      </c>
      <c r="B26">
        <f t="shared" si="0"/>
        <v>2019</v>
      </c>
      <c r="C26">
        <f>ROUNDUP(MONTH(Sales_Analysis_Sample[[#This Row],[Date]]) / 3, 0)</f>
        <v>2</v>
      </c>
      <c r="D26" t="s">
        <v>50</v>
      </c>
      <c r="E26" t="s">
        <v>52</v>
      </c>
      <c r="F26">
        <v>3</v>
      </c>
      <c r="G26">
        <v>62155.13</v>
      </c>
      <c r="H26">
        <v>23507.11</v>
      </c>
      <c r="I26">
        <v>38648.019999999997</v>
      </c>
      <c r="J26">
        <f>Sales_Analysis_Sample[[#This Row],[Cost]]* 0.44</f>
        <v>10343.1284</v>
      </c>
      <c r="K26">
        <f>Sales_Analysis_Sample[[#This Row],[Cost]]*0.56</f>
        <v>13163.981600000001</v>
      </c>
    </row>
    <row r="27" spans="1:11" x14ac:dyDescent="0.2">
      <c r="A27" s="1">
        <v>43617</v>
      </c>
      <c r="B27">
        <f t="shared" si="0"/>
        <v>2019</v>
      </c>
      <c r="C27">
        <f>ROUNDUP(MONTH(Sales_Analysis_Sample[[#This Row],[Date]]) / 3, 0)</f>
        <v>2</v>
      </c>
      <c r="D27" t="s">
        <v>47</v>
      </c>
      <c r="E27" t="s">
        <v>25</v>
      </c>
      <c r="F27">
        <v>5</v>
      </c>
      <c r="G27">
        <v>66430.850000000006</v>
      </c>
      <c r="H27">
        <v>25124.19</v>
      </c>
      <c r="I27">
        <v>41306.660000000003</v>
      </c>
      <c r="J27">
        <f>Sales_Analysis_Sample[[#This Row],[Cost]]* 0.44</f>
        <v>11054.643599999999</v>
      </c>
      <c r="K27">
        <f>Sales_Analysis_Sample[[#This Row],[Cost]]*0.56</f>
        <v>14069.546400000001</v>
      </c>
    </row>
    <row r="28" spans="1:11" x14ac:dyDescent="0.2">
      <c r="A28" s="1">
        <v>43617</v>
      </c>
      <c r="B28">
        <f t="shared" si="0"/>
        <v>2019</v>
      </c>
      <c r="C28">
        <f>ROUNDUP(MONTH(Sales_Analysis_Sample[[#This Row],[Date]]) / 3, 0)</f>
        <v>2</v>
      </c>
      <c r="D28" t="s">
        <v>49</v>
      </c>
      <c r="E28" t="s">
        <v>52</v>
      </c>
      <c r="F28">
        <v>10</v>
      </c>
      <c r="G28">
        <v>69487.83</v>
      </c>
      <c r="H28">
        <v>26280.35</v>
      </c>
      <c r="I28">
        <v>43207.48</v>
      </c>
      <c r="J28">
        <f>Sales_Analysis_Sample[[#This Row],[Cost]]* 0.44</f>
        <v>11563.353999999999</v>
      </c>
      <c r="K28">
        <f>Sales_Analysis_Sample[[#This Row],[Cost]]*0.56</f>
        <v>14716.996000000001</v>
      </c>
    </row>
    <row r="29" spans="1:11" x14ac:dyDescent="0.2">
      <c r="A29" s="1">
        <v>43617</v>
      </c>
      <c r="B29">
        <f t="shared" si="0"/>
        <v>2019</v>
      </c>
      <c r="C29">
        <f>ROUNDUP(MONTH(Sales_Analysis_Sample[[#This Row],[Date]]) / 3, 0)</f>
        <v>2</v>
      </c>
      <c r="D29" t="s">
        <v>50</v>
      </c>
      <c r="E29" t="s">
        <v>26</v>
      </c>
      <c r="F29">
        <v>10</v>
      </c>
      <c r="G29">
        <v>43803.41</v>
      </c>
      <c r="H29">
        <v>16566.48</v>
      </c>
      <c r="I29">
        <v>27236.93</v>
      </c>
      <c r="J29">
        <f>Sales_Analysis_Sample[[#This Row],[Cost]]* 0.44</f>
        <v>7289.2511999999997</v>
      </c>
      <c r="K29">
        <f>Sales_Analysis_Sample[[#This Row],[Cost]]*0.56</f>
        <v>9277.2288000000008</v>
      </c>
    </row>
    <row r="30" spans="1:11" x14ac:dyDescent="0.2">
      <c r="A30" s="1">
        <v>43617</v>
      </c>
      <c r="B30">
        <f t="shared" si="0"/>
        <v>2019</v>
      </c>
      <c r="C30">
        <f>ROUNDUP(MONTH(Sales_Analysis_Sample[[#This Row],[Date]]) / 3, 0)</f>
        <v>2</v>
      </c>
      <c r="D30" t="s">
        <v>51</v>
      </c>
      <c r="E30" t="s">
        <v>52</v>
      </c>
      <c r="F30">
        <v>9</v>
      </c>
      <c r="G30">
        <v>44395.92</v>
      </c>
      <c r="H30">
        <v>16790.57</v>
      </c>
      <c r="I30">
        <v>27605.35</v>
      </c>
      <c r="J30">
        <f>Sales_Analysis_Sample[[#This Row],[Cost]]* 0.44</f>
        <v>7387.8508000000002</v>
      </c>
      <c r="K30">
        <f>Sales_Analysis_Sample[[#This Row],[Cost]]*0.56</f>
        <v>9402.7192000000014</v>
      </c>
    </row>
    <row r="31" spans="1:11" x14ac:dyDescent="0.2">
      <c r="A31" s="1">
        <v>43617</v>
      </c>
      <c r="B31">
        <f t="shared" si="0"/>
        <v>2019</v>
      </c>
      <c r="C31">
        <f>ROUNDUP(MONTH(Sales_Analysis_Sample[[#This Row],[Date]]) / 3, 0)</f>
        <v>2</v>
      </c>
      <c r="D31" t="s">
        <v>48</v>
      </c>
      <c r="E31" t="s">
        <v>26</v>
      </c>
      <c r="F31">
        <v>10</v>
      </c>
      <c r="G31">
        <v>68516.05</v>
      </c>
      <c r="H31">
        <v>25912.82</v>
      </c>
      <c r="I31">
        <v>42603.23</v>
      </c>
      <c r="J31">
        <f>Sales_Analysis_Sample[[#This Row],[Cost]]* 0.44</f>
        <v>11401.640799999999</v>
      </c>
      <c r="K31">
        <f>Sales_Analysis_Sample[[#This Row],[Cost]]*0.56</f>
        <v>14511.1792</v>
      </c>
    </row>
    <row r="32" spans="1:11" x14ac:dyDescent="0.2">
      <c r="A32" s="1">
        <v>43647</v>
      </c>
      <c r="B32">
        <f t="shared" si="0"/>
        <v>2019</v>
      </c>
      <c r="C32">
        <f>ROUNDUP(MONTH(Sales_Analysis_Sample[[#This Row],[Date]]) / 3, 0)</f>
        <v>3</v>
      </c>
      <c r="D32" t="s">
        <v>50</v>
      </c>
      <c r="E32" t="s">
        <v>26</v>
      </c>
      <c r="F32">
        <v>7</v>
      </c>
      <c r="G32">
        <v>53732.76</v>
      </c>
      <c r="H32">
        <v>20321.77</v>
      </c>
      <c r="I32">
        <v>33410.99</v>
      </c>
      <c r="J32">
        <f>Sales_Analysis_Sample[[#This Row],[Cost]]* 0.44</f>
        <v>8941.5788000000011</v>
      </c>
      <c r="K32">
        <f>Sales_Analysis_Sample[[#This Row],[Cost]]*0.56</f>
        <v>11380.191200000001</v>
      </c>
    </row>
    <row r="33" spans="1:11" x14ac:dyDescent="0.2">
      <c r="A33" s="1">
        <v>43647</v>
      </c>
      <c r="B33">
        <f t="shared" si="0"/>
        <v>2019</v>
      </c>
      <c r="C33">
        <f>ROUNDUP(MONTH(Sales_Analysis_Sample[[#This Row],[Date]]) / 3, 0)</f>
        <v>3</v>
      </c>
      <c r="D33" t="s">
        <v>51</v>
      </c>
      <c r="E33" t="s">
        <v>26</v>
      </c>
      <c r="F33">
        <v>8</v>
      </c>
      <c r="G33">
        <v>48313</v>
      </c>
      <c r="H33">
        <v>18272.009999999998</v>
      </c>
      <c r="I33">
        <v>30040.99</v>
      </c>
      <c r="J33">
        <f>Sales_Analysis_Sample[[#This Row],[Cost]]* 0.44</f>
        <v>8039.6843999999992</v>
      </c>
      <c r="K33">
        <f>Sales_Analysis_Sample[[#This Row],[Cost]]*0.56</f>
        <v>10232.3256</v>
      </c>
    </row>
    <row r="34" spans="1:11" x14ac:dyDescent="0.2">
      <c r="A34" s="1">
        <v>43647</v>
      </c>
      <c r="B34">
        <f t="shared" si="0"/>
        <v>2019</v>
      </c>
      <c r="C34">
        <f>ROUNDUP(MONTH(Sales_Analysis_Sample[[#This Row],[Date]]) / 3, 0)</f>
        <v>3</v>
      </c>
      <c r="D34" t="s">
        <v>48</v>
      </c>
      <c r="E34" t="s">
        <v>27</v>
      </c>
      <c r="F34">
        <v>7</v>
      </c>
      <c r="G34">
        <v>50983.34</v>
      </c>
      <c r="H34">
        <v>19281.93</v>
      </c>
      <c r="I34">
        <v>31701.41</v>
      </c>
      <c r="J34">
        <f>Sales_Analysis_Sample[[#This Row],[Cost]]* 0.44</f>
        <v>8484.0491999999995</v>
      </c>
      <c r="K34">
        <f>Sales_Analysis_Sample[[#This Row],[Cost]]*0.56</f>
        <v>10797.880800000001</v>
      </c>
    </row>
    <row r="35" spans="1:11" x14ac:dyDescent="0.2">
      <c r="A35" s="1">
        <v>43647</v>
      </c>
      <c r="B35">
        <f t="shared" si="0"/>
        <v>2019</v>
      </c>
      <c r="C35">
        <f>ROUNDUP(MONTH(Sales_Analysis_Sample[[#This Row],[Date]]) / 3, 0)</f>
        <v>3</v>
      </c>
      <c r="D35" t="s">
        <v>47</v>
      </c>
      <c r="E35" t="s">
        <v>52</v>
      </c>
      <c r="F35">
        <v>8</v>
      </c>
      <c r="G35">
        <v>56435.26</v>
      </c>
      <c r="H35">
        <v>21343.85</v>
      </c>
      <c r="I35">
        <v>35091.410000000003</v>
      </c>
      <c r="J35">
        <f>Sales_Analysis_Sample[[#This Row],[Cost]]* 0.44</f>
        <v>9391.2939999999999</v>
      </c>
      <c r="K35">
        <f>Sales_Analysis_Sample[[#This Row],[Cost]]*0.56</f>
        <v>11952.556</v>
      </c>
    </row>
    <row r="36" spans="1:11" x14ac:dyDescent="0.2">
      <c r="A36" s="1">
        <v>43647</v>
      </c>
      <c r="B36">
        <f t="shared" si="0"/>
        <v>2019</v>
      </c>
      <c r="C36">
        <f>ROUNDUP(MONTH(Sales_Analysis_Sample[[#This Row],[Date]]) / 3, 0)</f>
        <v>3</v>
      </c>
      <c r="D36" t="s">
        <v>49</v>
      </c>
      <c r="E36" t="s">
        <v>52</v>
      </c>
      <c r="F36">
        <v>3</v>
      </c>
      <c r="G36">
        <v>56905.79</v>
      </c>
      <c r="H36">
        <v>21521.81</v>
      </c>
      <c r="I36">
        <v>35383.980000000003</v>
      </c>
      <c r="J36">
        <f>Sales_Analysis_Sample[[#This Row],[Cost]]* 0.44</f>
        <v>9469.5964000000004</v>
      </c>
      <c r="K36">
        <f>Sales_Analysis_Sample[[#This Row],[Cost]]*0.56</f>
        <v>12052.213600000003</v>
      </c>
    </row>
    <row r="37" spans="1:11" x14ac:dyDescent="0.2">
      <c r="A37" s="1">
        <v>43678</v>
      </c>
      <c r="B37">
        <f t="shared" si="0"/>
        <v>2019</v>
      </c>
      <c r="C37">
        <f>ROUNDUP(MONTH(Sales_Analysis_Sample[[#This Row],[Date]]) / 3, 0)</f>
        <v>3</v>
      </c>
      <c r="D37" t="s">
        <v>48</v>
      </c>
      <c r="E37" t="s">
        <v>27</v>
      </c>
      <c r="F37">
        <v>4</v>
      </c>
      <c r="G37">
        <v>66825.81</v>
      </c>
      <c r="H37">
        <v>25273.57</v>
      </c>
      <c r="I37">
        <v>41552.239999999998</v>
      </c>
      <c r="J37">
        <f>Sales_Analysis_Sample[[#This Row],[Cost]]* 0.44</f>
        <v>11120.370800000001</v>
      </c>
      <c r="K37">
        <f>Sales_Analysis_Sample[[#This Row],[Cost]]*0.56</f>
        <v>14153.199200000001</v>
      </c>
    </row>
    <row r="38" spans="1:11" x14ac:dyDescent="0.2">
      <c r="A38" s="1">
        <v>43678</v>
      </c>
      <c r="B38">
        <f t="shared" si="0"/>
        <v>2019</v>
      </c>
      <c r="C38">
        <f>ROUNDUP(MONTH(Sales_Analysis_Sample[[#This Row],[Date]]) / 3, 0)</f>
        <v>3</v>
      </c>
      <c r="D38" t="s">
        <v>47</v>
      </c>
      <c r="E38" t="s">
        <v>52</v>
      </c>
      <c r="F38">
        <v>10</v>
      </c>
      <c r="G38">
        <v>40613.879999999997</v>
      </c>
      <c r="H38">
        <v>15360.2</v>
      </c>
      <c r="I38">
        <v>25253.68</v>
      </c>
      <c r="J38">
        <f>Sales_Analysis_Sample[[#This Row],[Cost]]* 0.44</f>
        <v>6758.4880000000003</v>
      </c>
      <c r="K38">
        <f>Sales_Analysis_Sample[[#This Row],[Cost]]*0.56</f>
        <v>8601.7120000000014</v>
      </c>
    </row>
    <row r="39" spans="1:11" x14ac:dyDescent="0.2">
      <c r="A39" s="1">
        <v>43678</v>
      </c>
      <c r="B39">
        <f t="shared" si="0"/>
        <v>2019</v>
      </c>
      <c r="C39">
        <f>ROUNDUP(MONTH(Sales_Analysis_Sample[[#This Row],[Date]]) / 3, 0)</f>
        <v>3</v>
      </c>
      <c r="D39" t="s">
        <v>49</v>
      </c>
      <c r="E39" t="s">
        <v>25</v>
      </c>
      <c r="F39">
        <v>3</v>
      </c>
      <c r="G39">
        <v>60548.639999999999</v>
      </c>
      <c r="H39">
        <v>22899.54</v>
      </c>
      <c r="I39">
        <v>37649.1</v>
      </c>
      <c r="J39">
        <f>Sales_Analysis_Sample[[#This Row],[Cost]]* 0.44</f>
        <v>10075.7976</v>
      </c>
      <c r="K39">
        <f>Sales_Analysis_Sample[[#This Row],[Cost]]*0.56</f>
        <v>12823.742400000001</v>
      </c>
    </row>
    <row r="40" spans="1:11" x14ac:dyDescent="0.2">
      <c r="A40" s="1">
        <v>43678</v>
      </c>
      <c r="B40">
        <f t="shared" si="0"/>
        <v>2019</v>
      </c>
      <c r="C40">
        <f>ROUNDUP(MONTH(Sales_Analysis_Sample[[#This Row],[Date]]) / 3, 0)</f>
        <v>3</v>
      </c>
      <c r="D40" t="s">
        <v>50</v>
      </c>
      <c r="E40" t="s">
        <v>26</v>
      </c>
      <c r="F40">
        <v>8</v>
      </c>
      <c r="G40">
        <v>54017.31</v>
      </c>
      <c r="H40">
        <v>20429.38</v>
      </c>
      <c r="I40">
        <v>33587.93</v>
      </c>
      <c r="J40">
        <f>Sales_Analysis_Sample[[#This Row],[Cost]]* 0.44</f>
        <v>8988.9272000000001</v>
      </c>
      <c r="K40">
        <f>Sales_Analysis_Sample[[#This Row],[Cost]]*0.56</f>
        <v>11440.452800000001</v>
      </c>
    </row>
    <row r="41" spans="1:11" x14ac:dyDescent="0.2">
      <c r="A41" s="1">
        <v>43678</v>
      </c>
      <c r="B41">
        <f t="shared" si="0"/>
        <v>2019</v>
      </c>
      <c r="C41">
        <f>ROUNDUP(MONTH(Sales_Analysis_Sample[[#This Row],[Date]]) / 3, 0)</f>
        <v>3</v>
      </c>
      <c r="D41" t="s">
        <v>51</v>
      </c>
      <c r="E41" t="s">
        <v>27</v>
      </c>
      <c r="F41">
        <v>3</v>
      </c>
      <c r="G41">
        <v>49248.18</v>
      </c>
      <c r="H41">
        <v>18625.7</v>
      </c>
      <c r="I41">
        <v>30622.48</v>
      </c>
      <c r="J41">
        <f>Sales_Analysis_Sample[[#This Row],[Cost]]* 0.44</f>
        <v>8195.3080000000009</v>
      </c>
      <c r="K41">
        <f>Sales_Analysis_Sample[[#This Row],[Cost]]*0.56</f>
        <v>10430.392000000002</v>
      </c>
    </row>
    <row r="42" spans="1:11" x14ac:dyDescent="0.2">
      <c r="A42" s="1">
        <v>43709</v>
      </c>
      <c r="B42">
        <f t="shared" si="0"/>
        <v>2019</v>
      </c>
      <c r="C42">
        <f>ROUNDUP(MONTH(Sales_Analysis_Sample[[#This Row],[Date]]) / 3, 0)</f>
        <v>3</v>
      </c>
      <c r="D42" t="s">
        <v>49</v>
      </c>
      <c r="E42" t="s">
        <v>26</v>
      </c>
      <c r="F42">
        <v>9</v>
      </c>
      <c r="G42">
        <v>61875.88</v>
      </c>
      <c r="H42">
        <v>23401.5</v>
      </c>
      <c r="I42">
        <v>38474.379999999997</v>
      </c>
      <c r="J42">
        <f>Sales_Analysis_Sample[[#This Row],[Cost]]* 0.44</f>
        <v>10296.66</v>
      </c>
      <c r="K42">
        <f>Sales_Analysis_Sample[[#This Row],[Cost]]*0.56</f>
        <v>13104.840000000002</v>
      </c>
    </row>
    <row r="43" spans="1:11" x14ac:dyDescent="0.2">
      <c r="A43" s="1">
        <v>43709</v>
      </c>
      <c r="B43">
        <f t="shared" si="0"/>
        <v>2019</v>
      </c>
      <c r="C43">
        <f>ROUNDUP(MONTH(Sales_Analysis_Sample[[#This Row],[Date]]) / 3, 0)</f>
        <v>3</v>
      </c>
      <c r="D43" t="s">
        <v>50</v>
      </c>
      <c r="E43" t="s">
        <v>27</v>
      </c>
      <c r="F43">
        <v>7</v>
      </c>
      <c r="G43">
        <v>69047.38</v>
      </c>
      <c r="H43">
        <v>26113.77</v>
      </c>
      <c r="I43">
        <v>42933.61</v>
      </c>
      <c r="J43">
        <f>Sales_Analysis_Sample[[#This Row],[Cost]]* 0.44</f>
        <v>11490.058800000001</v>
      </c>
      <c r="K43">
        <f>Sales_Analysis_Sample[[#This Row],[Cost]]*0.56</f>
        <v>14623.711200000002</v>
      </c>
    </row>
    <row r="44" spans="1:11" x14ac:dyDescent="0.2">
      <c r="A44" s="1">
        <v>43709</v>
      </c>
      <c r="B44">
        <f t="shared" si="0"/>
        <v>2019</v>
      </c>
      <c r="C44">
        <f>ROUNDUP(MONTH(Sales_Analysis_Sample[[#This Row],[Date]]) / 3, 0)</f>
        <v>3</v>
      </c>
      <c r="D44" t="s">
        <v>51</v>
      </c>
      <c r="E44" t="s">
        <v>27</v>
      </c>
      <c r="F44">
        <v>7</v>
      </c>
      <c r="G44">
        <v>64010.3</v>
      </c>
      <c r="H44">
        <v>24208.74</v>
      </c>
      <c r="I44">
        <v>39801.56</v>
      </c>
      <c r="J44">
        <f>Sales_Analysis_Sample[[#This Row],[Cost]]* 0.44</f>
        <v>10651.845600000001</v>
      </c>
      <c r="K44">
        <f>Sales_Analysis_Sample[[#This Row],[Cost]]*0.56</f>
        <v>13556.894400000003</v>
      </c>
    </row>
    <row r="45" spans="1:11" x14ac:dyDescent="0.2">
      <c r="A45" s="1">
        <v>43709</v>
      </c>
      <c r="B45">
        <f t="shared" si="0"/>
        <v>2019</v>
      </c>
      <c r="C45">
        <f>ROUNDUP(MONTH(Sales_Analysis_Sample[[#This Row],[Date]]) / 3, 0)</f>
        <v>3</v>
      </c>
      <c r="D45" t="s">
        <v>48</v>
      </c>
      <c r="E45" t="s">
        <v>27</v>
      </c>
      <c r="F45">
        <v>8</v>
      </c>
      <c r="G45">
        <v>40590.910000000003</v>
      </c>
      <c r="H45">
        <v>15351.51</v>
      </c>
      <c r="I45">
        <v>25239.4</v>
      </c>
      <c r="J45">
        <f>Sales_Analysis_Sample[[#This Row],[Cost]]* 0.44</f>
        <v>6754.6644000000006</v>
      </c>
      <c r="K45">
        <f>Sales_Analysis_Sample[[#This Row],[Cost]]*0.56</f>
        <v>8596.8456000000006</v>
      </c>
    </row>
    <row r="46" spans="1:11" x14ac:dyDescent="0.2">
      <c r="A46" s="1">
        <v>43709</v>
      </c>
      <c r="B46">
        <f t="shared" si="0"/>
        <v>2019</v>
      </c>
      <c r="C46">
        <f>ROUNDUP(MONTH(Sales_Analysis_Sample[[#This Row],[Date]]) / 3, 0)</f>
        <v>3</v>
      </c>
      <c r="D46" t="s">
        <v>47</v>
      </c>
      <c r="E46" t="s">
        <v>26</v>
      </c>
      <c r="F46">
        <v>5</v>
      </c>
      <c r="G46">
        <v>64612.55</v>
      </c>
      <c r="H46">
        <v>24436.51</v>
      </c>
      <c r="I46">
        <v>40176.04</v>
      </c>
      <c r="J46">
        <f>Sales_Analysis_Sample[[#This Row],[Cost]]* 0.44</f>
        <v>10752.064399999999</v>
      </c>
      <c r="K46">
        <f>Sales_Analysis_Sample[[#This Row],[Cost]]*0.56</f>
        <v>13684.445600000001</v>
      </c>
    </row>
    <row r="47" spans="1:11" x14ac:dyDescent="0.2">
      <c r="A47" s="1">
        <v>43739</v>
      </c>
      <c r="B47">
        <f t="shared" si="0"/>
        <v>2019</v>
      </c>
      <c r="C47">
        <f>ROUNDUP(MONTH(Sales_Analysis_Sample[[#This Row],[Date]]) / 3, 0)</f>
        <v>4</v>
      </c>
      <c r="D47" t="s">
        <v>51</v>
      </c>
      <c r="E47" t="s">
        <v>25</v>
      </c>
      <c r="F47">
        <v>9</v>
      </c>
      <c r="G47">
        <v>55274.79</v>
      </c>
      <c r="H47">
        <v>20904.96</v>
      </c>
      <c r="I47">
        <v>34369.83</v>
      </c>
      <c r="J47">
        <f>Sales_Analysis_Sample[[#This Row],[Cost]]* 0.44</f>
        <v>9198.1823999999997</v>
      </c>
      <c r="K47">
        <f>Sales_Analysis_Sample[[#This Row],[Cost]]*0.56</f>
        <v>11706.777600000001</v>
      </c>
    </row>
    <row r="48" spans="1:11" x14ac:dyDescent="0.2">
      <c r="A48" s="1">
        <v>43739</v>
      </c>
      <c r="B48">
        <f t="shared" si="0"/>
        <v>2019</v>
      </c>
      <c r="C48">
        <f>ROUNDUP(MONTH(Sales_Analysis_Sample[[#This Row],[Date]]) / 3, 0)</f>
        <v>4</v>
      </c>
      <c r="D48" t="s">
        <v>48</v>
      </c>
      <c r="E48" t="s">
        <v>52</v>
      </c>
      <c r="F48">
        <v>3</v>
      </c>
      <c r="G48">
        <v>47129.17</v>
      </c>
      <c r="H48">
        <v>17824.28</v>
      </c>
      <c r="I48">
        <v>29304.89</v>
      </c>
      <c r="J48">
        <f>Sales_Analysis_Sample[[#This Row],[Cost]]* 0.44</f>
        <v>7842.6831999999995</v>
      </c>
      <c r="K48">
        <f>Sales_Analysis_Sample[[#This Row],[Cost]]*0.56</f>
        <v>9981.5968000000012</v>
      </c>
    </row>
    <row r="49" spans="1:11" x14ac:dyDescent="0.2">
      <c r="A49" s="1">
        <v>43739</v>
      </c>
      <c r="B49">
        <f t="shared" si="0"/>
        <v>2019</v>
      </c>
      <c r="C49">
        <f>ROUNDUP(MONTH(Sales_Analysis_Sample[[#This Row],[Date]]) / 3, 0)</f>
        <v>4</v>
      </c>
      <c r="D49" t="s">
        <v>47</v>
      </c>
      <c r="E49" t="s">
        <v>25</v>
      </c>
      <c r="F49">
        <v>6</v>
      </c>
      <c r="G49">
        <v>60024.27</v>
      </c>
      <c r="H49">
        <v>22701.22</v>
      </c>
      <c r="I49">
        <v>37323.050000000003</v>
      </c>
      <c r="J49">
        <f>Sales_Analysis_Sample[[#This Row],[Cost]]* 0.44</f>
        <v>9988.5367999999999</v>
      </c>
      <c r="K49">
        <f>Sales_Analysis_Sample[[#This Row],[Cost]]*0.56</f>
        <v>12712.683200000001</v>
      </c>
    </row>
    <row r="50" spans="1:11" x14ac:dyDescent="0.2">
      <c r="A50" s="1">
        <v>43739</v>
      </c>
      <c r="B50">
        <f t="shared" si="0"/>
        <v>2019</v>
      </c>
      <c r="C50">
        <f>ROUNDUP(MONTH(Sales_Analysis_Sample[[#This Row],[Date]]) / 3, 0)</f>
        <v>4</v>
      </c>
      <c r="D50" t="s">
        <v>49</v>
      </c>
      <c r="E50" t="s">
        <v>52</v>
      </c>
      <c r="F50">
        <v>3</v>
      </c>
      <c r="G50">
        <v>54044.33</v>
      </c>
      <c r="H50">
        <v>20439.599999999999</v>
      </c>
      <c r="I50">
        <v>33604.730000000003</v>
      </c>
      <c r="J50">
        <f>Sales_Analysis_Sample[[#This Row],[Cost]]* 0.44</f>
        <v>8993.4239999999991</v>
      </c>
      <c r="K50">
        <f>Sales_Analysis_Sample[[#This Row],[Cost]]*0.56</f>
        <v>11446.175999999999</v>
      </c>
    </row>
    <row r="51" spans="1:11" x14ac:dyDescent="0.2">
      <c r="A51" s="1">
        <v>43739</v>
      </c>
      <c r="B51">
        <f t="shared" si="0"/>
        <v>2019</v>
      </c>
      <c r="C51">
        <f>ROUNDUP(MONTH(Sales_Analysis_Sample[[#This Row],[Date]]) / 3, 0)</f>
        <v>4</v>
      </c>
      <c r="D51" t="s">
        <v>50</v>
      </c>
      <c r="E51" t="s">
        <v>52</v>
      </c>
      <c r="F51">
        <v>8</v>
      </c>
      <c r="G51">
        <v>49544.47</v>
      </c>
      <c r="H51">
        <v>18737.75</v>
      </c>
      <c r="I51">
        <v>30806.720000000001</v>
      </c>
      <c r="J51">
        <f>Sales_Analysis_Sample[[#This Row],[Cost]]* 0.44</f>
        <v>8244.61</v>
      </c>
      <c r="K51">
        <f>Sales_Analysis_Sample[[#This Row],[Cost]]*0.56</f>
        <v>10493.140000000001</v>
      </c>
    </row>
    <row r="52" spans="1:11" x14ac:dyDescent="0.2">
      <c r="A52" s="1">
        <v>43770</v>
      </c>
      <c r="B52">
        <f t="shared" si="0"/>
        <v>2019</v>
      </c>
      <c r="C52">
        <f>ROUNDUP(MONTH(Sales_Analysis_Sample[[#This Row],[Date]]) / 3, 0)</f>
        <v>4</v>
      </c>
      <c r="D52" t="s">
        <v>47</v>
      </c>
      <c r="E52" t="s">
        <v>26</v>
      </c>
      <c r="F52">
        <v>7</v>
      </c>
      <c r="G52">
        <v>45751.39</v>
      </c>
      <c r="H52">
        <v>17303.21</v>
      </c>
      <c r="I52">
        <v>28448.18</v>
      </c>
      <c r="J52">
        <f>Sales_Analysis_Sample[[#This Row],[Cost]]* 0.44</f>
        <v>7613.4123999999993</v>
      </c>
      <c r="K52">
        <f>Sales_Analysis_Sample[[#This Row],[Cost]]*0.56</f>
        <v>9689.7975999999999</v>
      </c>
    </row>
    <row r="53" spans="1:11" x14ac:dyDescent="0.2">
      <c r="A53" s="1">
        <v>43770</v>
      </c>
      <c r="B53">
        <f t="shared" si="0"/>
        <v>2019</v>
      </c>
      <c r="C53">
        <f>ROUNDUP(MONTH(Sales_Analysis_Sample[[#This Row],[Date]]) / 3, 0)</f>
        <v>4</v>
      </c>
      <c r="D53" t="s">
        <v>49</v>
      </c>
      <c r="E53" t="s">
        <v>26</v>
      </c>
      <c r="F53">
        <v>4</v>
      </c>
      <c r="G53">
        <v>57907.85</v>
      </c>
      <c r="H53">
        <v>21900.79</v>
      </c>
      <c r="I53">
        <v>36007.06</v>
      </c>
      <c r="J53">
        <f>Sales_Analysis_Sample[[#This Row],[Cost]]* 0.44</f>
        <v>9636.347600000001</v>
      </c>
      <c r="K53">
        <f>Sales_Analysis_Sample[[#This Row],[Cost]]*0.56</f>
        <v>12264.442400000002</v>
      </c>
    </row>
    <row r="54" spans="1:11" x14ac:dyDescent="0.2">
      <c r="A54" s="1">
        <v>43770</v>
      </c>
      <c r="B54">
        <f t="shared" si="0"/>
        <v>2019</v>
      </c>
      <c r="C54">
        <f>ROUNDUP(MONTH(Sales_Analysis_Sample[[#This Row],[Date]]) / 3, 0)</f>
        <v>4</v>
      </c>
      <c r="D54" t="s">
        <v>50</v>
      </c>
      <c r="E54" t="s">
        <v>26</v>
      </c>
      <c r="F54">
        <v>8</v>
      </c>
      <c r="G54">
        <v>59525.18</v>
      </c>
      <c r="H54">
        <v>22512.46</v>
      </c>
      <c r="I54">
        <v>37012.720000000001</v>
      </c>
      <c r="J54">
        <f>Sales_Analysis_Sample[[#This Row],[Cost]]* 0.44</f>
        <v>9905.482399999999</v>
      </c>
      <c r="K54">
        <f>Sales_Analysis_Sample[[#This Row],[Cost]]*0.56</f>
        <v>12606.9776</v>
      </c>
    </row>
    <row r="55" spans="1:11" x14ac:dyDescent="0.2">
      <c r="A55" s="1">
        <v>43770</v>
      </c>
      <c r="B55">
        <f t="shared" si="0"/>
        <v>2019</v>
      </c>
      <c r="C55">
        <f>ROUNDUP(MONTH(Sales_Analysis_Sample[[#This Row],[Date]]) / 3, 0)</f>
        <v>4</v>
      </c>
      <c r="D55" t="s">
        <v>51</v>
      </c>
      <c r="E55" t="s">
        <v>52</v>
      </c>
      <c r="F55">
        <v>8</v>
      </c>
      <c r="G55">
        <v>54772.5</v>
      </c>
      <c r="H55">
        <v>20715</v>
      </c>
      <c r="I55">
        <v>34057.5</v>
      </c>
      <c r="J55">
        <f>Sales_Analysis_Sample[[#This Row],[Cost]]* 0.44</f>
        <v>9114.6</v>
      </c>
      <c r="K55">
        <f>Sales_Analysis_Sample[[#This Row],[Cost]]*0.56</f>
        <v>11600.400000000001</v>
      </c>
    </row>
    <row r="56" spans="1:11" x14ac:dyDescent="0.2">
      <c r="A56" s="1">
        <v>43770</v>
      </c>
      <c r="B56">
        <f t="shared" si="0"/>
        <v>2019</v>
      </c>
      <c r="C56">
        <f>ROUNDUP(MONTH(Sales_Analysis_Sample[[#This Row],[Date]]) / 3, 0)</f>
        <v>4</v>
      </c>
      <c r="D56" t="s">
        <v>48</v>
      </c>
      <c r="E56" t="s">
        <v>26</v>
      </c>
      <c r="F56">
        <v>10</v>
      </c>
      <c r="G56">
        <v>41704.74</v>
      </c>
      <c r="H56">
        <v>15772.76</v>
      </c>
      <c r="I56">
        <v>25931.98</v>
      </c>
      <c r="J56">
        <f>Sales_Analysis_Sample[[#This Row],[Cost]]* 0.44</f>
        <v>6940.0144</v>
      </c>
      <c r="K56">
        <f>Sales_Analysis_Sample[[#This Row],[Cost]]*0.56</f>
        <v>8832.7456000000002</v>
      </c>
    </row>
    <row r="57" spans="1:11" x14ac:dyDescent="0.2">
      <c r="A57" s="1">
        <v>43800</v>
      </c>
      <c r="B57">
        <f t="shared" si="0"/>
        <v>2019</v>
      </c>
      <c r="C57">
        <f>ROUNDUP(MONTH(Sales_Analysis_Sample[[#This Row],[Date]]) / 3, 0)</f>
        <v>4</v>
      </c>
      <c r="D57" t="s">
        <v>50</v>
      </c>
      <c r="E57" t="s">
        <v>26</v>
      </c>
      <c r="F57">
        <v>7</v>
      </c>
      <c r="G57">
        <v>45873.7</v>
      </c>
      <c r="H57">
        <v>17349.46</v>
      </c>
      <c r="I57">
        <v>28524.240000000002</v>
      </c>
      <c r="J57">
        <f>Sales_Analysis_Sample[[#This Row],[Cost]]* 0.44</f>
        <v>7633.7623999999996</v>
      </c>
      <c r="K57">
        <f>Sales_Analysis_Sample[[#This Row],[Cost]]*0.56</f>
        <v>9715.6976000000013</v>
      </c>
    </row>
    <row r="58" spans="1:11" x14ac:dyDescent="0.2">
      <c r="A58" s="1">
        <v>43800</v>
      </c>
      <c r="B58">
        <f t="shared" si="0"/>
        <v>2019</v>
      </c>
      <c r="C58">
        <f>ROUNDUP(MONTH(Sales_Analysis_Sample[[#This Row],[Date]]) / 3, 0)</f>
        <v>4</v>
      </c>
      <c r="D58" t="s">
        <v>51</v>
      </c>
      <c r="E58" t="s">
        <v>27</v>
      </c>
      <c r="F58">
        <v>10</v>
      </c>
      <c r="G58">
        <v>47868.85</v>
      </c>
      <c r="H58">
        <v>18104.03</v>
      </c>
      <c r="I58">
        <v>29764.82</v>
      </c>
      <c r="J58">
        <f>Sales_Analysis_Sample[[#This Row],[Cost]]* 0.44</f>
        <v>7965.7731999999996</v>
      </c>
      <c r="K58">
        <f>Sales_Analysis_Sample[[#This Row],[Cost]]*0.56</f>
        <v>10138.256800000001</v>
      </c>
    </row>
    <row r="59" spans="1:11" x14ac:dyDescent="0.2">
      <c r="A59" s="1">
        <v>43800</v>
      </c>
      <c r="B59">
        <f t="shared" si="0"/>
        <v>2019</v>
      </c>
      <c r="C59">
        <f>ROUNDUP(MONTH(Sales_Analysis_Sample[[#This Row],[Date]]) / 3, 0)</f>
        <v>4</v>
      </c>
      <c r="D59" t="s">
        <v>48</v>
      </c>
      <c r="E59" t="s">
        <v>27</v>
      </c>
      <c r="F59">
        <v>9</v>
      </c>
      <c r="G59">
        <v>47520.61</v>
      </c>
      <c r="H59">
        <v>17972.330000000002</v>
      </c>
      <c r="I59">
        <v>29548.28</v>
      </c>
      <c r="J59">
        <f>Sales_Analysis_Sample[[#This Row],[Cost]]* 0.44</f>
        <v>7907.8252000000011</v>
      </c>
      <c r="K59">
        <f>Sales_Analysis_Sample[[#This Row],[Cost]]*0.56</f>
        <v>10064.504800000002</v>
      </c>
    </row>
    <row r="60" spans="1:11" x14ac:dyDescent="0.2">
      <c r="A60" s="1">
        <v>43800</v>
      </c>
      <c r="B60">
        <f t="shared" si="0"/>
        <v>2019</v>
      </c>
      <c r="C60">
        <f>ROUNDUP(MONTH(Sales_Analysis_Sample[[#This Row],[Date]]) / 3, 0)</f>
        <v>4</v>
      </c>
      <c r="D60" t="s">
        <v>47</v>
      </c>
      <c r="E60" t="s">
        <v>52</v>
      </c>
      <c r="F60">
        <v>9</v>
      </c>
      <c r="G60">
        <v>67931.87</v>
      </c>
      <c r="H60">
        <v>25691.88</v>
      </c>
      <c r="I60">
        <v>42239.99</v>
      </c>
      <c r="J60">
        <f>Sales_Analysis_Sample[[#This Row],[Cost]]* 0.44</f>
        <v>11304.4272</v>
      </c>
      <c r="K60">
        <f>Sales_Analysis_Sample[[#This Row],[Cost]]*0.56</f>
        <v>14387.452800000003</v>
      </c>
    </row>
    <row r="61" spans="1:11" x14ac:dyDescent="0.2">
      <c r="A61" s="1">
        <v>43800</v>
      </c>
      <c r="B61">
        <f t="shared" si="0"/>
        <v>2019</v>
      </c>
      <c r="C61">
        <f>ROUNDUP(MONTH(Sales_Analysis_Sample[[#This Row],[Date]]) / 3, 0)</f>
        <v>4</v>
      </c>
      <c r="D61" t="s">
        <v>49</v>
      </c>
      <c r="E61" t="s">
        <v>25</v>
      </c>
      <c r="F61">
        <v>4</v>
      </c>
      <c r="G61">
        <v>53654.44</v>
      </c>
      <c r="H61">
        <v>20292.150000000001</v>
      </c>
      <c r="I61">
        <v>33362.29</v>
      </c>
      <c r="J61">
        <f>Sales_Analysis_Sample[[#This Row],[Cost]]* 0.44</f>
        <v>8928.5460000000003</v>
      </c>
      <c r="K61">
        <f>Sales_Analysis_Sample[[#This Row],[Cost]]*0.56</f>
        <v>11363.604000000001</v>
      </c>
    </row>
    <row r="62" spans="1:11" x14ac:dyDescent="0.2">
      <c r="A62" s="1">
        <v>43831</v>
      </c>
      <c r="B62">
        <f t="shared" si="0"/>
        <v>2020</v>
      </c>
      <c r="C62">
        <f>ROUNDUP(MONTH(Sales_Analysis_Sample[[#This Row],[Date]]) / 3, 0)</f>
        <v>1</v>
      </c>
      <c r="D62" t="s">
        <v>48</v>
      </c>
      <c r="E62" t="s">
        <v>26</v>
      </c>
      <c r="F62">
        <v>6</v>
      </c>
      <c r="G62">
        <v>51433.57</v>
      </c>
      <c r="H62">
        <v>19452.21</v>
      </c>
      <c r="I62">
        <v>31981.360000000001</v>
      </c>
      <c r="J62">
        <f>Sales_Analysis_Sample[[#This Row],[Cost]]* 0.44</f>
        <v>8558.9724000000006</v>
      </c>
      <c r="K62">
        <f>Sales_Analysis_Sample[[#This Row],[Cost]]*0.56</f>
        <v>10893.2376</v>
      </c>
    </row>
    <row r="63" spans="1:11" x14ac:dyDescent="0.2">
      <c r="A63" s="1">
        <v>43831</v>
      </c>
      <c r="B63">
        <f t="shared" si="0"/>
        <v>2020</v>
      </c>
      <c r="C63">
        <f>ROUNDUP(MONTH(Sales_Analysis_Sample[[#This Row],[Date]]) / 3, 0)</f>
        <v>1</v>
      </c>
      <c r="D63" t="s">
        <v>47</v>
      </c>
      <c r="E63" t="s">
        <v>52</v>
      </c>
      <c r="F63">
        <v>7</v>
      </c>
      <c r="G63">
        <v>40617.53</v>
      </c>
      <c r="H63">
        <v>15361.58</v>
      </c>
      <c r="I63">
        <v>25255.95</v>
      </c>
      <c r="J63">
        <f>Sales_Analysis_Sample[[#This Row],[Cost]]* 0.44</f>
        <v>6759.0951999999997</v>
      </c>
      <c r="K63">
        <f>Sales_Analysis_Sample[[#This Row],[Cost]]*0.56</f>
        <v>8602.4848000000002</v>
      </c>
    </row>
    <row r="64" spans="1:11" x14ac:dyDescent="0.2">
      <c r="A64" s="1">
        <v>43831</v>
      </c>
      <c r="B64">
        <f t="shared" si="0"/>
        <v>2020</v>
      </c>
      <c r="C64">
        <f>ROUNDUP(MONTH(Sales_Analysis_Sample[[#This Row],[Date]]) / 3, 0)</f>
        <v>1</v>
      </c>
      <c r="D64" t="s">
        <v>49</v>
      </c>
      <c r="E64" t="s">
        <v>25</v>
      </c>
      <c r="F64">
        <v>7</v>
      </c>
      <c r="G64">
        <v>68240.509999999995</v>
      </c>
      <c r="H64">
        <v>25808.61</v>
      </c>
      <c r="I64">
        <v>42431.9</v>
      </c>
      <c r="J64">
        <f>Sales_Analysis_Sample[[#This Row],[Cost]]* 0.44</f>
        <v>11355.788399999999</v>
      </c>
      <c r="K64">
        <f>Sales_Analysis_Sample[[#This Row],[Cost]]*0.56</f>
        <v>14452.821600000001</v>
      </c>
    </row>
    <row r="65" spans="1:11" x14ac:dyDescent="0.2">
      <c r="A65" s="1">
        <v>43831</v>
      </c>
      <c r="B65">
        <f t="shared" si="0"/>
        <v>2020</v>
      </c>
      <c r="C65">
        <f>ROUNDUP(MONTH(Sales_Analysis_Sample[[#This Row],[Date]]) / 3, 0)</f>
        <v>1</v>
      </c>
      <c r="D65" t="s">
        <v>50</v>
      </c>
      <c r="E65" t="s">
        <v>25</v>
      </c>
      <c r="F65">
        <v>8</v>
      </c>
      <c r="G65">
        <v>51218</v>
      </c>
      <c r="H65">
        <v>19370.68</v>
      </c>
      <c r="I65">
        <v>31847.32</v>
      </c>
      <c r="J65">
        <f>Sales_Analysis_Sample[[#This Row],[Cost]]* 0.44</f>
        <v>8523.0992000000006</v>
      </c>
      <c r="K65">
        <f>Sales_Analysis_Sample[[#This Row],[Cost]]*0.56</f>
        <v>10847.580800000002</v>
      </c>
    </row>
    <row r="66" spans="1:11" x14ac:dyDescent="0.2">
      <c r="A66" s="1">
        <v>43831</v>
      </c>
      <c r="B66">
        <f t="shared" ref="B66:B129" si="1">YEAR(A66)</f>
        <v>2020</v>
      </c>
      <c r="C66">
        <f>ROUNDUP(MONTH(Sales_Analysis_Sample[[#This Row],[Date]]) / 3, 0)</f>
        <v>1</v>
      </c>
      <c r="D66" t="s">
        <v>51</v>
      </c>
      <c r="E66" t="s">
        <v>27</v>
      </c>
      <c r="F66">
        <v>5</v>
      </c>
      <c r="G66">
        <v>63205.94</v>
      </c>
      <c r="H66">
        <v>23904.53</v>
      </c>
      <c r="I66">
        <v>39301.410000000003</v>
      </c>
      <c r="J66">
        <f>Sales_Analysis_Sample[[#This Row],[Cost]]* 0.44</f>
        <v>10517.993199999999</v>
      </c>
      <c r="K66">
        <f>Sales_Analysis_Sample[[#This Row],[Cost]]*0.56</f>
        <v>13386.5368</v>
      </c>
    </row>
    <row r="67" spans="1:11" x14ac:dyDescent="0.2">
      <c r="A67" s="1">
        <v>43862</v>
      </c>
      <c r="B67">
        <f t="shared" si="1"/>
        <v>2020</v>
      </c>
      <c r="C67">
        <f>ROUNDUP(MONTH(Sales_Analysis_Sample[[#This Row],[Date]]) / 3, 0)</f>
        <v>1</v>
      </c>
      <c r="D67" t="s">
        <v>49</v>
      </c>
      <c r="E67" t="s">
        <v>27</v>
      </c>
      <c r="F67">
        <v>7</v>
      </c>
      <c r="G67">
        <v>62327.51</v>
      </c>
      <c r="H67">
        <v>23572.31</v>
      </c>
      <c r="I67">
        <v>38755.199999999997</v>
      </c>
      <c r="J67">
        <f>Sales_Analysis_Sample[[#This Row],[Cost]]* 0.44</f>
        <v>10371.816400000002</v>
      </c>
      <c r="K67">
        <f>Sales_Analysis_Sample[[#This Row],[Cost]]*0.56</f>
        <v>13200.493600000002</v>
      </c>
    </row>
    <row r="68" spans="1:11" x14ac:dyDescent="0.2">
      <c r="A68" s="1">
        <v>43862</v>
      </c>
      <c r="B68">
        <f t="shared" si="1"/>
        <v>2020</v>
      </c>
      <c r="C68">
        <f>ROUNDUP(MONTH(Sales_Analysis_Sample[[#This Row],[Date]]) / 3, 0)</f>
        <v>1</v>
      </c>
      <c r="D68" t="s">
        <v>50</v>
      </c>
      <c r="E68" t="s">
        <v>25</v>
      </c>
      <c r="F68">
        <v>8</v>
      </c>
      <c r="G68">
        <v>61168.17</v>
      </c>
      <c r="H68">
        <v>23133.84</v>
      </c>
      <c r="I68">
        <v>38034.33</v>
      </c>
      <c r="J68">
        <f>Sales_Analysis_Sample[[#This Row],[Cost]]* 0.44</f>
        <v>10178.8896</v>
      </c>
      <c r="K68">
        <f>Sales_Analysis_Sample[[#This Row],[Cost]]*0.56</f>
        <v>12954.950400000002</v>
      </c>
    </row>
    <row r="69" spans="1:11" x14ac:dyDescent="0.2">
      <c r="A69" s="1">
        <v>43862</v>
      </c>
      <c r="B69">
        <f t="shared" si="1"/>
        <v>2020</v>
      </c>
      <c r="C69">
        <f>ROUNDUP(MONTH(Sales_Analysis_Sample[[#This Row],[Date]]) / 3, 0)</f>
        <v>1</v>
      </c>
      <c r="D69" t="s">
        <v>51</v>
      </c>
      <c r="E69" t="s">
        <v>52</v>
      </c>
      <c r="F69">
        <v>9</v>
      </c>
      <c r="G69">
        <v>45354.09</v>
      </c>
      <c r="H69">
        <v>17152.95</v>
      </c>
      <c r="I69">
        <v>28201.14</v>
      </c>
      <c r="J69">
        <f>Sales_Analysis_Sample[[#This Row],[Cost]]* 0.44</f>
        <v>7547.2980000000007</v>
      </c>
      <c r="K69">
        <f>Sales_Analysis_Sample[[#This Row],[Cost]]*0.56</f>
        <v>9605.6520000000019</v>
      </c>
    </row>
    <row r="70" spans="1:11" x14ac:dyDescent="0.2">
      <c r="A70" s="1">
        <v>43862</v>
      </c>
      <c r="B70">
        <f t="shared" si="1"/>
        <v>2020</v>
      </c>
      <c r="C70">
        <f>ROUNDUP(MONTH(Sales_Analysis_Sample[[#This Row],[Date]]) / 3, 0)</f>
        <v>1</v>
      </c>
      <c r="D70" t="s">
        <v>48</v>
      </c>
      <c r="E70" t="s">
        <v>52</v>
      </c>
      <c r="F70">
        <v>8</v>
      </c>
      <c r="G70">
        <v>40152.269999999997</v>
      </c>
      <c r="H70">
        <v>15185.62</v>
      </c>
      <c r="I70">
        <v>24966.65</v>
      </c>
      <c r="J70">
        <f>Sales_Analysis_Sample[[#This Row],[Cost]]* 0.44</f>
        <v>6681.6728000000003</v>
      </c>
      <c r="K70">
        <f>Sales_Analysis_Sample[[#This Row],[Cost]]*0.56</f>
        <v>8503.9472000000005</v>
      </c>
    </row>
    <row r="71" spans="1:11" x14ac:dyDescent="0.2">
      <c r="A71" s="1">
        <v>43862</v>
      </c>
      <c r="B71">
        <f t="shared" si="1"/>
        <v>2020</v>
      </c>
      <c r="C71">
        <f>ROUNDUP(MONTH(Sales_Analysis_Sample[[#This Row],[Date]]) / 3, 0)</f>
        <v>1</v>
      </c>
      <c r="D71" t="s">
        <v>47</v>
      </c>
      <c r="E71" t="s">
        <v>52</v>
      </c>
      <c r="F71">
        <v>7</v>
      </c>
      <c r="G71">
        <v>43655.33</v>
      </c>
      <c r="H71">
        <v>16510.48</v>
      </c>
      <c r="I71">
        <v>27144.85</v>
      </c>
      <c r="J71">
        <f>Sales_Analysis_Sample[[#This Row],[Cost]]* 0.44</f>
        <v>7264.6112000000003</v>
      </c>
      <c r="K71">
        <f>Sales_Analysis_Sample[[#This Row],[Cost]]*0.56</f>
        <v>9245.8688000000002</v>
      </c>
    </row>
    <row r="72" spans="1:11" x14ac:dyDescent="0.2">
      <c r="A72" s="1">
        <v>43891</v>
      </c>
      <c r="B72">
        <f t="shared" si="1"/>
        <v>2020</v>
      </c>
      <c r="C72">
        <f>ROUNDUP(MONTH(Sales_Analysis_Sample[[#This Row],[Date]]) / 3, 0)</f>
        <v>1</v>
      </c>
      <c r="D72" t="s">
        <v>51</v>
      </c>
      <c r="E72" t="s">
        <v>26</v>
      </c>
      <c r="F72">
        <v>4</v>
      </c>
      <c r="G72">
        <v>63533.440000000002</v>
      </c>
      <c r="H72">
        <v>24028.39</v>
      </c>
      <c r="I72">
        <v>39505.050000000003</v>
      </c>
      <c r="J72">
        <f>Sales_Analysis_Sample[[#This Row],[Cost]]* 0.44</f>
        <v>10572.491599999999</v>
      </c>
      <c r="K72">
        <f>Sales_Analysis_Sample[[#This Row],[Cost]]*0.56</f>
        <v>13455.898400000002</v>
      </c>
    </row>
    <row r="73" spans="1:11" x14ac:dyDescent="0.2">
      <c r="A73" s="1">
        <v>43891</v>
      </c>
      <c r="B73">
        <f t="shared" si="1"/>
        <v>2020</v>
      </c>
      <c r="C73">
        <f>ROUNDUP(MONTH(Sales_Analysis_Sample[[#This Row],[Date]]) / 3, 0)</f>
        <v>1</v>
      </c>
      <c r="D73" t="s">
        <v>48</v>
      </c>
      <c r="E73" t="s">
        <v>25</v>
      </c>
      <c r="F73">
        <v>3</v>
      </c>
      <c r="G73">
        <v>67427.039999999994</v>
      </c>
      <c r="H73">
        <v>25500.95</v>
      </c>
      <c r="I73">
        <v>41926.089999999997</v>
      </c>
      <c r="J73">
        <f>Sales_Analysis_Sample[[#This Row],[Cost]]* 0.44</f>
        <v>11220.418</v>
      </c>
      <c r="K73">
        <f>Sales_Analysis_Sample[[#This Row],[Cost]]*0.56</f>
        <v>14280.532000000001</v>
      </c>
    </row>
    <row r="74" spans="1:11" x14ac:dyDescent="0.2">
      <c r="A74" s="1">
        <v>43891</v>
      </c>
      <c r="B74">
        <f t="shared" si="1"/>
        <v>2020</v>
      </c>
      <c r="C74">
        <f>ROUNDUP(MONTH(Sales_Analysis_Sample[[#This Row],[Date]]) / 3, 0)</f>
        <v>1</v>
      </c>
      <c r="D74" t="s">
        <v>47</v>
      </c>
      <c r="E74" t="s">
        <v>52</v>
      </c>
      <c r="F74">
        <v>10</v>
      </c>
      <c r="G74">
        <v>66387.45</v>
      </c>
      <c r="H74">
        <v>25107.78</v>
      </c>
      <c r="I74">
        <v>51279.67</v>
      </c>
      <c r="J74">
        <f>Sales_Analysis_Sample[[#This Row],[Cost]]* 0.44</f>
        <v>11047.423199999999</v>
      </c>
      <c r="K74">
        <f>Sales_Analysis_Sample[[#This Row],[Cost]]*0.56</f>
        <v>14060.356800000001</v>
      </c>
    </row>
    <row r="75" spans="1:11" x14ac:dyDescent="0.2">
      <c r="A75" s="1">
        <v>43891</v>
      </c>
      <c r="B75">
        <f t="shared" si="1"/>
        <v>2020</v>
      </c>
      <c r="C75">
        <f>ROUNDUP(MONTH(Sales_Analysis_Sample[[#This Row],[Date]]) / 3, 0)</f>
        <v>1</v>
      </c>
      <c r="D75" t="s">
        <v>49</v>
      </c>
      <c r="E75" t="s">
        <v>26</v>
      </c>
      <c r="F75">
        <v>3</v>
      </c>
      <c r="G75">
        <v>69365.440000000002</v>
      </c>
      <c r="H75">
        <v>26234.06</v>
      </c>
      <c r="I75">
        <v>43131.38</v>
      </c>
      <c r="J75">
        <f>Sales_Analysis_Sample[[#This Row],[Cost]]* 0.44</f>
        <v>11542.9864</v>
      </c>
      <c r="K75">
        <f>Sales_Analysis_Sample[[#This Row],[Cost]]*0.56</f>
        <v>14691.073600000002</v>
      </c>
    </row>
    <row r="76" spans="1:11" x14ac:dyDescent="0.2">
      <c r="A76" s="1">
        <v>43891</v>
      </c>
      <c r="B76">
        <f t="shared" si="1"/>
        <v>2020</v>
      </c>
      <c r="C76">
        <f>ROUNDUP(MONTH(Sales_Analysis_Sample[[#This Row],[Date]]) / 3, 0)</f>
        <v>1</v>
      </c>
      <c r="D76" t="s">
        <v>50</v>
      </c>
      <c r="E76" t="s">
        <v>52</v>
      </c>
      <c r="F76">
        <v>7</v>
      </c>
      <c r="G76">
        <v>60380.37</v>
      </c>
      <c r="H76">
        <v>22835.9</v>
      </c>
      <c r="I76">
        <v>37544.47</v>
      </c>
      <c r="J76">
        <f>Sales_Analysis_Sample[[#This Row],[Cost]]* 0.44</f>
        <v>10047.796</v>
      </c>
      <c r="K76">
        <f>Sales_Analysis_Sample[[#This Row],[Cost]]*0.56</f>
        <v>12788.104000000001</v>
      </c>
    </row>
    <row r="77" spans="1:11" x14ac:dyDescent="0.2">
      <c r="A77" s="1">
        <v>43922</v>
      </c>
      <c r="B77">
        <f t="shared" si="1"/>
        <v>2020</v>
      </c>
      <c r="C77">
        <f>ROUNDUP(MONTH(Sales_Analysis_Sample[[#This Row],[Date]]) / 3, 0)</f>
        <v>2</v>
      </c>
      <c r="D77" t="s">
        <v>47</v>
      </c>
      <c r="E77" t="s">
        <v>52</v>
      </c>
      <c r="F77">
        <v>3</v>
      </c>
      <c r="G77">
        <v>56941.11</v>
      </c>
      <c r="H77">
        <v>21535.17</v>
      </c>
      <c r="I77">
        <v>35405.94</v>
      </c>
      <c r="J77">
        <f>Sales_Analysis_Sample[[#This Row],[Cost]]* 0.44</f>
        <v>9475.4748</v>
      </c>
      <c r="K77">
        <f>Sales_Analysis_Sample[[#This Row],[Cost]]*0.56</f>
        <v>12059.6952</v>
      </c>
    </row>
    <row r="78" spans="1:11" x14ac:dyDescent="0.2">
      <c r="A78" s="1">
        <v>43922</v>
      </c>
      <c r="B78">
        <f t="shared" si="1"/>
        <v>2020</v>
      </c>
      <c r="C78">
        <f>ROUNDUP(MONTH(Sales_Analysis_Sample[[#This Row],[Date]]) / 3, 0)</f>
        <v>2</v>
      </c>
      <c r="D78" t="s">
        <v>49</v>
      </c>
      <c r="E78" t="s">
        <v>27</v>
      </c>
      <c r="F78">
        <v>10</v>
      </c>
      <c r="G78">
        <v>61389.42</v>
      </c>
      <c r="H78">
        <v>23217.52</v>
      </c>
      <c r="I78">
        <v>38171.9</v>
      </c>
      <c r="J78">
        <f>Sales_Analysis_Sample[[#This Row],[Cost]]* 0.44</f>
        <v>10215.7088</v>
      </c>
      <c r="K78">
        <f>Sales_Analysis_Sample[[#This Row],[Cost]]*0.56</f>
        <v>13001.811200000002</v>
      </c>
    </row>
    <row r="79" spans="1:11" x14ac:dyDescent="0.2">
      <c r="A79" s="1">
        <v>43922</v>
      </c>
      <c r="B79">
        <f t="shared" si="1"/>
        <v>2020</v>
      </c>
      <c r="C79">
        <f>ROUNDUP(MONTH(Sales_Analysis_Sample[[#This Row],[Date]]) / 3, 0)</f>
        <v>2</v>
      </c>
      <c r="D79" t="s">
        <v>50</v>
      </c>
      <c r="E79" t="s">
        <v>27</v>
      </c>
      <c r="F79">
        <v>4</v>
      </c>
      <c r="G79">
        <v>62797.440000000002</v>
      </c>
      <c r="H79">
        <v>23750.03</v>
      </c>
      <c r="I79">
        <v>39047.410000000003</v>
      </c>
      <c r="J79">
        <f>Sales_Analysis_Sample[[#This Row],[Cost]]* 0.44</f>
        <v>10450.013199999999</v>
      </c>
      <c r="K79">
        <f>Sales_Analysis_Sample[[#This Row],[Cost]]*0.56</f>
        <v>13300.016800000001</v>
      </c>
    </row>
    <row r="80" spans="1:11" x14ac:dyDescent="0.2">
      <c r="A80" s="1">
        <v>43922</v>
      </c>
      <c r="B80">
        <f t="shared" si="1"/>
        <v>2020</v>
      </c>
      <c r="C80">
        <f>ROUNDUP(MONTH(Sales_Analysis_Sample[[#This Row],[Date]]) / 3, 0)</f>
        <v>2</v>
      </c>
      <c r="D80" t="s">
        <v>51</v>
      </c>
      <c r="E80" t="s">
        <v>27</v>
      </c>
      <c r="F80">
        <v>5</v>
      </c>
      <c r="G80">
        <v>60775.33</v>
      </c>
      <c r="H80">
        <v>22985.27</v>
      </c>
      <c r="I80">
        <v>37790.06</v>
      </c>
      <c r="J80">
        <f>Sales_Analysis_Sample[[#This Row],[Cost]]* 0.44</f>
        <v>10113.5188</v>
      </c>
      <c r="K80">
        <f>Sales_Analysis_Sample[[#This Row],[Cost]]*0.56</f>
        <v>12871.751200000001</v>
      </c>
    </row>
    <row r="81" spans="1:11" x14ac:dyDescent="0.2">
      <c r="A81" s="1">
        <v>43922</v>
      </c>
      <c r="B81">
        <f t="shared" si="1"/>
        <v>2020</v>
      </c>
      <c r="C81">
        <f>ROUNDUP(MONTH(Sales_Analysis_Sample[[#This Row],[Date]]) / 3, 0)</f>
        <v>2</v>
      </c>
      <c r="D81" t="s">
        <v>48</v>
      </c>
      <c r="E81" t="s">
        <v>25</v>
      </c>
      <c r="F81">
        <v>9</v>
      </c>
      <c r="G81">
        <v>48319.43</v>
      </c>
      <c r="H81">
        <v>18274.439999999999</v>
      </c>
      <c r="I81">
        <v>30044.99</v>
      </c>
      <c r="J81">
        <f>Sales_Analysis_Sample[[#This Row],[Cost]]* 0.44</f>
        <v>8040.7535999999991</v>
      </c>
      <c r="K81">
        <f>Sales_Analysis_Sample[[#This Row],[Cost]]*0.56</f>
        <v>10233.686400000001</v>
      </c>
    </row>
    <row r="82" spans="1:11" x14ac:dyDescent="0.2">
      <c r="A82" s="1">
        <v>43952</v>
      </c>
      <c r="B82">
        <f t="shared" si="1"/>
        <v>2020</v>
      </c>
      <c r="C82">
        <f>ROUNDUP(MONTH(Sales_Analysis_Sample[[#This Row],[Date]]) / 3, 0)</f>
        <v>2</v>
      </c>
      <c r="D82" t="s">
        <v>50</v>
      </c>
      <c r="E82" t="s">
        <v>25</v>
      </c>
      <c r="F82">
        <v>7</v>
      </c>
      <c r="G82">
        <v>60412.77</v>
      </c>
      <c r="H82">
        <v>22848.15</v>
      </c>
      <c r="I82">
        <v>37564.620000000003</v>
      </c>
      <c r="J82">
        <f>Sales_Analysis_Sample[[#This Row],[Cost]]* 0.44</f>
        <v>10053.186000000002</v>
      </c>
      <c r="K82">
        <f>Sales_Analysis_Sample[[#This Row],[Cost]]*0.56</f>
        <v>12794.964000000002</v>
      </c>
    </row>
    <row r="83" spans="1:11" x14ac:dyDescent="0.2">
      <c r="A83" s="1">
        <v>43952</v>
      </c>
      <c r="B83">
        <f t="shared" si="1"/>
        <v>2020</v>
      </c>
      <c r="C83">
        <f>ROUNDUP(MONTH(Sales_Analysis_Sample[[#This Row],[Date]]) / 3, 0)</f>
        <v>2</v>
      </c>
      <c r="D83" t="s">
        <v>51</v>
      </c>
      <c r="E83" t="s">
        <v>25</v>
      </c>
      <c r="F83">
        <v>5</v>
      </c>
      <c r="G83">
        <v>56522.04</v>
      </c>
      <c r="H83">
        <v>21376.67</v>
      </c>
      <c r="I83">
        <v>35145.370000000003</v>
      </c>
      <c r="J83">
        <f>Sales_Analysis_Sample[[#This Row],[Cost]]* 0.44</f>
        <v>9405.7348000000002</v>
      </c>
      <c r="K83">
        <f>Sales_Analysis_Sample[[#This Row],[Cost]]*0.56</f>
        <v>11970.9352</v>
      </c>
    </row>
    <row r="84" spans="1:11" x14ac:dyDescent="0.2">
      <c r="A84" s="1">
        <v>43952</v>
      </c>
      <c r="B84">
        <f t="shared" si="1"/>
        <v>2020</v>
      </c>
      <c r="C84">
        <f>ROUNDUP(MONTH(Sales_Analysis_Sample[[#This Row],[Date]]) / 3, 0)</f>
        <v>2</v>
      </c>
      <c r="D84" t="s">
        <v>48</v>
      </c>
      <c r="E84" t="s">
        <v>26</v>
      </c>
      <c r="F84">
        <v>10</v>
      </c>
      <c r="G84">
        <v>57366.61</v>
      </c>
      <c r="H84">
        <v>21696.09</v>
      </c>
      <c r="I84">
        <v>35670.519999999997</v>
      </c>
      <c r="J84">
        <f>Sales_Analysis_Sample[[#This Row],[Cost]]* 0.44</f>
        <v>9546.2795999999998</v>
      </c>
      <c r="K84">
        <f>Sales_Analysis_Sample[[#This Row],[Cost]]*0.56</f>
        <v>12149.810400000002</v>
      </c>
    </row>
    <row r="85" spans="1:11" x14ac:dyDescent="0.2">
      <c r="A85" s="1">
        <v>43952</v>
      </c>
      <c r="B85">
        <f t="shared" si="1"/>
        <v>2020</v>
      </c>
      <c r="C85">
        <f>ROUNDUP(MONTH(Sales_Analysis_Sample[[#This Row],[Date]]) / 3, 0)</f>
        <v>2</v>
      </c>
      <c r="D85" t="s">
        <v>47</v>
      </c>
      <c r="E85" t="s">
        <v>26</v>
      </c>
      <c r="F85">
        <v>5</v>
      </c>
      <c r="G85">
        <v>53096.71</v>
      </c>
      <c r="H85">
        <v>20081.21</v>
      </c>
      <c r="I85">
        <v>33015.5</v>
      </c>
      <c r="J85">
        <f>Sales_Analysis_Sample[[#This Row],[Cost]]* 0.44</f>
        <v>8835.732399999999</v>
      </c>
      <c r="K85">
        <f>Sales_Analysis_Sample[[#This Row],[Cost]]*0.56</f>
        <v>11245.4776</v>
      </c>
    </row>
    <row r="86" spans="1:11" x14ac:dyDescent="0.2">
      <c r="A86" s="1">
        <v>43952</v>
      </c>
      <c r="B86">
        <f t="shared" si="1"/>
        <v>2020</v>
      </c>
      <c r="C86">
        <f>ROUNDUP(MONTH(Sales_Analysis_Sample[[#This Row],[Date]]) / 3, 0)</f>
        <v>2</v>
      </c>
      <c r="D86" t="s">
        <v>49</v>
      </c>
      <c r="E86" t="s">
        <v>27</v>
      </c>
      <c r="F86">
        <v>10</v>
      </c>
      <c r="G86">
        <v>62070.31</v>
      </c>
      <c r="H86">
        <v>23475.03</v>
      </c>
      <c r="I86">
        <v>38595.279999999999</v>
      </c>
      <c r="J86">
        <f>Sales_Analysis_Sample[[#This Row],[Cost]]* 0.44</f>
        <v>10329.013199999999</v>
      </c>
      <c r="K86">
        <f>Sales_Analysis_Sample[[#This Row],[Cost]]*0.56</f>
        <v>13146.016800000001</v>
      </c>
    </row>
    <row r="87" spans="1:11" x14ac:dyDescent="0.2">
      <c r="A87" s="1">
        <v>43983</v>
      </c>
      <c r="B87">
        <f t="shared" si="1"/>
        <v>2020</v>
      </c>
      <c r="C87">
        <f>ROUNDUP(MONTH(Sales_Analysis_Sample[[#This Row],[Date]]) / 3, 0)</f>
        <v>2</v>
      </c>
      <c r="D87" t="s">
        <v>48</v>
      </c>
      <c r="E87" t="s">
        <v>52</v>
      </c>
      <c r="F87">
        <v>6</v>
      </c>
      <c r="G87">
        <v>56988.28</v>
      </c>
      <c r="H87">
        <v>21553.01</v>
      </c>
      <c r="I87">
        <v>35435.269999999997</v>
      </c>
      <c r="J87">
        <f>Sales_Analysis_Sample[[#This Row],[Cost]]* 0.44</f>
        <v>9483.3243999999995</v>
      </c>
      <c r="K87">
        <f>Sales_Analysis_Sample[[#This Row],[Cost]]*0.56</f>
        <v>12069.685600000001</v>
      </c>
    </row>
    <row r="88" spans="1:11" x14ac:dyDescent="0.2">
      <c r="A88" s="1">
        <v>43983</v>
      </c>
      <c r="B88">
        <f t="shared" si="1"/>
        <v>2020</v>
      </c>
      <c r="C88">
        <f>ROUNDUP(MONTH(Sales_Analysis_Sample[[#This Row],[Date]]) / 3, 0)</f>
        <v>2</v>
      </c>
      <c r="D88" t="s">
        <v>47</v>
      </c>
      <c r="E88" t="s">
        <v>27</v>
      </c>
      <c r="F88">
        <v>10</v>
      </c>
      <c r="G88">
        <v>63750.05</v>
      </c>
      <c r="H88">
        <v>24110.31</v>
      </c>
      <c r="I88">
        <v>39639.74</v>
      </c>
      <c r="J88">
        <f>Sales_Analysis_Sample[[#This Row],[Cost]]* 0.44</f>
        <v>10608.536400000001</v>
      </c>
      <c r="K88">
        <f>Sales_Analysis_Sample[[#This Row],[Cost]]*0.56</f>
        <v>13501.773600000002</v>
      </c>
    </row>
    <row r="89" spans="1:11" x14ac:dyDescent="0.2">
      <c r="A89" s="1">
        <v>43983</v>
      </c>
      <c r="B89">
        <f t="shared" si="1"/>
        <v>2020</v>
      </c>
      <c r="C89">
        <f>ROUNDUP(MONTH(Sales_Analysis_Sample[[#This Row],[Date]]) / 3, 0)</f>
        <v>2</v>
      </c>
      <c r="D89" t="s">
        <v>49</v>
      </c>
      <c r="E89" t="s">
        <v>25</v>
      </c>
      <c r="F89">
        <v>6</v>
      </c>
      <c r="G89">
        <v>65788.820000000007</v>
      </c>
      <c r="H89">
        <v>24881.38</v>
      </c>
      <c r="I89">
        <v>40907.440000000002</v>
      </c>
      <c r="J89">
        <f>Sales_Analysis_Sample[[#This Row],[Cost]]* 0.44</f>
        <v>10947.807200000001</v>
      </c>
      <c r="K89">
        <f>Sales_Analysis_Sample[[#This Row],[Cost]]*0.56</f>
        <v>13933.572800000002</v>
      </c>
    </row>
    <row r="90" spans="1:11" x14ac:dyDescent="0.2">
      <c r="A90" s="1">
        <v>43983</v>
      </c>
      <c r="B90">
        <f t="shared" si="1"/>
        <v>2020</v>
      </c>
      <c r="C90">
        <f>ROUNDUP(MONTH(Sales_Analysis_Sample[[#This Row],[Date]]) / 3, 0)</f>
        <v>2</v>
      </c>
      <c r="D90" t="s">
        <v>50</v>
      </c>
      <c r="E90" t="s">
        <v>26</v>
      </c>
      <c r="F90">
        <v>9</v>
      </c>
      <c r="G90">
        <v>59545.25</v>
      </c>
      <c r="H90">
        <v>22520.05</v>
      </c>
      <c r="I90">
        <v>37025.199999999997</v>
      </c>
      <c r="J90">
        <f>Sales_Analysis_Sample[[#This Row],[Cost]]* 0.44</f>
        <v>9908.8220000000001</v>
      </c>
      <c r="K90">
        <f>Sales_Analysis_Sample[[#This Row],[Cost]]*0.56</f>
        <v>12611.228000000001</v>
      </c>
    </row>
    <row r="91" spans="1:11" x14ac:dyDescent="0.2">
      <c r="A91" s="1">
        <v>43983</v>
      </c>
      <c r="B91">
        <f t="shared" si="1"/>
        <v>2020</v>
      </c>
      <c r="C91">
        <f>ROUNDUP(MONTH(Sales_Analysis_Sample[[#This Row],[Date]]) / 3, 0)</f>
        <v>2</v>
      </c>
      <c r="D91" t="s">
        <v>51</v>
      </c>
      <c r="E91" t="s">
        <v>27</v>
      </c>
      <c r="F91">
        <v>4</v>
      </c>
      <c r="G91">
        <v>60939.53</v>
      </c>
      <c r="H91">
        <v>23047.37</v>
      </c>
      <c r="I91">
        <v>37892.160000000003</v>
      </c>
      <c r="J91">
        <f>Sales_Analysis_Sample[[#This Row],[Cost]]* 0.44</f>
        <v>10140.8428</v>
      </c>
      <c r="K91">
        <f>Sales_Analysis_Sample[[#This Row],[Cost]]*0.56</f>
        <v>12906.5272</v>
      </c>
    </row>
    <row r="92" spans="1:11" x14ac:dyDescent="0.2">
      <c r="A92" s="1">
        <v>44013</v>
      </c>
      <c r="B92">
        <f t="shared" si="1"/>
        <v>2020</v>
      </c>
      <c r="C92">
        <f>ROUNDUP(MONTH(Sales_Analysis_Sample[[#This Row],[Date]]) / 3, 0)</f>
        <v>3</v>
      </c>
      <c r="D92" t="s">
        <v>49</v>
      </c>
      <c r="E92" t="s">
        <v>25</v>
      </c>
      <c r="F92">
        <v>6</v>
      </c>
      <c r="G92">
        <v>49745.82</v>
      </c>
      <c r="H92">
        <v>18813.900000000001</v>
      </c>
      <c r="I92">
        <v>30931.919999999998</v>
      </c>
      <c r="J92">
        <f>Sales_Analysis_Sample[[#This Row],[Cost]]* 0.44</f>
        <v>8278.116</v>
      </c>
      <c r="K92">
        <f>Sales_Analysis_Sample[[#This Row],[Cost]]*0.56</f>
        <v>10535.784000000001</v>
      </c>
    </row>
    <row r="93" spans="1:11" x14ac:dyDescent="0.2">
      <c r="A93" s="1">
        <v>44013</v>
      </c>
      <c r="B93">
        <f t="shared" si="1"/>
        <v>2020</v>
      </c>
      <c r="C93">
        <f>ROUNDUP(MONTH(Sales_Analysis_Sample[[#This Row],[Date]]) / 3, 0)</f>
        <v>3</v>
      </c>
      <c r="D93" t="s">
        <v>50</v>
      </c>
      <c r="E93" t="s">
        <v>27</v>
      </c>
      <c r="F93">
        <v>4</v>
      </c>
      <c r="G93">
        <v>54913.95</v>
      </c>
      <c r="H93">
        <v>20768.490000000002</v>
      </c>
      <c r="I93">
        <v>34145.46</v>
      </c>
      <c r="J93">
        <f>Sales_Analysis_Sample[[#This Row],[Cost]]* 0.44</f>
        <v>9138.1356000000014</v>
      </c>
      <c r="K93">
        <f>Sales_Analysis_Sample[[#This Row],[Cost]]*0.56</f>
        <v>11630.354400000002</v>
      </c>
    </row>
    <row r="94" spans="1:11" x14ac:dyDescent="0.2">
      <c r="A94" s="1">
        <v>44013</v>
      </c>
      <c r="B94">
        <f t="shared" si="1"/>
        <v>2020</v>
      </c>
      <c r="C94">
        <f>ROUNDUP(MONTH(Sales_Analysis_Sample[[#This Row],[Date]]) / 3, 0)</f>
        <v>3</v>
      </c>
      <c r="D94" t="s">
        <v>51</v>
      </c>
      <c r="E94" t="s">
        <v>52</v>
      </c>
      <c r="F94">
        <v>4</v>
      </c>
      <c r="G94">
        <v>53625.58</v>
      </c>
      <c r="H94">
        <v>20281.23</v>
      </c>
      <c r="I94">
        <v>33344.35</v>
      </c>
      <c r="J94">
        <f>Sales_Analysis_Sample[[#This Row],[Cost]]* 0.44</f>
        <v>8923.7412000000004</v>
      </c>
      <c r="K94">
        <f>Sales_Analysis_Sample[[#This Row],[Cost]]*0.56</f>
        <v>11357.488800000001</v>
      </c>
    </row>
    <row r="95" spans="1:11" x14ac:dyDescent="0.2">
      <c r="A95" s="1">
        <v>44013</v>
      </c>
      <c r="B95">
        <f t="shared" si="1"/>
        <v>2020</v>
      </c>
      <c r="C95">
        <f>ROUNDUP(MONTH(Sales_Analysis_Sample[[#This Row],[Date]]) / 3, 0)</f>
        <v>3</v>
      </c>
      <c r="D95" t="s">
        <v>48</v>
      </c>
      <c r="E95" t="s">
        <v>25</v>
      </c>
      <c r="F95">
        <v>5</v>
      </c>
      <c r="G95">
        <v>57210.15</v>
      </c>
      <c r="H95">
        <v>21636.92</v>
      </c>
      <c r="I95">
        <v>35573.230000000003</v>
      </c>
      <c r="J95">
        <f>Sales_Analysis_Sample[[#This Row],[Cost]]* 0.44</f>
        <v>9520.2447999999986</v>
      </c>
      <c r="K95">
        <f>Sales_Analysis_Sample[[#This Row],[Cost]]*0.56</f>
        <v>12116.6752</v>
      </c>
    </row>
    <row r="96" spans="1:11" x14ac:dyDescent="0.2">
      <c r="A96" s="1">
        <v>44013</v>
      </c>
      <c r="B96">
        <f t="shared" si="1"/>
        <v>2020</v>
      </c>
      <c r="C96">
        <f>ROUNDUP(MONTH(Sales_Analysis_Sample[[#This Row],[Date]]) / 3, 0)</f>
        <v>3</v>
      </c>
      <c r="D96" t="s">
        <v>47</v>
      </c>
      <c r="E96" t="s">
        <v>25</v>
      </c>
      <c r="F96">
        <v>7</v>
      </c>
      <c r="G96">
        <v>56381.96</v>
      </c>
      <c r="H96">
        <v>21323.7</v>
      </c>
      <c r="I96">
        <v>35058.26</v>
      </c>
      <c r="J96">
        <f>Sales_Analysis_Sample[[#This Row],[Cost]]* 0.44</f>
        <v>9382.4279999999999</v>
      </c>
      <c r="K96">
        <f>Sales_Analysis_Sample[[#This Row],[Cost]]*0.56</f>
        <v>11941.272000000001</v>
      </c>
    </row>
    <row r="97" spans="1:11" x14ac:dyDescent="0.2">
      <c r="A97" s="1">
        <v>44044</v>
      </c>
      <c r="B97">
        <f t="shared" si="1"/>
        <v>2020</v>
      </c>
      <c r="C97">
        <f>ROUNDUP(MONTH(Sales_Analysis_Sample[[#This Row],[Date]]) / 3, 0)</f>
        <v>3</v>
      </c>
      <c r="D97" t="s">
        <v>51</v>
      </c>
      <c r="E97" t="s">
        <v>52</v>
      </c>
      <c r="F97">
        <v>10</v>
      </c>
      <c r="G97">
        <v>45165.29</v>
      </c>
      <c r="H97">
        <v>17081.54</v>
      </c>
      <c r="I97">
        <v>28083.75</v>
      </c>
      <c r="J97">
        <f>Sales_Analysis_Sample[[#This Row],[Cost]]* 0.44</f>
        <v>7515.8776000000007</v>
      </c>
      <c r="K97">
        <f>Sales_Analysis_Sample[[#This Row],[Cost]]*0.56</f>
        <v>9565.6624000000011</v>
      </c>
    </row>
    <row r="98" spans="1:11" x14ac:dyDescent="0.2">
      <c r="A98" s="1">
        <v>44044</v>
      </c>
      <c r="B98">
        <f t="shared" si="1"/>
        <v>2020</v>
      </c>
      <c r="C98">
        <f>ROUNDUP(MONTH(Sales_Analysis_Sample[[#This Row],[Date]]) / 3, 0)</f>
        <v>3</v>
      </c>
      <c r="D98" t="s">
        <v>48</v>
      </c>
      <c r="E98" t="s">
        <v>27</v>
      </c>
      <c r="F98">
        <v>8</v>
      </c>
      <c r="G98">
        <v>54224.84</v>
      </c>
      <c r="H98">
        <v>20507.87</v>
      </c>
      <c r="I98">
        <v>33716.97</v>
      </c>
      <c r="J98">
        <f>Sales_Analysis_Sample[[#This Row],[Cost]]* 0.44</f>
        <v>9023.4627999999993</v>
      </c>
      <c r="K98">
        <f>Sales_Analysis_Sample[[#This Row],[Cost]]*0.56</f>
        <v>11484.4072</v>
      </c>
    </row>
    <row r="99" spans="1:11" x14ac:dyDescent="0.2">
      <c r="A99" s="1">
        <v>44044</v>
      </c>
      <c r="B99">
        <f t="shared" si="1"/>
        <v>2020</v>
      </c>
      <c r="C99">
        <f>ROUNDUP(MONTH(Sales_Analysis_Sample[[#This Row],[Date]]) / 3, 0)</f>
        <v>3</v>
      </c>
      <c r="D99" t="s">
        <v>47</v>
      </c>
      <c r="E99" t="s">
        <v>27</v>
      </c>
      <c r="F99">
        <v>7</v>
      </c>
      <c r="G99">
        <v>44293.17</v>
      </c>
      <c r="H99">
        <v>16751.71</v>
      </c>
      <c r="I99">
        <v>27541.46</v>
      </c>
      <c r="J99">
        <f>Sales_Analysis_Sample[[#This Row],[Cost]]* 0.44</f>
        <v>7370.7523999999994</v>
      </c>
      <c r="K99">
        <f>Sales_Analysis_Sample[[#This Row],[Cost]]*0.56</f>
        <v>9380.9575999999997</v>
      </c>
    </row>
    <row r="100" spans="1:11" x14ac:dyDescent="0.2">
      <c r="A100" s="1">
        <v>44044</v>
      </c>
      <c r="B100">
        <f t="shared" si="1"/>
        <v>2020</v>
      </c>
      <c r="C100">
        <f>ROUNDUP(MONTH(Sales_Analysis_Sample[[#This Row],[Date]]) / 3, 0)</f>
        <v>3</v>
      </c>
      <c r="D100" t="s">
        <v>49</v>
      </c>
      <c r="E100" t="s">
        <v>27</v>
      </c>
      <c r="F100">
        <v>8</v>
      </c>
      <c r="G100">
        <v>40327.29</v>
      </c>
      <c r="H100">
        <v>15251.81</v>
      </c>
      <c r="I100">
        <v>25075.48</v>
      </c>
      <c r="J100">
        <f>Sales_Analysis_Sample[[#This Row],[Cost]]* 0.44</f>
        <v>6710.7964000000002</v>
      </c>
      <c r="K100">
        <f>Sales_Analysis_Sample[[#This Row],[Cost]]*0.56</f>
        <v>8541.0136000000002</v>
      </c>
    </row>
    <row r="101" spans="1:11" x14ac:dyDescent="0.2">
      <c r="A101" s="1">
        <v>44044</v>
      </c>
      <c r="B101">
        <f t="shared" si="1"/>
        <v>2020</v>
      </c>
      <c r="C101">
        <f>ROUNDUP(MONTH(Sales_Analysis_Sample[[#This Row],[Date]]) / 3, 0)</f>
        <v>3</v>
      </c>
      <c r="D101" t="s">
        <v>50</v>
      </c>
      <c r="E101" t="s">
        <v>26</v>
      </c>
      <c r="F101">
        <v>6</v>
      </c>
      <c r="G101">
        <v>43393.51</v>
      </c>
      <c r="H101">
        <v>16411.46</v>
      </c>
      <c r="I101">
        <v>26982.05</v>
      </c>
      <c r="J101">
        <f>Sales_Analysis_Sample[[#This Row],[Cost]]* 0.44</f>
        <v>7221.0423999999994</v>
      </c>
      <c r="K101">
        <f>Sales_Analysis_Sample[[#This Row],[Cost]]*0.56</f>
        <v>9190.4176000000007</v>
      </c>
    </row>
    <row r="102" spans="1:11" x14ac:dyDescent="0.2">
      <c r="A102" s="1">
        <v>44075</v>
      </c>
      <c r="B102">
        <f t="shared" si="1"/>
        <v>2020</v>
      </c>
      <c r="C102">
        <f>ROUNDUP(MONTH(Sales_Analysis_Sample[[#This Row],[Date]]) / 3, 0)</f>
        <v>3</v>
      </c>
      <c r="D102" t="s">
        <v>47</v>
      </c>
      <c r="E102" t="s">
        <v>27</v>
      </c>
      <c r="F102">
        <v>3</v>
      </c>
      <c r="G102">
        <v>50773.53</v>
      </c>
      <c r="H102">
        <v>19202.580000000002</v>
      </c>
      <c r="I102">
        <v>31570.95</v>
      </c>
      <c r="J102">
        <f>Sales_Analysis_Sample[[#This Row],[Cost]]* 0.44</f>
        <v>8449.1352000000006</v>
      </c>
      <c r="K102">
        <f>Sales_Analysis_Sample[[#This Row],[Cost]]*0.56</f>
        <v>10753.444800000001</v>
      </c>
    </row>
    <row r="103" spans="1:11" x14ac:dyDescent="0.2">
      <c r="A103" s="1">
        <v>44075</v>
      </c>
      <c r="B103">
        <f t="shared" si="1"/>
        <v>2020</v>
      </c>
      <c r="C103">
        <f>ROUNDUP(MONTH(Sales_Analysis_Sample[[#This Row],[Date]]) / 3, 0)</f>
        <v>3</v>
      </c>
      <c r="D103" t="s">
        <v>49</v>
      </c>
      <c r="E103" t="s">
        <v>26</v>
      </c>
      <c r="F103">
        <v>4</v>
      </c>
      <c r="G103">
        <v>52932.95</v>
      </c>
      <c r="H103">
        <v>20019.28</v>
      </c>
      <c r="I103">
        <v>32913.67</v>
      </c>
      <c r="J103">
        <f>Sales_Analysis_Sample[[#This Row],[Cost]]* 0.44</f>
        <v>8808.4831999999988</v>
      </c>
      <c r="K103">
        <f>Sales_Analysis_Sample[[#This Row],[Cost]]*0.56</f>
        <v>11210.7968</v>
      </c>
    </row>
    <row r="104" spans="1:11" x14ac:dyDescent="0.2">
      <c r="A104" s="1">
        <v>44075</v>
      </c>
      <c r="B104">
        <f t="shared" si="1"/>
        <v>2020</v>
      </c>
      <c r="C104">
        <f>ROUNDUP(MONTH(Sales_Analysis_Sample[[#This Row],[Date]]) / 3, 0)</f>
        <v>3</v>
      </c>
      <c r="D104" t="s">
        <v>50</v>
      </c>
      <c r="E104" t="s">
        <v>26</v>
      </c>
      <c r="F104">
        <v>9</v>
      </c>
      <c r="G104">
        <v>40914.81</v>
      </c>
      <c r="H104">
        <v>15474.01</v>
      </c>
      <c r="I104">
        <v>25440.799999999999</v>
      </c>
      <c r="J104">
        <f>Sales_Analysis_Sample[[#This Row],[Cost]]* 0.44</f>
        <v>6808.5644000000002</v>
      </c>
      <c r="K104">
        <f>Sales_Analysis_Sample[[#This Row],[Cost]]*0.56</f>
        <v>8665.4456000000009</v>
      </c>
    </row>
    <row r="105" spans="1:11" x14ac:dyDescent="0.2">
      <c r="A105" s="1">
        <v>44075</v>
      </c>
      <c r="B105">
        <f t="shared" si="1"/>
        <v>2020</v>
      </c>
      <c r="C105">
        <f>ROUNDUP(MONTH(Sales_Analysis_Sample[[#This Row],[Date]]) / 3, 0)</f>
        <v>3</v>
      </c>
      <c r="D105" t="s">
        <v>51</v>
      </c>
      <c r="E105" t="s">
        <v>27</v>
      </c>
      <c r="F105">
        <v>4</v>
      </c>
      <c r="G105">
        <v>63327.48</v>
      </c>
      <c r="H105">
        <v>23950.5</v>
      </c>
      <c r="I105">
        <v>39376.980000000003</v>
      </c>
      <c r="J105">
        <f>Sales_Analysis_Sample[[#This Row],[Cost]]* 0.44</f>
        <v>10538.22</v>
      </c>
      <c r="K105">
        <f>Sales_Analysis_Sample[[#This Row],[Cost]]*0.56</f>
        <v>13412.28</v>
      </c>
    </row>
    <row r="106" spans="1:11" x14ac:dyDescent="0.2">
      <c r="A106" s="1">
        <v>44075</v>
      </c>
      <c r="B106">
        <f t="shared" si="1"/>
        <v>2020</v>
      </c>
      <c r="C106">
        <f>ROUNDUP(MONTH(Sales_Analysis_Sample[[#This Row],[Date]]) / 3, 0)</f>
        <v>3</v>
      </c>
      <c r="D106" t="s">
        <v>48</v>
      </c>
      <c r="E106" t="s">
        <v>27</v>
      </c>
      <c r="F106">
        <v>8</v>
      </c>
      <c r="G106">
        <v>49678.87</v>
      </c>
      <c r="H106">
        <v>18788.580000000002</v>
      </c>
      <c r="I106">
        <v>30890.29</v>
      </c>
      <c r="J106">
        <f>Sales_Analysis_Sample[[#This Row],[Cost]]* 0.44</f>
        <v>8266.9752000000008</v>
      </c>
      <c r="K106">
        <f>Sales_Analysis_Sample[[#This Row],[Cost]]*0.56</f>
        <v>10521.604800000003</v>
      </c>
    </row>
    <row r="107" spans="1:11" x14ac:dyDescent="0.2">
      <c r="A107" s="1">
        <v>44105</v>
      </c>
      <c r="B107">
        <f t="shared" si="1"/>
        <v>2020</v>
      </c>
      <c r="C107">
        <f>ROUNDUP(MONTH(Sales_Analysis_Sample[[#This Row],[Date]]) / 3, 0)</f>
        <v>4</v>
      </c>
      <c r="D107" t="s">
        <v>50</v>
      </c>
      <c r="E107" t="s">
        <v>26</v>
      </c>
      <c r="F107">
        <v>6</v>
      </c>
      <c r="G107">
        <v>58453.67</v>
      </c>
      <c r="H107">
        <v>22107.22</v>
      </c>
      <c r="I107">
        <v>36346.449999999997</v>
      </c>
      <c r="J107">
        <f>Sales_Analysis_Sample[[#This Row],[Cost]]* 0.44</f>
        <v>9727.1768000000011</v>
      </c>
      <c r="K107">
        <f>Sales_Analysis_Sample[[#This Row],[Cost]]*0.56</f>
        <v>12380.043200000002</v>
      </c>
    </row>
    <row r="108" spans="1:11" x14ac:dyDescent="0.2">
      <c r="A108" s="1">
        <v>44105</v>
      </c>
      <c r="B108">
        <f t="shared" si="1"/>
        <v>2020</v>
      </c>
      <c r="C108">
        <f>ROUNDUP(MONTH(Sales_Analysis_Sample[[#This Row],[Date]]) / 3, 0)</f>
        <v>4</v>
      </c>
      <c r="D108" t="s">
        <v>51</v>
      </c>
      <c r="E108" t="s">
        <v>26</v>
      </c>
      <c r="F108">
        <v>3</v>
      </c>
      <c r="G108">
        <v>49227.65</v>
      </c>
      <c r="H108">
        <v>18617.93</v>
      </c>
      <c r="I108">
        <v>30609.72</v>
      </c>
      <c r="J108">
        <f>Sales_Analysis_Sample[[#This Row],[Cost]]* 0.44</f>
        <v>8191.8892000000005</v>
      </c>
      <c r="K108">
        <f>Sales_Analysis_Sample[[#This Row],[Cost]]*0.56</f>
        <v>10426.040800000001</v>
      </c>
    </row>
    <row r="109" spans="1:11" x14ac:dyDescent="0.2">
      <c r="A109" s="1">
        <v>44105</v>
      </c>
      <c r="B109">
        <f t="shared" si="1"/>
        <v>2020</v>
      </c>
      <c r="C109">
        <f>ROUNDUP(MONTH(Sales_Analysis_Sample[[#This Row],[Date]]) / 3, 0)</f>
        <v>4</v>
      </c>
      <c r="D109" t="s">
        <v>48</v>
      </c>
      <c r="E109" t="s">
        <v>26</v>
      </c>
      <c r="F109">
        <v>10</v>
      </c>
      <c r="G109">
        <v>43674.51</v>
      </c>
      <c r="H109">
        <v>16517.73</v>
      </c>
      <c r="I109">
        <v>27156.78</v>
      </c>
      <c r="J109">
        <f>Sales_Analysis_Sample[[#This Row],[Cost]]* 0.44</f>
        <v>7267.8011999999999</v>
      </c>
      <c r="K109">
        <f>Sales_Analysis_Sample[[#This Row],[Cost]]*0.56</f>
        <v>9249.9288000000015</v>
      </c>
    </row>
    <row r="110" spans="1:11" x14ac:dyDescent="0.2">
      <c r="A110" s="1">
        <v>44105</v>
      </c>
      <c r="B110">
        <f t="shared" si="1"/>
        <v>2020</v>
      </c>
      <c r="C110">
        <f>ROUNDUP(MONTH(Sales_Analysis_Sample[[#This Row],[Date]]) / 3, 0)</f>
        <v>4</v>
      </c>
      <c r="D110" t="s">
        <v>47</v>
      </c>
      <c r="E110" t="s">
        <v>26</v>
      </c>
      <c r="F110">
        <v>6</v>
      </c>
      <c r="G110">
        <v>65798.039999999994</v>
      </c>
      <c r="H110">
        <v>24884.86</v>
      </c>
      <c r="I110">
        <v>40913.18</v>
      </c>
      <c r="J110">
        <f>Sales_Analysis_Sample[[#This Row],[Cost]]* 0.44</f>
        <v>10949.338400000001</v>
      </c>
      <c r="K110">
        <f>Sales_Analysis_Sample[[#This Row],[Cost]]*0.56</f>
        <v>13935.521600000002</v>
      </c>
    </row>
    <row r="111" spans="1:11" x14ac:dyDescent="0.2">
      <c r="A111" s="1">
        <v>44105</v>
      </c>
      <c r="B111">
        <f t="shared" si="1"/>
        <v>2020</v>
      </c>
      <c r="C111">
        <f>ROUNDUP(MONTH(Sales_Analysis_Sample[[#This Row],[Date]]) / 3, 0)</f>
        <v>4</v>
      </c>
      <c r="D111" t="s">
        <v>49</v>
      </c>
      <c r="E111" t="s">
        <v>27</v>
      </c>
      <c r="F111">
        <v>5</v>
      </c>
      <c r="G111">
        <v>48749.5</v>
      </c>
      <c r="H111">
        <v>18437.09</v>
      </c>
      <c r="I111">
        <v>30312.41</v>
      </c>
      <c r="J111">
        <f>Sales_Analysis_Sample[[#This Row],[Cost]]* 0.44</f>
        <v>8112.3195999999998</v>
      </c>
      <c r="K111">
        <f>Sales_Analysis_Sample[[#This Row],[Cost]]*0.56</f>
        <v>10324.770400000001</v>
      </c>
    </row>
    <row r="112" spans="1:11" x14ac:dyDescent="0.2">
      <c r="A112" s="1">
        <v>44136</v>
      </c>
      <c r="B112">
        <f t="shared" si="1"/>
        <v>2020</v>
      </c>
      <c r="C112">
        <f>ROUNDUP(MONTH(Sales_Analysis_Sample[[#This Row],[Date]]) / 3, 0)</f>
        <v>4</v>
      </c>
      <c r="D112" t="s">
        <v>48</v>
      </c>
      <c r="E112" t="s">
        <v>27</v>
      </c>
      <c r="F112">
        <v>4</v>
      </c>
      <c r="G112">
        <v>49671.32</v>
      </c>
      <c r="H112">
        <v>18785.73</v>
      </c>
      <c r="I112">
        <v>30885.59</v>
      </c>
      <c r="J112">
        <f>Sales_Analysis_Sample[[#This Row],[Cost]]* 0.44</f>
        <v>8265.7212</v>
      </c>
      <c r="K112">
        <f>Sales_Analysis_Sample[[#This Row],[Cost]]*0.56</f>
        <v>10520.008800000001</v>
      </c>
    </row>
    <row r="113" spans="1:11" x14ac:dyDescent="0.2">
      <c r="A113" s="1">
        <v>44136</v>
      </c>
      <c r="B113">
        <f t="shared" si="1"/>
        <v>2020</v>
      </c>
      <c r="C113">
        <f>ROUNDUP(MONTH(Sales_Analysis_Sample[[#This Row],[Date]]) / 3, 0)</f>
        <v>4</v>
      </c>
      <c r="D113" t="s">
        <v>47</v>
      </c>
      <c r="E113" t="s">
        <v>27</v>
      </c>
      <c r="F113">
        <v>6</v>
      </c>
      <c r="G113">
        <v>64334.98</v>
      </c>
      <c r="H113">
        <v>24331.53</v>
      </c>
      <c r="I113">
        <v>40003.449999999997</v>
      </c>
      <c r="J113">
        <f>Sales_Analysis_Sample[[#This Row],[Cost]]* 0.44</f>
        <v>10705.8732</v>
      </c>
      <c r="K113">
        <f>Sales_Analysis_Sample[[#This Row],[Cost]]*0.56</f>
        <v>13625.656800000001</v>
      </c>
    </row>
    <row r="114" spans="1:11" x14ac:dyDescent="0.2">
      <c r="A114" s="1">
        <v>44136</v>
      </c>
      <c r="B114">
        <f t="shared" si="1"/>
        <v>2020</v>
      </c>
      <c r="C114">
        <f>ROUNDUP(MONTH(Sales_Analysis_Sample[[#This Row],[Date]]) / 3, 0)</f>
        <v>4</v>
      </c>
      <c r="D114" t="s">
        <v>49</v>
      </c>
      <c r="E114" t="s">
        <v>25</v>
      </c>
      <c r="F114">
        <v>9</v>
      </c>
      <c r="G114">
        <v>65927.039999999994</v>
      </c>
      <c r="H114">
        <v>24933.65</v>
      </c>
      <c r="I114">
        <v>40993.39</v>
      </c>
      <c r="J114">
        <f>Sales_Analysis_Sample[[#This Row],[Cost]]* 0.44</f>
        <v>10970.806</v>
      </c>
      <c r="K114">
        <f>Sales_Analysis_Sample[[#This Row],[Cost]]*0.56</f>
        <v>13962.844000000003</v>
      </c>
    </row>
    <row r="115" spans="1:11" x14ac:dyDescent="0.2">
      <c r="A115" s="1">
        <v>44136</v>
      </c>
      <c r="B115">
        <f t="shared" si="1"/>
        <v>2020</v>
      </c>
      <c r="C115">
        <f>ROUNDUP(MONTH(Sales_Analysis_Sample[[#This Row],[Date]]) / 3, 0)</f>
        <v>4</v>
      </c>
      <c r="D115" t="s">
        <v>50</v>
      </c>
      <c r="E115" t="s">
        <v>25</v>
      </c>
      <c r="F115">
        <v>6</v>
      </c>
      <c r="G115">
        <v>55574.29</v>
      </c>
      <c r="H115">
        <v>21018.23</v>
      </c>
      <c r="I115">
        <v>34556.06</v>
      </c>
      <c r="J115">
        <f>Sales_Analysis_Sample[[#This Row],[Cost]]* 0.44</f>
        <v>9248.0211999999992</v>
      </c>
      <c r="K115">
        <f>Sales_Analysis_Sample[[#This Row],[Cost]]*0.56</f>
        <v>11770.2088</v>
      </c>
    </row>
    <row r="116" spans="1:11" x14ac:dyDescent="0.2">
      <c r="A116" s="1">
        <v>44136</v>
      </c>
      <c r="B116">
        <f t="shared" si="1"/>
        <v>2020</v>
      </c>
      <c r="C116">
        <f>ROUNDUP(MONTH(Sales_Analysis_Sample[[#This Row],[Date]]) / 3, 0)</f>
        <v>4</v>
      </c>
      <c r="D116" t="s">
        <v>51</v>
      </c>
      <c r="E116" t="s">
        <v>25</v>
      </c>
      <c r="F116">
        <v>5</v>
      </c>
      <c r="G116">
        <v>40109.5</v>
      </c>
      <c r="H116">
        <v>15169.44</v>
      </c>
      <c r="I116">
        <v>24940.06</v>
      </c>
      <c r="J116">
        <f>Sales_Analysis_Sample[[#This Row],[Cost]]* 0.44</f>
        <v>6674.5536000000002</v>
      </c>
      <c r="K116">
        <f>Sales_Analysis_Sample[[#This Row],[Cost]]*0.56</f>
        <v>8494.8864000000012</v>
      </c>
    </row>
    <row r="117" spans="1:11" x14ac:dyDescent="0.2">
      <c r="A117" s="1">
        <v>44166</v>
      </c>
      <c r="B117">
        <f t="shared" si="1"/>
        <v>2020</v>
      </c>
      <c r="C117">
        <f>ROUNDUP(MONTH(Sales_Analysis_Sample[[#This Row],[Date]]) / 3, 0)</f>
        <v>4</v>
      </c>
      <c r="D117" t="s">
        <v>49</v>
      </c>
      <c r="E117" t="s">
        <v>26</v>
      </c>
      <c r="F117">
        <v>7</v>
      </c>
      <c r="G117">
        <v>55302.64</v>
      </c>
      <c r="H117">
        <v>20915.5</v>
      </c>
      <c r="I117">
        <v>34387.14</v>
      </c>
      <c r="J117">
        <f>Sales_Analysis_Sample[[#This Row],[Cost]]* 0.44</f>
        <v>9202.82</v>
      </c>
      <c r="K117">
        <f>Sales_Analysis_Sample[[#This Row],[Cost]]*0.56</f>
        <v>11712.68</v>
      </c>
    </row>
    <row r="118" spans="1:11" x14ac:dyDescent="0.2">
      <c r="A118" s="1">
        <v>44166</v>
      </c>
      <c r="B118">
        <f t="shared" si="1"/>
        <v>2020</v>
      </c>
      <c r="C118">
        <f>ROUNDUP(MONTH(Sales_Analysis_Sample[[#This Row],[Date]]) / 3, 0)</f>
        <v>4</v>
      </c>
      <c r="D118" t="s">
        <v>50</v>
      </c>
      <c r="E118" t="s">
        <v>27</v>
      </c>
      <c r="F118">
        <v>9</v>
      </c>
      <c r="G118">
        <v>58301.89</v>
      </c>
      <c r="H118">
        <v>22049.81</v>
      </c>
      <c r="I118">
        <v>36252.080000000002</v>
      </c>
      <c r="J118">
        <f>Sales_Analysis_Sample[[#This Row],[Cost]]* 0.44</f>
        <v>9701.9164000000001</v>
      </c>
      <c r="K118">
        <f>Sales_Analysis_Sample[[#This Row],[Cost]]*0.56</f>
        <v>12347.893600000001</v>
      </c>
    </row>
    <row r="119" spans="1:11" x14ac:dyDescent="0.2">
      <c r="A119" s="1">
        <v>44166</v>
      </c>
      <c r="B119">
        <f t="shared" si="1"/>
        <v>2020</v>
      </c>
      <c r="C119">
        <f>ROUNDUP(MONTH(Sales_Analysis_Sample[[#This Row],[Date]]) / 3, 0)</f>
        <v>4</v>
      </c>
      <c r="D119" t="s">
        <v>51</v>
      </c>
      <c r="E119" t="s">
        <v>27</v>
      </c>
      <c r="F119">
        <v>7</v>
      </c>
      <c r="G119">
        <v>40913.49</v>
      </c>
      <c r="H119">
        <v>15473.51</v>
      </c>
      <c r="I119">
        <v>25439.98</v>
      </c>
      <c r="J119">
        <f>Sales_Analysis_Sample[[#This Row],[Cost]]* 0.44</f>
        <v>6808.3444</v>
      </c>
      <c r="K119">
        <f>Sales_Analysis_Sample[[#This Row],[Cost]]*0.56</f>
        <v>8665.1656000000003</v>
      </c>
    </row>
    <row r="120" spans="1:11" x14ac:dyDescent="0.2">
      <c r="A120" s="1">
        <v>44166</v>
      </c>
      <c r="B120">
        <f t="shared" si="1"/>
        <v>2020</v>
      </c>
      <c r="C120">
        <f>ROUNDUP(MONTH(Sales_Analysis_Sample[[#This Row],[Date]]) / 3, 0)</f>
        <v>4</v>
      </c>
      <c r="D120" t="s">
        <v>48</v>
      </c>
      <c r="E120" t="s">
        <v>52</v>
      </c>
      <c r="F120">
        <v>3</v>
      </c>
      <c r="G120">
        <v>60610.52</v>
      </c>
      <c r="H120">
        <v>22922.94</v>
      </c>
      <c r="I120">
        <v>37687.58</v>
      </c>
      <c r="J120">
        <f>Sales_Analysis_Sample[[#This Row],[Cost]]* 0.44</f>
        <v>10086.0936</v>
      </c>
      <c r="K120">
        <f>Sales_Analysis_Sample[[#This Row],[Cost]]*0.56</f>
        <v>12836.8464</v>
      </c>
    </row>
    <row r="121" spans="1:11" x14ac:dyDescent="0.2">
      <c r="A121" s="1">
        <v>44166</v>
      </c>
      <c r="B121">
        <f t="shared" si="1"/>
        <v>2020</v>
      </c>
      <c r="C121">
        <f>ROUNDUP(MONTH(Sales_Analysis_Sample[[#This Row],[Date]]) / 3, 0)</f>
        <v>4</v>
      </c>
      <c r="D121" t="s">
        <v>47</v>
      </c>
      <c r="E121" t="s">
        <v>52</v>
      </c>
      <c r="F121">
        <v>9</v>
      </c>
      <c r="G121">
        <v>55273.08</v>
      </c>
      <c r="H121">
        <v>20904.32</v>
      </c>
      <c r="I121">
        <v>34368.76</v>
      </c>
      <c r="J121">
        <f>Sales_Analysis_Sample[[#This Row],[Cost]]* 0.44</f>
        <v>9197.9007999999994</v>
      </c>
      <c r="K121">
        <f>Sales_Analysis_Sample[[#This Row],[Cost]]*0.56</f>
        <v>11706.4192</v>
      </c>
    </row>
    <row r="122" spans="1:11" x14ac:dyDescent="0.2">
      <c r="A122" s="1">
        <v>44197</v>
      </c>
      <c r="B122">
        <f t="shared" si="1"/>
        <v>2021</v>
      </c>
      <c r="C122">
        <f>ROUNDUP(MONTH(Sales_Analysis_Sample[[#This Row],[Date]]) / 3, 0)</f>
        <v>1</v>
      </c>
      <c r="D122" t="s">
        <v>51</v>
      </c>
      <c r="E122" t="s">
        <v>52</v>
      </c>
      <c r="F122">
        <v>7</v>
      </c>
      <c r="G122">
        <v>68365.149999999994</v>
      </c>
      <c r="H122">
        <v>25855.75</v>
      </c>
      <c r="I122">
        <v>42509.4</v>
      </c>
      <c r="J122">
        <f>Sales_Analysis_Sample[[#This Row],[Cost]]* 0.44</f>
        <v>11376.53</v>
      </c>
      <c r="K122">
        <f>Sales_Analysis_Sample[[#This Row],[Cost]]*0.56</f>
        <v>14479.220000000001</v>
      </c>
    </row>
    <row r="123" spans="1:11" x14ac:dyDescent="0.2">
      <c r="A123" s="1">
        <v>44197</v>
      </c>
      <c r="B123">
        <f t="shared" si="1"/>
        <v>2021</v>
      </c>
      <c r="C123">
        <f>ROUNDUP(MONTH(Sales_Analysis_Sample[[#This Row],[Date]]) / 3, 0)</f>
        <v>1</v>
      </c>
      <c r="D123" t="s">
        <v>48</v>
      </c>
      <c r="E123" t="s">
        <v>27</v>
      </c>
      <c r="F123">
        <v>7</v>
      </c>
      <c r="G123">
        <v>59473.43</v>
      </c>
      <c r="H123">
        <v>22492.89</v>
      </c>
      <c r="I123">
        <v>36980.54</v>
      </c>
      <c r="J123">
        <f>Sales_Analysis_Sample[[#This Row],[Cost]]* 0.44</f>
        <v>9896.8716000000004</v>
      </c>
      <c r="K123">
        <f>Sales_Analysis_Sample[[#This Row],[Cost]]*0.56</f>
        <v>12596.018400000001</v>
      </c>
    </row>
    <row r="124" spans="1:11" x14ac:dyDescent="0.2">
      <c r="A124" s="1">
        <v>44197</v>
      </c>
      <c r="B124">
        <f t="shared" si="1"/>
        <v>2021</v>
      </c>
      <c r="C124">
        <f>ROUNDUP(MONTH(Sales_Analysis_Sample[[#This Row],[Date]]) / 3, 0)</f>
        <v>1</v>
      </c>
      <c r="D124" t="s">
        <v>47</v>
      </c>
      <c r="E124" t="s">
        <v>26</v>
      </c>
      <c r="F124">
        <v>8</v>
      </c>
      <c r="G124">
        <v>52078.47</v>
      </c>
      <c r="H124">
        <v>19696.11</v>
      </c>
      <c r="I124">
        <v>32382.36</v>
      </c>
      <c r="J124">
        <f>Sales_Analysis_Sample[[#This Row],[Cost]]* 0.44</f>
        <v>8666.2883999999995</v>
      </c>
      <c r="K124">
        <f>Sales_Analysis_Sample[[#This Row],[Cost]]*0.56</f>
        <v>11029.821600000001</v>
      </c>
    </row>
    <row r="125" spans="1:11" x14ac:dyDescent="0.2">
      <c r="A125" s="1">
        <v>44197</v>
      </c>
      <c r="B125">
        <f t="shared" si="1"/>
        <v>2021</v>
      </c>
      <c r="C125">
        <f>ROUNDUP(MONTH(Sales_Analysis_Sample[[#This Row],[Date]]) / 3, 0)</f>
        <v>1</v>
      </c>
      <c r="D125" t="s">
        <v>49</v>
      </c>
      <c r="E125" t="s">
        <v>52</v>
      </c>
      <c r="F125">
        <v>6</v>
      </c>
      <c r="G125">
        <v>46870.13</v>
      </c>
      <c r="H125">
        <v>17726.32</v>
      </c>
      <c r="I125">
        <v>29143.81</v>
      </c>
      <c r="J125">
        <f>Sales_Analysis_Sample[[#This Row],[Cost]]* 0.44</f>
        <v>7799.5807999999997</v>
      </c>
      <c r="K125">
        <f>Sales_Analysis_Sample[[#This Row],[Cost]]*0.56</f>
        <v>9926.7392</v>
      </c>
    </row>
    <row r="126" spans="1:11" x14ac:dyDescent="0.2">
      <c r="A126" s="1">
        <v>44197</v>
      </c>
      <c r="B126">
        <f t="shared" si="1"/>
        <v>2021</v>
      </c>
      <c r="C126">
        <f>ROUNDUP(MONTH(Sales_Analysis_Sample[[#This Row],[Date]]) / 3, 0)</f>
        <v>1</v>
      </c>
      <c r="D126" t="s">
        <v>50</v>
      </c>
      <c r="E126" t="s">
        <v>26</v>
      </c>
      <c r="F126">
        <v>8</v>
      </c>
      <c r="G126">
        <v>69046.78</v>
      </c>
      <c r="H126">
        <v>26113.54</v>
      </c>
      <c r="I126">
        <v>42933.24</v>
      </c>
      <c r="J126">
        <f>Sales_Analysis_Sample[[#This Row],[Cost]]* 0.44</f>
        <v>11489.9576</v>
      </c>
      <c r="K126">
        <f>Sales_Analysis_Sample[[#This Row],[Cost]]*0.56</f>
        <v>14623.582400000001</v>
      </c>
    </row>
    <row r="127" spans="1:11" x14ac:dyDescent="0.2">
      <c r="A127" s="1">
        <v>44228</v>
      </c>
      <c r="B127">
        <f t="shared" si="1"/>
        <v>2021</v>
      </c>
      <c r="C127">
        <f>ROUNDUP(MONTH(Sales_Analysis_Sample[[#This Row],[Date]]) / 3, 0)</f>
        <v>1</v>
      </c>
      <c r="D127" t="s">
        <v>47</v>
      </c>
      <c r="E127" t="s">
        <v>27</v>
      </c>
      <c r="F127">
        <v>8</v>
      </c>
      <c r="G127">
        <v>56559.94</v>
      </c>
      <c r="H127">
        <v>21391.01</v>
      </c>
      <c r="I127">
        <v>35168.93</v>
      </c>
      <c r="J127">
        <f>Sales_Analysis_Sample[[#This Row],[Cost]]* 0.44</f>
        <v>9412.0443999999989</v>
      </c>
      <c r="K127">
        <f>Sales_Analysis_Sample[[#This Row],[Cost]]*0.56</f>
        <v>11978.9656</v>
      </c>
    </row>
    <row r="128" spans="1:11" x14ac:dyDescent="0.2">
      <c r="A128" s="1">
        <v>44228</v>
      </c>
      <c r="B128">
        <f t="shared" si="1"/>
        <v>2021</v>
      </c>
      <c r="C128">
        <f>ROUNDUP(MONTH(Sales_Analysis_Sample[[#This Row],[Date]]) / 3, 0)</f>
        <v>1</v>
      </c>
      <c r="D128" t="s">
        <v>49</v>
      </c>
      <c r="E128" t="s">
        <v>27</v>
      </c>
      <c r="F128">
        <v>8</v>
      </c>
      <c r="G128">
        <v>48523.79</v>
      </c>
      <c r="H128">
        <v>18351.73</v>
      </c>
      <c r="I128">
        <v>30172.06</v>
      </c>
      <c r="J128">
        <f>Sales_Analysis_Sample[[#This Row],[Cost]]* 0.44</f>
        <v>8074.7611999999999</v>
      </c>
      <c r="K128">
        <f>Sales_Analysis_Sample[[#This Row],[Cost]]*0.56</f>
        <v>10276.968800000001</v>
      </c>
    </row>
    <row r="129" spans="1:11" x14ac:dyDescent="0.2">
      <c r="A129" s="1">
        <v>44228</v>
      </c>
      <c r="B129">
        <f t="shared" si="1"/>
        <v>2021</v>
      </c>
      <c r="C129">
        <f>ROUNDUP(MONTH(Sales_Analysis_Sample[[#This Row],[Date]]) / 3, 0)</f>
        <v>1</v>
      </c>
      <c r="D129" t="s">
        <v>50</v>
      </c>
      <c r="E129" t="s">
        <v>27</v>
      </c>
      <c r="F129">
        <v>4</v>
      </c>
      <c r="G129">
        <v>60861.95</v>
      </c>
      <c r="H129">
        <v>23018.03</v>
      </c>
      <c r="I129">
        <v>37843.919999999998</v>
      </c>
      <c r="J129">
        <f>Sales_Analysis_Sample[[#This Row],[Cost]]* 0.44</f>
        <v>10127.933199999999</v>
      </c>
      <c r="K129">
        <f>Sales_Analysis_Sample[[#This Row],[Cost]]*0.56</f>
        <v>12890.096800000001</v>
      </c>
    </row>
    <row r="130" spans="1:11" x14ac:dyDescent="0.2">
      <c r="A130" s="1">
        <v>44228</v>
      </c>
      <c r="B130">
        <f t="shared" ref="B130:B193" si="2">YEAR(A130)</f>
        <v>2021</v>
      </c>
      <c r="C130">
        <f>ROUNDUP(MONTH(Sales_Analysis_Sample[[#This Row],[Date]]) / 3, 0)</f>
        <v>1</v>
      </c>
      <c r="D130" t="s">
        <v>51</v>
      </c>
      <c r="E130" t="s">
        <v>25</v>
      </c>
      <c r="F130">
        <v>7</v>
      </c>
      <c r="G130">
        <v>59198.77</v>
      </c>
      <c r="H130">
        <v>22389.02</v>
      </c>
      <c r="I130">
        <v>36809.75</v>
      </c>
      <c r="J130">
        <f>Sales_Analysis_Sample[[#This Row],[Cost]]* 0.44</f>
        <v>9851.1687999999995</v>
      </c>
      <c r="K130">
        <f>Sales_Analysis_Sample[[#This Row],[Cost]]*0.56</f>
        <v>12537.851200000001</v>
      </c>
    </row>
    <row r="131" spans="1:11" x14ac:dyDescent="0.2">
      <c r="A131" s="1">
        <v>44228</v>
      </c>
      <c r="B131">
        <f t="shared" si="2"/>
        <v>2021</v>
      </c>
      <c r="C131">
        <f>ROUNDUP(MONTH(Sales_Analysis_Sample[[#This Row],[Date]]) / 3, 0)</f>
        <v>1</v>
      </c>
      <c r="D131" t="s">
        <v>48</v>
      </c>
      <c r="E131" t="s">
        <v>52</v>
      </c>
      <c r="F131">
        <v>9</v>
      </c>
      <c r="G131">
        <v>52885.64</v>
      </c>
      <c r="H131">
        <v>20001.39</v>
      </c>
      <c r="I131">
        <v>32884.25</v>
      </c>
      <c r="J131">
        <f>Sales_Analysis_Sample[[#This Row],[Cost]]* 0.44</f>
        <v>8800.6116000000002</v>
      </c>
      <c r="K131">
        <f>Sales_Analysis_Sample[[#This Row],[Cost]]*0.56</f>
        <v>11200.778400000001</v>
      </c>
    </row>
    <row r="132" spans="1:11" x14ac:dyDescent="0.2">
      <c r="A132" s="1">
        <v>44256</v>
      </c>
      <c r="B132">
        <f t="shared" si="2"/>
        <v>2021</v>
      </c>
      <c r="C132">
        <f>ROUNDUP(MONTH(Sales_Analysis_Sample[[#This Row],[Date]]) / 3, 0)</f>
        <v>1</v>
      </c>
      <c r="D132" t="s">
        <v>50</v>
      </c>
      <c r="E132" t="s">
        <v>27</v>
      </c>
      <c r="F132">
        <v>8</v>
      </c>
      <c r="G132">
        <v>64761.56</v>
      </c>
      <c r="H132">
        <v>24492.87</v>
      </c>
      <c r="I132">
        <v>40268.69</v>
      </c>
      <c r="J132">
        <f>Sales_Analysis_Sample[[#This Row],[Cost]]* 0.44</f>
        <v>10776.862799999999</v>
      </c>
      <c r="K132">
        <f>Sales_Analysis_Sample[[#This Row],[Cost]]*0.56</f>
        <v>13716.0072</v>
      </c>
    </row>
    <row r="133" spans="1:11" x14ac:dyDescent="0.2">
      <c r="A133" s="1">
        <v>44256</v>
      </c>
      <c r="B133">
        <f t="shared" si="2"/>
        <v>2021</v>
      </c>
      <c r="C133">
        <f>ROUNDUP(MONTH(Sales_Analysis_Sample[[#This Row],[Date]]) / 3, 0)</f>
        <v>1</v>
      </c>
      <c r="D133" t="s">
        <v>51</v>
      </c>
      <c r="E133" t="s">
        <v>27</v>
      </c>
      <c r="F133">
        <v>7</v>
      </c>
      <c r="G133">
        <v>63927.85</v>
      </c>
      <c r="H133">
        <v>24177.56</v>
      </c>
      <c r="I133">
        <v>39750.29</v>
      </c>
      <c r="J133">
        <f>Sales_Analysis_Sample[[#This Row],[Cost]]* 0.44</f>
        <v>10638.126400000001</v>
      </c>
      <c r="K133">
        <f>Sales_Analysis_Sample[[#This Row],[Cost]]*0.56</f>
        <v>13539.433600000002</v>
      </c>
    </row>
    <row r="134" spans="1:11" x14ac:dyDescent="0.2">
      <c r="A134" s="1">
        <v>44256</v>
      </c>
      <c r="B134">
        <f t="shared" si="2"/>
        <v>2021</v>
      </c>
      <c r="C134">
        <f>ROUNDUP(MONTH(Sales_Analysis_Sample[[#This Row],[Date]]) / 3, 0)</f>
        <v>1</v>
      </c>
      <c r="D134" t="s">
        <v>48</v>
      </c>
      <c r="E134" t="s">
        <v>52</v>
      </c>
      <c r="F134">
        <v>5</v>
      </c>
      <c r="G134">
        <v>40523.39</v>
      </c>
      <c r="H134">
        <v>15325.97</v>
      </c>
      <c r="I134">
        <v>25197.42</v>
      </c>
      <c r="J134">
        <f>Sales_Analysis_Sample[[#This Row],[Cost]]* 0.44</f>
        <v>6743.4268000000002</v>
      </c>
      <c r="K134">
        <f>Sales_Analysis_Sample[[#This Row],[Cost]]*0.56</f>
        <v>8582.5432000000001</v>
      </c>
    </row>
    <row r="135" spans="1:11" x14ac:dyDescent="0.2">
      <c r="A135" s="1">
        <v>44256</v>
      </c>
      <c r="B135">
        <f t="shared" si="2"/>
        <v>2021</v>
      </c>
      <c r="C135">
        <f>ROUNDUP(MONTH(Sales_Analysis_Sample[[#This Row],[Date]]) / 3, 0)</f>
        <v>1</v>
      </c>
      <c r="D135" t="s">
        <v>47</v>
      </c>
      <c r="E135" t="s">
        <v>27</v>
      </c>
      <c r="F135">
        <v>6</v>
      </c>
      <c r="G135">
        <v>57119.4</v>
      </c>
      <c r="H135">
        <v>21602.6</v>
      </c>
      <c r="I135">
        <v>35516.800000000003</v>
      </c>
      <c r="J135">
        <f>Sales_Analysis_Sample[[#This Row],[Cost]]* 0.44</f>
        <v>9505.1440000000002</v>
      </c>
      <c r="K135">
        <f>Sales_Analysis_Sample[[#This Row],[Cost]]*0.56</f>
        <v>12097.456</v>
      </c>
    </row>
    <row r="136" spans="1:11" x14ac:dyDescent="0.2">
      <c r="A136" s="1">
        <v>44256</v>
      </c>
      <c r="B136">
        <f t="shared" si="2"/>
        <v>2021</v>
      </c>
      <c r="C136">
        <f>ROUNDUP(MONTH(Sales_Analysis_Sample[[#This Row],[Date]]) / 3, 0)</f>
        <v>1</v>
      </c>
      <c r="D136" t="s">
        <v>49</v>
      </c>
      <c r="E136" t="s">
        <v>25</v>
      </c>
      <c r="F136">
        <v>3</v>
      </c>
      <c r="G136">
        <v>58343.14</v>
      </c>
      <c r="H136">
        <v>22065.42</v>
      </c>
      <c r="I136">
        <v>36277.72</v>
      </c>
      <c r="J136">
        <f>Sales_Analysis_Sample[[#This Row],[Cost]]* 0.44</f>
        <v>9708.7847999999994</v>
      </c>
      <c r="K136">
        <f>Sales_Analysis_Sample[[#This Row],[Cost]]*0.56</f>
        <v>12356.635200000001</v>
      </c>
    </row>
    <row r="137" spans="1:11" x14ac:dyDescent="0.2">
      <c r="A137" s="1">
        <v>44287</v>
      </c>
      <c r="B137">
        <f t="shared" si="2"/>
        <v>2021</v>
      </c>
      <c r="C137">
        <f>ROUNDUP(MONTH(Sales_Analysis_Sample[[#This Row],[Date]]) / 3, 0)</f>
        <v>2</v>
      </c>
      <c r="D137" t="s">
        <v>48</v>
      </c>
      <c r="E137" t="s">
        <v>27</v>
      </c>
      <c r="F137">
        <v>10</v>
      </c>
      <c r="G137">
        <v>44056.13</v>
      </c>
      <c r="H137">
        <v>16662.060000000001</v>
      </c>
      <c r="I137">
        <v>27394.07</v>
      </c>
      <c r="J137">
        <f>Sales_Analysis_Sample[[#This Row],[Cost]]* 0.44</f>
        <v>7331.3064000000004</v>
      </c>
      <c r="K137">
        <f>Sales_Analysis_Sample[[#This Row],[Cost]]*0.56</f>
        <v>9330.7536000000018</v>
      </c>
    </row>
    <row r="138" spans="1:11" x14ac:dyDescent="0.2">
      <c r="A138" s="1">
        <v>44287</v>
      </c>
      <c r="B138">
        <f t="shared" si="2"/>
        <v>2021</v>
      </c>
      <c r="C138">
        <f>ROUNDUP(MONTH(Sales_Analysis_Sample[[#This Row],[Date]]) / 3, 0)</f>
        <v>2</v>
      </c>
      <c r="D138" t="s">
        <v>47</v>
      </c>
      <c r="E138" t="s">
        <v>25</v>
      </c>
      <c r="F138">
        <v>4</v>
      </c>
      <c r="G138">
        <v>56080.2</v>
      </c>
      <c r="H138">
        <v>21209.57</v>
      </c>
      <c r="I138">
        <v>34870.629999999997</v>
      </c>
      <c r="J138">
        <f>Sales_Analysis_Sample[[#This Row],[Cost]]* 0.44</f>
        <v>9332.2108000000007</v>
      </c>
      <c r="K138">
        <f>Sales_Analysis_Sample[[#This Row],[Cost]]*0.56</f>
        <v>11877.359200000001</v>
      </c>
    </row>
    <row r="139" spans="1:11" x14ac:dyDescent="0.2">
      <c r="A139" s="1">
        <v>44287</v>
      </c>
      <c r="B139">
        <f t="shared" si="2"/>
        <v>2021</v>
      </c>
      <c r="C139">
        <f>ROUNDUP(MONTH(Sales_Analysis_Sample[[#This Row],[Date]]) / 3, 0)</f>
        <v>2</v>
      </c>
      <c r="D139" t="s">
        <v>49</v>
      </c>
      <c r="E139" t="s">
        <v>52</v>
      </c>
      <c r="F139">
        <v>8</v>
      </c>
      <c r="G139">
        <v>68154.14</v>
      </c>
      <c r="H139">
        <v>25775.94</v>
      </c>
      <c r="I139">
        <v>42378.2</v>
      </c>
      <c r="J139">
        <f>Sales_Analysis_Sample[[#This Row],[Cost]]* 0.44</f>
        <v>11341.4136</v>
      </c>
      <c r="K139">
        <f>Sales_Analysis_Sample[[#This Row],[Cost]]*0.56</f>
        <v>14434.526400000001</v>
      </c>
    </row>
    <row r="140" spans="1:11" x14ac:dyDescent="0.2">
      <c r="A140" s="1">
        <v>44287</v>
      </c>
      <c r="B140">
        <f t="shared" si="2"/>
        <v>2021</v>
      </c>
      <c r="C140">
        <f>ROUNDUP(MONTH(Sales_Analysis_Sample[[#This Row],[Date]]) / 3, 0)</f>
        <v>2</v>
      </c>
      <c r="D140" t="s">
        <v>50</v>
      </c>
      <c r="E140" t="s">
        <v>27</v>
      </c>
      <c r="F140">
        <v>8</v>
      </c>
      <c r="G140">
        <v>48314.97</v>
      </c>
      <c r="H140">
        <v>18272.75</v>
      </c>
      <c r="I140">
        <v>30042.22</v>
      </c>
      <c r="J140">
        <f>Sales_Analysis_Sample[[#This Row],[Cost]]* 0.44</f>
        <v>8040.01</v>
      </c>
      <c r="K140">
        <f>Sales_Analysis_Sample[[#This Row],[Cost]]*0.56</f>
        <v>10232.740000000002</v>
      </c>
    </row>
    <row r="141" spans="1:11" x14ac:dyDescent="0.2">
      <c r="A141" s="1">
        <v>44287</v>
      </c>
      <c r="B141">
        <f t="shared" si="2"/>
        <v>2021</v>
      </c>
      <c r="C141">
        <f>ROUNDUP(MONTH(Sales_Analysis_Sample[[#This Row],[Date]]) / 3, 0)</f>
        <v>2</v>
      </c>
      <c r="D141" t="s">
        <v>51</v>
      </c>
      <c r="E141" t="s">
        <v>27</v>
      </c>
      <c r="F141">
        <v>3</v>
      </c>
      <c r="G141">
        <v>63692.11</v>
      </c>
      <c r="H141">
        <v>24088.400000000001</v>
      </c>
      <c r="I141">
        <v>39603.71</v>
      </c>
      <c r="J141">
        <f>Sales_Analysis_Sample[[#This Row],[Cost]]* 0.44</f>
        <v>10598.896000000001</v>
      </c>
      <c r="K141">
        <f>Sales_Analysis_Sample[[#This Row],[Cost]]*0.56</f>
        <v>13489.504000000003</v>
      </c>
    </row>
    <row r="142" spans="1:11" x14ac:dyDescent="0.2">
      <c r="A142" s="1">
        <v>44317</v>
      </c>
      <c r="B142">
        <f t="shared" si="2"/>
        <v>2021</v>
      </c>
      <c r="C142">
        <f>ROUNDUP(MONTH(Sales_Analysis_Sample[[#This Row],[Date]]) / 3, 0)</f>
        <v>2</v>
      </c>
      <c r="D142" t="s">
        <v>49</v>
      </c>
      <c r="E142" t="s">
        <v>27</v>
      </c>
      <c r="F142">
        <v>4</v>
      </c>
      <c r="G142">
        <v>58099.26</v>
      </c>
      <c r="H142">
        <v>21973.18</v>
      </c>
      <c r="I142">
        <v>36126.080000000002</v>
      </c>
      <c r="J142">
        <f>Sales_Analysis_Sample[[#This Row],[Cost]]* 0.44</f>
        <v>9668.1992000000009</v>
      </c>
      <c r="K142">
        <f>Sales_Analysis_Sample[[#This Row],[Cost]]*0.56</f>
        <v>12304.980800000001</v>
      </c>
    </row>
    <row r="143" spans="1:11" x14ac:dyDescent="0.2">
      <c r="A143" s="1">
        <v>44317</v>
      </c>
      <c r="B143">
        <f t="shared" si="2"/>
        <v>2021</v>
      </c>
      <c r="C143">
        <f>ROUNDUP(MONTH(Sales_Analysis_Sample[[#This Row],[Date]]) / 3, 0)</f>
        <v>2</v>
      </c>
      <c r="D143" t="s">
        <v>50</v>
      </c>
      <c r="E143" t="s">
        <v>25</v>
      </c>
      <c r="F143">
        <v>5</v>
      </c>
      <c r="G143">
        <v>69352.289999999994</v>
      </c>
      <c r="H143">
        <v>26229.08</v>
      </c>
      <c r="I143">
        <v>43123.21</v>
      </c>
      <c r="J143">
        <f>Sales_Analysis_Sample[[#This Row],[Cost]]* 0.44</f>
        <v>11540.7952</v>
      </c>
      <c r="K143">
        <f>Sales_Analysis_Sample[[#This Row],[Cost]]*0.56</f>
        <v>14688.284800000003</v>
      </c>
    </row>
    <row r="144" spans="1:11" x14ac:dyDescent="0.2">
      <c r="A144" s="1">
        <v>44317</v>
      </c>
      <c r="B144">
        <f t="shared" si="2"/>
        <v>2021</v>
      </c>
      <c r="C144">
        <f>ROUNDUP(MONTH(Sales_Analysis_Sample[[#This Row],[Date]]) / 3, 0)</f>
        <v>2</v>
      </c>
      <c r="D144" t="s">
        <v>51</v>
      </c>
      <c r="E144" t="s">
        <v>26</v>
      </c>
      <c r="F144">
        <v>6</v>
      </c>
      <c r="G144">
        <v>43987.45</v>
      </c>
      <c r="H144">
        <v>16636.080000000002</v>
      </c>
      <c r="I144">
        <v>27351.37</v>
      </c>
      <c r="J144">
        <f>Sales_Analysis_Sample[[#This Row],[Cost]]* 0.44</f>
        <v>7319.8752000000004</v>
      </c>
      <c r="K144">
        <f>Sales_Analysis_Sample[[#This Row],[Cost]]*0.56</f>
        <v>9316.2048000000013</v>
      </c>
    </row>
    <row r="145" spans="1:11" x14ac:dyDescent="0.2">
      <c r="A145" s="1">
        <v>44317</v>
      </c>
      <c r="B145">
        <f t="shared" si="2"/>
        <v>2021</v>
      </c>
      <c r="C145">
        <f>ROUNDUP(MONTH(Sales_Analysis_Sample[[#This Row],[Date]]) / 3, 0)</f>
        <v>2</v>
      </c>
      <c r="D145" t="s">
        <v>48</v>
      </c>
      <c r="E145" t="s">
        <v>27</v>
      </c>
      <c r="F145">
        <v>6</v>
      </c>
      <c r="G145">
        <v>57678.32</v>
      </c>
      <c r="H145">
        <v>21813.98</v>
      </c>
      <c r="I145">
        <v>35864.339999999997</v>
      </c>
      <c r="J145">
        <f>Sales_Analysis_Sample[[#This Row],[Cost]]* 0.44</f>
        <v>9598.1512000000002</v>
      </c>
      <c r="K145">
        <f>Sales_Analysis_Sample[[#This Row],[Cost]]*0.56</f>
        <v>12215.828800000001</v>
      </c>
    </row>
    <row r="146" spans="1:11" x14ac:dyDescent="0.2">
      <c r="A146" s="1">
        <v>44317</v>
      </c>
      <c r="B146">
        <f t="shared" si="2"/>
        <v>2021</v>
      </c>
      <c r="C146">
        <f>ROUNDUP(MONTH(Sales_Analysis_Sample[[#This Row],[Date]]) / 3, 0)</f>
        <v>2</v>
      </c>
      <c r="D146" t="s">
        <v>47</v>
      </c>
      <c r="E146" t="s">
        <v>52</v>
      </c>
      <c r="F146">
        <v>6</v>
      </c>
      <c r="G146">
        <v>41657.78</v>
      </c>
      <c r="H146">
        <v>15755</v>
      </c>
      <c r="I146">
        <v>25902.78</v>
      </c>
      <c r="J146">
        <f>Sales_Analysis_Sample[[#This Row],[Cost]]* 0.44</f>
        <v>6932.2</v>
      </c>
      <c r="K146">
        <f>Sales_Analysis_Sample[[#This Row],[Cost]]*0.56</f>
        <v>8822.8000000000011</v>
      </c>
    </row>
    <row r="147" spans="1:11" x14ac:dyDescent="0.2">
      <c r="A147" s="1">
        <v>44348</v>
      </c>
      <c r="B147">
        <f t="shared" si="2"/>
        <v>2021</v>
      </c>
      <c r="C147">
        <f>ROUNDUP(MONTH(Sales_Analysis_Sample[[#This Row],[Date]]) / 3, 0)</f>
        <v>2</v>
      </c>
      <c r="D147" t="s">
        <v>51</v>
      </c>
      <c r="E147" t="s">
        <v>52</v>
      </c>
      <c r="F147">
        <v>9</v>
      </c>
      <c r="G147">
        <v>45870.38</v>
      </c>
      <c r="H147">
        <v>17348.21</v>
      </c>
      <c r="I147">
        <v>28522.17</v>
      </c>
      <c r="J147">
        <f>Sales_Analysis_Sample[[#This Row],[Cost]]* 0.44</f>
        <v>7633.2123999999994</v>
      </c>
      <c r="K147">
        <f>Sales_Analysis_Sample[[#This Row],[Cost]]*0.56</f>
        <v>9714.9976000000006</v>
      </c>
    </row>
    <row r="148" spans="1:11" x14ac:dyDescent="0.2">
      <c r="A148" s="1">
        <v>44348</v>
      </c>
      <c r="B148">
        <f t="shared" si="2"/>
        <v>2021</v>
      </c>
      <c r="C148">
        <f>ROUNDUP(MONTH(Sales_Analysis_Sample[[#This Row],[Date]]) / 3, 0)</f>
        <v>2</v>
      </c>
      <c r="D148" t="s">
        <v>48</v>
      </c>
      <c r="E148" t="s">
        <v>25</v>
      </c>
      <c r="F148">
        <v>9</v>
      </c>
      <c r="G148">
        <v>47657.24</v>
      </c>
      <c r="H148">
        <v>18024</v>
      </c>
      <c r="I148">
        <v>29633.24</v>
      </c>
      <c r="J148">
        <f>Sales_Analysis_Sample[[#This Row],[Cost]]* 0.44</f>
        <v>7930.56</v>
      </c>
      <c r="K148">
        <f>Sales_Analysis_Sample[[#This Row],[Cost]]*0.56</f>
        <v>10093.44</v>
      </c>
    </row>
    <row r="149" spans="1:11" x14ac:dyDescent="0.2">
      <c r="A149" s="1">
        <v>44348</v>
      </c>
      <c r="B149">
        <f t="shared" si="2"/>
        <v>2021</v>
      </c>
      <c r="C149">
        <f>ROUNDUP(MONTH(Sales_Analysis_Sample[[#This Row],[Date]]) / 3, 0)</f>
        <v>2</v>
      </c>
      <c r="D149" t="s">
        <v>47</v>
      </c>
      <c r="E149" t="s">
        <v>26</v>
      </c>
      <c r="F149">
        <v>8</v>
      </c>
      <c r="G149">
        <v>44822.06</v>
      </c>
      <c r="H149">
        <v>16951.73</v>
      </c>
      <c r="I149">
        <v>27870.33</v>
      </c>
      <c r="J149">
        <f>Sales_Analysis_Sample[[#This Row],[Cost]]* 0.44</f>
        <v>7458.7611999999999</v>
      </c>
      <c r="K149">
        <f>Sales_Analysis_Sample[[#This Row],[Cost]]*0.56</f>
        <v>9492.9688000000006</v>
      </c>
    </row>
    <row r="150" spans="1:11" x14ac:dyDescent="0.2">
      <c r="A150" s="1">
        <v>44348</v>
      </c>
      <c r="B150">
        <f t="shared" si="2"/>
        <v>2021</v>
      </c>
      <c r="C150">
        <f>ROUNDUP(MONTH(Sales_Analysis_Sample[[#This Row],[Date]]) / 3, 0)</f>
        <v>2</v>
      </c>
      <c r="D150" t="s">
        <v>49</v>
      </c>
      <c r="E150" t="s">
        <v>26</v>
      </c>
      <c r="F150">
        <v>9</v>
      </c>
      <c r="G150">
        <v>53324.24</v>
      </c>
      <c r="H150">
        <v>20167.259999999998</v>
      </c>
      <c r="I150">
        <v>33156.980000000003</v>
      </c>
      <c r="J150">
        <f>Sales_Analysis_Sample[[#This Row],[Cost]]* 0.44</f>
        <v>8873.5944</v>
      </c>
      <c r="K150">
        <f>Sales_Analysis_Sample[[#This Row],[Cost]]*0.56</f>
        <v>11293.6656</v>
      </c>
    </row>
    <row r="151" spans="1:11" x14ac:dyDescent="0.2">
      <c r="A151" s="1">
        <v>44348</v>
      </c>
      <c r="B151">
        <f t="shared" si="2"/>
        <v>2021</v>
      </c>
      <c r="C151">
        <f>ROUNDUP(MONTH(Sales_Analysis_Sample[[#This Row],[Date]]) / 3, 0)</f>
        <v>2</v>
      </c>
      <c r="D151" t="s">
        <v>50</v>
      </c>
      <c r="E151" t="s">
        <v>52</v>
      </c>
      <c r="F151">
        <v>4</v>
      </c>
      <c r="G151">
        <v>59713.41</v>
      </c>
      <c r="H151">
        <v>22583.65</v>
      </c>
      <c r="I151">
        <v>37129.760000000002</v>
      </c>
      <c r="J151">
        <f>Sales_Analysis_Sample[[#This Row],[Cost]]* 0.44</f>
        <v>9936.8060000000005</v>
      </c>
      <c r="K151">
        <f>Sales_Analysis_Sample[[#This Row],[Cost]]*0.56</f>
        <v>12646.844000000003</v>
      </c>
    </row>
    <row r="152" spans="1:11" x14ac:dyDescent="0.2">
      <c r="A152" s="1">
        <v>44378</v>
      </c>
      <c r="B152">
        <f t="shared" si="2"/>
        <v>2021</v>
      </c>
      <c r="C152">
        <f>ROUNDUP(MONTH(Sales_Analysis_Sample[[#This Row],[Date]]) / 3, 0)</f>
        <v>3</v>
      </c>
      <c r="D152" t="s">
        <v>47</v>
      </c>
      <c r="E152" t="s">
        <v>25</v>
      </c>
      <c r="F152">
        <v>6</v>
      </c>
      <c r="G152">
        <v>61786.81</v>
      </c>
      <c r="H152">
        <v>23367.81</v>
      </c>
      <c r="I152">
        <v>38419</v>
      </c>
      <c r="J152">
        <f>Sales_Analysis_Sample[[#This Row],[Cost]]* 0.44</f>
        <v>10281.8364</v>
      </c>
      <c r="K152">
        <f>Sales_Analysis_Sample[[#This Row],[Cost]]*0.56</f>
        <v>13085.973600000001</v>
      </c>
    </row>
    <row r="153" spans="1:11" x14ac:dyDescent="0.2">
      <c r="A153" s="1">
        <v>44378</v>
      </c>
      <c r="B153">
        <f t="shared" si="2"/>
        <v>2021</v>
      </c>
      <c r="C153">
        <f>ROUNDUP(MONTH(Sales_Analysis_Sample[[#This Row],[Date]]) / 3, 0)</f>
        <v>3</v>
      </c>
      <c r="D153" t="s">
        <v>49</v>
      </c>
      <c r="E153" t="s">
        <v>25</v>
      </c>
      <c r="F153">
        <v>9</v>
      </c>
      <c r="G153">
        <v>61494.89</v>
      </c>
      <c r="H153">
        <v>23257.41</v>
      </c>
      <c r="I153">
        <v>38237.480000000003</v>
      </c>
      <c r="J153">
        <f>Sales_Analysis_Sample[[#This Row],[Cost]]* 0.44</f>
        <v>10233.260399999999</v>
      </c>
      <c r="K153">
        <f>Sales_Analysis_Sample[[#This Row],[Cost]]*0.56</f>
        <v>13024.149600000001</v>
      </c>
    </row>
    <row r="154" spans="1:11" x14ac:dyDescent="0.2">
      <c r="A154" s="1">
        <v>44378</v>
      </c>
      <c r="B154">
        <f t="shared" si="2"/>
        <v>2021</v>
      </c>
      <c r="C154">
        <f>ROUNDUP(MONTH(Sales_Analysis_Sample[[#This Row],[Date]]) / 3, 0)</f>
        <v>3</v>
      </c>
      <c r="D154" t="s">
        <v>50</v>
      </c>
      <c r="E154" t="s">
        <v>25</v>
      </c>
      <c r="F154">
        <v>8</v>
      </c>
      <c r="G154">
        <v>41155.03</v>
      </c>
      <c r="H154">
        <v>15564.86</v>
      </c>
      <c r="I154">
        <v>25590.17</v>
      </c>
      <c r="J154">
        <f>Sales_Analysis_Sample[[#This Row],[Cost]]* 0.44</f>
        <v>6848.5384000000004</v>
      </c>
      <c r="K154">
        <f>Sales_Analysis_Sample[[#This Row],[Cost]]*0.56</f>
        <v>8716.3216000000011</v>
      </c>
    </row>
    <row r="155" spans="1:11" x14ac:dyDescent="0.2">
      <c r="A155" s="1">
        <v>44378</v>
      </c>
      <c r="B155">
        <f t="shared" si="2"/>
        <v>2021</v>
      </c>
      <c r="C155">
        <f>ROUNDUP(MONTH(Sales_Analysis_Sample[[#This Row],[Date]]) / 3, 0)</f>
        <v>3</v>
      </c>
      <c r="D155" t="s">
        <v>51</v>
      </c>
      <c r="E155" t="s">
        <v>26</v>
      </c>
      <c r="F155">
        <v>10</v>
      </c>
      <c r="G155">
        <v>50734.97</v>
      </c>
      <c r="H155">
        <v>19188</v>
      </c>
      <c r="I155">
        <v>31546.97</v>
      </c>
      <c r="J155">
        <f>Sales_Analysis_Sample[[#This Row],[Cost]]* 0.44</f>
        <v>8442.7199999999993</v>
      </c>
      <c r="K155">
        <f>Sales_Analysis_Sample[[#This Row],[Cost]]*0.56</f>
        <v>10745.28</v>
      </c>
    </row>
    <row r="156" spans="1:11" x14ac:dyDescent="0.2">
      <c r="A156" s="1">
        <v>44378</v>
      </c>
      <c r="B156">
        <f t="shared" si="2"/>
        <v>2021</v>
      </c>
      <c r="C156">
        <f>ROUNDUP(MONTH(Sales_Analysis_Sample[[#This Row],[Date]]) / 3, 0)</f>
        <v>3</v>
      </c>
      <c r="D156" t="s">
        <v>48</v>
      </c>
      <c r="E156" t="s">
        <v>26</v>
      </c>
      <c r="F156">
        <v>9</v>
      </c>
      <c r="G156">
        <v>45581.34</v>
      </c>
      <c r="H156">
        <v>17238.89</v>
      </c>
      <c r="I156">
        <v>28342.45</v>
      </c>
      <c r="J156">
        <f>Sales_Analysis_Sample[[#This Row],[Cost]]* 0.44</f>
        <v>7585.1116000000002</v>
      </c>
      <c r="K156">
        <f>Sales_Analysis_Sample[[#This Row],[Cost]]*0.56</f>
        <v>9653.7784000000011</v>
      </c>
    </row>
    <row r="157" spans="1:11" x14ac:dyDescent="0.2">
      <c r="A157" s="1">
        <v>44409</v>
      </c>
      <c r="B157">
        <f t="shared" si="2"/>
        <v>2021</v>
      </c>
      <c r="C157">
        <f>ROUNDUP(MONTH(Sales_Analysis_Sample[[#This Row],[Date]]) / 3, 0)</f>
        <v>3</v>
      </c>
      <c r="D157" t="s">
        <v>50</v>
      </c>
      <c r="E157" t="s">
        <v>52</v>
      </c>
      <c r="F157">
        <v>7</v>
      </c>
      <c r="G157">
        <v>45084.93</v>
      </c>
      <c r="H157">
        <v>17051.150000000001</v>
      </c>
      <c r="I157">
        <v>28033.78</v>
      </c>
      <c r="J157">
        <f>Sales_Analysis_Sample[[#This Row],[Cost]]* 0.44</f>
        <v>7502.5060000000003</v>
      </c>
      <c r="K157">
        <f>Sales_Analysis_Sample[[#This Row],[Cost]]*0.56</f>
        <v>9548.6440000000021</v>
      </c>
    </row>
    <row r="158" spans="1:11" x14ac:dyDescent="0.2">
      <c r="A158" s="1">
        <v>44409</v>
      </c>
      <c r="B158">
        <f t="shared" si="2"/>
        <v>2021</v>
      </c>
      <c r="C158">
        <f>ROUNDUP(MONTH(Sales_Analysis_Sample[[#This Row],[Date]]) / 3, 0)</f>
        <v>3</v>
      </c>
      <c r="D158" t="s">
        <v>51</v>
      </c>
      <c r="E158" t="s">
        <v>27</v>
      </c>
      <c r="F158">
        <v>4</v>
      </c>
      <c r="G158">
        <v>66793.009999999995</v>
      </c>
      <c r="H158">
        <v>25261.16</v>
      </c>
      <c r="I158">
        <v>41531.85</v>
      </c>
      <c r="J158">
        <f>Sales_Analysis_Sample[[#This Row],[Cost]]* 0.44</f>
        <v>11114.910400000001</v>
      </c>
      <c r="K158">
        <f>Sales_Analysis_Sample[[#This Row],[Cost]]*0.56</f>
        <v>14146.249600000001</v>
      </c>
    </row>
    <row r="159" spans="1:11" x14ac:dyDescent="0.2">
      <c r="A159" s="1">
        <v>44409</v>
      </c>
      <c r="B159">
        <f t="shared" si="2"/>
        <v>2021</v>
      </c>
      <c r="C159">
        <f>ROUNDUP(MONTH(Sales_Analysis_Sample[[#This Row],[Date]]) / 3, 0)</f>
        <v>3</v>
      </c>
      <c r="D159" t="s">
        <v>48</v>
      </c>
      <c r="E159" t="s">
        <v>26</v>
      </c>
      <c r="F159">
        <v>10</v>
      </c>
      <c r="G159">
        <v>67125.27</v>
      </c>
      <c r="H159">
        <v>25386.82</v>
      </c>
      <c r="I159">
        <v>41738.449999999997</v>
      </c>
      <c r="J159">
        <f>Sales_Analysis_Sample[[#This Row],[Cost]]* 0.44</f>
        <v>11170.200800000001</v>
      </c>
      <c r="K159">
        <f>Sales_Analysis_Sample[[#This Row],[Cost]]*0.56</f>
        <v>14216.619200000001</v>
      </c>
    </row>
    <row r="160" spans="1:11" x14ac:dyDescent="0.2">
      <c r="A160" s="1">
        <v>44409</v>
      </c>
      <c r="B160">
        <f t="shared" si="2"/>
        <v>2021</v>
      </c>
      <c r="C160">
        <f>ROUNDUP(MONTH(Sales_Analysis_Sample[[#This Row],[Date]]) / 3, 0)</f>
        <v>3</v>
      </c>
      <c r="D160" t="s">
        <v>47</v>
      </c>
      <c r="E160" t="s">
        <v>52</v>
      </c>
      <c r="F160">
        <v>7</v>
      </c>
      <c r="G160">
        <v>45317.02</v>
      </c>
      <c r="H160">
        <v>17138.93</v>
      </c>
      <c r="I160">
        <v>28178.09</v>
      </c>
      <c r="J160">
        <f>Sales_Analysis_Sample[[#This Row],[Cost]]* 0.44</f>
        <v>7541.1292000000003</v>
      </c>
      <c r="K160">
        <f>Sales_Analysis_Sample[[#This Row],[Cost]]*0.56</f>
        <v>9597.8008000000009</v>
      </c>
    </row>
    <row r="161" spans="1:11" x14ac:dyDescent="0.2">
      <c r="A161" s="1">
        <v>44409</v>
      </c>
      <c r="B161">
        <f t="shared" si="2"/>
        <v>2021</v>
      </c>
      <c r="C161">
        <f>ROUNDUP(MONTH(Sales_Analysis_Sample[[#This Row],[Date]]) / 3, 0)</f>
        <v>3</v>
      </c>
      <c r="D161" t="s">
        <v>49</v>
      </c>
      <c r="E161" t="s">
        <v>26</v>
      </c>
      <c r="F161">
        <v>10</v>
      </c>
      <c r="G161">
        <v>47048.02</v>
      </c>
      <c r="H161">
        <v>17793.59</v>
      </c>
      <c r="I161">
        <v>29254.43</v>
      </c>
      <c r="J161">
        <f>Sales_Analysis_Sample[[#This Row],[Cost]]* 0.44</f>
        <v>7829.1796000000004</v>
      </c>
      <c r="K161">
        <f>Sales_Analysis_Sample[[#This Row],[Cost]]*0.56</f>
        <v>9964.4104000000007</v>
      </c>
    </row>
    <row r="162" spans="1:11" x14ac:dyDescent="0.2">
      <c r="A162" s="1">
        <v>44440</v>
      </c>
      <c r="B162">
        <f t="shared" si="2"/>
        <v>2021</v>
      </c>
      <c r="C162">
        <f>ROUNDUP(MONTH(Sales_Analysis_Sample[[#This Row],[Date]]) / 3, 0)</f>
        <v>3</v>
      </c>
      <c r="D162" t="s">
        <v>48</v>
      </c>
      <c r="E162" t="s">
        <v>27</v>
      </c>
      <c r="F162">
        <v>5</v>
      </c>
      <c r="G162">
        <v>59488.14</v>
      </c>
      <c r="H162">
        <v>22498.46</v>
      </c>
      <c r="I162">
        <v>36989.68</v>
      </c>
      <c r="J162">
        <f>Sales_Analysis_Sample[[#This Row],[Cost]]* 0.44</f>
        <v>9899.3223999999991</v>
      </c>
      <c r="K162">
        <f>Sales_Analysis_Sample[[#This Row],[Cost]]*0.56</f>
        <v>12599.1376</v>
      </c>
    </row>
    <row r="163" spans="1:11" x14ac:dyDescent="0.2">
      <c r="A163" s="1">
        <v>44440</v>
      </c>
      <c r="B163">
        <f t="shared" si="2"/>
        <v>2021</v>
      </c>
      <c r="C163">
        <f>ROUNDUP(MONTH(Sales_Analysis_Sample[[#This Row],[Date]]) / 3, 0)</f>
        <v>3</v>
      </c>
      <c r="D163" t="s">
        <v>47</v>
      </c>
      <c r="E163" t="s">
        <v>26</v>
      </c>
      <c r="F163">
        <v>3</v>
      </c>
      <c r="G163">
        <v>53519.49</v>
      </c>
      <c r="H163">
        <v>20241.11</v>
      </c>
      <c r="I163">
        <v>33278.379999999997</v>
      </c>
      <c r="J163">
        <f>Sales_Analysis_Sample[[#This Row],[Cost]]* 0.44</f>
        <v>8906.0884000000005</v>
      </c>
      <c r="K163">
        <f>Sales_Analysis_Sample[[#This Row],[Cost]]*0.56</f>
        <v>11335.021600000002</v>
      </c>
    </row>
    <row r="164" spans="1:11" x14ac:dyDescent="0.2">
      <c r="A164" s="1">
        <v>44440</v>
      </c>
      <c r="B164">
        <f t="shared" si="2"/>
        <v>2021</v>
      </c>
      <c r="C164">
        <f>ROUNDUP(MONTH(Sales_Analysis_Sample[[#This Row],[Date]]) / 3, 0)</f>
        <v>3</v>
      </c>
      <c r="D164" t="s">
        <v>49</v>
      </c>
      <c r="E164" t="s">
        <v>27</v>
      </c>
      <c r="F164">
        <v>3</v>
      </c>
      <c r="G164">
        <v>55453.52</v>
      </c>
      <c r="H164">
        <v>20972.560000000001</v>
      </c>
      <c r="I164">
        <v>34480.959999999999</v>
      </c>
      <c r="J164">
        <f>Sales_Analysis_Sample[[#This Row],[Cost]]* 0.44</f>
        <v>9227.9264000000003</v>
      </c>
      <c r="K164">
        <f>Sales_Analysis_Sample[[#This Row],[Cost]]*0.56</f>
        <v>11744.633600000001</v>
      </c>
    </row>
    <row r="165" spans="1:11" x14ac:dyDescent="0.2">
      <c r="A165" s="1">
        <v>44440</v>
      </c>
      <c r="B165">
        <f t="shared" si="2"/>
        <v>2021</v>
      </c>
      <c r="C165">
        <f>ROUNDUP(MONTH(Sales_Analysis_Sample[[#This Row],[Date]]) / 3, 0)</f>
        <v>3</v>
      </c>
      <c r="D165" t="s">
        <v>50</v>
      </c>
      <c r="E165" t="s">
        <v>26</v>
      </c>
      <c r="F165">
        <v>6</v>
      </c>
      <c r="G165">
        <v>55337.599999999999</v>
      </c>
      <c r="H165">
        <v>20928.72</v>
      </c>
      <c r="I165">
        <v>34408.879999999997</v>
      </c>
      <c r="J165">
        <f>Sales_Analysis_Sample[[#This Row],[Cost]]* 0.44</f>
        <v>9208.6368000000002</v>
      </c>
      <c r="K165">
        <f>Sales_Analysis_Sample[[#This Row],[Cost]]*0.56</f>
        <v>11720.083200000001</v>
      </c>
    </row>
    <row r="166" spans="1:11" x14ac:dyDescent="0.2">
      <c r="A166" s="1">
        <v>44440</v>
      </c>
      <c r="B166">
        <f t="shared" si="2"/>
        <v>2021</v>
      </c>
      <c r="C166">
        <f>ROUNDUP(MONTH(Sales_Analysis_Sample[[#This Row],[Date]]) / 3, 0)</f>
        <v>3</v>
      </c>
      <c r="D166" t="s">
        <v>51</v>
      </c>
      <c r="E166" t="s">
        <v>26</v>
      </c>
      <c r="F166">
        <v>4</v>
      </c>
      <c r="G166">
        <v>59649.13</v>
      </c>
      <c r="H166">
        <v>22559.34</v>
      </c>
      <c r="I166">
        <v>37089.79</v>
      </c>
      <c r="J166">
        <f>Sales_Analysis_Sample[[#This Row],[Cost]]* 0.44</f>
        <v>9926.1095999999998</v>
      </c>
      <c r="K166">
        <f>Sales_Analysis_Sample[[#This Row],[Cost]]*0.56</f>
        <v>12633.230400000002</v>
      </c>
    </row>
    <row r="167" spans="1:11" x14ac:dyDescent="0.2">
      <c r="A167" s="1">
        <v>44470</v>
      </c>
      <c r="B167">
        <f t="shared" si="2"/>
        <v>2021</v>
      </c>
      <c r="C167">
        <f>ROUNDUP(MONTH(Sales_Analysis_Sample[[#This Row],[Date]]) / 3, 0)</f>
        <v>4</v>
      </c>
      <c r="D167" t="s">
        <v>49</v>
      </c>
      <c r="E167" t="s">
        <v>52</v>
      </c>
      <c r="F167">
        <v>3</v>
      </c>
      <c r="G167">
        <v>45045.58</v>
      </c>
      <c r="H167">
        <v>17036.27</v>
      </c>
      <c r="I167">
        <v>28009.31</v>
      </c>
      <c r="J167">
        <f>Sales_Analysis_Sample[[#This Row],[Cost]]* 0.44</f>
        <v>7495.9588000000003</v>
      </c>
      <c r="K167">
        <f>Sales_Analysis_Sample[[#This Row],[Cost]]*0.56</f>
        <v>9540.3112000000019</v>
      </c>
    </row>
    <row r="168" spans="1:11" x14ac:dyDescent="0.2">
      <c r="A168" s="1">
        <v>44470</v>
      </c>
      <c r="B168">
        <f t="shared" si="2"/>
        <v>2021</v>
      </c>
      <c r="C168">
        <f>ROUNDUP(MONTH(Sales_Analysis_Sample[[#This Row],[Date]]) / 3, 0)</f>
        <v>4</v>
      </c>
      <c r="D168" t="s">
        <v>50</v>
      </c>
      <c r="E168" t="s">
        <v>26</v>
      </c>
      <c r="F168">
        <v>3</v>
      </c>
      <c r="G168">
        <v>61240.98</v>
      </c>
      <c r="H168">
        <v>23161.38</v>
      </c>
      <c r="I168">
        <v>38079.599999999999</v>
      </c>
      <c r="J168">
        <f>Sales_Analysis_Sample[[#This Row],[Cost]]* 0.44</f>
        <v>10191.0072</v>
      </c>
      <c r="K168">
        <f>Sales_Analysis_Sample[[#This Row],[Cost]]*0.56</f>
        <v>12970.372800000001</v>
      </c>
    </row>
    <row r="169" spans="1:11" x14ac:dyDescent="0.2">
      <c r="A169" s="1">
        <v>44470</v>
      </c>
      <c r="B169">
        <f t="shared" si="2"/>
        <v>2021</v>
      </c>
      <c r="C169">
        <f>ROUNDUP(MONTH(Sales_Analysis_Sample[[#This Row],[Date]]) / 3, 0)</f>
        <v>4</v>
      </c>
      <c r="D169" t="s">
        <v>51</v>
      </c>
      <c r="E169" t="s">
        <v>52</v>
      </c>
      <c r="F169">
        <v>3</v>
      </c>
      <c r="G169">
        <v>43334.05</v>
      </c>
      <c r="H169">
        <v>16388.97</v>
      </c>
      <c r="I169">
        <v>26945.08</v>
      </c>
      <c r="J169">
        <f>Sales_Analysis_Sample[[#This Row],[Cost]]* 0.44</f>
        <v>7211.1468000000004</v>
      </c>
      <c r="K169">
        <f>Sales_Analysis_Sample[[#This Row],[Cost]]*0.56</f>
        <v>9177.8232000000007</v>
      </c>
    </row>
    <row r="170" spans="1:11" x14ac:dyDescent="0.2">
      <c r="A170" s="1">
        <v>44470</v>
      </c>
      <c r="B170">
        <f t="shared" si="2"/>
        <v>2021</v>
      </c>
      <c r="C170">
        <f>ROUNDUP(MONTH(Sales_Analysis_Sample[[#This Row],[Date]]) / 3, 0)</f>
        <v>4</v>
      </c>
      <c r="D170" t="s">
        <v>48</v>
      </c>
      <c r="E170" t="s">
        <v>26</v>
      </c>
      <c r="F170">
        <v>10</v>
      </c>
      <c r="G170">
        <v>61868.53</v>
      </c>
      <c r="H170">
        <v>23398.720000000001</v>
      </c>
      <c r="I170">
        <v>38469.81</v>
      </c>
      <c r="J170">
        <f>Sales_Analysis_Sample[[#This Row],[Cost]]* 0.44</f>
        <v>10295.436800000001</v>
      </c>
      <c r="K170">
        <f>Sales_Analysis_Sample[[#This Row],[Cost]]*0.56</f>
        <v>13103.283200000002</v>
      </c>
    </row>
    <row r="171" spans="1:11" x14ac:dyDescent="0.2">
      <c r="A171" s="1">
        <v>44470</v>
      </c>
      <c r="B171">
        <f t="shared" si="2"/>
        <v>2021</v>
      </c>
      <c r="C171">
        <f>ROUNDUP(MONTH(Sales_Analysis_Sample[[#This Row],[Date]]) / 3, 0)</f>
        <v>4</v>
      </c>
      <c r="D171" t="s">
        <v>47</v>
      </c>
      <c r="E171" t="s">
        <v>25</v>
      </c>
      <c r="F171">
        <v>6</v>
      </c>
      <c r="G171">
        <v>60063.72</v>
      </c>
      <c r="H171">
        <v>22716.14</v>
      </c>
      <c r="I171">
        <v>37347.58</v>
      </c>
      <c r="J171">
        <f>Sales_Analysis_Sample[[#This Row],[Cost]]* 0.44</f>
        <v>9995.1016</v>
      </c>
      <c r="K171">
        <f>Sales_Analysis_Sample[[#This Row],[Cost]]*0.56</f>
        <v>12721.038400000001</v>
      </c>
    </row>
    <row r="172" spans="1:11" x14ac:dyDescent="0.2">
      <c r="A172" s="1">
        <v>44501</v>
      </c>
      <c r="B172">
        <f t="shared" si="2"/>
        <v>2021</v>
      </c>
      <c r="C172">
        <f>ROUNDUP(MONTH(Sales_Analysis_Sample[[#This Row],[Date]]) / 3, 0)</f>
        <v>4</v>
      </c>
      <c r="D172" t="s">
        <v>51</v>
      </c>
      <c r="E172" t="s">
        <v>25</v>
      </c>
      <c r="F172">
        <v>4</v>
      </c>
      <c r="G172">
        <v>60566.41</v>
      </c>
      <c r="H172">
        <v>22906.26</v>
      </c>
      <c r="I172">
        <v>37660.15</v>
      </c>
      <c r="J172">
        <f>Sales_Analysis_Sample[[#This Row],[Cost]]* 0.44</f>
        <v>10078.7544</v>
      </c>
      <c r="K172">
        <f>Sales_Analysis_Sample[[#This Row],[Cost]]*0.56</f>
        <v>12827.5056</v>
      </c>
    </row>
    <row r="173" spans="1:11" x14ac:dyDescent="0.2">
      <c r="A173" s="1">
        <v>44501</v>
      </c>
      <c r="B173">
        <f t="shared" si="2"/>
        <v>2021</v>
      </c>
      <c r="C173">
        <f>ROUNDUP(MONTH(Sales_Analysis_Sample[[#This Row],[Date]]) / 3, 0)</f>
        <v>4</v>
      </c>
      <c r="D173" t="s">
        <v>48</v>
      </c>
      <c r="E173" t="s">
        <v>27</v>
      </c>
      <c r="F173">
        <v>4</v>
      </c>
      <c r="G173">
        <v>64686.8</v>
      </c>
      <c r="H173">
        <v>24464.59</v>
      </c>
      <c r="I173">
        <v>40222.21</v>
      </c>
      <c r="J173">
        <f>Sales_Analysis_Sample[[#This Row],[Cost]]* 0.44</f>
        <v>10764.419599999999</v>
      </c>
      <c r="K173">
        <f>Sales_Analysis_Sample[[#This Row],[Cost]]*0.56</f>
        <v>13700.170400000001</v>
      </c>
    </row>
    <row r="174" spans="1:11" x14ac:dyDescent="0.2">
      <c r="A174" s="1">
        <v>44501</v>
      </c>
      <c r="B174">
        <f t="shared" si="2"/>
        <v>2021</v>
      </c>
      <c r="C174">
        <f>ROUNDUP(MONTH(Sales_Analysis_Sample[[#This Row],[Date]]) / 3, 0)</f>
        <v>4</v>
      </c>
      <c r="D174" t="s">
        <v>47</v>
      </c>
      <c r="E174" t="s">
        <v>26</v>
      </c>
      <c r="F174">
        <v>5</v>
      </c>
      <c r="G174">
        <v>63647.25</v>
      </c>
      <c r="H174">
        <v>24071.43</v>
      </c>
      <c r="I174">
        <v>39575.82</v>
      </c>
      <c r="J174">
        <f>Sales_Analysis_Sample[[#This Row],[Cost]]* 0.44</f>
        <v>10591.4292</v>
      </c>
      <c r="K174">
        <f>Sales_Analysis_Sample[[#This Row],[Cost]]*0.56</f>
        <v>13480.000800000002</v>
      </c>
    </row>
    <row r="175" spans="1:11" x14ac:dyDescent="0.2">
      <c r="A175" s="1">
        <v>44501</v>
      </c>
      <c r="B175">
        <f t="shared" si="2"/>
        <v>2021</v>
      </c>
      <c r="C175">
        <f>ROUNDUP(MONTH(Sales_Analysis_Sample[[#This Row],[Date]]) / 3, 0)</f>
        <v>4</v>
      </c>
      <c r="D175" t="s">
        <v>49</v>
      </c>
      <c r="E175" t="s">
        <v>27</v>
      </c>
      <c r="F175">
        <v>3</v>
      </c>
      <c r="G175">
        <v>58495.61</v>
      </c>
      <c r="H175">
        <v>22123.08</v>
      </c>
      <c r="I175">
        <v>36372.53</v>
      </c>
      <c r="J175">
        <f>Sales_Analysis_Sample[[#This Row],[Cost]]* 0.44</f>
        <v>9734.1552000000011</v>
      </c>
      <c r="K175">
        <f>Sales_Analysis_Sample[[#This Row],[Cost]]*0.56</f>
        <v>12388.924800000003</v>
      </c>
    </row>
    <row r="176" spans="1:11" x14ac:dyDescent="0.2">
      <c r="A176" s="1">
        <v>44501</v>
      </c>
      <c r="B176">
        <f t="shared" si="2"/>
        <v>2021</v>
      </c>
      <c r="C176">
        <f>ROUNDUP(MONTH(Sales_Analysis_Sample[[#This Row],[Date]]) / 3, 0)</f>
        <v>4</v>
      </c>
      <c r="D176" t="s">
        <v>50</v>
      </c>
      <c r="E176" t="s">
        <v>27</v>
      </c>
      <c r="F176">
        <v>7</v>
      </c>
      <c r="G176">
        <v>65742.48</v>
      </c>
      <c r="H176">
        <v>24863.85</v>
      </c>
      <c r="I176">
        <v>40878.629999999997</v>
      </c>
      <c r="J176">
        <f>Sales_Analysis_Sample[[#This Row],[Cost]]* 0.44</f>
        <v>10940.093999999999</v>
      </c>
      <c r="K176">
        <f>Sales_Analysis_Sample[[#This Row],[Cost]]*0.56</f>
        <v>13923.756000000001</v>
      </c>
    </row>
    <row r="177" spans="1:11" x14ac:dyDescent="0.2">
      <c r="A177" s="1">
        <v>44531</v>
      </c>
      <c r="B177">
        <f t="shared" si="2"/>
        <v>2021</v>
      </c>
      <c r="C177">
        <f>ROUNDUP(MONTH(Sales_Analysis_Sample[[#This Row],[Date]]) / 3, 0)</f>
        <v>4</v>
      </c>
      <c r="D177" t="s">
        <v>47</v>
      </c>
      <c r="E177" t="s">
        <v>52</v>
      </c>
      <c r="F177">
        <v>5</v>
      </c>
      <c r="G177">
        <v>53386.86</v>
      </c>
      <c r="H177">
        <v>20190.95</v>
      </c>
      <c r="I177">
        <v>33195.910000000003</v>
      </c>
      <c r="J177">
        <f>Sales_Analysis_Sample[[#This Row],[Cost]]* 0.44</f>
        <v>8884.018</v>
      </c>
      <c r="K177">
        <f>Sales_Analysis_Sample[[#This Row],[Cost]]*0.56</f>
        <v>11306.932000000001</v>
      </c>
    </row>
    <row r="178" spans="1:11" x14ac:dyDescent="0.2">
      <c r="A178" s="1">
        <v>44531</v>
      </c>
      <c r="B178">
        <f t="shared" si="2"/>
        <v>2021</v>
      </c>
      <c r="C178">
        <f>ROUNDUP(MONTH(Sales_Analysis_Sample[[#This Row],[Date]]) / 3, 0)</f>
        <v>4</v>
      </c>
      <c r="D178" t="s">
        <v>49</v>
      </c>
      <c r="E178" t="s">
        <v>27</v>
      </c>
      <c r="F178">
        <v>5</v>
      </c>
      <c r="G178">
        <v>66082.98</v>
      </c>
      <c r="H178">
        <v>24992.63</v>
      </c>
      <c r="I178">
        <v>41090.35</v>
      </c>
      <c r="J178">
        <f>Sales_Analysis_Sample[[#This Row],[Cost]]* 0.44</f>
        <v>10996.7572</v>
      </c>
      <c r="K178">
        <f>Sales_Analysis_Sample[[#This Row],[Cost]]*0.56</f>
        <v>13995.872800000001</v>
      </c>
    </row>
    <row r="179" spans="1:11" x14ac:dyDescent="0.2">
      <c r="A179" s="1">
        <v>44531</v>
      </c>
      <c r="B179">
        <f t="shared" si="2"/>
        <v>2021</v>
      </c>
      <c r="C179">
        <f>ROUNDUP(MONTH(Sales_Analysis_Sample[[#This Row],[Date]]) / 3, 0)</f>
        <v>4</v>
      </c>
      <c r="D179" t="s">
        <v>50</v>
      </c>
      <c r="E179" t="s">
        <v>26</v>
      </c>
      <c r="F179">
        <v>8</v>
      </c>
      <c r="G179">
        <v>49192.22</v>
      </c>
      <c r="H179">
        <v>18604.53</v>
      </c>
      <c r="I179">
        <v>30587.69</v>
      </c>
      <c r="J179">
        <f>Sales_Analysis_Sample[[#This Row],[Cost]]* 0.44</f>
        <v>8185.9931999999999</v>
      </c>
      <c r="K179">
        <f>Sales_Analysis_Sample[[#This Row],[Cost]]*0.56</f>
        <v>10418.5368</v>
      </c>
    </row>
    <row r="180" spans="1:11" x14ac:dyDescent="0.2">
      <c r="A180" s="1">
        <v>44531</v>
      </c>
      <c r="B180">
        <f t="shared" si="2"/>
        <v>2021</v>
      </c>
      <c r="C180">
        <f>ROUNDUP(MONTH(Sales_Analysis_Sample[[#This Row],[Date]]) / 3, 0)</f>
        <v>4</v>
      </c>
      <c r="D180" t="s">
        <v>51</v>
      </c>
      <c r="E180" t="s">
        <v>27</v>
      </c>
      <c r="F180">
        <v>4</v>
      </c>
      <c r="G180">
        <v>64709.42</v>
      </c>
      <c r="H180">
        <v>24473.15</v>
      </c>
      <c r="I180">
        <v>40236.269999999997</v>
      </c>
      <c r="J180">
        <f>Sales_Analysis_Sample[[#This Row],[Cost]]* 0.44</f>
        <v>10768.186000000002</v>
      </c>
      <c r="K180">
        <f>Sales_Analysis_Sample[[#This Row],[Cost]]*0.56</f>
        <v>13704.964000000002</v>
      </c>
    </row>
    <row r="181" spans="1:11" x14ac:dyDescent="0.2">
      <c r="A181" s="1">
        <v>44531</v>
      </c>
      <c r="B181">
        <f t="shared" si="2"/>
        <v>2021</v>
      </c>
      <c r="C181">
        <f>ROUNDUP(MONTH(Sales_Analysis_Sample[[#This Row],[Date]]) / 3, 0)</f>
        <v>4</v>
      </c>
      <c r="D181" t="s">
        <v>48</v>
      </c>
      <c r="E181" t="s">
        <v>26</v>
      </c>
      <c r="F181">
        <v>9</v>
      </c>
      <c r="G181">
        <v>50569.5</v>
      </c>
      <c r="H181">
        <v>19125.419999999998</v>
      </c>
      <c r="I181">
        <v>31444.080000000002</v>
      </c>
      <c r="J181">
        <f>Sales_Analysis_Sample[[#This Row],[Cost]]* 0.44</f>
        <v>8415.1847999999991</v>
      </c>
      <c r="K181">
        <f>Sales_Analysis_Sample[[#This Row],[Cost]]*0.56</f>
        <v>10710.235199999999</v>
      </c>
    </row>
    <row r="182" spans="1:11" x14ac:dyDescent="0.2">
      <c r="A182" s="1">
        <v>44562</v>
      </c>
      <c r="B182">
        <f t="shared" si="2"/>
        <v>2022</v>
      </c>
      <c r="C182">
        <f>ROUNDUP(MONTH(Sales_Analysis_Sample[[#This Row],[Date]]) / 3, 0)</f>
        <v>1</v>
      </c>
      <c r="D182" t="s">
        <v>50</v>
      </c>
      <c r="E182" t="s">
        <v>27</v>
      </c>
      <c r="F182">
        <v>9</v>
      </c>
      <c r="G182">
        <v>54906.923999999992</v>
      </c>
      <c r="H182">
        <v>17304.86</v>
      </c>
      <c r="I182">
        <v>28450.91</v>
      </c>
      <c r="J182">
        <f>Sales_Analysis_Sample[[#This Row],[Cost]]* 0.44</f>
        <v>7614.1384000000007</v>
      </c>
      <c r="K182">
        <f>Sales_Analysis_Sample[[#This Row],[Cost]]*0.56</f>
        <v>9690.7216000000008</v>
      </c>
    </row>
    <row r="183" spans="1:11" x14ac:dyDescent="0.2">
      <c r="A183" s="1">
        <v>44562</v>
      </c>
      <c r="B183">
        <f t="shared" si="2"/>
        <v>2022</v>
      </c>
      <c r="C183">
        <f>ROUNDUP(MONTH(Sales_Analysis_Sample[[#This Row],[Date]]) / 3, 0)</f>
        <v>1</v>
      </c>
      <c r="D183" t="s">
        <v>51</v>
      </c>
      <c r="E183" t="s">
        <v>26</v>
      </c>
      <c r="F183">
        <v>7</v>
      </c>
      <c r="G183">
        <v>73990.30799999999</v>
      </c>
      <c r="H183">
        <v>23319.32</v>
      </c>
      <c r="I183">
        <v>38339.269999999997</v>
      </c>
      <c r="J183">
        <f>Sales_Analysis_Sample[[#This Row],[Cost]]* 0.44</f>
        <v>10260.5008</v>
      </c>
      <c r="K183">
        <f>Sales_Analysis_Sample[[#This Row],[Cost]]*0.56</f>
        <v>13058.819200000002</v>
      </c>
    </row>
    <row r="184" spans="1:11" x14ac:dyDescent="0.2">
      <c r="A184" s="1">
        <v>44562</v>
      </c>
      <c r="B184">
        <f t="shared" si="2"/>
        <v>2022</v>
      </c>
      <c r="C184">
        <f>ROUNDUP(MONTH(Sales_Analysis_Sample[[#This Row],[Date]]) / 3, 0)</f>
        <v>1</v>
      </c>
      <c r="D184" t="s">
        <v>48</v>
      </c>
      <c r="E184" t="s">
        <v>52</v>
      </c>
      <c r="F184">
        <v>7</v>
      </c>
      <c r="G184">
        <v>63904.871999999996</v>
      </c>
      <c r="H184">
        <v>20140.72</v>
      </c>
      <c r="I184">
        <v>33113.339999999997</v>
      </c>
      <c r="J184">
        <f>Sales_Analysis_Sample[[#This Row],[Cost]]* 0.44</f>
        <v>8861.9168000000009</v>
      </c>
      <c r="K184">
        <f>Sales_Analysis_Sample[[#This Row],[Cost]]*0.56</f>
        <v>11278.803200000002</v>
      </c>
    </row>
    <row r="185" spans="1:11" x14ac:dyDescent="0.2">
      <c r="A185" s="1">
        <v>44562</v>
      </c>
      <c r="B185">
        <f t="shared" si="2"/>
        <v>2022</v>
      </c>
      <c r="C185">
        <f>ROUNDUP(MONTH(Sales_Analysis_Sample[[#This Row],[Date]]) / 3, 0)</f>
        <v>1</v>
      </c>
      <c r="D185" t="s">
        <v>47</v>
      </c>
      <c r="E185" t="s">
        <v>26</v>
      </c>
      <c r="F185">
        <v>3</v>
      </c>
      <c r="G185">
        <v>61202.855999999992</v>
      </c>
      <c r="H185">
        <v>19289.14</v>
      </c>
      <c r="I185">
        <v>31713.24</v>
      </c>
      <c r="J185">
        <f>Sales_Analysis_Sample[[#This Row],[Cost]]* 0.44</f>
        <v>8487.2215999999989</v>
      </c>
      <c r="K185">
        <f>Sales_Analysis_Sample[[#This Row],[Cost]]*0.56</f>
        <v>10801.9184</v>
      </c>
    </row>
    <row r="186" spans="1:11" x14ac:dyDescent="0.2">
      <c r="A186" s="1">
        <v>44562</v>
      </c>
      <c r="B186">
        <f t="shared" si="2"/>
        <v>2022</v>
      </c>
      <c r="C186">
        <f>ROUNDUP(MONTH(Sales_Analysis_Sample[[#This Row],[Date]]) / 3, 0)</f>
        <v>1</v>
      </c>
      <c r="D186" t="s">
        <v>49</v>
      </c>
      <c r="E186" t="s">
        <v>27</v>
      </c>
      <c r="F186">
        <v>3</v>
      </c>
      <c r="G186">
        <v>64602.6</v>
      </c>
      <c r="H186">
        <v>20360.62</v>
      </c>
      <c r="I186">
        <v>33474.879999999997</v>
      </c>
      <c r="J186">
        <f>Sales_Analysis_Sample[[#This Row],[Cost]]* 0.44</f>
        <v>8958.6728000000003</v>
      </c>
      <c r="K186">
        <f>Sales_Analysis_Sample[[#This Row],[Cost]]*0.56</f>
        <v>11401.947200000001</v>
      </c>
    </row>
    <row r="187" spans="1:11" x14ac:dyDescent="0.2">
      <c r="A187" s="1">
        <v>44593</v>
      </c>
      <c r="B187">
        <f t="shared" si="2"/>
        <v>2022</v>
      </c>
      <c r="C187">
        <f>ROUNDUP(MONTH(Sales_Analysis_Sample[[#This Row],[Date]]) / 3, 0)</f>
        <v>1</v>
      </c>
      <c r="D187" t="s">
        <v>48</v>
      </c>
      <c r="E187" t="s">
        <v>26</v>
      </c>
      <c r="F187">
        <v>4</v>
      </c>
      <c r="G187">
        <v>63577.38</v>
      </c>
      <c r="H187">
        <v>20037.509999999998</v>
      </c>
      <c r="I187">
        <v>32943.64</v>
      </c>
      <c r="J187">
        <f>Sales_Analysis_Sample[[#This Row],[Cost]]* 0.44</f>
        <v>8816.5043999999998</v>
      </c>
      <c r="K187">
        <f>Sales_Analysis_Sample[[#This Row],[Cost]]*0.56</f>
        <v>11221.0056</v>
      </c>
    </row>
    <row r="188" spans="1:11" x14ac:dyDescent="0.2">
      <c r="A188" s="1">
        <v>44593</v>
      </c>
      <c r="B188">
        <f t="shared" si="2"/>
        <v>2022</v>
      </c>
      <c r="C188">
        <f>ROUNDUP(MONTH(Sales_Analysis_Sample[[#This Row],[Date]]) / 3, 0)</f>
        <v>1</v>
      </c>
      <c r="D188" t="s">
        <v>47</v>
      </c>
      <c r="E188" t="s">
        <v>26</v>
      </c>
      <c r="F188">
        <v>9</v>
      </c>
      <c r="G188">
        <v>52681.871999999996</v>
      </c>
      <c r="H188">
        <v>16603.599999999999</v>
      </c>
      <c r="I188">
        <v>27297.96</v>
      </c>
      <c r="J188">
        <f>Sales_Analysis_Sample[[#This Row],[Cost]]* 0.44</f>
        <v>7305.5839999999998</v>
      </c>
      <c r="K188">
        <f>Sales_Analysis_Sample[[#This Row],[Cost]]*0.56</f>
        <v>9298.0159999999996</v>
      </c>
    </row>
    <row r="189" spans="1:11" x14ac:dyDescent="0.2">
      <c r="A189" s="1">
        <v>44593</v>
      </c>
      <c r="B189">
        <f t="shared" si="2"/>
        <v>2022</v>
      </c>
      <c r="C189">
        <f>ROUNDUP(MONTH(Sales_Analysis_Sample[[#This Row],[Date]]) / 3, 0)</f>
        <v>1</v>
      </c>
      <c r="D189" t="s">
        <v>49</v>
      </c>
      <c r="E189" t="s">
        <v>26</v>
      </c>
      <c r="F189">
        <v>3</v>
      </c>
      <c r="G189">
        <v>78122.063999999998</v>
      </c>
      <c r="H189">
        <v>24621.52</v>
      </c>
      <c r="I189">
        <v>40480.199999999997</v>
      </c>
      <c r="J189">
        <f>Sales_Analysis_Sample[[#This Row],[Cost]]* 0.44</f>
        <v>10833.468800000001</v>
      </c>
      <c r="K189">
        <f>Sales_Analysis_Sample[[#This Row],[Cost]]*0.56</f>
        <v>13788.051200000002</v>
      </c>
    </row>
    <row r="190" spans="1:11" x14ac:dyDescent="0.2">
      <c r="A190" s="1">
        <v>44593</v>
      </c>
      <c r="B190">
        <f t="shared" si="2"/>
        <v>2022</v>
      </c>
      <c r="C190">
        <f>ROUNDUP(MONTH(Sales_Analysis_Sample[[#This Row],[Date]]) / 3, 0)</f>
        <v>1</v>
      </c>
      <c r="D190" t="s">
        <v>50</v>
      </c>
      <c r="E190" t="s">
        <v>25</v>
      </c>
      <c r="F190">
        <v>9</v>
      </c>
      <c r="G190">
        <v>50376.539999999994</v>
      </c>
      <c r="H190">
        <v>15877.04</v>
      </c>
      <c r="I190">
        <v>26103.41</v>
      </c>
      <c r="J190">
        <f>Sales_Analysis_Sample[[#This Row],[Cost]]* 0.44</f>
        <v>6985.8976000000002</v>
      </c>
      <c r="K190">
        <f>Sales_Analysis_Sample[[#This Row],[Cost]]*0.56</f>
        <v>8891.1424000000006</v>
      </c>
    </row>
    <row r="191" spans="1:11" x14ac:dyDescent="0.2">
      <c r="A191" s="1">
        <v>44593</v>
      </c>
      <c r="B191">
        <f t="shared" si="2"/>
        <v>2022</v>
      </c>
      <c r="C191">
        <f>ROUNDUP(MONTH(Sales_Analysis_Sample[[#This Row],[Date]]) / 3, 0)</f>
        <v>1</v>
      </c>
      <c r="D191" t="s">
        <v>51</v>
      </c>
      <c r="E191" t="s">
        <v>26</v>
      </c>
      <c r="F191">
        <v>7</v>
      </c>
      <c r="G191">
        <v>72270.179999999993</v>
      </c>
      <c r="H191">
        <v>22777.19</v>
      </c>
      <c r="I191">
        <v>37447.96</v>
      </c>
      <c r="J191">
        <f>Sales_Analysis_Sample[[#This Row],[Cost]]* 0.44</f>
        <v>10021.963599999999</v>
      </c>
      <c r="K191">
        <f>Sales_Analysis_Sample[[#This Row],[Cost]]*0.56</f>
        <v>12755.226400000001</v>
      </c>
    </row>
    <row r="192" spans="1:11" x14ac:dyDescent="0.2">
      <c r="A192" s="1">
        <v>44621</v>
      </c>
      <c r="B192">
        <f t="shared" si="2"/>
        <v>2022</v>
      </c>
      <c r="C192">
        <f>ROUNDUP(MONTH(Sales_Analysis_Sample[[#This Row],[Date]]) / 3, 0)</f>
        <v>1</v>
      </c>
      <c r="D192" t="s">
        <v>49</v>
      </c>
      <c r="E192" t="s">
        <v>25</v>
      </c>
      <c r="F192">
        <v>10</v>
      </c>
      <c r="G192">
        <v>68439.239999999991</v>
      </c>
      <c r="H192">
        <v>21569.81</v>
      </c>
      <c r="I192">
        <v>35462.89</v>
      </c>
      <c r="J192">
        <f>Sales_Analysis_Sample[[#This Row],[Cost]]* 0.44</f>
        <v>9490.7164000000012</v>
      </c>
      <c r="K192">
        <f>Sales_Analysis_Sample[[#This Row],[Cost]]*0.56</f>
        <v>12079.093600000002</v>
      </c>
    </row>
    <row r="193" spans="1:11" x14ac:dyDescent="0.2">
      <c r="A193" s="1">
        <v>44621</v>
      </c>
      <c r="B193">
        <f t="shared" si="2"/>
        <v>2022</v>
      </c>
      <c r="C193">
        <f>ROUNDUP(MONTH(Sales_Analysis_Sample[[#This Row],[Date]]) / 3, 0)</f>
        <v>1</v>
      </c>
      <c r="D193" t="s">
        <v>50</v>
      </c>
      <c r="E193" t="s">
        <v>26</v>
      </c>
      <c r="F193">
        <v>8</v>
      </c>
      <c r="G193">
        <v>61979.183999999994</v>
      </c>
      <c r="H193">
        <v>19533.810000000001</v>
      </c>
      <c r="I193">
        <v>32115.51</v>
      </c>
      <c r="J193">
        <f>Sales_Analysis_Sample[[#This Row],[Cost]]* 0.44</f>
        <v>8594.876400000001</v>
      </c>
      <c r="K193">
        <f>Sales_Analysis_Sample[[#This Row],[Cost]]*0.56</f>
        <v>10938.933600000002</v>
      </c>
    </row>
    <row r="194" spans="1:11" x14ac:dyDescent="0.2">
      <c r="A194" s="1">
        <v>44621</v>
      </c>
      <c r="B194">
        <f t="shared" ref="B194:B241" si="3">YEAR(A194)</f>
        <v>2022</v>
      </c>
      <c r="C194">
        <f>ROUNDUP(MONTH(Sales_Analysis_Sample[[#This Row],[Date]]) / 3, 0)</f>
        <v>1</v>
      </c>
      <c r="D194" t="s">
        <v>51</v>
      </c>
      <c r="E194" t="s">
        <v>26</v>
      </c>
      <c r="F194">
        <v>10</v>
      </c>
      <c r="G194">
        <v>65059.367999999995</v>
      </c>
      <c r="H194">
        <v>20504.580000000002</v>
      </c>
      <c r="I194">
        <v>33711.56</v>
      </c>
      <c r="J194">
        <f>Sales_Analysis_Sample[[#This Row],[Cost]]* 0.44</f>
        <v>9022.0152000000016</v>
      </c>
      <c r="K194">
        <f>Sales_Analysis_Sample[[#This Row],[Cost]]*0.56</f>
        <v>11482.564800000002</v>
      </c>
    </row>
    <row r="195" spans="1:11" x14ac:dyDescent="0.2">
      <c r="A195" s="1">
        <v>44621</v>
      </c>
      <c r="B195">
        <f t="shared" si="3"/>
        <v>2022</v>
      </c>
      <c r="C195">
        <f>ROUNDUP(MONTH(Sales_Analysis_Sample[[#This Row],[Date]]) / 3, 0)</f>
        <v>1</v>
      </c>
      <c r="D195" t="s">
        <v>48</v>
      </c>
      <c r="E195" t="s">
        <v>27</v>
      </c>
      <c r="F195">
        <v>5</v>
      </c>
      <c r="G195">
        <v>56682.864000000001</v>
      </c>
      <c r="H195">
        <v>17864.580000000002</v>
      </c>
      <c r="I195">
        <v>29371.14</v>
      </c>
      <c r="J195">
        <f>Sales_Analysis_Sample[[#This Row],[Cost]]* 0.44</f>
        <v>7860.4152000000004</v>
      </c>
      <c r="K195">
        <f>Sales_Analysis_Sample[[#This Row],[Cost]]*0.56</f>
        <v>10004.164800000002</v>
      </c>
    </row>
    <row r="196" spans="1:11" x14ac:dyDescent="0.2">
      <c r="A196" s="1">
        <v>44621</v>
      </c>
      <c r="B196">
        <f t="shared" si="3"/>
        <v>2022</v>
      </c>
      <c r="C196">
        <f>ROUNDUP(MONTH(Sales_Analysis_Sample[[#This Row],[Date]]) / 3, 0)</f>
        <v>1</v>
      </c>
      <c r="D196" t="s">
        <v>47</v>
      </c>
      <c r="E196" t="s">
        <v>26</v>
      </c>
      <c r="F196">
        <v>5</v>
      </c>
      <c r="G196">
        <v>70642.8</v>
      </c>
      <c r="H196">
        <v>22264.3</v>
      </c>
      <c r="I196">
        <v>36604.699999999997</v>
      </c>
      <c r="J196">
        <f>Sales_Analysis_Sample[[#This Row],[Cost]]* 0.44</f>
        <v>9796.2919999999995</v>
      </c>
      <c r="K196">
        <f>Sales_Analysis_Sample[[#This Row],[Cost]]*0.56</f>
        <v>12468.008000000002</v>
      </c>
    </row>
    <row r="197" spans="1:11" x14ac:dyDescent="0.2">
      <c r="A197" s="1">
        <v>44652</v>
      </c>
      <c r="B197">
        <f t="shared" si="3"/>
        <v>2022</v>
      </c>
      <c r="C197">
        <f>ROUNDUP(MONTH(Sales_Analysis_Sample[[#This Row],[Date]]) / 3, 0)</f>
        <v>2</v>
      </c>
      <c r="D197" t="s">
        <v>51</v>
      </c>
      <c r="E197" t="s">
        <v>52</v>
      </c>
      <c r="F197">
        <v>5</v>
      </c>
      <c r="G197">
        <v>64254.911999999997</v>
      </c>
      <c r="H197">
        <v>20251.04</v>
      </c>
      <c r="I197">
        <v>33294.720000000001</v>
      </c>
      <c r="J197">
        <f>Sales_Analysis_Sample[[#This Row],[Cost]]* 0.44</f>
        <v>8910.4575999999997</v>
      </c>
      <c r="K197">
        <f>Sales_Analysis_Sample[[#This Row],[Cost]]*0.56</f>
        <v>11340.582400000001</v>
      </c>
    </row>
    <row r="198" spans="1:11" x14ac:dyDescent="0.2">
      <c r="A198" s="1">
        <v>44652</v>
      </c>
      <c r="B198">
        <f t="shared" si="3"/>
        <v>2022</v>
      </c>
      <c r="C198">
        <f>ROUNDUP(MONTH(Sales_Analysis_Sample[[#This Row],[Date]]) / 3, 0)</f>
        <v>2</v>
      </c>
      <c r="D198" t="s">
        <v>48</v>
      </c>
      <c r="E198" t="s">
        <v>25</v>
      </c>
      <c r="F198">
        <v>10</v>
      </c>
      <c r="G198">
        <v>72344.148000000001</v>
      </c>
      <c r="H198">
        <v>22800.51</v>
      </c>
      <c r="I198">
        <v>37486.28</v>
      </c>
      <c r="J198">
        <f>Sales_Analysis_Sample[[#This Row],[Cost]]* 0.44</f>
        <v>10032.224399999999</v>
      </c>
      <c r="K198">
        <f>Sales_Analysis_Sample[[#This Row],[Cost]]*0.56</f>
        <v>12768.285600000001</v>
      </c>
    </row>
    <row r="199" spans="1:11" x14ac:dyDescent="0.2">
      <c r="A199" s="1">
        <v>44652</v>
      </c>
      <c r="B199">
        <f t="shared" si="3"/>
        <v>2022</v>
      </c>
      <c r="C199">
        <f>ROUNDUP(MONTH(Sales_Analysis_Sample[[#This Row],[Date]]) / 3, 0)</f>
        <v>2</v>
      </c>
      <c r="D199" t="s">
        <v>47</v>
      </c>
      <c r="E199" t="s">
        <v>26</v>
      </c>
      <c r="F199">
        <v>7</v>
      </c>
      <c r="G199">
        <v>73818.012000000002</v>
      </c>
      <c r="H199">
        <v>23265.02</v>
      </c>
      <c r="I199">
        <v>38249.99</v>
      </c>
      <c r="J199">
        <f>Sales_Analysis_Sample[[#This Row],[Cost]]* 0.44</f>
        <v>10236.6088</v>
      </c>
      <c r="K199">
        <f>Sales_Analysis_Sample[[#This Row],[Cost]]*0.56</f>
        <v>13028.411200000002</v>
      </c>
    </row>
    <row r="200" spans="1:11" x14ac:dyDescent="0.2">
      <c r="A200" s="1">
        <v>44652</v>
      </c>
      <c r="B200">
        <f t="shared" si="3"/>
        <v>2022</v>
      </c>
      <c r="C200">
        <f>ROUNDUP(MONTH(Sales_Analysis_Sample[[#This Row],[Date]]) / 3, 0)</f>
        <v>2</v>
      </c>
      <c r="D200" t="s">
        <v>49</v>
      </c>
      <c r="E200" t="s">
        <v>26</v>
      </c>
      <c r="F200">
        <v>3</v>
      </c>
      <c r="G200">
        <v>60727.56</v>
      </c>
      <c r="H200">
        <v>19139.34</v>
      </c>
      <c r="I200">
        <v>31466.959999999999</v>
      </c>
      <c r="J200">
        <f>Sales_Analysis_Sample[[#This Row],[Cost]]* 0.44</f>
        <v>8421.3096000000005</v>
      </c>
      <c r="K200">
        <f>Sales_Analysis_Sample[[#This Row],[Cost]]*0.56</f>
        <v>10718.030400000001</v>
      </c>
    </row>
    <row r="201" spans="1:11" x14ac:dyDescent="0.2">
      <c r="A201" s="1">
        <v>44652</v>
      </c>
      <c r="B201">
        <f t="shared" si="3"/>
        <v>2022</v>
      </c>
      <c r="C201">
        <f>ROUNDUP(MONTH(Sales_Analysis_Sample[[#This Row],[Date]]) / 3, 0)</f>
        <v>2</v>
      </c>
      <c r="D201" t="s">
        <v>50</v>
      </c>
      <c r="E201" t="s">
        <v>25</v>
      </c>
      <c r="F201">
        <v>8</v>
      </c>
      <c r="G201">
        <v>75328.62</v>
      </c>
      <c r="H201">
        <v>23741.11</v>
      </c>
      <c r="I201">
        <v>39032.74</v>
      </c>
      <c r="J201">
        <f>Sales_Analysis_Sample[[#This Row],[Cost]]* 0.44</f>
        <v>10446.088400000001</v>
      </c>
      <c r="K201">
        <f>Sales_Analysis_Sample[[#This Row],[Cost]]*0.56</f>
        <v>13295.021600000002</v>
      </c>
    </row>
    <row r="202" spans="1:11" x14ac:dyDescent="0.2">
      <c r="A202" s="1">
        <v>44682</v>
      </c>
      <c r="B202">
        <f t="shared" si="3"/>
        <v>2022</v>
      </c>
      <c r="C202">
        <f>ROUNDUP(MONTH(Sales_Analysis_Sample[[#This Row],[Date]]) / 3, 0)</f>
        <v>2</v>
      </c>
      <c r="D202" t="s">
        <v>47</v>
      </c>
      <c r="E202" t="s">
        <v>52</v>
      </c>
      <c r="F202">
        <v>5</v>
      </c>
      <c r="G202">
        <v>80081.147999999986</v>
      </c>
      <c r="H202">
        <v>25238.95</v>
      </c>
      <c r="I202">
        <v>41495.339999999997</v>
      </c>
      <c r="J202">
        <f>Sales_Analysis_Sample[[#This Row],[Cost]]* 0.44</f>
        <v>11105.138000000001</v>
      </c>
      <c r="K202">
        <f>Sales_Analysis_Sample[[#This Row],[Cost]]*0.56</f>
        <v>14133.812000000002</v>
      </c>
    </row>
    <row r="203" spans="1:11" x14ac:dyDescent="0.2">
      <c r="A203" s="1">
        <v>44682</v>
      </c>
      <c r="B203">
        <f t="shared" si="3"/>
        <v>2022</v>
      </c>
      <c r="C203">
        <f>ROUNDUP(MONTH(Sales_Analysis_Sample[[#This Row],[Date]]) / 3, 0)</f>
        <v>2</v>
      </c>
      <c r="D203" t="s">
        <v>49</v>
      </c>
      <c r="E203" t="s">
        <v>27</v>
      </c>
      <c r="F203">
        <v>7</v>
      </c>
      <c r="G203">
        <v>48054</v>
      </c>
      <c r="H203">
        <v>15145.05</v>
      </c>
      <c r="I203">
        <v>24899.95</v>
      </c>
      <c r="J203">
        <f>Sales_Analysis_Sample[[#This Row],[Cost]]* 0.44</f>
        <v>6663.8220000000001</v>
      </c>
      <c r="K203">
        <f>Sales_Analysis_Sample[[#This Row],[Cost]]*0.56</f>
        <v>8481.228000000001</v>
      </c>
    </row>
    <row r="204" spans="1:11" x14ac:dyDescent="0.2">
      <c r="A204" s="1">
        <v>44682</v>
      </c>
      <c r="B204">
        <f t="shared" si="3"/>
        <v>2022</v>
      </c>
      <c r="C204">
        <f>ROUNDUP(MONTH(Sales_Analysis_Sample[[#This Row],[Date]]) / 3, 0)</f>
        <v>2</v>
      </c>
      <c r="D204" t="s">
        <v>50</v>
      </c>
      <c r="E204" t="s">
        <v>27</v>
      </c>
      <c r="F204">
        <v>8</v>
      </c>
      <c r="G204">
        <v>56561.303999999996</v>
      </c>
      <c r="H204">
        <v>17826.27</v>
      </c>
      <c r="I204">
        <v>29308.15</v>
      </c>
      <c r="J204">
        <f>Sales_Analysis_Sample[[#This Row],[Cost]]* 0.44</f>
        <v>7843.5587999999998</v>
      </c>
      <c r="K204">
        <f>Sales_Analysis_Sample[[#This Row],[Cost]]*0.56</f>
        <v>9982.7112000000016</v>
      </c>
    </row>
    <row r="205" spans="1:11" x14ac:dyDescent="0.2">
      <c r="A205" s="1">
        <v>44682</v>
      </c>
      <c r="B205">
        <f t="shared" si="3"/>
        <v>2022</v>
      </c>
      <c r="C205">
        <f>ROUNDUP(MONTH(Sales_Analysis_Sample[[#This Row],[Date]]) / 3, 0)</f>
        <v>2</v>
      </c>
      <c r="D205" t="s">
        <v>51</v>
      </c>
      <c r="E205" t="s">
        <v>25</v>
      </c>
      <c r="F205">
        <v>7</v>
      </c>
      <c r="G205">
        <v>70135.788</v>
      </c>
      <c r="H205">
        <v>22104.5</v>
      </c>
      <c r="I205">
        <v>36341.99</v>
      </c>
      <c r="J205">
        <f>Sales_Analysis_Sample[[#This Row],[Cost]]* 0.44</f>
        <v>9725.98</v>
      </c>
      <c r="K205">
        <f>Sales_Analysis_Sample[[#This Row],[Cost]]*0.56</f>
        <v>12378.52</v>
      </c>
    </row>
    <row r="206" spans="1:11" x14ac:dyDescent="0.2">
      <c r="A206" s="1">
        <v>44682</v>
      </c>
      <c r="B206">
        <f t="shared" si="3"/>
        <v>2022</v>
      </c>
      <c r="C206">
        <f>ROUNDUP(MONTH(Sales_Analysis_Sample[[#This Row],[Date]]) / 3, 0)</f>
        <v>2</v>
      </c>
      <c r="D206" t="s">
        <v>48</v>
      </c>
      <c r="E206" t="s">
        <v>25</v>
      </c>
      <c r="F206">
        <v>5</v>
      </c>
      <c r="G206">
        <v>73878.407999999996</v>
      </c>
      <c r="H206">
        <v>23284.05</v>
      </c>
      <c r="I206">
        <v>38281.29</v>
      </c>
      <c r="J206">
        <f>Sales_Analysis_Sample[[#This Row],[Cost]]* 0.44</f>
        <v>10244.982</v>
      </c>
      <c r="K206">
        <f>Sales_Analysis_Sample[[#This Row],[Cost]]*0.56</f>
        <v>13039.068000000001</v>
      </c>
    </row>
    <row r="207" spans="1:11" x14ac:dyDescent="0.2">
      <c r="A207" s="1">
        <v>44713</v>
      </c>
      <c r="B207">
        <f t="shared" si="3"/>
        <v>2022</v>
      </c>
      <c r="C207">
        <f>ROUNDUP(MONTH(Sales_Analysis_Sample[[#This Row],[Date]]) / 3, 0)</f>
        <v>2</v>
      </c>
      <c r="D207" t="s">
        <v>50</v>
      </c>
      <c r="E207" t="s">
        <v>52</v>
      </c>
      <c r="F207">
        <v>9</v>
      </c>
      <c r="G207">
        <v>60095.447999999997</v>
      </c>
      <c r="H207">
        <v>18940.12</v>
      </c>
      <c r="I207">
        <v>31139.42</v>
      </c>
      <c r="J207">
        <f>Sales_Analysis_Sample[[#This Row],[Cost]]* 0.44</f>
        <v>8333.6527999999998</v>
      </c>
      <c r="K207">
        <f>Sales_Analysis_Sample[[#This Row],[Cost]]*0.56</f>
        <v>10606.467200000001</v>
      </c>
    </row>
    <row r="208" spans="1:11" x14ac:dyDescent="0.2">
      <c r="A208" s="1">
        <v>44713</v>
      </c>
      <c r="B208">
        <f t="shared" si="3"/>
        <v>2022</v>
      </c>
      <c r="C208">
        <f>ROUNDUP(MONTH(Sales_Analysis_Sample[[#This Row],[Date]]) / 3, 0)</f>
        <v>2</v>
      </c>
      <c r="D208" t="s">
        <v>51</v>
      </c>
      <c r="E208" t="s">
        <v>25</v>
      </c>
      <c r="F208">
        <v>8</v>
      </c>
      <c r="G208">
        <v>61711.571999999993</v>
      </c>
      <c r="H208">
        <v>19449.47</v>
      </c>
      <c r="I208">
        <v>31976.84</v>
      </c>
      <c r="J208">
        <f>Sales_Analysis_Sample[[#This Row],[Cost]]* 0.44</f>
        <v>8557.7668000000012</v>
      </c>
      <c r="K208">
        <f>Sales_Analysis_Sample[[#This Row],[Cost]]*0.56</f>
        <v>10891.703200000002</v>
      </c>
    </row>
    <row r="209" spans="1:11" x14ac:dyDescent="0.2">
      <c r="A209" s="1">
        <v>44713</v>
      </c>
      <c r="B209">
        <f t="shared" si="3"/>
        <v>2022</v>
      </c>
      <c r="C209">
        <f>ROUNDUP(MONTH(Sales_Analysis_Sample[[#This Row],[Date]]) / 3, 0)</f>
        <v>2</v>
      </c>
      <c r="D209" t="s">
        <v>48</v>
      </c>
      <c r="E209" t="s">
        <v>27</v>
      </c>
      <c r="F209">
        <v>9</v>
      </c>
      <c r="G209">
        <v>51696.216</v>
      </c>
      <c r="H209">
        <v>16292.95</v>
      </c>
      <c r="I209">
        <v>26787.23</v>
      </c>
      <c r="J209">
        <f>Sales_Analysis_Sample[[#This Row],[Cost]]* 0.44</f>
        <v>7168.8980000000001</v>
      </c>
      <c r="K209">
        <f>Sales_Analysis_Sample[[#This Row],[Cost]]*0.56</f>
        <v>9124.0520000000015</v>
      </c>
    </row>
    <row r="210" spans="1:11" x14ac:dyDescent="0.2">
      <c r="A210" s="1">
        <v>44713</v>
      </c>
      <c r="B210">
        <f t="shared" si="3"/>
        <v>2022</v>
      </c>
      <c r="C210">
        <f>ROUNDUP(MONTH(Sales_Analysis_Sample[[#This Row],[Date]]) / 3, 0)</f>
        <v>2</v>
      </c>
      <c r="D210" t="s">
        <v>47</v>
      </c>
      <c r="E210" t="s">
        <v>52</v>
      </c>
      <c r="F210">
        <v>10</v>
      </c>
      <c r="G210">
        <v>75200.975999999995</v>
      </c>
      <c r="H210">
        <v>23700.880000000001</v>
      </c>
      <c r="I210">
        <v>38966.6</v>
      </c>
      <c r="J210">
        <f>Sales_Analysis_Sample[[#This Row],[Cost]]* 0.44</f>
        <v>10428.387200000001</v>
      </c>
      <c r="K210">
        <f>Sales_Analysis_Sample[[#This Row],[Cost]]*0.56</f>
        <v>13272.492800000002</v>
      </c>
    </row>
    <row r="211" spans="1:11" x14ac:dyDescent="0.2">
      <c r="A211" s="1">
        <v>44713</v>
      </c>
      <c r="B211">
        <f t="shared" si="3"/>
        <v>2022</v>
      </c>
      <c r="C211">
        <f>ROUNDUP(MONTH(Sales_Analysis_Sample[[#This Row],[Date]]) / 3, 0)</f>
        <v>2</v>
      </c>
      <c r="D211" t="s">
        <v>49</v>
      </c>
      <c r="E211" t="s">
        <v>52</v>
      </c>
      <c r="F211">
        <v>6</v>
      </c>
      <c r="G211">
        <v>50938.212</v>
      </c>
      <c r="H211">
        <v>16054.06</v>
      </c>
      <c r="I211">
        <v>26394.45</v>
      </c>
      <c r="J211">
        <f>Sales_Analysis_Sample[[#This Row],[Cost]]* 0.44</f>
        <v>7063.7864</v>
      </c>
      <c r="K211">
        <f>Sales_Analysis_Sample[[#This Row],[Cost]]*0.56</f>
        <v>8990.2736000000004</v>
      </c>
    </row>
    <row r="212" spans="1:11" x14ac:dyDescent="0.2">
      <c r="A212" s="1">
        <v>44743</v>
      </c>
      <c r="B212">
        <f t="shared" si="3"/>
        <v>2022</v>
      </c>
      <c r="C212">
        <f>ROUNDUP(MONTH(Sales_Analysis_Sample[[#This Row],[Date]]) / 3, 0)</f>
        <v>3</v>
      </c>
      <c r="D212" t="s">
        <v>48</v>
      </c>
      <c r="E212" t="s">
        <v>26</v>
      </c>
      <c r="F212">
        <v>7</v>
      </c>
      <c r="G212">
        <v>72532.739999999991</v>
      </c>
      <c r="H212">
        <v>22859.94</v>
      </c>
      <c r="I212">
        <v>37584.01</v>
      </c>
      <c r="J212">
        <f>Sales_Analysis_Sample[[#This Row],[Cost]]* 0.44</f>
        <v>10058.373599999999</v>
      </c>
      <c r="K212">
        <f>Sales_Analysis_Sample[[#This Row],[Cost]]*0.56</f>
        <v>12801.5664</v>
      </c>
    </row>
    <row r="213" spans="1:11" x14ac:dyDescent="0.2">
      <c r="A213" s="1">
        <v>44743</v>
      </c>
      <c r="B213">
        <f t="shared" si="3"/>
        <v>2022</v>
      </c>
      <c r="C213">
        <f>ROUNDUP(MONTH(Sales_Analysis_Sample[[#This Row],[Date]]) / 3, 0)</f>
        <v>3</v>
      </c>
      <c r="D213" t="s">
        <v>47</v>
      </c>
      <c r="E213" t="s">
        <v>26</v>
      </c>
      <c r="F213">
        <v>8</v>
      </c>
      <c r="G213">
        <v>60291.192000000003</v>
      </c>
      <c r="H213">
        <v>19001.810000000001</v>
      </c>
      <c r="I213">
        <v>31240.85</v>
      </c>
      <c r="J213">
        <f>Sales_Analysis_Sample[[#This Row],[Cost]]* 0.44</f>
        <v>8360.7964000000011</v>
      </c>
      <c r="K213">
        <f>Sales_Analysis_Sample[[#This Row],[Cost]]*0.56</f>
        <v>10641.013600000002</v>
      </c>
    </row>
    <row r="214" spans="1:11" x14ac:dyDescent="0.2">
      <c r="A214" s="1">
        <v>44743</v>
      </c>
      <c r="B214">
        <f t="shared" si="3"/>
        <v>2022</v>
      </c>
      <c r="C214">
        <f>ROUNDUP(MONTH(Sales_Analysis_Sample[[#This Row],[Date]]) / 3, 0)</f>
        <v>3</v>
      </c>
      <c r="D214" t="s">
        <v>49</v>
      </c>
      <c r="E214" t="s">
        <v>26</v>
      </c>
      <c r="F214">
        <v>7</v>
      </c>
      <c r="G214">
        <v>75267.732000000004</v>
      </c>
      <c r="H214">
        <v>23721.919999999998</v>
      </c>
      <c r="I214">
        <v>39001.19</v>
      </c>
      <c r="J214">
        <f>Sales_Analysis_Sample[[#This Row],[Cost]]* 0.44</f>
        <v>10437.6448</v>
      </c>
      <c r="K214">
        <f>Sales_Analysis_Sample[[#This Row],[Cost]]*0.56</f>
        <v>13284.2752</v>
      </c>
    </row>
    <row r="215" spans="1:11" x14ac:dyDescent="0.2">
      <c r="A215" s="1">
        <v>44743</v>
      </c>
      <c r="B215">
        <f t="shared" si="3"/>
        <v>2022</v>
      </c>
      <c r="C215">
        <f>ROUNDUP(MONTH(Sales_Analysis_Sample[[#This Row],[Date]]) / 3, 0)</f>
        <v>3</v>
      </c>
      <c r="D215" t="s">
        <v>50</v>
      </c>
      <c r="E215" t="s">
        <v>27</v>
      </c>
      <c r="F215">
        <v>7</v>
      </c>
      <c r="G215">
        <v>77676.107999999993</v>
      </c>
      <c r="H215">
        <v>24480.959999999999</v>
      </c>
      <c r="I215">
        <v>40249.129999999997</v>
      </c>
      <c r="J215">
        <f>Sales_Analysis_Sample[[#This Row],[Cost]]* 0.44</f>
        <v>10771.6224</v>
      </c>
      <c r="K215">
        <f>Sales_Analysis_Sample[[#This Row],[Cost]]*0.56</f>
        <v>13709.337600000001</v>
      </c>
    </row>
    <row r="216" spans="1:11" x14ac:dyDescent="0.2">
      <c r="A216" s="1">
        <v>44743</v>
      </c>
      <c r="B216">
        <f t="shared" si="3"/>
        <v>2022</v>
      </c>
      <c r="C216">
        <f>ROUNDUP(MONTH(Sales_Analysis_Sample[[#This Row],[Date]]) / 3, 0)</f>
        <v>3</v>
      </c>
      <c r="D216" t="s">
        <v>51</v>
      </c>
      <c r="E216" t="s">
        <v>52</v>
      </c>
      <c r="F216">
        <v>7</v>
      </c>
      <c r="G216">
        <v>61267.296000000002</v>
      </c>
      <c r="H216">
        <v>19309.439999999999</v>
      </c>
      <c r="I216">
        <v>31746.639999999999</v>
      </c>
      <c r="J216">
        <f>Sales_Analysis_Sample[[#This Row],[Cost]]* 0.44</f>
        <v>8496.1535999999996</v>
      </c>
      <c r="K216">
        <f>Sales_Analysis_Sample[[#This Row],[Cost]]*0.56</f>
        <v>10813.286400000001</v>
      </c>
    </row>
    <row r="217" spans="1:11" x14ac:dyDescent="0.2">
      <c r="A217" s="1">
        <v>44774</v>
      </c>
      <c r="B217">
        <f t="shared" si="3"/>
        <v>2022</v>
      </c>
      <c r="C217">
        <f>ROUNDUP(MONTH(Sales_Analysis_Sample[[#This Row],[Date]]) / 3, 0)</f>
        <v>3</v>
      </c>
      <c r="D217" t="s">
        <v>49</v>
      </c>
      <c r="E217" t="s">
        <v>26</v>
      </c>
      <c r="F217">
        <v>5</v>
      </c>
      <c r="G217">
        <v>72950.903999999995</v>
      </c>
      <c r="H217">
        <v>22991.74</v>
      </c>
      <c r="I217">
        <v>37800.68</v>
      </c>
      <c r="J217">
        <f>Sales_Analysis_Sample[[#This Row],[Cost]]* 0.44</f>
        <v>10116.365600000001</v>
      </c>
      <c r="K217">
        <f>Sales_Analysis_Sample[[#This Row],[Cost]]*0.56</f>
        <v>12875.374400000002</v>
      </c>
    </row>
    <row r="218" spans="1:11" x14ac:dyDescent="0.2">
      <c r="A218" s="1">
        <v>44774</v>
      </c>
      <c r="B218">
        <f t="shared" si="3"/>
        <v>2022</v>
      </c>
      <c r="C218">
        <f>ROUNDUP(MONTH(Sales_Analysis_Sample[[#This Row],[Date]]) / 3, 0)</f>
        <v>3</v>
      </c>
      <c r="D218" t="s">
        <v>50</v>
      </c>
      <c r="E218" t="s">
        <v>25</v>
      </c>
      <c r="F218">
        <v>3</v>
      </c>
      <c r="G218">
        <v>77401.007999999987</v>
      </c>
      <c r="H218">
        <v>24394.26</v>
      </c>
      <c r="I218">
        <v>40106.58</v>
      </c>
      <c r="J218">
        <f>Sales_Analysis_Sample[[#This Row],[Cost]]* 0.44</f>
        <v>10733.474399999999</v>
      </c>
      <c r="K218">
        <f>Sales_Analysis_Sample[[#This Row],[Cost]]*0.56</f>
        <v>13660.785600000001</v>
      </c>
    </row>
    <row r="219" spans="1:11" x14ac:dyDescent="0.2">
      <c r="A219" s="1">
        <v>44774</v>
      </c>
      <c r="B219">
        <f t="shared" si="3"/>
        <v>2022</v>
      </c>
      <c r="C219">
        <f>ROUNDUP(MONTH(Sales_Analysis_Sample[[#This Row],[Date]]) / 3, 0)</f>
        <v>3</v>
      </c>
      <c r="D219" t="s">
        <v>51</v>
      </c>
      <c r="E219" t="s">
        <v>25</v>
      </c>
      <c r="F219">
        <v>6</v>
      </c>
      <c r="G219">
        <v>62348.663999999997</v>
      </c>
      <c r="H219">
        <v>19650.259999999998</v>
      </c>
      <c r="I219">
        <v>32306.959999999999</v>
      </c>
      <c r="J219">
        <f>Sales_Analysis_Sample[[#This Row],[Cost]]* 0.44</f>
        <v>8646.1143999999986</v>
      </c>
      <c r="K219">
        <f>Sales_Analysis_Sample[[#This Row],[Cost]]*0.56</f>
        <v>11004.1456</v>
      </c>
    </row>
    <row r="220" spans="1:11" x14ac:dyDescent="0.2">
      <c r="A220" s="1">
        <v>44774</v>
      </c>
      <c r="B220">
        <f t="shared" si="3"/>
        <v>2022</v>
      </c>
      <c r="C220">
        <f>ROUNDUP(MONTH(Sales_Analysis_Sample[[#This Row],[Date]]) / 3, 0)</f>
        <v>3</v>
      </c>
      <c r="D220" t="s">
        <v>48</v>
      </c>
      <c r="E220" t="s">
        <v>27</v>
      </c>
      <c r="F220">
        <v>6</v>
      </c>
      <c r="G220">
        <v>73889.039999999994</v>
      </c>
      <c r="H220">
        <v>23287.4</v>
      </c>
      <c r="I220">
        <v>38286.800000000003</v>
      </c>
      <c r="J220">
        <f>Sales_Analysis_Sample[[#This Row],[Cost]]* 0.44</f>
        <v>10246.456</v>
      </c>
      <c r="K220">
        <f>Sales_Analysis_Sample[[#This Row],[Cost]]*0.56</f>
        <v>13040.944000000001</v>
      </c>
    </row>
    <row r="221" spans="1:11" x14ac:dyDescent="0.2">
      <c r="A221" s="1">
        <v>44774</v>
      </c>
      <c r="B221">
        <f t="shared" si="3"/>
        <v>2022</v>
      </c>
      <c r="C221">
        <f>ROUNDUP(MONTH(Sales_Analysis_Sample[[#This Row],[Date]]) / 3, 0)</f>
        <v>3</v>
      </c>
      <c r="D221" t="s">
        <v>47</v>
      </c>
      <c r="E221" t="s">
        <v>27</v>
      </c>
      <c r="F221">
        <v>6</v>
      </c>
      <c r="G221">
        <v>79967.052000000011</v>
      </c>
      <c r="H221">
        <v>25203</v>
      </c>
      <c r="I221">
        <v>41436.21</v>
      </c>
      <c r="J221">
        <f>Sales_Analysis_Sample[[#This Row],[Cost]]* 0.44</f>
        <v>11089.32</v>
      </c>
      <c r="K221">
        <f>Sales_Analysis_Sample[[#This Row],[Cost]]*0.56</f>
        <v>14113.680000000002</v>
      </c>
    </row>
    <row r="222" spans="1:11" x14ac:dyDescent="0.2">
      <c r="A222" s="1">
        <v>44805</v>
      </c>
      <c r="B222">
        <f t="shared" si="3"/>
        <v>2022</v>
      </c>
      <c r="C222">
        <f>ROUNDUP(MONTH(Sales_Analysis_Sample[[#This Row],[Date]]) / 3, 0)</f>
        <v>3</v>
      </c>
      <c r="D222" t="s">
        <v>51</v>
      </c>
      <c r="E222" t="s">
        <v>27</v>
      </c>
      <c r="F222">
        <v>10</v>
      </c>
      <c r="G222">
        <v>82462.572</v>
      </c>
      <c r="H222">
        <v>25989.5</v>
      </c>
      <c r="I222">
        <v>42729.31</v>
      </c>
      <c r="J222">
        <f>Sales_Analysis_Sample[[#This Row],[Cost]]* 0.44</f>
        <v>11435.38</v>
      </c>
      <c r="K222">
        <f>Sales_Analysis_Sample[[#This Row],[Cost]]*0.56</f>
        <v>14554.12</v>
      </c>
    </row>
    <row r="223" spans="1:11" x14ac:dyDescent="0.2">
      <c r="A223" s="1">
        <v>44805</v>
      </c>
      <c r="B223">
        <f t="shared" si="3"/>
        <v>2022</v>
      </c>
      <c r="C223">
        <f>ROUNDUP(MONTH(Sales_Analysis_Sample[[#This Row],[Date]]) / 3, 0)</f>
        <v>3</v>
      </c>
      <c r="D223" t="s">
        <v>48</v>
      </c>
      <c r="E223" t="s">
        <v>27</v>
      </c>
      <c r="F223">
        <v>3</v>
      </c>
      <c r="G223">
        <v>64701.455999999991</v>
      </c>
      <c r="H223">
        <v>20391.78</v>
      </c>
      <c r="I223">
        <v>33526.1</v>
      </c>
      <c r="J223">
        <f>Sales_Analysis_Sample[[#This Row],[Cost]]* 0.44</f>
        <v>8972.3832000000002</v>
      </c>
      <c r="K223">
        <f>Sales_Analysis_Sample[[#This Row],[Cost]]*0.56</f>
        <v>11419.3968</v>
      </c>
    </row>
    <row r="224" spans="1:11" x14ac:dyDescent="0.2">
      <c r="A224" s="1">
        <v>44805</v>
      </c>
      <c r="B224">
        <f t="shared" si="3"/>
        <v>2022</v>
      </c>
      <c r="C224">
        <f>ROUNDUP(MONTH(Sales_Analysis_Sample[[#This Row],[Date]]) / 3, 0)</f>
        <v>3</v>
      </c>
      <c r="D224" t="s">
        <v>47</v>
      </c>
      <c r="E224" t="s">
        <v>25</v>
      </c>
      <c r="F224">
        <v>8</v>
      </c>
      <c r="G224">
        <v>55020.444000000003</v>
      </c>
      <c r="H224">
        <v>17340.64</v>
      </c>
      <c r="I224">
        <v>28509.73</v>
      </c>
      <c r="J224">
        <f>Sales_Analysis_Sample[[#This Row],[Cost]]* 0.44</f>
        <v>7629.8815999999997</v>
      </c>
      <c r="K224">
        <f>Sales_Analysis_Sample[[#This Row],[Cost]]*0.56</f>
        <v>9710.7584000000006</v>
      </c>
    </row>
    <row r="225" spans="1:11" x14ac:dyDescent="0.2">
      <c r="A225" s="1">
        <v>44805</v>
      </c>
      <c r="B225">
        <f t="shared" si="3"/>
        <v>2022</v>
      </c>
      <c r="C225">
        <f>ROUNDUP(MONTH(Sales_Analysis_Sample[[#This Row],[Date]]) / 3, 0)</f>
        <v>3</v>
      </c>
      <c r="D225" t="s">
        <v>49</v>
      </c>
      <c r="E225" t="s">
        <v>26</v>
      </c>
      <c r="F225">
        <v>8</v>
      </c>
      <c r="G225">
        <v>67334.73599999999</v>
      </c>
      <c r="H225">
        <v>21221.7</v>
      </c>
      <c r="I225">
        <v>34890.58</v>
      </c>
      <c r="J225">
        <f>Sales_Analysis_Sample[[#This Row],[Cost]]* 0.44</f>
        <v>9337.5480000000007</v>
      </c>
      <c r="K225">
        <f>Sales_Analysis_Sample[[#This Row],[Cost]]*0.56</f>
        <v>11884.152000000002</v>
      </c>
    </row>
    <row r="226" spans="1:11" x14ac:dyDescent="0.2">
      <c r="A226" s="1">
        <v>44805</v>
      </c>
      <c r="B226">
        <f t="shared" si="3"/>
        <v>2022</v>
      </c>
      <c r="C226">
        <f>ROUNDUP(MONTH(Sales_Analysis_Sample[[#This Row],[Date]]) / 3, 0)</f>
        <v>3</v>
      </c>
      <c r="D226" t="s">
        <v>50</v>
      </c>
      <c r="E226" t="s">
        <v>26</v>
      </c>
      <c r="F226">
        <v>9</v>
      </c>
      <c r="G226">
        <v>58274.447999999997</v>
      </c>
      <c r="H226">
        <v>18366.2</v>
      </c>
      <c r="I226">
        <v>30195.84</v>
      </c>
      <c r="J226">
        <f>Sales_Analysis_Sample[[#This Row],[Cost]]* 0.44</f>
        <v>8081.1280000000006</v>
      </c>
      <c r="K226">
        <f>Sales_Analysis_Sample[[#This Row],[Cost]]*0.56</f>
        <v>10285.072000000002</v>
      </c>
    </row>
    <row r="227" spans="1:11" x14ac:dyDescent="0.2">
      <c r="A227" s="1">
        <v>44835</v>
      </c>
      <c r="B227">
        <f t="shared" si="3"/>
        <v>2022</v>
      </c>
      <c r="C227">
        <f>ROUNDUP(MONTH(Sales_Analysis_Sample[[#This Row],[Date]]) / 3, 0)</f>
        <v>4</v>
      </c>
      <c r="D227" t="s">
        <v>47</v>
      </c>
      <c r="E227" t="s">
        <v>26</v>
      </c>
      <c r="F227">
        <v>8</v>
      </c>
      <c r="G227">
        <v>82222.284</v>
      </c>
      <c r="H227">
        <v>25913.77</v>
      </c>
      <c r="I227">
        <v>42604.800000000003</v>
      </c>
      <c r="J227">
        <f>Sales_Analysis_Sample[[#This Row],[Cost]]* 0.44</f>
        <v>11402.058800000001</v>
      </c>
      <c r="K227">
        <f>Sales_Analysis_Sample[[#This Row],[Cost]]*0.56</f>
        <v>14511.711200000002</v>
      </c>
    </row>
    <row r="228" spans="1:11" x14ac:dyDescent="0.2">
      <c r="A228" s="1">
        <v>44835</v>
      </c>
      <c r="B228">
        <f t="shared" si="3"/>
        <v>2022</v>
      </c>
      <c r="C228">
        <f>ROUNDUP(MONTH(Sales_Analysis_Sample[[#This Row],[Date]]) / 3, 0)</f>
        <v>4</v>
      </c>
      <c r="D228" t="s">
        <v>49</v>
      </c>
      <c r="E228" t="s">
        <v>52</v>
      </c>
      <c r="F228">
        <v>8</v>
      </c>
      <c r="G228">
        <v>57975.371999999996</v>
      </c>
      <c r="H228">
        <v>18271.939999999999</v>
      </c>
      <c r="I228">
        <v>30040.87</v>
      </c>
      <c r="J228">
        <f>Sales_Analysis_Sample[[#This Row],[Cost]]* 0.44</f>
        <v>8039.6535999999996</v>
      </c>
      <c r="K228">
        <f>Sales_Analysis_Sample[[#This Row],[Cost]]*0.56</f>
        <v>10232.286400000001</v>
      </c>
    </row>
    <row r="229" spans="1:11" x14ac:dyDescent="0.2">
      <c r="A229" s="1">
        <v>44835</v>
      </c>
      <c r="B229">
        <f t="shared" si="3"/>
        <v>2022</v>
      </c>
      <c r="C229">
        <f>ROUNDUP(MONTH(Sales_Analysis_Sample[[#This Row],[Date]]) / 3, 0)</f>
        <v>4</v>
      </c>
      <c r="D229" t="s">
        <v>50</v>
      </c>
      <c r="E229" t="s">
        <v>27</v>
      </c>
      <c r="F229">
        <v>8</v>
      </c>
      <c r="G229">
        <v>73759.56</v>
      </c>
      <c r="H229">
        <v>23246.6</v>
      </c>
      <c r="I229">
        <v>38219.699999999997</v>
      </c>
      <c r="J229">
        <f>Sales_Analysis_Sample[[#This Row],[Cost]]* 0.44</f>
        <v>10228.503999999999</v>
      </c>
      <c r="K229">
        <f>Sales_Analysis_Sample[[#This Row],[Cost]]*0.56</f>
        <v>13018.096</v>
      </c>
    </row>
    <row r="230" spans="1:11" x14ac:dyDescent="0.2">
      <c r="A230" s="1">
        <v>44835</v>
      </c>
      <c r="B230">
        <f t="shared" si="3"/>
        <v>2022</v>
      </c>
      <c r="C230">
        <f>ROUNDUP(MONTH(Sales_Analysis_Sample[[#This Row],[Date]]) / 3, 0)</f>
        <v>4</v>
      </c>
      <c r="D230" t="s">
        <v>51</v>
      </c>
      <c r="E230" t="s">
        <v>25</v>
      </c>
      <c r="F230">
        <v>10</v>
      </c>
      <c r="G230">
        <v>49285.823999999993</v>
      </c>
      <c r="H230">
        <v>15533.28</v>
      </c>
      <c r="I230">
        <v>25538.240000000002</v>
      </c>
      <c r="J230">
        <f>Sales_Analysis_Sample[[#This Row],[Cost]]* 0.44</f>
        <v>6834.6432000000004</v>
      </c>
      <c r="K230">
        <f>Sales_Analysis_Sample[[#This Row],[Cost]]*0.56</f>
        <v>8698.636800000002</v>
      </c>
    </row>
    <row r="231" spans="1:11" x14ac:dyDescent="0.2">
      <c r="A231" s="1">
        <v>44835</v>
      </c>
      <c r="B231">
        <f t="shared" si="3"/>
        <v>2022</v>
      </c>
      <c r="C231">
        <f>ROUNDUP(MONTH(Sales_Analysis_Sample[[#This Row],[Date]]) / 3, 0)</f>
        <v>4</v>
      </c>
      <c r="D231" t="s">
        <v>48</v>
      </c>
      <c r="E231" t="s">
        <v>27</v>
      </c>
      <c r="F231">
        <v>10</v>
      </c>
      <c r="G231">
        <v>69931.512000000002</v>
      </c>
      <c r="H231">
        <v>22040.12</v>
      </c>
      <c r="I231">
        <v>36236.14</v>
      </c>
      <c r="J231">
        <f>Sales_Analysis_Sample[[#This Row],[Cost]]* 0.44</f>
        <v>9697.6527999999998</v>
      </c>
      <c r="K231">
        <f>Sales_Analysis_Sample[[#This Row],[Cost]]*0.56</f>
        <v>12342.467200000001</v>
      </c>
    </row>
    <row r="232" spans="1:11" x14ac:dyDescent="0.2">
      <c r="A232" s="1">
        <v>44866</v>
      </c>
      <c r="B232">
        <f t="shared" si="3"/>
        <v>2022</v>
      </c>
      <c r="C232">
        <f>ROUNDUP(MONTH(Sales_Analysis_Sample[[#This Row],[Date]]) / 3, 0)</f>
        <v>4</v>
      </c>
      <c r="D232" t="s">
        <v>50</v>
      </c>
      <c r="E232" t="s">
        <v>52</v>
      </c>
      <c r="F232">
        <v>8</v>
      </c>
      <c r="G232">
        <v>59109.275999999998</v>
      </c>
      <c r="H232">
        <v>18629.310000000001</v>
      </c>
      <c r="I232">
        <v>30628.42</v>
      </c>
      <c r="J232">
        <f>Sales_Analysis_Sample[[#This Row],[Cost]]* 0.44</f>
        <v>8196.8964000000014</v>
      </c>
      <c r="K232">
        <f>Sales_Analysis_Sample[[#This Row],[Cost]]*0.56</f>
        <v>10432.413600000002</v>
      </c>
    </row>
    <row r="233" spans="1:11" x14ac:dyDescent="0.2">
      <c r="A233" s="1">
        <v>44866</v>
      </c>
      <c r="B233">
        <f t="shared" si="3"/>
        <v>2022</v>
      </c>
      <c r="C233">
        <f>ROUNDUP(MONTH(Sales_Analysis_Sample[[#This Row],[Date]]) / 3, 0)</f>
        <v>4</v>
      </c>
      <c r="D233" t="s">
        <v>51</v>
      </c>
      <c r="E233" t="s">
        <v>26</v>
      </c>
      <c r="F233">
        <v>9</v>
      </c>
      <c r="G233">
        <v>51469.2</v>
      </c>
      <c r="H233">
        <v>16221.41</v>
      </c>
      <c r="I233">
        <v>26669.59</v>
      </c>
      <c r="J233">
        <f>Sales_Analysis_Sample[[#This Row],[Cost]]* 0.44</f>
        <v>7137.4204</v>
      </c>
      <c r="K233">
        <f>Sales_Analysis_Sample[[#This Row],[Cost]]*0.56</f>
        <v>9083.9896000000008</v>
      </c>
    </row>
    <row r="234" spans="1:11" x14ac:dyDescent="0.2">
      <c r="A234" s="1">
        <v>44866</v>
      </c>
      <c r="B234">
        <f t="shared" si="3"/>
        <v>2022</v>
      </c>
      <c r="C234">
        <f>ROUNDUP(MONTH(Sales_Analysis_Sample[[#This Row],[Date]]) / 3, 0)</f>
        <v>4</v>
      </c>
      <c r="D234" t="s">
        <v>48</v>
      </c>
      <c r="E234" t="s">
        <v>25</v>
      </c>
      <c r="F234">
        <v>7</v>
      </c>
      <c r="G234">
        <v>82890.875999999989</v>
      </c>
      <c r="H234">
        <v>26124.49</v>
      </c>
      <c r="I234">
        <v>42951.24</v>
      </c>
      <c r="J234">
        <f>Sales_Analysis_Sample[[#This Row],[Cost]]* 0.44</f>
        <v>11494.775600000001</v>
      </c>
      <c r="K234">
        <f>Sales_Analysis_Sample[[#This Row],[Cost]]*0.56</f>
        <v>14629.714400000003</v>
      </c>
    </row>
    <row r="235" spans="1:11" x14ac:dyDescent="0.2">
      <c r="A235" s="1">
        <v>44866</v>
      </c>
      <c r="B235">
        <f t="shared" si="3"/>
        <v>2022</v>
      </c>
      <c r="C235">
        <f>ROUNDUP(MONTH(Sales_Analysis_Sample[[#This Row],[Date]]) / 3, 0)</f>
        <v>4</v>
      </c>
      <c r="D235" t="s">
        <v>47</v>
      </c>
      <c r="E235" t="s">
        <v>27</v>
      </c>
      <c r="F235">
        <v>7</v>
      </c>
      <c r="G235">
        <v>59977.5</v>
      </c>
      <c r="H235">
        <v>18902.939999999999</v>
      </c>
      <c r="I235">
        <v>31078.31</v>
      </c>
      <c r="J235">
        <f>Sales_Analysis_Sample[[#This Row],[Cost]]* 0.44</f>
        <v>8317.2935999999991</v>
      </c>
      <c r="K235">
        <f>Sales_Analysis_Sample[[#This Row],[Cost]]*0.56</f>
        <v>10585.6464</v>
      </c>
    </row>
    <row r="236" spans="1:11" x14ac:dyDescent="0.2">
      <c r="A236" s="1">
        <v>44866</v>
      </c>
      <c r="B236">
        <f t="shared" si="3"/>
        <v>2022</v>
      </c>
      <c r="C236">
        <f>ROUNDUP(MONTH(Sales_Analysis_Sample[[#This Row],[Date]]) / 3, 0)</f>
        <v>4</v>
      </c>
      <c r="D236" t="s">
        <v>49</v>
      </c>
      <c r="E236" t="s">
        <v>26</v>
      </c>
      <c r="F236">
        <v>5</v>
      </c>
      <c r="G236">
        <v>59720.843999999997</v>
      </c>
      <c r="H236">
        <v>18822.05</v>
      </c>
      <c r="I236">
        <v>30945.32</v>
      </c>
      <c r="J236">
        <f>Sales_Analysis_Sample[[#This Row],[Cost]]* 0.44</f>
        <v>8281.7019999999993</v>
      </c>
      <c r="K236">
        <f>Sales_Analysis_Sample[[#This Row],[Cost]]*0.56</f>
        <v>10540.348</v>
      </c>
    </row>
    <row r="237" spans="1:11" x14ac:dyDescent="0.2">
      <c r="A237" s="1">
        <v>44896</v>
      </c>
      <c r="B237">
        <f t="shared" si="3"/>
        <v>2022</v>
      </c>
      <c r="C237">
        <f>ROUNDUP(MONTH(Sales_Analysis_Sample[[#This Row],[Date]]) / 3, 0)</f>
        <v>4</v>
      </c>
      <c r="D237" t="s">
        <v>48</v>
      </c>
      <c r="E237" t="s">
        <v>25</v>
      </c>
      <c r="F237">
        <v>9</v>
      </c>
      <c r="G237">
        <v>55886.376000000004</v>
      </c>
      <c r="H237">
        <v>17613.55</v>
      </c>
      <c r="I237">
        <v>28958.43</v>
      </c>
      <c r="J237">
        <f>Sales_Analysis_Sample[[#This Row],[Cost]]* 0.44</f>
        <v>7749.9619999999995</v>
      </c>
      <c r="K237">
        <f>Sales_Analysis_Sample[[#This Row],[Cost]]*0.56</f>
        <v>9863.5879999999997</v>
      </c>
    </row>
    <row r="238" spans="1:11" x14ac:dyDescent="0.2">
      <c r="A238" s="1">
        <v>44896</v>
      </c>
      <c r="B238">
        <f t="shared" si="3"/>
        <v>2022</v>
      </c>
      <c r="C238">
        <f>ROUNDUP(MONTH(Sales_Analysis_Sample[[#This Row],[Date]]) / 3, 0)</f>
        <v>4</v>
      </c>
      <c r="D238" t="s">
        <v>47</v>
      </c>
      <c r="E238" t="s">
        <v>52</v>
      </c>
      <c r="F238">
        <v>10</v>
      </c>
      <c r="G238">
        <v>70028.460000000006</v>
      </c>
      <c r="H238">
        <v>22070.68</v>
      </c>
      <c r="I238">
        <v>56286.37</v>
      </c>
      <c r="J238">
        <f>Sales_Analysis_Sample[[#This Row],[Cost]]* 0.44</f>
        <v>9711.0992000000006</v>
      </c>
      <c r="K238">
        <f>Sales_Analysis_Sample[[#This Row],[Cost]]*0.56</f>
        <v>12359.580800000002</v>
      </c>
    </row>
    <row r="239" spans="1:11" x14ac:dyDescent="0.2">
      <c r="A239" s="1">
        <v>44896</v>
      </c>
      <c r="B239">
        <f t="shared" si="3"/>
        <v>2022</v>
      </c>
      <c r="C239">
        <f>ROUNDUP(MONTH(Sales_Analysis_Sample[[#This Row],[Date]]) / 3, 0)</f>
        <v>4</v>
      </c>
      <c r="D239" t="s">
        <v>49</v>
      </c>
      <c r="E239" t="s">
        <v>52</v>
      </c>
      <c r="F239">
        <v>6</v>
      </c>
      <c r="G239">
        <v>54278.52</v>
      </c>
      <c r="H239">
        <v>17106.810000000001</v>
      </c>
      <c r="I239">
        <v>28125.29</v>
      </c>
      <c r="J239">
        <f>Sales_Analysis_Sample[[#This Row],[Cost]]* 0.44</f>
        <v>7526.9964000000009</v>
      </c>
      <c r="K239">
        <f>Sales_Analysis_Sample[[#This Row],[Cost]]*0.56</f>
        <v>9579.8136000000013</v>
      </c>
    </row>
    <row r="240" spans="1:11" x14ac:dyDescent="0.2">
      <c r="A240" s="1">
        <v>44896</v>
      </c>
      <c r="B240">
        <f t="shared" si="3"/>
        <v>2022</v>
      </c>
      <c r="C240">
        <f>ROUNDUP(MONTH(Sales_Analysis_Sample[[#This Row],[Date]]) / 3, 0)</f>
        <v>4</v>
      </c>
      <c r="D240" t="s">
        <v>50</v>
      </c>
      <c r="E240" t="s">
        <v>25</v>
      </c>
      <c r="F240">
        <v>9</v>
      </c>
      <c r="G240">
        <v>72374.627999999997</v>
      </c>
      <c r="H240">
        <v>22810.11</v>
      </c>
      <c r="I240">
        <v>37502.080000000002</v>
      </c>
      <c r="J240">
        <f>Sales_Analysis_Sample[[#This Row],[Cost]]* 0.44</f>
        <v>10036.448400000001</v>
      </c>
      <c r="K240">
        <f>Sales_Analysis_Sample[[#This Row],[Cost]]*0.56</f>
        <v>12773.661600000001</v>
      </c>
    </row>
    <row r="241" spans="1:11" x14ac:dyDescent="0.2">
      <c r="A241" s="1">
        <v>44896</v>
      </c>
      <c r="B241">
        <f t="shared" si="3"/>
        <v>2022</v>
      </c>
      <c r="C241">
        <f>ROUNDUP(MONTH(Sales_Analysis_Sample[[#This Row],[Date]]) / 3, 0)</f>
        <v>4</v>
      </c>
      <c r="D241" t="s">
        <v>51</v>
      </c>
      <c r="E241" t="s">
        <v>26</v>
      </c>
      <c r="F241">
        <v>5</v>
      </c>
      <c r="G241">
        <v>71760.827999999994</v>
      </c>
      <c r="H241">
        <v>22616.66</v>
      </c>
      <c r="I241">
        <v>37184.03</v>
      </c>
      <c r="J241">
        <f>Sales_Analysis_Sample[[#This Row],[Cost]]* 0.44</f>
        <v>9951.3304000000007</v>
      </c>
      <c r="K241">
        <f>Sales_Analysis_Sample[[#This Row],[Cost]]*0.56</f>
        <v>12665.329600000001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BD18F-94AA-8642-8A96-86908FF1813E}">
  <dimension ref="A1"/>
  <sheetViews>
    <sheetView workbookViewId="0">
      <selection activeCell="D38" sqref="D38"/>
    </sheetView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8A193-D147-9F48-B66F-36F3A10C48A4}">
  <sheetPr>
    <tabColor theme="7"/>
  </sheetPr>
  <dimension ref="A2:J43"/>
  <sheetViews>
    <sheetView showGridLines="0" tabSelected="1" zoomScale="62" zoomScaleNormal="50" workbookViewId="0">
      <selection activeCell="H18" sqref="H18"/>
    </sheetView>
  </sheetViews>
  <sheetFormatPr baseColWidth="10" defaultRowHeight="25" x14ac:dyDescent="0.25"/>
  <cols>
    <col min="1" max="1" width="10.83203125" style="6"/>
    <col min="2" max="2" width="51.6640625" style="6" bestFit="1" customWidth="1"/>
    <col min="3" max="5" width="50.83203125" style="6" customWidth="1"/>
    <col min="6" max="6" width="10.83203125" style="6"/>
    <col min="7" max="7" width="21.83203125" style="6" bestFit="1" customWidth="1"/>
    <col min="8" max="8" width="17.5" style="6" bestFit="1" customWidth="1"/>
    <col min="9" max="9" width="16.1640625" style="6" bestFit="1" customWidth="1"/>
    <col min="10" max="10" width="24.1640625" style="6" bestFit="1" customWidth="1"/>
    <col min="11" max="16384" width="10.83203125" style="6"/>
  </cols>
  <sheetData>
    <row r="2" spans="1:10" ht="45" x14ac:dyDescent="0.45">
      <c r="A2" s="11"/>
      <c r="B2" s="17" t="s">
        <v>35</v>
      </c>
      <c r="C2" s="18"/>
      <c r="D2" s="18"/>
      <c r="E2" s="18"/>
    </row>
    <row r="3" spans="1:10" s="9" customFormat="1" ht="47" x14ac:dyDescent="0.55000000000000004">
      <c r="B3" s="16" t="s">
        <v>31</v>
      </c>
      <c r="C3" s="16" t="s">
        <v>32</v>
      </c>
      <c r="D3" s="16" t="s">
        <v>33</v>
      </c>
      <c r="E3" s="16" t="s">
        <v>34</v>
      </c>
      <c r="F3" s="8"/>
    </row>
    <row r="4" spans="1:10" s="9" customFormat="1" ht="47" x14ac:dyDescent="0.55000000000000004">
      <c r="B4" s="14">
        <v>1613</v>
      </c>
      <c r="C4" s="10">
        <v>8313516.4299999978</v>
      </c>
      <c r="D4" s="10">
        <v>13963320.058000004</v>
      </c>
      <c r="E4" s="10">
        <v>5032249.9899999974</v>
      </c>
      <c r="F4" s="8"/>
    </row>
    <row r="5" spans="1:10" x14ac:dyDescent="0.25">
      <c r="C5"/>
      <c r="D5"/>
      <c r="E5"/>
      <c r="F5"/>
    </row>
    <row r="6" spans="1:10" x14ac:dyDescent="0.25">
      <c r="C6"/>
      <c r="D6"/>
      <c r="E6"/>
      <c r="F6"/>
    </row>
    <row r="7" spans="1:10" x14ac:dyDescent="0.25">
      <c r="C7"/>
      <c r="D7"/>
      <c r="E7"/>
      <c r="F7"/>
    </row>
    <row r="8" spans="1:10" x14ac:dyDescent="0.25">
      <c r="C8"/>
      <c r="D8"/>
      <c r="E8"/>
      <c r="F8"/>
    </row>
    <row r="9" spans="1:10" x14ac:dyDescent="0.25">
      <c r="C9"/>
      <c r="D9"/>
      <c r="E9"/>
      <c r="F9"/>
    </row>
    <row r="10" spans="1:10" x14ac:dyDescent="0.25">
      <c r="C10"/>
      <c r="D10"/>
      <c r="E10"/>
      <c r="F10"/>
    </row>
    <row r="11" spans="1:10" x14ac:dyDescent="0.25">
      <c r="C11"/>
      <c r="D11"/>
      <c r="E11"/>
      <c r="F11"/>
    </row>
    <row r="12" spans="1:10" x14ac:dyDescent="0.25">
      <c r="C12"/>
      <c r="D12"/>
      <c r="E12"/>
      <c r="F12"/>
      <c r="G12"/>
      <c r="H12"/>
      <c r="I12"/>
      <c r="J12"/>
    </row>
    <row r="13" spans="1:10" x14ac:dyDescent="0.25">
      <c r="C13"/>
      <c r="D13"/>
      <c r="E13"/>
      <c r="F13"/>
    </row>
    <row r="14" spans="1:10" x14ac:dyDescent="0.25">
      <c r="C14"/>
      <c r="D14"/>
      <c r="E14"/>
      <c r="F14"/>
    </row>
    <row r="15" spans="1:10" x14ac:dyDescent="0.25">
      <c r="C15"/>
      <c r="D15"/>
      <c r="E15"/>
      <c r="F15"/>
    </row>
    <row r="16" spans="1:10" x14ac:dyDescent="0.25">
      <c r="C16"/>
      <c r="D16"/>
      <c r="E16"/>
      <c r="F16"/>
    </row>
    <row r="17" spans="3:9" x14ac:dyDescent="0.25">
      <c r="C17"/>
      <c r="D17"/>
      <c r="E17"/>
      <c r="F17"/>
      <c r="G17"/>
      <c r="H17"/>
      <c r="I17"/>
    </row>
    <row r="18" spans="3:9" x14ac:dyDescent="0.25">
      <c r="C18"/>
      <c r="D18"/>
      <c r="E18"/>
      <c r="F18"/>
      <c r="G18"/>
      <c r="H18"/>
      <c r="I18"/>
    </row>
    <row r="19" spans="3:9" x14ac:dyDescent="0.25">
      <c r="C19"/>
      <c r="D19"/>
      <c r="E19"/>
      <c r="F19"/>
      <c r="G19"/>
      <c r="H19"/>
      <c r="I19"/>
    </row>
    <row r="20" spans="3:9" x14ac:dyDescent="0.25">
      <c r="C20"/>
      <c r="D20"/>
      <c r="E20"/>
      <c r="F20"/>
      <c r="G20"/>
      <c r="H20"/>
      <c r="I20"/>
    </row>
    <row r="38" spans="2:5" ht="33" x14ac:dyDescent="0.35">
      <c r="B38" s="12" t="s">
        <v>20</v>
      </c>
      <c r="C38" s="12" t="s">
        <v>32</v>
      </c>
      <c r="D38" s="12" t="s">
        <v>42</v>
      </c>
      <c r="E38" s="12" t="s">
        <v>43</v>
      </c>
    </row>
    <row r="39" spans="2:5" ht="30" x14ac:dyDescent="0.3">
      <c r="B39" s="7" t="s">
        <v>47</v>
      </c>
      <c r="C39" s="15">
        <v>1700536.5200000005</v>
      </c>
      <c r="D39" s="15">
        <v>2807390.2859999998</v>
      </c>
      <c r="E39" s="13">
        <v>0.60573569997741328</v>
      </c>
    </row>
    <row r="40" spans="2:5" ht="30" x14ac:dyDescent="0.3">
      <c r="B40" s="7" t="s">
        <v>49</v>
      </c>
      <c r="C40" s="15">
        <v>1682030.5</v>
      </c>
      <c r="D40" s="15">
        <v>2831503.9039999992</v>
      </c>
      <c r="E40" s="13">
        <v>0.59404138472980206</v>
      </c>
    </row>
    <row r="41" spans="2:5" ht="30" x14ac:dyDescent="0.3">
      <c r="B41" s="7" t="s">
        <v>50</v>
      </c>
      <c r="C41" s="15">
        <v>1668183.2399999993</v>
      </c>
      <c r="D41" s="15">
        <v>2812472.6879999996</v>
      </c>
      <c r="E41" s="13">
        <v>0.59313757858614968</v>
      </c>
    </row>
    <row r="42" spans="2:5" ht="30" x14ac:dyDescent="0.3">
      <c r="B42" s="7" t="s">
        <v>51</v>
      </c>
      <c r="C42" s="15">
        <v>1645060.2100000004</v>
      </c>
      <c r="D42" s="15">
        <v>2776647.7120000003</v>
      </c>
      <c r="E42" s="13">
        <v>0.59246270345728336</v>
      </c>
    </row>
    <row r="43" spans="2:5" ht="30" x14ac:dyDescent="0.3">
      <c r="B43" s="7" t="s">
        <v>48</v>
      </c>
      <c r="C43" s="15">
        <v>1617705.96</v>
      </c>
      <c r="D43" s="15">
        <v>2735305.4679999999</v>
      </c>
      <c r="E43" s="13">
        <v>0.591416929087205</v>
      </c>
    </row>
  </sheetData>
  <pageMargins left="0.7" right="0.7" top="0.75" bottom="0.75" header="0.3" footer="0.3"/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55D71-087A-E944-AED7-75CDFD76F385}">
  <sheetPr>
    <tabColor theme="9"/>
  </sheetPr>
  <dimension ref="A3:C20"/>
  <sheetViews>
    <sheetView showGridLines="0" workbookViewId="0">
      <selection activeCell="C9" sqref="C9"/>
    </sheetView>
  </sheetViews>
  <sheetFormatPr baseColWidth="10" defaultRowHeight="16" x14ac:dyDescent="0.2"/>
  <cols>
    <col min="1" max="1" width="13" bestFit="1" customWidth="1"/>
    <col min="2" max="2" width="10" bestFit="1" customWidth="1"/>
    <col min="3" max="3" width="14.1640625" bestFit="1" customWidth="1"/>
  </cols>
  <sheetData>
    <row r="3" spans="1:3" x14ac:dyDescent="0.2">
      <c r="A3" s="2" t="s">
        <v>3</v>
      </c>
      <c r="B3" s="2" t="s">
        <v>28</v>
      </c>
      <c r="C3" t="s">
        <v>29</v>
      </c>
    </row>
    <row r="4" spans="1:3" x14ac:dyDescent="0.2">
      <c r="A4">
        <v>2019</v>
      </c>
      <c r="B4">
        <v>1</v>
      </c>
      <c r="C4" s="4">
        <v>871381.47999999986</v>
      </c>
    </row>
    <row r="5" spans="1:3" x14ac:dyDescent="0.2">
      <c r="B5">
        <v>2</v>
      </c>
      <c r="C5" s="4">
        <v>865125.59</v>
      </c>
    </row>
    <row r="6" spans="1:3" x14ac:dyDescent="0.2">
      <c r="B6">
        <v>3</v>
      </c>
      <c r="C6" s="4">
        <v>837760.99000000022</v>
      </c>
    </row>
    <row r="7" spans="1:3" x14ac:dyDescent="0.2">
      <c r="B7">
        <v>4</v>
      </c>
      <c r="C7" s="4">
        <v>788528.15999999992</v>
      </c>
    </row>
    <row r="8" spans="1:3" x14ac:dyDescent="0.2">
      <c r="A8">
        <v>2020</v>
      </c>
      <c r="B8">
        <v>1</v>
      </c>
      <c r="C8" s="4">
        <v>854466.6599999998</v>
      </c>
    </row>
    <row r="9" spans="1:3" x14ac:dyDescent="0.2">
      <c r="B9">
        <v>2</v>
      </c>
      <c r="C9" s="4">
        <v>886703.10000000009</v>
      </c>
    </row>
    <row r="10" spans="1:3" x14ac:dyDescent="0.2">
      <c r="B10">
        <v>3</v>
      </c>
      <c r="C10" s="4">
        <v>756909.19999999984</v>
      </c>
    </row>
    <row r="11" spans="1:3" x14ac:dyDescent="0.2">
      <c r="B11">
        <v>4</v>
      </c>
      <c r="C11" s="4">
        <v>811922.12</v>
      </c>
    </row>
    <row r="12" spans="1:3" x14ac:dyDescent="0.2">
      <c r="A12">
        <v>2021</v>
      </c>
      <c r="B12">
        <v>1</v>
      </c>
      <c r="C12" s="4">
        <v>858539.3899999999</v>
      </c>
    </row>
    <row r="13" spans="1:3" x14ac:dyDescent="0.2">
      <c r="B13">
        <v>2</v>
      </c>
      <c r="C13" s="4">
        <v>802459.9800000001</v>
      </c>
    </row>
    <row r="14" spans="1:3" x14ac:dyDescent="0.2">
      <c r="B14">
        <v>3</v>
      </c>
      <c r="C14" s="4">
        <v>815569.17</v>
      </c>
    </row>
    <row r="15" spans="1:3" x14ac:dyDescent="0.2">
      <c r="B15">
        <v>4</v>
      </c>
      <c r="C15" s="4">
        <v>868632.39</v>
      </c>
    </row>
    <row r="16" spans="1:3" x14ac:dyDescent="0.2">
      <c r="A16">
        <v>2022</v>
      </c>
      <c r="B16">
        <v>1</v>
      </c>
      <c r="C16" s="4">
        <v>958439.05199999991</v>
      </c>
    </row>
    <row r="17" spans="1:3" x14ac:dyDescent="0.2">
      <c r="B17">
        <v>2</v>
      </c>
      <c r="C17" s="4">
        <v>974826.32400000002</v>
      </c>
    </row>
    <row r="18" spans="1:3" x14ac:dyDescent="0.2">
      <c r="B18">
        <v>3</v>
      </c>
      <c r="C18" s="4">
        <v>1041385.3920000001</v>
      </c>
    </row>
    <row r="19" spans="1:3" x14ac:dyDescent="0.2">
      <c r="B19">
        <v>4</v>
      </c>
      <c r="C19" s="4">
        <v>970671.06</v>
      </c>
    </row>
    <row r="20" spans="1:3" x14ac:dyDescent="0.2">
      <c r="A20" t="s">
        <v>6</v>
      </c>
      <c r="C20" s="4">
        <v>13963320.058000004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ACD45-1BF3-2A48-9354-9C4E3D13B2EE}">
  <sheetPr>
    <tabColor theme="9"/>
  </sheetPr>
  <dimension ref="A3:B9"/>
  <sheetViews>
    <sheetView showGridLines="0" workbookViewId="0">
      <selection activeCell="P6" sqref="P6"/>
    </sheetView>
  </sheetViews>
  <sheetFormatPr baseColWidth="10" defaultRowHeight="16" x14ac:dyDescent="0.2"/>
  <cols>
    <col min="1" max="1" width="9.5" bestFit="1" customWidth="1"/>
    <col min="2" max="2" width="12.1640625" bestFit="1" customWidth="1"/>
  </cols>
  <sheetData>
    <row r="3" spans="1:2" x14ac:dyDescent="0.2">
      <c r="A3" s="2" t="s">
        <v>44</v>
      </c>
    </row>
    <row r="4" spans="1:2" x14ac:dyDescent="0.2">
      <c r="A4" s="3" t="s">
        <v>45</v>
      </c>
      <c r="B4">
        <v>2214189.9956</v>
      </c>
    </row>
    <row r="5" spans="1:2" x14ac:dyDescent="0.2">
      <c r="A5" s="3" t="s">
        <v>46</v>
      </c>
      <c r="B5">
        <v>2818059.9943999993</v>
      </c>
    </row>
    <row r="8" spans="1:2" x14ac:dyDescent="0.2">
      <c r="A8">
        <f>B4/($B$4+$B$5)</f>
        <v>0.44000000000000006</v>
      </c>
      <c r="B8">
        <f>B5/($B$4+$B$5)</f>
        <v>0.55999999999999994</v>
      </c>
    </row>
    <row r="9" spans="1:2" x14ac:dyDescent="0.2">
      <c r="A9" s="5" t="str">
        <f>"Marketing: 
$" &amp; TEXT(B4/1000000,"0.0") &amp; "M (" &amp; TEXT(A8,"0%") &amp; ")"</f>
        <v>Marketing: 
$2.2M (44%)</v>
      </c>
      <c r="B9" s="5" t="str">
        <f>"Sales: 
$" &amp; TEXT(B5/1000000,"0.0") &amp; "M (" &amp; TEXT(B8,"0%") &amp; ")"</f>
        <v>Sales: 
$2.8M (56%)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FBEBC-6CF7-7C4D-A463-20DF96A3945C}">
  <sheetPr>
    <tabColor theme="9"/>
  </sheetPr>
  <dimension ref="A3:C52"/>
  <sheetViews>
    <sheetView showGridLines="0" workbookViewId="0">
      <selection activeCell="M4" sqref="M4"/>
    </sheetView>
  </sheetViews>
  <sheetFormatPr baseColWidth="10" defaultRowHeight="16" x14ac:dyDescent="0.2"/>
  <cols>
    <col min="1" max="1" width="14" bestFit="1" customWidth="1"/>
    <col min="2" max="2" width="15.5" bestFit="1" customWidth="1"/>
    <col min="3" max="3" width="11.83203125" bestFit="1" customWidth="1"/>
  </cols>
  <sheetData>
    <row r="3" spans="1:3" x14ac:dyDescent="0.2">
      <c r="A3" s="2" t="s">
        <v>40</v>
      </c>
      <c r="B3" s="2" t="s">
        <v>41</v>
      </c>
      <c r="C3" t="s">
        <v>7</v>
      </c>
    </row>
    <row r="4" spans="1:3" x14ac:dyDescent="0.2">
      <c r="A4" t="s">
        <v>36</v>
      </c>
      <c r="B4" t="s">
        <v>8</v>
      </c>
      <c r="C4" s="4">
        <v>180640.58</v>
      </c>
    </row>
    <row r="5" spans="1:3" x14ac:dyDescent="0.2">
      <c r="B5" t="s">
        <v>9</v>
      </c>
      <c r="C5" s="4">
        <v>183672.74</v>
      </c>
    </row>
    <row r="6" spans="1:3" x14ac:dyDescent="0.2">
      <c r="B6" t="s">
        <v>10</v>
      </c>
      <c r="C6" s="4">
        <v>187511.07</v>
      </c>
    </row>
    <row r="7" spans="1:3" x14ac:dyDescent="0.2">
      <c r="B7" t="s">
        <v>11</v>
      </c>
      <c r="C7" s="4">
        <v>179264.03</v>
      </c>
    </row>
    <row r="8" spans="1:3" x14ac:dyDescent="0.2">
      <c r="B8" t="s">
        <v>4</v>
      </c>
      <c r="C8" s="4">
        <v>176710.80999999997</v>
      </c>
    </row>
    <row r="9" spans="1:3" x14ac:dyDescent="0.2">
      <c r="B9" t="s">
        <v>12</v>
      </c>
      <c r="C9" s="4">
        <v>181959.65000000002</v>
      </c>
    </row>
    <row r="10" spans="1:3" x14ac:dyDescent="0.2">
      <c r="B10" t="s">
        <v>13</v>
      </c>
      <c r="C10" s="4">
        <v>165628.78</v>
      </c>
    </row>
    <row r="11" spans="1:3" x14ac:dyDescent="0.2">
      <c r="B11" t="s">
        <v>14</v>
      </c>
      <c r="C11" s="4">
        <v>168665.43</v>
      </c>
    </row>
    <row r="12" spans="1:3" x14ac:dyDescent="0.2">
      <c r="B12" t="s">
        <v>15</v>
      </c>
      <c r="C12" s="4">
        <v>186624.99</v>
      </c>
    </row>
    <row r="13" spans="1:3" x14ac:dyDescent="0.2">
      <c r="B13" t="s">
        <v>16</v>
      </c>
      <c r="C13" s="4">
        <v>165409.22</v>
      </c>
    </row>
    <row r="14" spans="1:3" x14ac:dyDescent="0.2">
      <c r="B14" t="s">
        <v>17</v>
      </c>
      <c r="C14" s="4">
        <v>161457.44</v>
      </c>
    </row>
    <row r="15" spans="1:3" x14ac:dyDescent="0.2">
      <c r="B15" t="s">
        <v>18</v>
      </c>
      <c r="C15" s="4">
        <v>163439.62</v>
      </c>
    </row>
    <row r="16" spans="1:3" x14ac:dyDescent="0.2">
      <c r="A16" t="s">
        <v>37</v>
      </c>
      <c r="B16" t="s">
        <v>8</v>
      </c>
      <c r="C16" s="4">
        <v>170817.94</v>
      </c>
    </row>
    <row r="17" spans="1:3" x14ac:dyDescent="0.2">
      <c r="B17" t="s">
        <v>9</v>
      </c>
      <c r="C17" s="4">
        <v>157102.17000000001</v>
      </c>
    </row>
    <row r="18" spans="1:3" x14ac:dyDescent="0.2">
      <c r="B18" t="s">
        <v>10</v>
      </c>
      <c r="C18" s="4">
        <v>213386.66</v>
      </c>
    </row>
    <row r="19" spans="1:3" x14ac:dyDescent="0.2">
      <c r="B19" t="s">
        <v>11</v>
      </c>
      <c r="C19" s="4">
        <v>180460.3</v>
      </c>
    </row>
    <row r="20" spans="1:3" x14ac:dyDescent="0.2">
      <c r="B20" t="s">
        <v>4</v>
      </c>
      <c r="C20" s="4">
        <v>179991.29</v>
      </c>
    </row>
    <row r="21" spans="1:3" x14ac:dyDescent="0.2">
      <c r="B21" t="s">
        <v>12</v>
      </c>
      <c r="C21" s="4">
        <v>190899.81</v>
      </c>
    </row>
    <row r="22" spans="1:3" x14ac:dyDescent="0.2">
      <c r="B22" t="s">
        <v>13</v>
      </c>
      <c r="C22" s="4">
        <v>169053.22</v>
      </c>
    </row>
    <row r="23" spans="1:3" x14ac:dyDescent="0.2">
      <c r="B23" t="s">
        <v>14</v>
      </c>
      <c r="C23" s="4">
        <v>141399.71</v>
      </c>
    </row>
    <row r="24" spans="1:3" x14ac:dyDescent="0.2">
      <c r="B24" t="s">
        <v>15</v>
      </c>
      <c r="C24" s="4">
        <v>160192.69</v>
      </c>
    </row>
    <row r="25" spans="1:3" x14ac:dyDescent="0.2">
      <c r="B25" t="s">
        <v>16</v>
      </c>
      <c r="C25" s="4">
        <v>165338.54</v>
      </c>
    </row>
    <row r="26" spans="1:3" x14ac:dyDescent="0.2">
      <c r="B26" t="s">
        <v>17</v>
      </c>
      <c r="C26" s="4">
        <v>171378.55</v>
      </c>
    </row>
    <row r="27" spans="1:3" x14ac:dyDescent="0.2">
      <c r="B27" t="s">
        <v>18</v>
      </c>
      <c r="C27" s="4">
        <v>168135.54</v>
      </c>
    </row>
    <row r="28" spans="1:3" x14ac:dyDescent="0.2">
      <c r="A28" t="s">
        <v>38</v>
      </c>
      <c r="B28" t="s">
        <v>8</v>
      </c>
      <c r="C28" s="4">
        <v>183949.35</v>
      </c>
    </row>
    <row r="29" spans="1:3" x14ac:dyDescent="0.2">
      <c r="B29" t="s">
        <v>9</v>
      </c>
      <c r="C29" s="4">
        <v>172878.91</v>
      </c>
    </row>
    <row r="30" spans="1:3" x14ac:dyDescent="0.2">
      <c r="B30" t="s">
        <v>10</v>
      </c>
      <c r="C30" s="4">
        <v>177010.92</v>
      </c>
    </row>
    <row r="31" spans="1:3" x14ac:dyDescent="0.2">
      <c r="B31" t="s">
        <v>11</v>
      </c>
      <c r="C31" s="4">
        <v>174288.83</v>
      </c>
    </row>
    <row r="32" spans="1:3" x14ac:dyDescent="0.2">
      <c r="B32" t="s">
        <v>4</v>
      </c>
      <c r="C32" s="4">
        <v>168367.78</v>
      </c>
    </row>
    <row r="33" spans="1:3" x14ac:dyDescent="0.2">
      <c r="B33" t="s">
        <v>12</v>
      </c>
      <c r="C33" s="4">
        <v>156312.48000000001</v>
      </c>
    </row>
    <row r="34" spans="1:3" x14ac:dyDescent="0.2">
      <c r="B34" t="s">
        <v>13</v>
      </c>
      <c r="C34" s="4">
        <v>162136.07</v>
      </c>
    </row>
    <row r="35" spans="1:3" x14ac:dyDescent="0.2">
      <c r="B35" t="s">
        <v>14</v>
      </c>
      <c r="C35" s="4">
        <v>168736.6</v>
      </c>
    </row>
    <row r="36" spans="1:3" x14ac:dyDescent="0.2">
      <c r="B36" t="s">
        <v>15</v>
      </c>
      <c r="C36" s="4">
        <v>176247.69</v>
      </c>
    </row>
    <row r="37" spans="1:3" x14ac:dyDescent="0.2">
      <c r="B37" t="s">
        <v>16</v>
      </c>
      <c r="C37" s="4">
        <v>168851.38</v>
      </c>
    </row>
    <row r="38" spans="1:3" x14ac:dyDescent="0.2">
      <c r="B38" t="s">
        <v>17</v>
      </c>
      <c r="C38" s="4">
        <v>194709.34</v>
      </c>
    </row>
    <row r="39" spans="1:3" x14ac:dyDescent="0.2">
      <c r="B39" t="s">
        <v>18</v>
      </c>
      <c r="C39" s="4">
        <v>176554.3</v>
      </c>
    </row>
    <row r="40" spans="1:3" x14ac:dyDescent="0.2">
      <c r="A40" t="s">
        <v>39</v>
      </c>
      <c r="B40" t="s">
        <v>8</v>
      </c>
      <c r="C40" s="4">
        <v>165091.63999999998</v>
      </c>
    </row>
    <row r="41" spans="1:3" x14ac:dyDescent="0.2">
      <c r="B41" t="s">
        <v>9</v>
      </c>
      <c r="C41" s="4">
        <v>164273.16999999998</v>
      </c>
    </row>
    <row r="42" spans="1:3" x14ac:dyDescent="0.2">
      <c r="B42" t="s">
        <v>10</v>
      </c>
      <c r="C42" s="4">
        <v>167265.79999999999</v>
      </c>
    </row>
    <row r="43" spans="1:3" x14ac:dyDescent="0.2">
      <c r="B43" t="s">
        <v>11</v>
      </c>
      <c r="C43" s="4">
        <v>179530.68999999997</v>
      </c>
    </row>
    <row r="44" spans="1:3" x14ac:dyDescent="0.2">
      <c r="B44" t="s">
        <v>4</v>
      </c>
      <c r="C44" s="4">
        <v>170326.72</v>
      </c>
    </row>
    <row r="45" spans="1:3" x14ac:dyDescent="0.2">
      <c r="B45" t="s">
        <v>12</v>
      </c>
      <c r="C45" s="4">
        <v>155264.54</v>
      </c>
    </row>
    <row r="46" spans="1:3" x14ac:dyDescent="0.2">
      <c r="B46" t="s">
        <v>13</v>
      </c>
      <c r="C46" s="4">
        <v>179821.82</v>
      </c>
    </row>
    <row r="47" spans="1:3" x14ac:dyDescent="0.2">
      <c r="B47" t="s">
        <v>14</v>
      </c>
      <c r="C47" s="4">
        <v>189937.23</v>
      </c>
    </row>
    <row r="48" spans="1:3" x14ac:dyDescent="0.2">
      <c r="B48" t="s">
        <v>15</v>
      </c>
      <c r="C48" s="4">
        <v>169851.56</v>
      </c>
    </row>
    <row r="49" spans="1:3" x14ac:dyDescent="0.2">
      <c r="B49" t="s">
        <v>16</v>
      </c>
      <c r="C49" s="4">
        <v>172639.75</v>
      </c>
    </row>
    <row r="50" spans="1:3" x14ac:dyDescent="0.2">
      <c r="B50" t="s">
        <v>17</v>
      </c>
      <c r="C50" s="4">
        <v>162272.88</v>
      </c>
    </row>
    <row r="51" spans="1:3" x14ac:dyDescent="0.2">
      <c r="B51" t="s">
        <v>18</v>
      </c>
      <c r="C51" s="4">
        <v>188056.19999999998</v>
      </c>
    </row>
    <row r="52" spans="1:3" x14ac:dyDescent="0.2">
      <c r="A52" t="s">
        <v>6</v>
      </c>
      <c r="C52" s="4">
        <v>8313516.4300000006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k C A A B Q S w M E F A A A C A g A 2 U C d W n I 6 W 4 G m A A A A 9 w A A A B I A A A B D b 2 5 m a W c v U G F j a 2 F n Z S 5 4 b W y F j 8 0 K g k A c x O 9 B 7 y B 7 d z 8 s E O T v e u i a E E j R d d E l l 3 Q 3 3 L X 1 3 T r 0 S L 1 C S l n d O s 7 M D 2 b m c b t D N r R N c J W d V U a n i G G K A u u E r k R j t E y R N i j j y w X s R H k W J x m M t L b J Y K s U 1 c 5 d E k K 8 9 9 i v s O l O J K K U k W O + L c p a t g J 9 Y P U f D p W e a k u J O B x e a 3 i E 2 Z p i F s e Y A p l N y J X + A t E 4 e E p / T N j 0 j e s 7 y a U O 9 w W Q W Q J 5 f + B P U E s D B B Q A A A g I A N l A n V o o i k e 4 D g A A A B E A A A A T A A A A R m 9 y b X V s Y X M v U 2 V j d G l v b j E u b S t O T S 7 J z M 9 T C I b Q h t Y A U E s D B B Q A A A g I A N l A n V p T c j g s m w A A A O E A A A A T A A A A W 0 N v b n R l b n R f V H l w Z X N d L n h t b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B A h Q D F A A A C A g A 2 U C d W n I 6 W 4 G m A A A A 9 w A A A B I A A A A A A A A A A A A A A K S B A A A A A E N v b m Z p Z y 9 Q Y W N r Y W d l L n h t b F B L A Q I U A x Q A A A g I A N l A n V o o i k e 4 D g A A A B E A A A A T A A A A A A A A A A A A A A C k g d Y A A A B G b 3 J t d W x h c y 9 T Z W N 0 a W 9 u M S 5 t U E s B A h Q D F A A A C A g A 2 U C d W l N y O C y b A A A A 4 Q A A A B M A A A A A A A A A A A A A A K S B F Q E A A F t D b 2 5 0 Z W 5 0 X 1 R 5 c G V z X S 5 4 b W x Q S w U G A A A A A A M A A w D C A A A A 4 Q E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g E A A A A A A A D Y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x F b n R y e S B U e X B l P S J J c 1 R 5 c G V E Z X R l Y 3 R p b 2 5 F b m F i b G V k I i B W Y W x 1 Z T 0 i c 1 R y d W U i I C 8 + P C 9 T d G F i b G V F b n R y a W V z P j w v S X R l b T 4 8 L 0 l 0 Z W 1 z P j w v T G 9 j Y W x Q Y W N r Y W d l T W V 0 Y W R h d G F G a W x l P h Y A A A B Q S w U G A A A A A A A A A A A A A A A A A A A A A A A A Z A A A A J g E 6 + Q l K 6 q y X e X n v K 6 M z e X E 9 x 9 7 0 E i Y d a + f C w m E l s K 0 5 J p 2 U E d j J 6 m x A o 9 8 M F Y L Q A T 5 q q y n a T W G n 9 c H f R b g 6 z / u M B Y 1 A R F 3 U E W D E h C 1 k 0 m o / k Z w z n 6 M Q u A l U f x m d 4 W D d w F d D 9 U = < / D a t a M a s h u p > 
</file>

<file path=customXml/itemProps1.xml><?xml version="1.0" encoding="utf-8"?>
<ds:datastoreItem xmlns:ds="http://schemas.openxmlformats.org/officeDocument/2006/customXml" ds:itemID="{53BF9E8C-4641-1B42-B45C-F88238E6AA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excercises→</vt:lpstr>
      <vt:lpstr>ex_dasboard</vt:lpstr>
      <vt:lpstr>raw_data→</vt:lpstr>
      <vt:lpstr>sales_data</vt:lpstr>
      <vt:lpstr>answer→</vt:lpstr>
      <vt:lpstr>dashboard </vt:lpstr>
      <vt:lpstr>revenue_trend</vt:lpstr>
      <vt:lpstr>cost_break_down</vt:lpstr>
      <vt:lpstr>profit_by_year_month</vt:lpstr>
      <vt:lpstr>sales_by_source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Nguyen Ha</dc:creator>
  <cp:keywords/>
  <dc:description/>
  <cp:lastModifiedBy>Nguyen Ha</cp:lastModifiedBy>
  <dcterms:created xsi:type="dcterms:W3CDTF">2025-03-28T22:11:41Z</dcterms:created>
  <dcterms:modified xsi:type="dcterms:W3CDTF">2025-04-29T11:39:53Z</dcterms:modified>
  <cp:category/>
</cp:coreProperties>
</file>