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11" i="3"/>
  <c r="E9" i="3"/>
  <c r="D10" i="3"/>
  <c r="D11" i="3"/>
  <c r="D9" i="3"/>
  <c r="C10" i="3"/>
  <c r="C11" i="3"/>
  <c r="C9" i="3"/>
  <c r="B9" i="3"/>
  <c r="B10" i="3"/>
  <c r="B11" i="3"/>
  <c r="B2" i="3"/>
  <c r="F3" i="3"/>
  <c r="F4" i="3"/>
  <c r="F5" i="3"/>
  <c r="F2" i="3"/>
  <c r="C2" i="3"/>
  <c r="D2" i="3"/>
  <c r="E3" i="3"/>
  <c r="E4" i="3"/>
  <c r="E5" i="3"/>
  <c r="E2" i="3"/>
  <c r="D3" i="3"/>
  <c r="D4" i="3"/>
  <c r="D5" i="3"/>
  <c r="C3" i="3"/>
  <c r="C4" i="3"/>
  <c r="C5" i="3"/>
  <c r="B3" i="3"/>
  <c r="B4" i="3"/>
  <c r="B5" i="3"/>
  <c r="G52" i="1"/>
  <c r="G48" i="1"/>
  <c r="G47" i="1"/>
  <c r="H39" i="1"/>
  <c r="G45" i="1"/>
  <c r="G44" i="1"/>
  <c r="G43" i="1"/>
  <c r="G42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<sst xmlns="http://schemas.openxmlformats.org/spreadsheetml/2006/main" count="834" uniqueCount="75">
  <si>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</si>
  <si>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</si>
  <si>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</si>
  <si>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</si>
  <si>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</si>
  <si>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</si>
  <si>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</si>
  <si>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</si>
  <si>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</si>
  <si>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</si>
  <si>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</si>
  <si>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</si>
  <si>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</si>
  <si>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</si>
  <si>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</si>
  <si>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</si>
  <si>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</si>
  <si>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</si>
  <si>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</si>
  <si>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</si>
  <si>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</si>
  <si>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</si>
  <si>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</si>
  <si>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</si>
  <si>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</si>
  <si>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</si>
  <si>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</si>
  <si>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</si>
  <si>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</si>
  <si>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</si>
  <si>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</si>
  <si>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</si>
  <si>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</si>
  <si>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</si>
  <si>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</si>
  <si>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</si>
  <si>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</si>
  <si>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</si>
  <si>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</si>
  <si>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</si>
  <si>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</si>
  <si>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</si>
  <si>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</si>
  <si>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</si>
  <si>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</si>
  <si>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</si>
  <si>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</si>
  <si>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</si>
  <si>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</si>
  <si>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</si>
  <si>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</si>
  <si>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</si>
  <si>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</si>
  <si>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</si>
  <si>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</si>
  <si>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</si>
  <si>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</si>
  <si>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</si>
  <si>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</si>
  <si>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</si>
  <si>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</si>
  <si>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</si>
  <si>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</si>
  <si>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</si>
  <si>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</si>
  <si>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</si>
  <si>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</si>
  <si>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</si>
  <si>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</si>
  <si>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</si>
  <si>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</si>
  <si>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</si>
  <si>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</si>
  <si>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except airplane</t>
  </si>
  <si>
    <t xml:space="preserve"> 2/6/2013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</si>
</sst>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8" fillId="6" borderId="0" xfId="0" applyFont="1" applyFill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34" workbookViewId="0">
      <selection activeCell="F54" sqref="F54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54.28515625" customWidth="1"/>
    <col min="6" max="6" width="25.28515625" customWidth="1"/>
    <col min="7" max="7" width="19.140625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ht="14.45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ht="14.45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ht="14.45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ht="14.45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ht="14.45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ht="14.45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ht="14.45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ht="14.45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ht="14.45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ht="14.45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ht="14.45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ht="14.45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ht="14.45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ht="14.45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ht="14.45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ht="14.45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ht="14.45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ht="14.45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ht="14.45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ht="14.45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ht="14.45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ht="14.45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ht="14.45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ht="14.45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ht="14.45" x14ac:dyDescent="0.3">
      <c r="E27" s="15" t="s">
        <v>71</v>
      </c>
      <c r="H27" t="s">
        <v>72</v>
      </c>
    </row>
    <row r="28" spans="1:8" ht="14.45" x14ac:dyDescent="0.3">
      <c r="F28" s="2"/>
    </row>
    <row r="29" spans="1:8" ht="15.6" x14ac:dyDescent="0.3">
      <c r="E29" s="14" t="s">
        <v>31</v>
      </c>
      <c r="G29" s="22" t="s">
        <v>18</v>
      </c>
      <c r="H29">
        <f>COUNTIF($G$2:$G$25,G29)</f>
        <v>4</v>
      </c>
    </row>
    <row r="30" spans="1:8" ht="15.6" x14ac:dyDescent="0.3">
      <c r="E30" s="14" t="s">
        <v>32</v>
      </c>
      <c r="G30" s="22" t="s">
        <v>17</v>
      </c>
      <c r="H30">
        <f>COUNTIF($D$2:$D$25,G30)</f>
        <v>5</v>
      </c>
    </row>
    <row r="31" spans="1:8" ht="15.6" x14ac:dyDescent="0.3">
      <c r="E31" s="14" t="s">
        <v>33</v>
      </c>
      <c r="G31" s="22" t="s">
        <v>3</v>
      </c>
      <c r="H31">
        <f>COUNTIF($F$2:$F$25,G31)</f>
        <v>8</v>
      </c>
    </row>
    <row r="32" spans="1:8" ht="15.6" x14ac:dyDescent="0.3">
      <c r="E32" s="14" t="s">
        <v>34</v>
      </c>
      <c r="G32" s="22" t="s">
        <v>14</v>
      </c>
      <c r="H32">
        <f>COUNTIF($C$2:$C$25,G32)</f>
        <v>6</v>
      </c>
    </row>
    <row r="33" spans="5:11" ht="15.75" x14ac:dyDescent="0.25">
      <c r="E33" s="14" t="s">
        <v>26</v>
      </c>
      <c r="G33" s="23">
        <v>20</v>
      </c>
      <c r="H33" s="24">
        <f>COUNTIF(E2:$E$25,"&lt;20")</f>
        <v>9</v>
      </c>
    </row>
    <row r="34" spans="5:11" ht="15.6" x14ac:dyDescent="0.3">
      <c r="E34" s="14"/>
    </row>
    <row r="35" spans="5:11" ht="15.6" x14ac:dyDescent="0.3">
      <c r="E35" s="14"/>
      <c r="F35" s="2"/>
    </row>
    <row r="36" spans="5:11" ht="15.6" x14ac:dyDescent="0.3">
      <c r="E36" s="14" t="s">
        <v>23</v>
      </c>
      <c r="G36" s="21" t="s">
        <v>10</v>
      </c>
      <c r="H36">
        <f>SUMIF($D$2:$D$25,G36,$E$2:$E$25)</f>
        <v>105</v>
      </c>
    </row>
    <row r="37" spans="5:11" ht="15.6" x14ac:dyDescent="0.3">
      <c r="E37" s="14" t="s">
        <v>24</v>
      </c>
      <c r="G37" s="21" t="s">
        <v>9</v>
      </c>
      <c r="H37">
        <f>SUMIF($D$2:$D$25,G37,$E$2:$E$25)</f>
        <v>164</v>
      </c>
    </row>
    <row r="38" spans="5:11" ht="15.75" x14ac:dyDescent="0.25">
      <c r="E38" s="14" t="s">
        <v>30</v>
      </c>
      <c r="G38" s="21" t="s">
        <v>2</v>
      </c>
      <c r="H38">
        <f>SUMIF($F$2:$F$25,G38,$E$2:$E$25)</f>
        <v>156</v>
      </c>
    </row>
    <row r="39" spans="5:11" ht="15.75" x14ac:dyDescent="0.25">
      <c r="E39" s="14" t="s">
        <v>40</v>
      </c>
      <c r="G39" s="21" t="s">
        <v>73</v>
      </c>
      <c r="H39">
        <f>SUMIFS($E$2:$E$25,$F$2:$F$25,"&lt;&gt;airplane")</f>
        <v>511</v>
      </c>
    </row>
    <row r="40" spans="5:11" ht="15.75" x14ac:dyDescent="0.25">
      <c r="E40" s="14"/>
    </row>
    <row r="41" spans="5:11" ht="15.75" x14ac:dyDescent="0.25">
      <c r="E41" s="14"/>
      <c r="F41" s="2"/>
    </row>
    <row r="42" spans="5:11" ht="15.75" x14ac:dyDescent="0.25">
      <c r="E42" s="14" t="s">
        <v>35</v>
      </c>
      <c r="G42">
        <f>COUNTIFS($D$2:$D$25,G30,G2:$G$25,G29)</f>
        <v>2</v>
      </c>
    </row>
    <row r="43" spans="5:11" ht="15.75" x14ac:dyDescent="0.25">
      <c r="E43" s="14" t="s">
        <v>36</v>
      </c>
      <c r="G43">
        <f>COUNTIFS($C$2:$C$25,G32,$F$2:$F$25,F22)</f>
        <v>2</v>
      </c>
    </row>
    <row r="44" spans="5:11" ht="15.75" x14ac:dyDescent="0.25">
      <c r="E44" s="14" t="s">
        <v>37</v>
      </c>
      <c r="G44">
        <f>COUNTIFS($G$2:$G$25,G29,$B$2:$B$25,"&gt; 2/3/2013")</f>
        <v>0</v>
      </c>
    </row>
    <row r="45" spans="5:11" ht="15.75" x14ac:dyDescent="0.25">
      <c r="E45" s="14" t="s">
        <v>38</v>
      </c>
      <c r="G45">
        <f>COUNTIFS($B$2:$B$25,"&gt;=  2/3/2013",$B$2:$B$25,""&lt;= 2/6/2013)</f>
        <v>0</v>
      </c>
      <c r="J45" s="18">
        <v>41308</v>
      </c>
      <c r="K45" t="s">
        <v>74</v>
      </c>
    </row>
    <row r="46" spans="5:11" ht="15.75" x14ac:dyDescent="0.25">
      <c r="E46" s="14"/>
      <c r="F46" s="2"/>
    </row>
    <row r="47" spans="5:11" ht="15.75" x14ac:dyDescent="0.25">
      <c r="E47" s="14" t="s">
        <v>27</v>
      </c>
      <c r="G47">
        <f>SUMIFS($E$2:$E$25,$D$2:$D$25,$G$30,$G$2:$G$25,G23)</f>
        <v>25</v>
      </c>
    </row>
    <row r="48" spans="5:11" ht="15.75" x14ac:dyDescent="0.25">
      <c r="E48" s="14" t="s">
        <v>29</v>
      </c>
      <c r="G48">
        <f>SUMIFS($E$2:$E$25,$G$2:$G$25,$G$22,$F$2:$F$25,$F$22)</f>
        <v>75</v>
      </c>
    </row>
    <row r="49" spans="5:7" ht="15.75" x14ac:dyDescent="0.25">
      <c r="E49" s="14" t="s">
        <v>39</v>
      </c>
    </row>
    <row r="50" spans="5:7" ht="15.75" x14ac:dyDescent="0.25">
      <c r="E50" s="14"/>
    </row>
    <row r="51" spans="5:7" ht="15.75" x14ac:dyDescent="0.25">
      <c r="E51" s="14"/>
    </row>
    <row r="52" spans="5:7" ht="15.75" x14ac:dyDescent="0.25">
      <c r="E52" s="14" t="s">
        <v>28</v>
      </c>
      <c r="G52">
        <f>SUMIFS($E$2:$E$25,$G$2:$G$25,$G$23,$G$2:$G$25,$G$21,$G$2:$G$25,$G$20)</f>
        <v>0</v>
      </c>
    </row>
  </sheetData>
  <autoFilter ref="A1:H25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ht="14.45" x14ac:dyDescent="0.3">
      <c r="A2" s="1" t="s">
        <v>45</v>
      </c>
      <c r="B2" s="1">
        <f>COUNTIF($B$16:$B$241,$A2)</f>
        <v>71</v>
      </c>
      <c r="C2" s="1">
        <f>SUMIF($B$16:$B$241,$A2,$E$16:$E$241)</f>
        <v>717</v>
      </c>
      <c r="D2" s="1">
        <f>COUNTIFS($B$16:$B$241,$A2,$D$16:$D$241,D$16)</f>
        <v>42</v>
      </c>
      <c r="E2" s="1">
        <f>COUNTIFS($B$16:$B$241,$A2,$D$16:$D$241,D$17)</f>
        <v>29</v>
      </c>
      <c r="F2" s="1">
        <f>SUMIFS($E$16:$E$241,$B$16:$B$241,$A2,$D$16:$D$241,D$16)</f>
        <v>414</v>
      </c>
    </row>
    <row r="3" spans="1:6" ht="14.45" x14ac:dyDescent="0.3">
      <c r="A3" s="6" t="s">
        <v>43</v>
      </c>
      <c r="B3" s="1">
        <f t="shared" ref="B3:B5" si="0">COUNTIF($B$16:$B$241,$A3)</f>
        <v>46</v>
      </c>
      <c r="C3" s="1">
        <f t="shared" ref="C3:C5" si="1">SUMIF($B$16:$B$241,$A3,$E$16:$E$241)</f>
        <v>1934</v>
      </c>
      <c r="D3" s="1">
        <f t="shared" ref="D3:D5" si="2">COUNTIFS($B$16:$B$241,$A3,$D$16:$D$241,D$16)</f>
        <v>31</v>
      </c>
      <c r="E3" s="1">
        <f t="shared" ref="E3:E5" si="3">COUNTIFS($B$16:$B$241,$A3,$D$16:$D$241,D$17)</f>
        <v>15</v>
      </c>
      <c r="F3" s="1">
        <f t="shared" ref="F3:F5" si="4">SUMIFS($E$16:$E$241,$B$16:$B$241,$A3,$D$16:$D$241,D$16)</f>
        <v>1350</v>
      </c>
    </row>
    <row r="4" spans="1:6" ht="14.45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ht="14.45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ht="14.45" x14ac:dyDescent="0.3">
      <c r="A9" s="6" t="s">
        <v>49</v>
      </c>
      <c r="B9" s="1">
        <f>COUNTIF($C$16:$C$238,$A9)</f>
        <v>25</v>
      </c>
      <c r="C9" s="1">
        <f>SUMIF($C$16:$C$241,$A9,$E$16:$E$241)</f>
        <v>688</v>
      </c>
      <c r="D9" s="1">
        <f>COUNTIFS($C$16:$C$241,$A9,$B$16:$B$241,B$16)</f>
        <v>7</v>
      </c>
      <c r="E9" s="1">
        <f>COUNTIFS($C$16:$C$241,$A9,$B$16:$B$241,B$26)</f>
        <v>1</v>
      </c>
      <c r="F9" s="1"/>
    </row>
    <row r="10" spans="1:6" ht="14.45" x14ac:dyDescent="0.3">
      <c r="A10" s="6" t="s">
        <v>50</v>
      </c>
      <c r="B10" s="1">
        <f t="shared" ref="B10:B11" si="5">COUNTIF($C$16:$C$238,$A10)</f>
        <v>31</v>
      </c>
      <c r="C10" s="1">
        <f t="shared" ref="C10:C11" si="6">SUMIF($C$16:$C$241,$A10,$E$16:$E$241)</f>
        <v>965</v>
      </c>
      <c r="D10" s="1">
        <f t="shared" ref="D10:D11" si="7">COUNTIFS($C$16:$C$241,$A10,$B$16:$B$241,B$16)</f>
        <v>8</v>
      </c>
      <c r="E10" s="1">
        <f t="shared" ref="E10:E11" si="8">COUNTIFS($C$16:$C$241,$A10,$B$16:$B$241,B$26)</f>
        <v>1</v>
      </c>
      <c r="F10" s="1"/>
    </row>
    <row r="11" spans="1:6" ht="14.45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/>
    </row>
    <row r="12" spans="1:6" ht="14.45" x14ac:dyDescent="0.3">
      <c r="B12" s="13"/>
    </row>
    <row r="13" spans="1:6" ht="14.45" x14ac:dyDescent="0.3">
      <c r="B13" s="13"/>
    </row>
    <row r="14" spans="1:6" ht="14.45" x14ac:dyDescent="0.3">
      <c r="A14" s="20" t="s">
        <v>61</v>
      </c>
      <c r="B14" s="20"/>
      <c r="C14" s="20"/>
      <c r="D14" s="20"/>
      <c r="E14" s="20"/>
    </row>
    <row r="15" spans="1:6" ht="14.45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ht="14.45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ht="14.4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ht="14.4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ht="14.4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ht="14.4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ht="14.4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ht="14.4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ht="14.4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ht="14.4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ht="14.4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ht="14.4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ht="14.4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ht="14.4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ht="14.4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ht="14.4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ht="14.4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ht="14.4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ht="14.4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Nithya</cp:lastModifiedBy>
  <dcterms:created xsi:type="dcterms:W3CDTF">2013-06-05T17:23:06Z</dcterms:created>
  <dcterms:modified xsi:type="dcterms:W3CDTF">2024-06-22T22:33:25Z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