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2014 - Översikt" sheetId="1" r:id="rId3"/>
    <sheet state="visible" name="Budget 2014 - Detaljbudget DKM" sheetId="2" r:id="rId4"/>
    <sheet state="visible" name="Projektbudgetar" sheetId="3" r:id="rId5"/>
  </sheets>
  <definedNames/>
  <calcPr/>
</workbook>
</file>

<file path=xl/sharedStrings.xml><?xml version="1.0" encoding="utf-8"?>
<sst xmlns="http://schemas.openxmlformats.org/spreadsheetml/2006/main" count="513" uniqueCount="248">
  <si>
    <t>k</t>
  </si>
  <si>
    <t>Arrangemang</t>
  </si>
  <si>
    <t>Namn</t>
  </si>
  <si>
    <t>Intäker</t>
  </si>
  <si>
    <t>Utgifter</t>
  </si>
  <si>
    <t>Balans</t>
  </si>
  <si>
    <t>Förra året</t>
  </si>
  <si>
    <t>Diff</t>
  </si>
  <si>
    <t>Centralt</t>
  </si>
  <si>
    <t>Allmänt</t>
  </si>
  <si>
    <t>Bankavgifter</t>
  </si>
  <si>
    <t>Sektionsavgift</t>
  </si>
  <si>
    <t>Hyra kortterminal</t>
  </si>
  <si>
    <t>Tillsynsavgifter Myndigheter</t>
  </si>
  <si>
    <t>Inköp Fana</t>
  </si>
  <si>
    <t>Fanborgsavgift</t>
  </si>
  <si>
    <t>Ordenstecken</t>
  </si>
  <si>
    <t>Medaljer</t>
  </si>
  <si>
    <t>Teambuilding D-funk</t>
  </si>
  <si>
    <t>Sektionsmöten</t>
  </si>
  <si>
    <t>Utbildningar</t>
  </si>
  <si>
    <t>Förbandslåda</t>
  </si>
  <si>
    <t>Subsubtotalt</t>
  </si>
  <si>
    <t>LOL</t>
  </si>
  <si>
    <t>Ljud och Ljus</t>
  </si>
  <si>
    <t>LED-ljus</t>
  </si>
  <si>
    <t>Projektor</t>
  </si>
  <si>
    <t>Mobilt ljudsystem</t>
  </si>
  <si>
    <t>Sektionsbil</t>
  </si>
  <si>
    <t>Försäkring och skatt</t>
  </si>
  <si>
    <t>Trängselskatt</t>
  </si>
  <si>
    <t>Parkering</t>
  </si>
  <si>
    <t>Hyrbilar</t>
  </si>
  <si>
    <t>Bilspar</t>
  </si>
  <si>
    <t>Skiftes</t>
  </si>
  <si>
    <t>Biljetter</t>
  </si>
  <si>
    <t>Försäljning Dryck</t>
  </si>
  <si>
    <t>Inköp Dryck</t>
  </si>
  <si>
    <t>Inköp Mat</t>
  </si>
  <si>
    <t>Dekoration</t>
  </si>
  <si>
    <t>Nyårsskiftes</t>
  </si>
  <si>
    <t>Subtotalt</t>
  </si>
  <si>
    <t>Ettans fest</t>
  </si>
  <si>
    <t>Lokalhyra</t>
  </si>
  <si>
    <t>Sångboksgruppen</t>
  </si>
  <si>
    <t>Fika</t>
  </si>
  <si>
    <t>D-Rektoratet</t>
  </si>
  <si>
    <t>Tryckkostnad</t>
  </si>
  <si>
    <t>Kontorsmaterial</t>
  </si>
  <si>
    <t>MUTA</t>
  </si>
  <si>
    <t>Representation</t>
  </si>
  <si>
    <t>Överlämning</t>
  </si>
  <si>
    <t>Styrelsemiddag</t>
  </si>
  <si>
    <t>Dispositionsfond</t>
  </si>
  <si>
    <t>Profilmaterial</t>
  </si>
  <si>
    <t>DEMON</t>
  </si>
  <si>
    <t>Ljudköp</t>
  </si>
  <si>
    <t>Extern hårddisk</t>
  </si>
  <si>
    <t>Inköp JamHub</t>
  </si>
  <si>
    <t>Inköp teknik</t>
  </si>
  <si>
    <t>DESC</t>
  </si>
  <si>
    <t>Webbdomän</t>
  </si>
  <si>
    <t>Starcraft-Konton x4</t>
  </si>
  <si>
    <t>Headset x2</t>
  </si>
  <si>
    <t>Inköp läsk</t>
  </si>
  <si>
    <t>Inköp mackor</t>
  </si>
  <si>
    <t>Priser</t>
  </si>
  <si>
    <t>Märken</t>
  </si>
  <si>
    <t>Teknik</t>
  </si>
  <si>
    <t>Försäljning event+märken</t>
  </si>
  <si>
    <t>Försäljning läsk</t>
  </si>
  <si>
    <t>Försäljning mat</t>
  </si>
  <si>
    <t>DIU</t>
  </si>
  <si>
    <t>Event</t>
  </si>
  <si>
    <t>PR-kostnader</t>
  </si>
  <si>
    <t>DKM</t>
  </si>
  <si>
    <t>Teambuilding</t>
  </si>
  <si>
    <t>Utbildning</t>
  </si>
  <si>
    <t>Milersättning</t>
  </si>
  <si>
    <t>Personalmat/Fika</t>
  </si>
  <si>
    <t>Spons</t>
  </si>
  <si>
    <t>Tryckkostnader</t>
  </si>
  <si>
    <t>Underhåll</t>
  </si>
  <si>
    <t>Profilkläder</t>
  </si>
  <si>
    <t>Kök/barutrustning</t>
  </si>
  <si>
    <t>Tackgåvor</t>
  </si>
  <si>
    <t>Frakter och transporter</t>
  </si>
  <si>
    <t>Verktyg</t>
  </si>
  <si>
    <t>Försäljning dryck</t>
  </si>
  <si>
    <t>Åtgång Dryck</t>
  </si>
  <si>
    <t>Inköp mat</t>
  </si>
  <si>
    <t>Barkit</t>
  </si>
  <si>
    <t>Förbrukningsmaterial</t>
  </si>
  <si>
    <t>Biljetter och bongar</t>
  </si>
  <si>
    <t>Vakter</t>
  </si>
  <si>
    <t>Ljud &amp; Ljus</t>
  </si>
  <si>
    <t>Tillstånd</t>
  </si>
  <si>
    <t>Bensin</t>
  </si>
  <si>
    <t>Djulgran</t>
  </si>
  <si>
    <t>Idrottsnämnden</t>
  </si>
  <si>
    <t>Informationsorganet</t>
  </si>
  <si>
    <t>Crash &amp; Burn</t>
  </si>
  <si>
    <t>Webbkostnader</t>
  </si>
  <si>
    <t>Tag Monkeys</t>
  </si>
  <si>
    <t>Grafisk utveckling</t>
  </si>
  <si>
    <t>Coola grejer till META</t>
  </si>
  <si>
    <t>Workshops</t>
  </si>
  <si>
    <t>Tidningar</t>
  </si>
  <si>
    <t>Redaqtionen</t>
  </si>
  <si>
    <t>Klistermärken</t>
  </si>
  <si>
    <t xml:space="preserve"> </t>
  </si>
  <si>
    <t>Jämlikhetsnämden</t>
  </si>
  <si>
    <t xml:space="preserve">Konglig Östrogennämnden </t>
  </si>
  <si>
    <t>Pulkaåkning</t>
  </si>
  <si>
    <t>Picknick</t>
  </si>
  <si>
    <t>Mat Events</t>
  </si>
  <si>
    <t>Drinkprovning</t>
  </si>
  <si>
    <t>Snacks</t>
  </si>
  <si>
    <t>Inköp dryck</t>
  </si>
  <si>
    <t>Biljett</t>
  </si>
  <si>
    <t>Årlig Gasque</t>
  </si>
  <si>
    <t>Sububtotalt</t>
  </si>
  <si>
    <t>Mottagningen</t>
  </si>
  <si>
    <t>Avgift</t>
  </si>
  <si>
    <t>Bankkostnader</t>
  </si>
  <si>
    <t>Barkitt</t>
  </si>
  <si>
    <t>Biljetter (märken)</t>
  </si>
  <si>
    <t>Biljetter (resor)</t>
  </si>
  <si>
    <t>Byggmaterial</t>
  </si>
  <si>
    <t>Bärbaren</t>
  </si>
  <si>
    <t>Daddebyxor</t>
  </si>
  <si>
    <t>Daddestudier</t>
  </si>
  <si>
    <t>Dadquistillbehör</t>
  </si>
  <si>
    <t>Datorintroduktionsassning</t>
  </si>
  <si>
    <t>Drifvartillbehör</t>
  </si>
  <si>
    <t>Drivmedel</t>
  </si>
  <si>
    <t>Dryck</t>
  </si>
  <si>
    <t>Engångsartiklar</t>
  </si>
  <si>
    <t>Entréprylar</t>
  </si>
  <si>
    <t>Förbrukningsinventarier</t>
  </si>
  <si>
    <t>Hyra inventarier och verktyg</t>
  </si>
  <si>
    <t>Hyra maskiner</t>
  </si>
  <si>
    <t>Hyrbil</t>
  </si>
  <si>
    <t>Kläder</t>
  </si>
  <si>
    <t>Konsultarvoden</t>
  </si>
  <si>
    <t>Kontorsmaterial och porto</t>
  </si>
  <si>
    <t>Kontorsmateriel</t>
  </si>
  <si>
    <t>Live-underhållning</t>
  </si>
  <si>
    <t>Mat</t>
  </si>
  <si>
    <t>Mörkläggningsmaterial</t>
  </si>
  <si>
    <t>Personalvård</t>
  </si>
  <si>
    <t>Rese</t>
  </si>
  <si>
    <t>Resultatsjustering</t>
  </si>
  <si>
    <t>Serveringstillstånd</t>
  </si>
  <si>
    <t>Städavgift</t>
  </si>
  <si>
    <t>Subventionering</t>
  </si>
  <si>
    <t>Symboliska gåvor</t>
  </si>
  <si>
    <t>Teknik och verktyg</t>
  </si>
  <si>
    <t>Titeltelefonersättning</t>
  </si>
  <si>
    <t>Tryck (märke)</t>
  </si>
  <si>
    <t>Trycksaker</t>
  </si>
  <si>
    <t>Väktare</t>
  </si>
  <si>
    <t>Äskade pengar från CSC</t>
  </si>
  <si>
    <t>Övr. resekostnader</t>
  </si>
  <si>
    <t>Övriga kostnader hyrd lokal</t>
  </si>
  <si>
    <t>Övriga personbilskostnader</t>
  </si>
  <si>
    <t>Näringslivsgruppen</t>
  </si>
  <si>
    <t xml:space="preserve">Annonsering </t>
  </si>
  <si>
    <t>Affischer</t>
  </si>
  <si>
    <t>Jobbportalen</t>
  </si>
  <si>
    <t>Lunchföreläsningar</t>
  </si>
  <si>
    <t>Baspaket</t>
  </si>
  <si>
    <t>Matkostnad</t>
  </si>
  <si>
    <t>Företagspub</t>
  </si>
  <si>
    <t>Barbongar</t>
  </si>
  <si>
    <t>D-Dagen</t>
  </si>
  <si>
    <t>Lunchföreläsning</t>
  </si>
  <si>
    <t>Gasquebiljett</t>
  </si>
  <si>
    <t>Kickoff</t>
  </si>
  <si>
    <t>Tackfest, ej alkohol</t>
  </si>
  <si>
    <t>Tryckkostnader (inkl Marknadsföringsmaterial)</t>
  </si>
  <si>
    <t>Mat - dag (personal och företagsrep.)</t>
  </si>
  <si>
    <t>Sittning</t>
  </si>
  <si>
    <t>Hyra - Bord</t>
  </si>
  <si>
    <t>Lunchföreläsning - Mat</t>
  </si>
  <si>
    <t>Lunchföreläsning - Hyra</t>
  </si>
  <si>
    <t>Efterkör</t>
  </si>
  <si>
    <t>Bilkostnader</t>
  </si>
  <si>
    <t>Dekorationer</t>
  </si>
  <si>
    <t>Företagsrabatter</t>
  </si>
  <si>
    <t>Övriga utgifter</t>
  </si>
  <si>
    <t>Prylmånglaren</t>
  </si>
  <si>
    <t>Inköp Overaller</t>
  </si>
  <si>
    <t>Inköp Prylis</t>
  </si>
  <si>
    <t>Försäljning Overaller</t>
  </si>
  <si>
    <t>Försäljning Prylis</t>
  </si>
  <si>
    <t>Qulturnämnden</t>
  </si>
  <si>
    <t>Drift av godisskåp</t>
  </si>
  <si>
    <t>Inköp av qultur</t>
  </si>
  <si>
    <t>Qulturella event</t>
  </si>
  <si>
    <t>Sektionslokalsgruppen</t>
  </si>
  <si>
    <t>Fika (inkl städfika)</t>
  </si>
  <si>
    <t>Hyra läskmaskin</t>
  </si>
  <si>
    <t>Städmaterial</t>
  </si>
  <si>
    <t>Inköp lokal</t>
  </si>
  <si>
    <t>Reperationer</t>
  </si>
  <si>
    <t>Inköp stolar</t>
  </si>
  <si>
    <t>Städfirma</t>
  </si>
  <si>
    <t>META-skylt</t>
  </si>
  <si>
    <t>nØllestädsfest</t>
  </si>
  <si>
    <t>Dryckesförsäljning</t>
  </si>
  <si>
    <t>Åtgång dryck</t>
  </si>
  <si>
    <t>X-scapomiddag</t>
  </si>
  <si>
    <t>Studienämnden</t>
  </si>
  <si>
    <t>Studieluncher</t>
  </si>
  <si>
    <t>Styvf</t>
  </si>
  <si>
    <t>Whiskeyprovning</t>
  </si>
  <si>
    <t>Whiskey</t>
  </si>
  <si>
    <t>Tillbehör</t>
  </si>
  <si>
    <t>Pokerkvällar (2 st)</t>
  </si>
  <si>
    <t>Tilltugg</t>
  </si>
  <si>
    <t>Turneringspriser</t>
  </si>
  <si>
    <t>Isvaksbad</t>
  </si>
  <si>
    <t>Hyra</t>
  </si>
  <si>
    <t>KÖN+STYFV-kväll</t>
  </si>
  <si>
    <t>Hagelskytte</t>
  </si>
  <si>
    <t>Valberedningen</t>
  </si>
  <si>
    <t>Rosor till nyvalda</t>
  </si>
  <si>
    <t>Kandidatutfrågning</t>
  </si>
  <si>
    <t>Totalt</t>
  </si>
  <si>
    <t>Nämnd</t>
  </si>
  <si>
    <t>Onsdagspubar</t>
  </si>
  <si>
    <t>24 onsdagspubar</t>
  </si>
  <si>
    <t>Tentapub VT1</t>
  </si>
  <si>
    <t>Tentapub HT2</t>
  </si>
  <si>
    <t>Plums</t>
  </si>
  <si>
    <t>Förbrukningsmateriel (glas)</t>
  </si>
  <si>
    <t>Valborgspubrunda</t>
  </si>
  <si>
    <t>Reclaim</t>
  </si>
  <si>
    <t>Djulmiddag</t>
  </si>
  <si>
    <t>Mästeristsittningar</t>
  </si>
  <si>
    <t>2 mästeristsittningar</t>
  </si>
  <si>
    <t>Klubbmästarmiddag</t>
  </si>
  <si>
    <t>Cliffmiddag</t>
  </si>
  <si>
    <t>Sommarosqvik</t>
  </si>
  <si>
    <t>Sittningar</t>
  </si>
  <si>
    <t>Adventscaps</t>
  </si>
  <si>
    <t>Inköp barkit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</si>
</sst>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 kr"/>
  </numFmts>
  <fonts count="7">
    <font>
      <sz val="10.0"/>
      <color rgb="FF000000"/>
      <name val="Arial"/>
    </font>
    <font>
      <b/>
      <sz val="10.0"/>
      <color rgb="FF000000"/>
    </font>
    <font>
      <b/>
      <sz val="10.0"/>
    </font>
    <font>
      <sz val="10.0"/>
      <color rgb="FF000000"/>
    </font>
    <font/>
    <font>
      <sz val="14.0"/>
    </font>
    <font>
      <sz val="14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top" wrapText="1"/>
    </xf>
    <xf borderId="0" fillId="2" fontId="1" numFmtId="164" xfId="0" applyAlignment="1" applyFont="1" applyNumberFormat="1">
      <alignment horizontal="center" readingOrder="0" shrinkToFit="0" vertical="top" wrapText="1"/>
    </xf>
    <xf borderId="0" fillId="2" fontId="2" numFmtId="16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wrapText="1"/>
    </xf>
    <xf borderId="0" fillId="0" fontId="3" numFmtId="164" xfId="0" applyAlignment="1" applyFont="1" applyNumberFormat="1">
      <alignment shrinkToFit="0" vertical="top" wrapText="1"/>
    </xf>
    <xf borderId="0" fillId="0" fontId="4" numFmtId="164" xfId="0" applyAlignment="1" applyFont="1" applyNumberFormat="1">
      <alignment readingOrder="0" shrinkToFit="0" wrapText="1"/>
    </xf>
    <xf borderId="0" fillId="0" fontId="4" numFmtId="164" xfId="0" applyAlignment="1" applyFont="1" applyNumberFormat="1">
      <alignment shrinkToFit="0" wrapText="1"/>
    </xf>
    <xf borderId="0" fillId="0" fontId="3" numFmtId="164" xfId="0" applyAlignment="1" applyFont="1" applyNumberForma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top" wrapText="1"/>
    </xf>
    <xf borderId="0" fillId="0" fontId="2" numFmtId="164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vertical="top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vertical="top" wrapText="1"/>
    </xf>
    <xf borderId="0" fillId="0" fontId="4" numFmtId="164" xfId="0" applyAlignment="1" applyFont="1" applyNumberFormat="1">
      <alignment readingOrder="0" shrinkToFit="0" vertical="top" wrapText="1"/>
    </xf>
    <xf borderId="0" fillId="0" fontId="4" numFmtId="164" xfId="0" applyAlignment="1" applyFont="1" applyNumberForma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164" xfId="0" applyAlignment="1" applyFont="1" applyNumberFormat="1">
      <alignment shrinkToFit="0" vertical="top" wrapText="1"/>
    </xf>
    <xf borderId="0" fillId="0" fontId="3" numFmtId="16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vertical="top" wrapText="1"/>
    </xf>
    <xf borderId="0" fillId="0" fontId="5" numFmtId="164" xfId="0" applyAlignment="1" applyFont="1" applyNumberFormat="1">
      <alignment shrinkToFit="0" wrapText="1"/>
    </xf>
    <xf borderId="0" fillId="3" fontId="2" numFmtId="0" xfId="0" applyAlignment="1" applyFill="1" applyFont="1">
      <alignment readingOrder="0" shrinkToFit="0" wrapText="1"/>
    </xf>
    <xf borderId="0" fillId="3" fontId="4" numFmtId="0" xfId="0" applyAlignment="1" applyFont="1">
      <alignment shrinkToFit="0" wrapText="1"/>
    </xf>
    <xf borderId="0" fillId="3" fontId="2" numFmtId="164" xfId="0" applyAlignment="1" applyFont="1" applyNumberFormat="1">
      <alignment shrinkToFit="0" wrapText="1"/>
    </xf>
    <xf borderId="0" fillId="3" fontId="1" numFmtId="164" xfId="0" applyAlignment="1" applyFont="1" applyNumberFormat="1">
      <alignment shrinkToFit="0" vertical="top" wrapText="1"/>
    </xf>
    <xf borderId="0" fillId="3" fontId="4" numFmtId="164" xfId="0" applyAlignment="1" applyFont="1" applyNumberFormat="1">
      <alignment shrinkToFit="0" wrapText="1"/>
    </xf>
    <xf borderId="0" fillId="3" fontId="3" numFmtId="164" xfId="0" applyAlignment="1" applyFont="1" applyNumberFormat="1">
      <alignment shrinkToFit="0" vertical="top" wrapText="1"/>
    </xf>
    <xf borderId="0" fillId="3" fontId="4" numFmtId="0" xfId="0" applyAlignment="1" applyFont="1">
      <alignment readingOrder="0" shrinkToFit="0" wrapText="1"/>
    </xf>
    <xf borderId="0" fillId="3" fontId="4" numFmtId="164" xfId="0" applyAlignment="1" applyFont="1" applyNumberFormat="1">
      <alignment readingOrder="0" shrinkToFit="0" wrapText="1"/>
    </xf>
    <xf borderId="0" fillId="3" fontId="2" numFmtId="0" xfId="0" applyAlignment="1" applyFont="1">
      <alignment shrinkToFit="0" wrapText="1"/>
    </xf>
    <xf borderId="0" fillId="3" fontId="1" numFmtId="0" xfId="0" applyAlignment="1" applyFont="1">
      <alignment readingOrder="0" shrinkToFit="0" vertical="top" wrapText="1"/>
    </xf>
    <xf borderId="0" fillId="3" fontId="5" numFmtId="0" xfId="0" applyAlignment="1" applyFont="1">
      <alignment readingOrder="0" shrinkToFit="0" wrapText="1"/>
    </xf>
    <xf borderId="0" fillId="3" fontId="5" numFmtId="164" xfId="0" applyAlignment="1" applyFont="1" applyNumberFormat="1">
      <alignment shrinkToFit="0" wrapText="1"/>
    </xf>
    <xf borderId="0" fillId="3" fontId="6" numFmtId="164" xfId="0" applyAlignment="1" applyFont="1" applyNumberFormat="1">
      <alignment shrinkToFit="0" vertical="top" wrapText="1"/>
    </xf>
  </cellXfs>
  <cellStyles count="1">
    <cellStyle xfId="0" name="Normal" builtinId="0"/>
  </cellStyles>
  <dxfs count="3">
    <dxf>
      <font>
        <color rgb="FFFF0000"/>
      </font>
      <fill>
        <patternFill patternType="none"/>
      </fill>
      <border/>
    </dxf>
    <dxf>
      <font>
        <color rgb="FFB7B7B7"/>
      </font>
      <fill>
        <patternFill patternType="none"/>
      </fill>
      <border/>
    </dxf>
    <dxf>
      <font>
        <color rgb="FFCC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21.13"/>
    <col customWidth="1" min="2" max="2" width="19.75"/>
    <col customWidth="1" min="3" max="3" width="21.25"/>
    <col customWidth="1" min="4" max="18" width="15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>
      <c r="A2" s="4" t="s">
        <v>8</v>
      </c>
      <c r="B2" s="5" t="s">
        <v>9</v>
      </c>
      <c r="C2" s="4" t="s">
        <v>10</v>
      </c>
      <c r="D2" s="6"/>
      <c r="E2" s="7">
        <v>11700.0</v>
      </c>
      <c r="F2" s="6"/>
      <c r="G2" s="6"/>
      <c r="H2" s="8"/>
    </row>
    <row r="3">
      <c r="C3" s="4" t="s">
        <v>11</v>
      </c>
      <c r="D3" s="7">
        <v>35000.0</v>
      </c>
      <c r="E3" s="6"/>
      <c r="F3" s="6"/>
      <c r="G3" s="6"/>
      <c r="H3" s="8"/>
    </row>
    <row r="4">
      <c r="C4" s="4" t="s">
        <v>12</v>
      </c>
      <c r="D4" s="6"/>
      <c r="E4" s="7">
        <v>12000.0</v>
      </c>
      <c r="F4" s="6"/>
      <c r="G4" s="6"/>
      <c r="H4" s="8"/>
    </row>
    <row r="5">
      <c r="C5" s="4" t="s">
        <v>13</v>
      </c>
      <c r="D5" s="6"/>
      <c r="E5" s="9">
        <v>13000.0</v>
      </c>
      <c r="F5" s="6"/>
      <c r="G5" s="6"/>
      <c r="H5" s="8"/>
    </row>
    <row r="6">
      <c r="C6" s="4" t="s">
        <v>14</v>
      </c>
      <c r="D6" s="6"/>
      <c r="E6" s="7">
        <v>40000.0</v>
      </c>
      <c r="F6" s="6"/>
      <c r="G6" s="6"/>
      <c r="H6" s="8"/>
    </row>
    <row r="7">
      <c r="C7" s="4" t="s">
        <v>15</v>
      </c>
      <c r="D7" s="6"/>
      <c r="E7" s="7">
        <v>3000.0</v>
      </c>
      <c r="F7" s="6"/>
      <c r="G7" s="6"/>
      <c r="H7" s="8"/>
    </row>
    <row r="8">
      <c r="C8" s="4" t="s">
        <v>16</v>
      </c>
      <c r="D8" s="6"/>
      <c r="E8" s="7">
        <v>3000.0</v>
      </c>
      <c r="F8" s="6"/>
      <c r="G8" s="6"/>
      <c r="H8" s="8"/>
    </row>
    <row r="9">
      <c r="C9" s="4" t="s">
        <v>17</v>
      </c>
      <c r="D9" s="6"/>
      <c r="E9" s="7">
        <v>4000.0</v>
      </c>
      <c r="F9" s="6"/>
      <c r="G9" s="6"/>
      <c r="H9" s="8"/>
    </row>
    <row r="10">
      <c r="C10" s="4" t="s">
        <v>18</v>
      </c>
      <c r="D10" s="6"/>
      <c r="E10" s="7">
        <v>15000.0</v>
      </c>
      <c r="F10" s="6"/>
      <c r="G10" s="6"/>
      <c r="H10" s="8"/>
    </row>
    <row r="11">
      <c r="C11" s="4" t="s">
        <v>19</v>
      </c>
      <c r="D11" s="8"/>
      <c r="E11" s="7">
        <v>19000.0</v>
      </c>
      <c r="F11" s="6"/>
      <c r="G11" s="8"/>
      <c r="H11" s="8"/>
    </row>
    <row r="12">
      <c r="C12" s="4" t="s">
        <v>20</v>
      </c>
      <c r="D12" s="8"/>
      <c r="E12" s="7">
        <v>3000.0</v>
      </c>
      <c r="F12" s="6"/>
      <c r="G12" s="8"/>
      <c r="H12" s="8"/>
    </row>
    <row r="13">
      <c r="C13" s="4" t="s">
        <v>21</v>
      </c>
      <c r="D13" s="8"/>
      <c r="E13" s="7">
        <v>2000.0</v>
      </c>
      <c r="F13" s="6"/>
      <c r="G13" s="8"/>
      <c r="H13" s="8"/>
    </row>
    <row r="14">
      <c r="C14" s="10"/>
      <c r="D14" s="8"/>
      <c r="E14" s="8"/>
      <c r="F14" s="6"/>
      <c r="G14" s="8"/>
      <c r="H14" s="8"/>
    </row>
    <row r="15">
      <c r="A15" s="11"/>
      <c r="C15" s="12" t="s">
        <v>22</v>
      </c>
      <c r="D15" s="13">
        <f t="shared" ref="D15:E15" si="1">SUM(D2:D13)</f>
        <v>35000</v>
      </c>
      <c r="E15" s="13">
        <f t="shared" si="1"/>
        <v>125700</v>
      </c>
      <c r="F15" s="14">
        <f>D15-E15</f>
        <v>-90700</v>
      </c>
      <c r="G15" s="7">
        <v>-32500.0</v>
      </c>
      <c r="H15" s="8">
        <f>F15-G15</f>
        <v>-58200</v>
      </c>
    </row>
    <row r="16">
      <c r="D16" s="8"/>
      <c r="E16" s="8"/>
      <c r="F16" s="6"/>
      <c r="G16" s="8"/>
      <c r="H16" s="8"/>
    </row>
    <row r="17">
      <c r="B17" s="5" t="s">
        <v>23</v>
      </c>
      <c r="C17" s="4" t="s">
        <v>24</v>
      </c>
      <c r="D17" s="6"/>
      <c r="E17" s="7">
        <v>10000.0</v>
      </c>
      <c r="F17" s="6"/>
      <c r="G17" s="8"/>
      <c r="H17" s="8"/>
    </row>
    <row r="18">
      <c r="C18" s="5" t="s">
        <v>25</v>
      </c>
      <c r="D18" s="8"/>
      <c r="E18" s="7">
        <v>5000.0</v>
      </c>
      <c r="F18" s="6"/>
      <c r="G18" s="8"/>
      <c r="H18" s="8"/>
    </row>
    <row r="19">
      <c r="C19" s="5" t="s">
        <v>26</v>
      </c>
      <c r="D19" s="8"/>
      <c r="E19" s="7">
        <v>12000.0</v>
      </c>
      <c r="F19" s="6"/>
      <c r="G19" s="8"/>
      <c r="H19" s="8"/>
    </row>
    <row r="20">
      <c r="C20" s="5" t="s">
        <v>27</v>
      </c>
      <c r="D20" s="8"/>
      <c r="E20" s="7">
        <v>15000.0</v>
      </c>
      <c r="F20" s="6"/>
      <c r="G20" s="8"/>
      <c r="H20" s="8"/>
    </row>
    <row r="21">
      <c r="D21" s="8"/>
      <c r="E21" s="8"/>
      <c r="F21" s="6"/>
      <c r="G21" s="8"/>
      <c r="H21" s="8"/>
    </row>
    <row r="22">
      <c r="C22" s="12" t="s">
        <v>22</v>
      </c>
      <c r="D22" s="13">
        <f t="shared" ref="D22:E22" si="2">SUM(D17:D20)</f>
        <v>0</v>
      </c>
      <c r="E22" s="13">
        <f t="shared" si="2"/>
        <v>42000</v>
      </c>
      <c r="F22" s="14">
        <f>D22-E22</f>
        <v>-42000</v>
      </c>
      <c r="G22" s="7">
        <v>-10000.0</v>
      </c>
      <c r="H22" s="8">
        <f>F22-G22</f>
        <v>-32000</v>
      </c>
    </row>
    <row r="23">
      <c r="D23" s="8"/>
      <c r="E23" s="8"/>
      <c r="F23" s="6"/>
      <c r="G23" s="8"/>
      <c r="H23" s="8"/>
    </row>
    <row r="24">
      <c r="B24" s="5" t="s">
        <v>28</v>
      </c>
      <c r="C24" s="5" t="s">
        <v>29</v>
      </c>
      <c r="D24" s="6"/>
      <c r="E24" s="7">
        <v>7500.0</v>
      </c>
      <c r="F24" s="6"/>
      <c r="G24" s="6"/>
      <c r="H24" s="8"/>
    </row>
    <row r="25">
      <c r="C25" s="5" t="s">
        <v>30</v>
      </c>
      <c r="D25" s="8"/>
      <c r="E25" s="7">
        <v>500.0</v>
      </c>
      <c r="F25" s="6"/>
      <c r="G25" s="8"/>
      <c r="H25" s="8"/>
    </row>
    <row r="26">
      <c r="C26" s="5" t="s">
        <v>31</v>
      </c>
      <c r="D26" s="8"/>
      <c r="E26" s="7">
        <v>9600.0</v>
      </c>
      <c r="F26" s="6"/>
      <c r="G26" s="8"/>
      <c r="H26" s="8"/>
    </row>
    <row r="27">
      <c r="C27" s="5" t="s">
        <v>32</v>
      </c>
      <c r="D27" s="8"/>
      <c r="E27" s="7">
        <v>40000.0</v>
      </c>
      <c r="F27" s="6"/>
      <c r="G27" s="8"/>
      <c r="H27" s="8"/>
    </row>
    <row r="28">
      <c r="C28" s="5" t="s">
        <v>33</v>
      </c>
      <c r="D28" s="8"/>
      <c r="E28" s="7">
        <v>40000.0</v>
      </c>
      <c r="F28" s="6"/>
      <c r="G28" s="8"/>
      <c r="H28" s="8"/>
    </row>
    <row r="29">
      <c r="D29" s="8"/>
      <c r="E29" s="8"/>
      <c r="F29" s="6"/>
      <c r="G29" s="8"/>
      <c r="H29" s="8"/>
    </row>
    <row r="30">
      <c r="C30" s="12" t="s">
        <v>22</v>
      </c>
      <c r="D30" s="13">
        <f>SUM(D24:D27)</f>
        <v>0</v>
      </c>
      <c r="E30" s="13">
        <f>SUM(E24:E28)</f>
        <v>97600</v>
      </c>
      <c r="F30" s="14">
        <f>D30-E30</f>
        <v>-97600</v>
      </c>
      <c r="G30" s="7">
        <v>-20000.0</v>
      </c>
      <c r="H30" s="8">
        <f>F30-G30</f>
        <v>-77600</v>
      </c>
    </row>
    <row r="31">
      <c r="D31" s="8"/>
      <c r="E31" s="8"/>
      <c r="F31" s="6"/>
      <c r="G31" s="8"/>
      <c r="H31" s="8"/>
    </row>
    <row r="32">
      <c r="D32" s="8"/>
      <c r="E32" s="8"/>
      <c r="F32" s="8"/>
      <c r="G32" s="8"/>
      <c r="H32" s="8"/>
    </row>
    <row r="33">
      <c r="B33" s="4" t="s">
        <v>34</v>
      </c>
      <c r="C33" s="4" t="s">
        <v>35</v>
      </c>
      <c r="D33" s="9">
        <v>1800.0</v>
      </c>
      <c r="E33" s="6"/>
      <c r="F33" s="6"/>
      <c r="G33" s="8"/>
      <c r="H33" s="8"/>
    </row>
    <row r="34">
      <c r="C34" s="4" t="s">
        <v>36</v>
      </c>
      <c r="D34" s="9">
        <v>4000.0</v>
      </c>
      <c r="E34" s="6"/>
      <c r="F34" s="6"/>
      <c r="G34" s="8"/>
      <c r="H34" s="8"/>
    </row>
    <row r="35">
      <c r="C35" s="4" t="s">
        <v>37</v>
      </c>
      <c r="D35" s="6"/>
      <c r="E35" s="9">
        <v>3000.0</v>
      </c>
      <c r="F35" s="6"/>
      <c r="G35" s="8"/>
      <c r="H35" s="8"/>
    </row>
    <row r="36">
      <c r="C36" s="4" t="s">
        <v>38</v>
      </c>
      <c r="D36" s="6"/>
      <c r="E36" s="9">
        <v>4000.0</v>
      </c>
      <c r="F36" s="6"/>
      <c r="G36" s="8"/>
      <c r="H36" s="8"/>
    </row>
    <row r="37">
      <c r="C37" s="4" t="s">
        <v>39</v>
      </c>
      <c r="D37" s="6"/>
      <c r="E37" s="9">
        <v>1500.0</v>
      </c>
      <c r="F37" s="6"/>
      <c r="G37" s="8"/>
      <c r="H37" s="8"/>
    </row>
    <row r="38">
      <c r="C38" s="10"/>
      <c r="D38" s="8"/>
      <c r="E38" s="8"/>
      <c r="F38" s="6"/>
      <c r="G38" s="8"/>
      <c r="H38" s="8"/>
    </row>
    <row r="39">
      <c r="B39" s="11"/>
      <c r="C39" s="12" t="s">
        <v>22</v>
      </c>
      <c r="D39" s="13">
        <f t="shared" ref="D39:E39" si="3">SUM(D33:D37)</f>
        <v>5800</v>
      </c>
      <c r="E39" s="13">
        <f t="shared" si="3"/>
        <v>8500</v>
      </c>
      <c r="F39" s="14">
        <f>D39-E39</f>
        <v>-2700</v>
      </c>
      <c r="G39" s="7">
        <v>-4200.0</v>
      </c>
      <c r="H39" s="8">
        <f>F39-G39</f>
        <v>1500</v>
      </c>
    </row>
    <row r="40">
      <c r="D40" s="8"/>
      <c r="E40" s="8"/>
      <c r="F40" s="8"/>
      <c r="G40" s="8"/>
      <c r="H40" s="8"/>
    </row>
    <row r="41">
      <c r="B41" s="4" t="s">
        <v>40</v>
      </c>
      <c r="C41" s="4" t="s">
        <v>35</v>
      </c>
      <c r="D41" s="9">
        <v>1800.0</v>
      </c>
      <c r="E41" s="6"/>
      <c r="F41" s="8"/>
      <c r="G41" s="8"/>
      <c r="H41" s="8"/>
    </row>
    <row r="42">
      <c r="C42" s="4" t="s">
        <v>36</v>
      </c>
      <c r="D42" s="9">
        <v>4000.0</v>
      </c>
      <c r="E42" s="6"/>
      <c r="F42" s="8"/>
      <c r="G42" s="8"/>
      <c r="H42" s="8"/>
    </row>
    <row r="43">
      <c r="C43" s="4" t="s">
        <v>37</v>
      </c>
      <c r="D43" s="6"/>
      <c r="E43" s="9">
        <v>3000.0</v>
      </c>
      <c r="F43" s="8"/>
      <c r="G43" s="8"/>
      <c r="H43" s="8"/>
    </row>
    <row r="44">
      <c r="C44" s="4" t="s">
        <v>38</v>
      </c>
      <c r="D44" s="6"/>
      <c r="E44" s="9">
        <v>4000.0</v>
      </c>
      <c r="F44" s="8"/>
      <c r="G44" s="8"/>
      <c r="H44" s="8"/>
    </row>
    <row r="45">
      <c r="C45" s="4" t="s">
        <v>39</v>
      </c>
      <c r="D45" s="6"/>
      <c r="E45" s="9">
        <v>1500.0</v>
      </c>
      <c r="F45" s="8"/>
      <c r="G45" s="8"/>
      <c r="H45" s="8"/>
    </row>
    <row r="46">
      <c r="D46" s="8"/>
      <c r="E46" s="8"/>
      <c r="F46" s="8"/>
      <c r="G46" s="8"/>
      <c r="H46" s="8"/>
    </row>
    <row r="47">
      <c r="C47" s="15" t="s">
        <v>41</v>
      </c>
      <c r="D47" s="8">
        <f t="shared" ref="D47:E47" si="4">SUM(D41:D45)</f>
        <v>5800</v>
      </c>
      <c r="E47" s="8">
        <f t="shared" si="4"/>
        <v>8500</v>
      </c>
      <c r="F47" s="8">
        <f>D47-E47</f>
        <v>-2700</v>
      </c>
      <c r="G47" s="8"/>
      <c r="H47" s="8"/>
    </row>
    <row r="48">
      <c r="D48" s="8"/>
      <c r="E48" s="8"/>
      <c r="F48" s="8"/>
      <c r="G48" s="8"/>
      <c r="H48" s="8"/>
    </row>
    <row r="49">
      <c r="B49" s="5" t="s">
        <v>42</v>
      </c>
      <c r="C49" s="4" t="s">
        <v>35</v>
      </c>
      <c r="D49" s="7">
        <v>30000.0</v>
      </c>
      <c r="E49" s="8"/>
      <c r="F49" s="8"/>
      <c r="G49" s="8"/>
      <c r="H49" s="8"/>
    </row>
    <row r="50">
      <c r="C50" s="4" t="s">
        <v>36</v>
      </c>
      <c r="D50" s="7">
        <v>7000.0</v>
      </c>
      <c r="E50" s="8"/>
      <c r="F50" s="8"/>
      <c r="G50" s="8"/>
      <c r="H50" s="8"/>
    </row>
    <row r="51">
      <c r="C51" s="4" t="s">
        <v>43</v>
      </c>
      <c r="D51" s="8"/>
      <c r="E51" s="7">
        <v>30000.0</v>
      </c>
      <c r="F51" s="8"/>
      <c r="G51" s="8"/>
      <c r="H51" s="8"/>
    </row>
    <row r="52">
      <c r="C52" s="4" t="s">
        <v>37</v>
      </c>
      <c r="D52" s="8"/>
      <c r="E52" s="7">
        <v>5000.0</v>
      </c>
      <c r="F52" s="8"/>
      <c r="G52" s="8"/>
      <c r="H52" s="8"/>
    </row>
    <row r="53">
      <c r="C53" s="4" t="s">
        <v>38</v>
      </c>
      <c r="D53" s="8"/>
      <c r="E53" s="7">
        <v>13000.0</v>
      </c>
      <c r="F53" s="8"/>
      <c r="G53" s="8"/>
      <c r="H53" s="8"/>
    </row>
    <row r="54">
      <c r="C54" s="4" t="s">
        <v>39</v>
      </c>
      <c r="D54" s="8"/>
      <c r="E54" s="7">
        <v>1500.0</v>
      </c>
      <c r="F54" s="8"/>
      <c r="G54" s="8"/>
      <c r="H54" s="8"/>
    </row>
    <row r="55">
      <c r="D55" s="8"/>
      <c r="E55" s="8"/>
      <c r="F55" s="8"/>
      <c r="G55" s="8"/>
      <c r="H55" s="8"/>
    </row>
    <row r="56">
      <c r="C56" s="12" t="s">
        <v>22</v>
      </c>
      <c r="D56" s="13">
        <f t="shared" ref="D56:E56" si="5">SUM(D49:D54)</f>
        <v>37000</v>
      </c>
      <c r="E56" s="13">
        <f t="shared" si="5"/>
        <v>49500</v>
      </c>
      <c r="F56" s="14">
        <f>D56-E56</f>
        <v>-12500</v>
      </c>
      <c r="G56" s="7">
        <v>0.0</v>
      </c>
      <c r="H56" s="8">
        <f>F56-G56</f>
        <v>-12500</v>
      </c>
    </row>
    <row r="57">
      <c r="D57" s="8"/>
      <c r="E57" s="8"/>
      <c r="F57" s="8"/>
      <c r="G57" s="8"/>
      <c r="H57" s="8"/>
    </row>
    <row r="58">
      <c r="B58" s="12" t="s">
        <v>41</v>
      </c>
      <c r="D58" s="13">
        <f t="shared" ref="D58:E58" si="6">D15+D30+D39</f>
        <v>40800</v>
      </c>
      <c r="E58" s="13">
        <f t="shared" si="6"/>
        <v>231800</v>
      </c>
      <c r="F58" s="14">
        <f>D58-E58</f>
        <v>-191000</v>
      </c>
      <c r="G58" s="7">
        <v>-52500.0</v>
      </c>
      <c r="H58" s="8">
        <f>F58-G58</f>
        <v>-138500</v>
      </c>
    </row>
    <row r="59">
      <c r="D59" s="8"/>
      <c r="E59" s="8"/>
      <c r="F59" s="8"/>
      <c r="G59" s="8"/>
      <c r="H59" s="8"/>
    </row>
    <row r="60">
      <c r="A60" s="5" t="s">
        <v>44</v>
      </c>
      <c r="B60" s="5" t="s">
        <v>9</v>
      </c>
      <c r="C60" s="5" t="s">
        <v>45</v>
      </c>
      <c r="D60" s="8"/>
      <c r="E60" s="7">
        <v>1000.0</v>
      </c>
      <c r="F60" s="8"/>
      <c r="G60" s="8"/>
      <c r="H60" s="8"/>
    </row>
    <row r="61">
      <c r="D61" s="8"/>
      <c r="E61" s="8"/>
      <c r="F61" s="8"/>
      <c r="G61" s="8"/>
      <c r="H61" s="8"/>
    </row>
    <row r="62">
      <c r="C62" s="15" t="s">
        <v>41</v>
      </c>
      <c r="D62" s="8">
        <f t="shared" ref="D62:E62" si="7">SUM(D60)</f>
        <v>0</v>
      </c>
      <c r="E62" s="8">
        <f t="shared" si="7"/>
        <v>1000</v>
      </c>
      <c r="F62" s="8">
        <f>SUM(D62- E62)</f>
        <v>-1000</v>
      </c>
      <c r="G62" s="8"/>
      <c r="H62" s="8"/>
    </row>
    <row r="63">
      <c r="D63" s="8"/>
      <c r="E63" s="8"/>
      <c r="F63" s="8"/>
      <c r="G63" s="8"/>
      <c r="H63" s="8"/>
    </row>
    <row r="64">
      <c r="A64" s="4" t="s">
        <v>46</v>
      </c>
      <c r="B64" s="5" t="s">
        <v>9</v>
      </c>
      <c r="C64" s="4" t="s">
        <v>47</v>
      </c>
      <c r="D64" s="8"/>
      <c r="E64" s="7">
        <v>1000.0</v>
      </c>
      <c r="F64" s="8"/>
      <c r="G64" s="8"/>
      <c r="H64" s="8"/>
    </row>
    <row r="65">
      <c r="C65" s="4" t="s">
        <v>48</v>
      </c>
      <c r="D65" s="8"/>
      <c r="E65" s="7">
        <v>1000.0</v>
      </c>
      <c r="F65" s="8"/>
      <c r="G65" s="8"/>
      <c r="H65" s="8"/>
    </row>
    <row r="66">
      <c r="C66" s="5" t="s">
        <v>45</v>
      </c>
      <c r="D66" s="8"/>
      <c r="E66" s="7">
        <v>1000.0</v>
      </c>
      <c r="F66" s="8"/>
      <c r="G66" s="8"/>
      <c r="H66" s="8"/>
    </row>
    <row r="67">
      <c r="A67" s="10"/>
      <c r="C67" s="4" t="s">
        <v>49</v>
      </c>
      <c r="D67" s="8"/>
      <c r="E67" s="7">
        <v>15000.0</v>
      </c>
      <c r="F67" s="6"/>
      <c r="G67" s="6"/>
      <c r="H67" s="8"/>
    </row>
    <row r="68">
      <c r="C68" s="4" t="s">
        <v>50</v>
      </c>
      <c r="D68" s="6"/>
      <c r="E68" s="7">
        <v>10000.0</v>
      </c>
      <c r="F68" s="6"/>
      <c r="G68" s="6"/>
      <c r="H68" s="8"/>
    </row>
    <row r="69">
      <c r="C69" s="4" t="s">
        <v>51</v>
      </c>
      <c r="D69" s="6"/>
      <c r="E69" s="7">
        <v>4500.0</v>
      </c>
      <c r="F69" s="6"/>
      <c r="G69" s="6"/>
      <c r="H69" s="8"/>
    </row>
    <row r="70">
      <c r="C70" s="5" t="s">
        <v>52</v>
      </c>
      <c r="D70" s="6"/>
      <c r="E70" s="7">
        <v>4000.0</v>
      </c>
      <c r="F70" s="6"/>
      <c r="G70" s="6"/>
      <c r="H70" s="8"/>
    </row>
    <row r="71">
      <c r="C71" s="4" t="s">
        <v>53</v>
      </c>
      <c r="D71" s="6"/>
      <c r="E71" s="7">
        <v>35000.0</v>
      </c>
      <c r="F71" s="6"/>
      <c r="G71" s="6"/>
      <c r="H71" s="8"/>
    </row>
    <row r="72">
      <c r="C72" s="4" t="s">
        <v>54</v>
      </c>
      <c r="D72" s="6"/>
      <c r="E72" s="7">
        <v>3500.0</v>
      </c>
      <c r="F72" s="6"/>
      <c r="G72" s="6"/>
      <c r="H72" s="8"/>
    </row>
    <row r="73">
      <c r="C73" s="10"/>
      <c r="D73" s="6"/>
      <c r="E73" s="8"/>
      <c r="F73" s="6"/>
      <c r="G73" s="6"/>
      <c r="H73" s="8"/>
    </row>
    <row r="74">
      <c r="B74" s="11"/>
      <c r="C74" s="12" t="s">
        <v>22</v>
      </c>
      <c r="D74" s="13">
        <f>SUM(D64:D71)</f>
        <v>0</v>
      </c>
      <c r="E74" s="13">
        <f>SUM(E64:E72)</f>
        <v>75000</v>
      </c>
      <c r="F74" s="14">
        <f>D74-E74</f>
        <v>-75000</v>
      </c>
      <c r="G74" s="7">
        <v>-113900.0</v>
      </c>
      <c r="H74" s="8">
        <f>F74-G74</f>
        <v>38900</v>
      </c>
    </row>
    <row r="75">
      <c r="D75" s="8"/>
      <c r="E75" s="8"/>
      <c r="F75" s="8"/>
      <c r="G75" s="8"/>
      <c r="H75" s="8"/>
    </row>
    <row r="76">
      <c r="B76" s="12" t="s">
        <v>41</v>
      </c>
      <c r="D76" s="13">
        <f t="shared" ref="D76:E76" si="8">D74</f>
        <v>0</v>
      </c>
      <c r="E76" s="13">
        <f t="shared" si="8"/>
        <v>75000</v>
      </c>
      <c r="F76" s="14">
        <f>D76-E76</f>
        <v>-75000</v>
      </c>
      <c r="G76" s="7">
        <v>-118100.0</v>
      </c>
      <c r="H76" s="8">
        <f>F76-G76</f>
        <v>43100</v>
      </c>
    </row>
    <row r="77">
      <c r="A77" s="11"/>
      <c r="B77" s="11"/>
      <c r="C77" s="16"/>
      <c r="D77" s="13"/>
      <c r="E77" s="13"/>
      <c r="F77" s="14"/>
      <c r="G77" s="8"/>
      <c r="H77" s="8"/>
    </row>
    <row r="78">
      <c r="A78" s="5" t="s">
        <v>55</v>
      </c>
      <c r="B78" s="5" t="s">
        <v>9</v>
      </c>
      <c r="C78" s="5" t="s">
        <v>45</v>
      </c>
      <c r="D78" s="8"/>
      <c r="E78" s="7">
        <v>1000.0</v>
      </c>
      <c r="F78" s="6"/>
      <c r="G78" s="8"/>
      <c r="H78" s="8"/>
    </row>
    <row r="79">
      <c r="B79" s="10"/>
      <c r="C79" s="4" t="s">
        <v>56</v>
      </c>
      <c r="D79" s="6"/>
      <c r="E79" s="9">
        <v>5000.0</v>
      </c>
      <c r="F79" s="6"/>
      <c r="G79" s="8"/>
      <c r="H79" s="8"/>
    </row>
    <row r="80">
      <c r="C80" s="4" t="s">
        <v>43</v>
      </c>
      <c r="D80" s="6"/>
      <c r="E80" s="9">
        <v>5000.0</v>
      </c>
      <c r="F80" s="6"/>
      <c r="G80" s="8"/>
      <c r="H80" s="8"/>
    </row>
    <row r="81">
      <c r="C81" s="4" t="s">
        <v>57</v>
      </c>
      <c r="D81" s="6"/>
      <c r="E81" s="9">
        <v>1300.0</v>
      </c>
      <c r="F81" s="6"/>
      <c r="G81" s="8"/>
      <c r="H81" s="8"/>
    </row>
    <row r="82">
      <c r="C82" s="4" t="s">
        <v>58</v>
      </c>
      <c r="D82" s="6"/>
      <c r="E82" s="9">
        <v>3000.0</v>
      </c>
      <c r="F82" s="6"/>
      <c r="G82" s="8"/>
      <c r="H82" s="8"/>
    </row>
    <row r="83">
      <c r="C83" s="4" t="s">
        <v>59</v>
      </c>
      <c r="D83" s="6"/>
      <c r="E83" s="9">
        <v>1000.0</v>
      </c>
      <c r="F83" s="6"/>
      <c r="G83" s="8"/>
      <c r="H83" s="8"/>
    </row>
    <row r="84">
      <c r="C84" s="10"/>
      <c r="D84" s="6"/>
      <c r="E84" s="6"/>
      <c r="F84" s="6"/>
      <c r="G84" s="8"/>
      <c r="H84" s="8"/>
    </row>
    <row r="85">
      <c r="B85" s="11"/>
      <c r="C85" s="12" t="s">
        <v>22</v>
      </c>
      <c r="D85" s="13">
        <f>SUM(D73:D79)</f>
        <v>0</v>
      </c>
      <c r="E85" s="13">
        <f>SUM(E78:E83)</f>
        <v>16300</v>
      </c>
      <c r="F85" s="14">
        <f>D85-E85</f>
        <v>-16300</v>
      </c>
      <c r="G85" s="7">
        <v>-6000.0</v>
      </c>
      <c r="H85" s="8">
        <f>F85-G85</f>
        <v>-10300</v>
      </c>
    </row>
    <row r="86">
      <c r="D86" s="8"/>
      <c r="E86" s="8"/>
      <c r="F86" s="8"/>
      <c r="G86" s="8"/>
      <c r="H86" s="8"/>
    </row>
    <row r="87">
      <c r="B87" s="12" t="s">
        <v>41</v>
      </c>
      <c r="D87" s="13">
        <f t="shared" ref="D87:E87" si="9">D85</f>
        <v>0</v>
      </c>
      <c r="E87" s="13">
        <f t="shared" si="9"/>
        <v>16300</v>
      </c>
      <c r="F87" s="14">
        <f>D87-E87</f>
        <v>-16300</v>
      </c>
      <c r="G87" s="7">
        <v>-6000.0</v>
      </c>
      <c r="H87" s="8">
        <f>F87-G87</f>
        <v>-10300</v>
      </c>
    </row>
    <row r="88">
      <c r="B88" s="11"/>
      <c r="D88" s="13"/>
      <c r="E88" s="13"/>
      <c r="F88" s="14"/>
      <c r="G88" s="8"/>
      <c r="H88" s="8"/>
    </row>
    <row r="89">
      <c r="A89" s="5" t="s">
        <v>60</v>
      </c>
      <c r="B89" s="5" t="s">
        <v>9</v>
      </c>
      <c r="C89" s="5" t="s">
        <v>45</v>
      </c>
      <c r="D89" s="13"/>
      <c r="E89" s="7">
        <v>1000.0</v>
      </c>
      <c r="F89" s="14"/>
      <c r="G89" s="8"/>
      <c r="H89" s="8"/>
    </row>
    <row r="90">
      <c r="B90" s="11"/>
      <c r="C90" s="5" t="s">
        <v>61</v>
      </c>
      <c r="D90" s="13"/>
      <c r="E90" s="7">
        <v>50.0</v>
      </c>
      <c r="F90" s="14"/>
      <c r="G90" s="8"/>
      <c r="H90" s="8"/>
    </row>
    <row r="91">
      <c r="B91" s="11"/>
      <c r="C91" s="5" t="s">
        <v>62</v>
      </c>
      <c r="E91" s="5">
        <v>1520.0</v>
      </c>
      <c r="F91" s="14"/>
      <c r="G91" s="8"/>
      <c r="H91" s="8"/>
    </row>
    <row r="92">
      <c r="B92" s="11"/>
      <c r="C92" s="5" t="s">
        <v>63</v>
      </c>
      <c r="E92" s="5">
        <v>800.0</v>
      </c>
      <c r="F92" s="14"/>
      <c r="G92" s="8"/>
      <c r="H92" s="8"/>
    </row>
    <row r="93">
      <c r="B93" s="11"/>
      <c r="C93" s="5" t="s">
        <v>64</v>
      </c>
      <c r="E93" s="5">
        <v>2500.0</v>
      </c>
      <c r="F93" s="14"/>
      <c r="G93" s="8"/>
      <c r="H93" s="8"/>
    </row>
    <row r="94">
      <c r="B94" s="11"/>
      <c r="C94" s="5" t="s">
        <v>65</v>
      </c>
      <c r="E94" s="5">
        <v>3000.0</v>
      </c>
      <c r="F94" s="14"/>
      <c r="G94" s="8"/>
      <c r="H94" s="8"/>
    </row>
    <row r="95">
      <c r="B95" s="11"/>
      <c r="C95" s="5" t="s">
        <v>66</v>
      </c>
      <c r="E95" s="5">
        <v>3000.0</v>
      </c>
      <c r="F95" s="14"/>
      <c r="G95" s="8"/>
      <c r="H95" s="8"/>
    </row>
    <row r="96">
      <c r="B96" s="11"/>
      <c r="C96" s="5" t="s">
        <v>67</v>
      </c>
      <c r="E96" s="5">
        <v>2000.0</v>
      </c>
      <c r="F96" s="14"/>
      <c r="G96" s="8"/>
      <c r="H96" s="8"/>
    </row>
    <row r="97">
      <c r="B97" s="11"/>
      <c r="C97" s="5" t="s">
        <v>68</v>
      </c>
      <c r="E97" s="5">
        <v>2000.0</v>
      </c>
      <c r="F97" s="14"/>
      <c r="G97" s="8"/>
      <c r="H97" s="8"/>
    </row>
    <row r="98">
      <c r="B98" s="11"/>
      <c r="C98" s="5" t="s">
        <v>69</v>
      </c>
      <c r="D98" s="5">
        <v>6800.0</v>
      </c>
      <c r="F98" s="14"/>
      <c r="G98" s="8"/>
      <c r="H98" s="8"/>
    </row>
    <row r="99">
      <c r="B99" s="11"/>
      <c r="C99" s="5" t="s">
        <v>70</v>
      </c>
      <c r="D99" s="5">
        <v>2600.0</v>
      </c>
      <c r="F99" s="14"/>
      <c r="G99" s="8"/>
      <c r="H99" s="8"/>
    </row>
    <row r="100">
      <c r="B100" s="11"/>
      <c r="C100" s="5" t="s">
        <v>71</v>
      </c>
      <c r="D100" s="5">
        <v>3000.0</v>
      </c>
      <c r="F100" s="14"/>
      <c r="G100" s="8"/>
      <c r="H100" s="8"/>
    </row>
    <row r="101">
      <c r="B101" s="11"/>
      <c r="F101" s="14"/>
      <c r="G101" s="8"/>
      <c r="H101" s="8"/>
    </row>
    <row r="102">
      <c r="B102" s="11"/>
      <c r="C102" s="12" t="s">
        <v>22</v>
      </c>
      <c r="D102" s="13">
        <f t="shared" ref="D102:E102" si="10">SUM(D89:D100)</f>
        <v>12400</v>
      </c>
      <c r="E102" s="13">
        <f t="shared" si="10"/>
        <v>15870</v>
      </c>
      <c r="F102" s="14">
        <f>D102-E102</f>
        <v>-3470</v>
      </c>
      <c r="G102" s="7">
        <v>0.0</v>
      </c>
      <c r="H102" s="8">
        <f>F102-G102</f>
        <v>-3470</v>
      </c>
    </row>
    <row r="103">
      <c r="D103" s="8"/>
      <c r="E103" s="8"/>
      <c r="F103" s="8"/>
      <c r="G103" s="8"/>
      <c r="H103" s="8"/>
    </row>
    <row r="104">
      <c r="B104" s="12" t="s">
        <v>41</v>
      </c>
      <c r="D104" s="13">
        <f t="shared" ref="D104:E104" si="11">D102</f>
        <v>12400</v>
      </c>
      <c r="E104" s="13">
        <f t="shared" si="11"/>
        <v>15870</v>
      </c>
      <c r="F104" s="14">
        <f>D104-E104</f>
        <v>-3470</v>
      </c>
      <c r="G104" s="7">
        <v>0.0</v>
      </c>
      <c r="H104" s="8">
        <f>F104-G104</f>
        <v>-3470</v>
      </c>
    </row>
    <row r="105">
      <c r="B105" s="11"/>
      <c r="D105" s="13"/>
      <c r="E105" s="13"/>
      <c r="F105" s="14"/>
      <c r="G105" s="8"/>
      <c r="H105" s="8"/>
    </row>
    <row r="106">
      <c r="A106" s="5" t="s">
        <v>72</v>
      </c>
      <c r="B106" s="5" t="s">
        <v>9</v>
      </c>
      <c r="C106" s="5" t="s">
        <v>45</v>
      </c>
      <c r="D106" s="8"/>
      <c r="E106" s="7">
        <v>1000.0</v>
      </c>
      <c r="F106" s="14"/>
      <c r="G106" s="8"/>
      <c r="H106" s="8"/>
    </row>
    <row r="107">
      <c r="C107" s="5" t="s">
        <v>73</v>
      </c>
      <c r="D107" s="7">
        <v>2000.0</v>
      </c>
      <c r="E107" s="7">
        <v>2000.0</v>
      </c>
      <c r="F107" s="14"/>
      <c r="G107" s="8"/>
      <c r="H107" s="8"/>
    </row>
    <row r="108">
      <c r="C108" s="5" t="s">
        <v>74</v>
      </c>
      <c r="D108" s="8"/>
      <c r="E108" s="7">
        <v>1000.0</v>
      </c>
      <c r="F108" s="14"/>
      <c r="G108" s="8"/>
      <c r="H108" s="8"/>
    </row>
    <row r="109">
      <c r="D109" s="13"/>
      <c r="E109" s="13"/>
      <c r="F109" s="14"/>
      <c r="G109" s="8"/>
      <c r="H109" s="8"/>
    </row>
    <row r="110">
      <c r="B110" s="11"/>
      <c r="C110" s="12" t="s">
        <v>22</v>
      </c>
      <c r="D110" s="13">
        <f>SUM(D106:D107)</f>
        <v>2000</v>
      </c>
      <c r="E110" s="13">
        <f>SUM(E106:E108)</f>
        <v>4000</v>
      </c>
      <c r="F110" s="14">
        <f>D110-E110</f>
        <v>-2000</v>
      </c>
      <c r="G110" s="7">
        <v>0.0</v>
      </c>
      <c r="H110" s="8">
        <f>F110-G110</f>
        <v>-2000</v>
      </c>
    </row>
    <row r="111">
      <c r="D111" s="8"/>
      <c r="E111" s="8"/>
      <c r="F111" s="8"/>
      <c r="G111" s="8"/>
      <c r="H111" s="8"/>
    </row>
    <row r="112">
      <c r="A112" s="11"/>
      <c r="B112" s="12" t="s">
        <v>41</v>
      </c>
      <c r="D112" s="13">
        <f t="shared" ref="D112:E112" si="12">D110</f>
        <v>2000</v>
      </c>
      <c r="E112" s="13">
        <f t="shared" si="12"/>
        <v>4000</v>
      </c>
      <c r="F112" s="14">
        <f>D112-E112</f>
        <v>-2000</v>
      </c>
      <c r="G112" s="7">
        <v>0.0</v>
      </c>
      <c r="H112" s="8">
        <f>F112-G112</f>
        <v>-2000</v>
      </c>
    </row>
    <row r="113">
      <c r="D113" s="8"/>
      <c r="E113" s="8"/>
      <c r="F113" s="6"/>
      <c r="G113" s="8"/>
      <c r="H113" s="8"/>
    </row>
    <row r="114">
      <c r="A114" s="5" t="s">
        <v>75</v>
      </c>
      <c r="B114" s="5" t="s">
        <v>9</v>
      </c>
      <c r="C114" s="5" t="s">
        <v>76</v>
      </c>
      <c r="D114" s="8"/>
      <c r="E114" s="8">
        <f>'Budget 2014 - Detaljbudget DKM'!E2</f>
        <v>10000</v>
      </c>
      <c r="F114" s="6"/>
      <c r="G114" s="8"/>
      <c r="H114" s="8"/>
    </row>
    <row r="115">
      <c r="B115" s="16"/>
      <c r="C115" s="5" t="s">
        <v>77</v>
      </c>
      <c r="D115" s="8"/>
      <c r="E115" s="8">
        <f>'Budget 2014 - Detaljbudget DKM'!E3</f>
        <v>8000</v>
      </c>
      <c r="F115" s="14"/>
      <c r="G115" s="8"/>
      <c r="H115" s="8"/>
    </row>
    <row r="116">
      <c r="C116" s="5" t="s">
        <v>78</v>
      </c>
      <c r="D116" s="8"/>
      <c r="E116" s="8">
        <f>'Budget 2014 - Detaljbudget DKM'!E4+'Budget 2014 - Detaljbudget DKM'!E56+'Budget 2014 - Detaljbudget DKM'!E121</f>
        <v>2000</v>
      </c>
      <c r="F116" s="8"/>
      <c r="G116" s="8"/>
      <c r="H116" s="8"/>
    </row>
    <row r="117">
      <c r="C117" s="5" t="s">
        <v>79</v>
      </c>
      <c r="D117" s="8"/>
      <c r="E117" s="8">
        <f>'Budget 2014 - Detaljbudget DKM'!E5</f>
        <v>15000</v>
      </c>
      <c r="F117" s="8"/>
      <c r="G117" s="8"/>
      <c r="H117" s="8"/>
    </row>
    <row r="118">
      <c r="C118" s="5" t="s">
        <v>39</v>
      </c>
      <c r="D118" s="8"/>
      <c r="E118" s="8">
        <f>'Budget 2014 - Detaljbudget DKM'!E6+'Budget 2014 - Detaljbudget DKM'!E22*24+'Budget 2014 - Detaljbudget DKM'!E32+'Budget 2014 - Detaljbudget DKM'!E39+'Budget 2014 - Detaljbudget DKM'!E62+'Budget 2014 - Detaljbudget DKM'!E71+'Budget 2014 - Detaljbudget DKM'!E81+'Budget 2014 - Detaljbudget DKM'!E93*2+'Budget 2014 - Detaljbudget DKM'!E119+'Budget 2014 - Detaljbudget DKM'!E129</f>
        <v>31500</v>
      </c>
      <c r="F118" s="8"/>
      <c r="G118" s="8"/>
      <c r="H118" s="8"/>
    </row>
    <row r="119">
      <c r="C119" s="5" t="s">
        <v>80</v>
      </c>
      <c r="D119" s="7">
        <v>10000.0</v>
      </c>
      <c r="E119" s="17" t="str">
        <f>'Budget 2014 - Detaljbudget DKM'!E7</f>
        <v/>
      </c>
      <c r="F119" s="8"/>
      <c r="G119" s="8"/>
      <c r="H119" s="8"/>
    </row>
    <row r="120">
      <c r="C120" s="5" t="s">
        <v>81</v>
      </c>
      <c r="D120" s="8"/>
      <c r="E120" s="8">
        <f>'Budget 2014 - Detaljbudget DKM'!E8+'Budget 2014 - Detaljbudget DKM'!E50</f>
        <v>6700</v>
      </c>
      <c r="F120" s="8"/>
      <c r="G120" s="8"/>
      <c r="H120" s="8"/>
    </row>
    <row r="121">
      <c r="C121" s="5" t="s">
        <v>82</v>
      </c>
      <c r="D121" s="8"/>
      <c r="E121" s="8">
        <f>'Budget 2014 - Detaljbudget DKM'!E9</f>
        <v>5000</v>
      </c>
      <c r="F121" s="8"/>
      <c r="G121" s="8"/>
      <c r="H121" s="8"/>
    </row>
    <row r="122">
      <c r="C122" s="5" t="s">
        <v>83</v>
      </c>
      <c r="D122" s="8"/>
      <c r="E122" s="8">
        <f>'Budget 2014 - Detaljbudget DKM'!E10</f>
        <v>7500</v>
      </c>
      <c r="F122" s="8"/>
      <c r="G122" s="8"/>
      <c r="H122" s="8"/>
    </row>
    <row r="123">
      <c r="C123" s="5" t="s">
        <v>84</v>
      </c>
      <c r="D123" s="8"/>
      <c r="E123" s="8">
        <f>'Budget 2014 - Detaljbudget DKM'!E11</f>
        <v>7500</v>
      </c>
      <c r="F123" s="8"/>
      <c r="G123" s="8"/>
      <c r="H123" s="8"/>
    </row>
    <row r="124">
      <c r="C124" s="5" t="s">
        <v>85</v>
      </c>
      <c r="D124" s="8"/>
      <c r="E124" s="8">
        <f>'Budget 2014 - Detaljbudget DKM'!E12</f>
        <v>3000</v>
      </c>
      <c r="F124" s="8"/>
      <c r="G124" s="8"/>
      <c r="H124" s="8"/>
    </row>
    <row r="125">
      <c r="C125" s="5" t="s">
        <v>86</v>
      </c>
      <c r="D125" s="8"/>
      <c r="E125" s="8">
        <f>'Budget 2014 - Detaljbudget DKM'!E13</f>
        <v>2000</v>
      </c>
      <c r="F125" s="8"/>
      <c r="G125" s="8"/>
      <c r="H125" s="8"/>
    </row>
    <row r="126">
      <c r="C126" s="5" t="s">
        <v>87</v>
      </c>
      <c r="D126" s="8"/>
      <c r="E126" s="8">
        <f>'Budget 2014 - Detaljbudget DKM'!E14</f>
        <v>5000</v>
      </c>
      <c r="F126" s="8"/>
      <c r="G126" s="8"/>
      <c r="H126" s="8"/>
    </row>
    <row r="127">
      <c r="C127" s="5" t="s">
        <v>88</v>
      </c>
      <c r="D127" s="8">
        <f>'Budget 2014 - Detaljbudget DKM'!D18*24+'Budget 2014 - Detaljbudget DKM'!D30+'Budget 2014 - Detaljbudget DKM'!D37+'Budget 2014 - Detaljbudget DKM'!D60+'Budget 2014 - Detaljbudget DKM'!D67+'Budget 2014 - Detaljbudget DKM'!D77+'Budget 2014 - Detaljbudget DKM'!D88*2+'Budget 2014 - Detaljbudget DKM'!D100+'Budget 2014 - Detaljbudget DKM'!D107+'Budget 2014 - Detaljbudget DKM'!D114+'Budget 2014 - Detaljbudget DKM'!D125+'Budget 2014 - Detaljbudget DKM'!D134</f>
        <v>400000</v>
      </c>
      <c r="E127" s="8"/>
      <c r="F127" s="8"/>
      <c r="G127" s="8"/>
      <c r="H127" s="8"/>
    </row>
    <row r="128">
      <c r="C128" s="5" t="s">
        <v>71</v>
      </c>
      <c r="D128" s="8">
        <f>'Budget 2014 - Detaljbudget DKM'!D19*24+'Budget 2014 - Detaljbudget DKM'!D136</f>
        <v>43700</v>
      </c>
      <c r="E128" s="13"/>
      <c r="F128" s="14"/>
      <c r="G128" s="8"/>
      <c r="H128" s="8"/>
    </row>
    <row r="129">
      <c r="C129" s="5" t="s">
        <v>89</v>
      </c>
      <c r="D129" s="8"/>
      <c r="E129" s="8">
        <f>'Budget 2014 - Detaljbudget DKM'!E20*24+'Budget 2014 - Detaljbudget DKM'!E31+'Budget 2014 - Detaljbudget DKM'!E38+'Budget 2014 - Detaljbudget DKM'!E61+'Budget 2014 - Detaljbudget DKM'!E69+'Budget 2014 - Detaljbudget DKM'!E79+'Budget 2014 - Detaljbudget DKM'!E91*2+'Budget 2014 - Detaljbudget DKM'!E102+'Budget 2014 - Detaljbudget DKM'!E109+'Budget 2014 - Detaljbudget DKM'!E117+'Budget 2014 - Detaljbudget DKM'!E127+'Budget 2014 - Detaljbudget DKM'!E135+'Budget 2014 - Detaljbudget DKM'!E47</f>
        <v>264000</v>
      </c>
      <c r="F129" s="8"/>
      <c r="G129" s="8"/>
      <c r="H129" s="8"/>
    </row>
    <row r="130">
      <c r="C130" s="5" t="s">
        <v>90</v>
      </c>
      <c r="D130" s="8"/>
      <c r="E130" s="8">
        <f>'Budget 2014 - Detaljbudget DKM'!E21*24+'Budget 2014 - Detaljbudget DKM'!E46+'Budget 2014 - Detaljbudget DKM'!E70+'Budget 2014 - Detaljbudget DKM'!E80+'Budget 2014 - Detaljbudget DKM'!E90*2+'Budget 2014 - Detaljbudget DKM'!E103+'Budget 2014 - Detaljbudget DKM'!E110+'Budget 2014 - Detaljbudget DKM'!E116+'Budget 2014 - Detaljbudget DKM'!E128+'Budget 2014 - Detaljbudget DKM'!E137</f>
        <v>103000</v>
      </c>
      <c r="F130" s="8"/>
      <c r="G130" s="8"/>
      <c r="H130" s="8"/>
    </row>
    <row r="131">
      <c r="C131" s="5" t="s">
        <v>91</v>
      </c>
      <c r="D131" s="8"/>
      <c r="E131" s="8">
        <f>'Budget 2014 - Detaljbudget DKM'!E23*24+'Budget 2014 - Detaljbudget DKM'!E33+'Budget 2014 - Detaljbudget DKM'!E40+'Budget 2014 - Detaljbudget DKM'!E48+'Budget 2014 - Detaljbudget DKM'!E63+'Budget 2014 - Detaljbudget DKM'!E72+'Budget 2014 - Detaljbudget DKM'!E83+'Budget 2014 - Detaljbudget DKM'!E94*2+'Budget 2014 - Detaljbudget DKM'!E120+'Budget 2014 - Detaljbudget DKM'!E130+'Budget 2014 - Detaljbudget DKM'!E138</f>
        <v>20450</v>
      </c>
      <c r="F131" s="8"/>
      <c r="G131" s="8"/>
      <c r="H131" s="8"/>
    </row>
    <row r="132">
      <c r="C132" s="5" t="s">
        <v>92</v>
      </c>
      <c r="D132" s="8"/>
      <c r="E132" s="8">
        <f>'Budget 2014 - Detaljbudget DKM'!E24*24+'Budget 2014 - Detaljbudget DKM'!E51</f>
        <v>16500</v>
      </c>
      <c r="F132" s="8"/>
      <c r="G132" s="8"/>
      <c r="H132" s="8"/>
    </row>
    <row r="133">
      <c r="C133" s="5" t="s">
        <v>93</v>
      </c>
      <c r="D133" s="8">
        <f>'Budget 2014 - Detaljbudget DKM'!D44+'Budget 2014 - Detaljbudget DKM'!D68+'Budget 2014 - Detaljbudget DKM'!D78+'Budget 2014 - Detaljbudget DKM'!D89*2+'Budget 2014 - Detaljbudget DKM'!D101+'Budget 2014 - Detaljbudget DKM'!D108+'Budget 2014 - Detaljbudget DKM'!D115+'Budget 2014 - Detaljbudget DKM'!D126</f>
        <v>139500</v>
      </c>
      <c r="E133" s="8"/>
      <c r="F133" s="8"/>
      <c r="G133" s="8"/>
      <c r="H133" s="8"/>
    </row>
    <row r="134">
      <c r="C134" s="5" t="s">
        <v>43</v>
      </c>
      <c r="D134" s="8"/>
      <c r="E134" s="8">
        <f>'Budget 2014 - Detaljbudget DKM'!E45+'Budget 2014 - Detaljbudget DKM'!E118</f>
        <v>24750</v>
      </c>
      <c r="F134" s="8"/>
      <c r="G134" s="8"/>
      <c r="H134" s="8"/>
    </row>
    <row r="135">
      <c r="C135" s="5" t="s">
        <v>94</v>
      </c>
      <c r="D135" s="8"/>
      <c r="E135" s="8">
        <f>'Budget 2014 - Detaljbudget DKM'!E49</f>
        <v>12000</v>
      </c>
      <c r="F135" s="8"/>
      <c r="G135" s="8"/>
      <c r="H135" s="8"/>
    </row>
    <row r="136">
      <c r="C136" s="5" t="s">
        <v>67</v>
      </c>
      <c r="D136" s="8"/>
      <c r="E136" s="8">
        <f>'Budget 2014 - Detaljbudget DKM'!E52+'Budget 2014 - Detaljbudget DKM'!E73+'Budget 2014 - Detaljbudget DKM'!E84+'Budget 2014 - Detaljbudget DKM'!E92*2</f>
        <v>15000</v>
      </c>
      <c r="F136" s="8"/>
      <c r="G136" s="8"/>
      <c r="H136" s="8"/>
    </row>
    <row r="137">
      <c r="C137" s="5" t="s">
        <v>95</v>
      </c>
      <c r="D137" s="8"/>
      <c r="E137" s="8">
        <f>'Budget 2014 - Detaljbudget DKM'!E53</f>
        <v>5000</v>
      </c>
      <c r="F137" s="8"/>
      <c r="G137" s="8"/>
      <c r="H137" s="8"/>
    </row>
    <row r="138">
      <c r="C138" s="5" t="s">
        <v>96</v>
      </c>
      <c r="D138" s="13"/>
      <c r="E138" s="13">
        <f>'Budget 2014 - Detaljbudget DKM'!E54</f>
        <v>2500</v>
      </c>
      <c r="F138" s="14"/>
      <c r="G138" s="8"/>
      <c r="H138" s="8"/>
    </row>
    <row r="139">
      <c r="C139" s="5" t="s">
        <v>97</v>
      </c>
      <c r="D139" s="8"/>
      <c r="E139" s="8">
        <f>'Budget 2014 - Detaljbudget DKM'!E55</f>
        <v>750</v>
      </c>
      <c r="F139" s="8"/>
      <c r="G139" s="8"/>
      <c r="H139" s="8"/>
    </row>
    <row r="140">
      <c r="C140" s="5" t="s">
        <v>98</v>
      </c>
      <c r="D140" s="13"/>
      <c r="E140" s="13">
        <f>'Budget 2014 - Detaljbudget DKM'!E82</f>
        <v>5000</v>
      </c>
      <c r="F140" s="13"/>
      <c r="G140" s="8"/>
      <c r="H140" s="8"/>
    </row>
    <row r="141">
      <c r="D141" s="8"/>
      <c r="E141" s="8"/>
      <c r="F141" s="8"/>
      <c r="G141" s="8"/>
      <c r="H141" s="8"/>
    </row>
    <row r="142">
      <c r="C142" s="12" t="s">
        <v>22</v>
      </c>
      <c r="D142" s="13">
        <f t="shared" ref="D142:E142" si="13">SUM(D114:D140)</f>
        <v>593200</v>
      </c>
      <c r="E142" s="13">
        <f t="shared" si="13"/>
        <v>572150</v>
      </c>
      <c r="F142" s="14">
        <f>D142-E142</f>
        <v>21050</v>
      </c>
      <c r="G142" s="18">
        <v>34600.0</v>
      </c>
      <c r="H142" s="8">
        <f>F142-G142</f>
        <v>-13550</v>
      </c>
    </row>
    <row r="143">
      <c r="D143" s="8"/>
      <c r="E143" s="8"/>
      <c r="F143" s="8"/>
      <c r="G143" s="8"/>
      <c r="H143" s="8"/>
    </row>
    <row r="144">
      <c r="B144" s="15" t="s">
        <v>41</v>
      </c>
      <c r="D144" s="13">
        <f t="shared" ref="D144:E144" si="14">D142</f>
        <v>593200</v>
      </c>
      <c r="E144" s="13">
        <f t="shared" si="14"/>
        <v>572150</v>
      </c>
      <c r="F144" s="13">
        <f>D144-E144</f>
        <v>21050</v>
      </c>
      <c r="G144" s="18">
        <v>34600.0</v>
      </c>
      <c r="H144" s="8">
        <f>F144-G144</f>
        <v>-13550</v>
      </c>
    </row>
    <row r="145">
      <c r="D145" s="8"/>
      <c r="E145" s="8"/>
      <c r="F145" s="8"/>
      <c r="G145" s="8"/>
      <c r="H145" s="8"/>
    </row>
    <row r="146">
      <c r="A146" s="5" t="s">
        <v>99</v>
      </c>
      <c r="B146" s="5" t="s">
        <v>9</v>
      </c>
      <c r="C146" s="5" t="s">
        <v>45</v>
      </c>
      <c r="D146" s="8"/>
      <c r="E146" s="7">
        <v>1000.0</v>
      </c>
      <c r="F146" s="8"/>
      <c r="G146" s="8"/>
      <c r="H146" s="8"/>
    </row>
    <row r="147">
      <c r="C147" s="5" t="s">
        <v>43</v>
      </c>
      <c r="D147" s="8"/>
      <c r="E147" s="7">
        <v>20000.0</v>
      </c>
      <c r="F147" s="8"/>
      <c r="G147" s="8"/>
      <c r="H147" s="8"/>
    </row>
    <row r="148">
      <c r="D148" s="8"/>
      <c r="E148" s="8"/>
      <c r="F148" s="8"/>
      <c r="G148" s="8"/>
      <c r="H148" s="8"/>
    </row>
    <row r="149">
      <c r="C149" s="12" t="s">
        <v>22</v>
      </c>
      <c r="D149" s="13">
        <f t="shared" ref="D149:E149" si="15">SUM(D146:D147)</f>
        <v>0</v>
      </c>
      <c r="E149" s="13">
        <f t="shared" si="15"/>
        <v>21000</v>
      </c>
      <c r="F149" s="14">
        <f>D149-E149</f>
        <v>-21000</v>
      </c>
      <c r="G149" s="7">
        <v>-21000.0</v>
      </c>
      <c r="H149" s="8">
        <f>F149-G149</f>
        <v>0</v>
      </c>
    </row>
    <row r="150">
      <c r="D150" s="8"/>
      <c r="E150" s="8"/>
      <c r="F150" s="8"/>
      <c r="G150" s="8"/>
      <c r="H150" s="8"/>
    </row>
    <row r="151">
      <c r="B151" s="15" t="s">
        <v>41</v>
      </c>
      <c r="D151" s="13">
        <f t="shared" ref="D151:E151" si="16">D149</f>
        <v>0</v>
      </c>
      <c r="E151" s="13">
        <f t="shared" si="16"/>
        <v>21000</v>
      </c>
      <c r="F151" s="13">
        <f>D151-E151</f>
        <v>-21000</v>
      </c>
      <c r="G151" s="18">
        <v>-21000.0</v>
      </c>
      <c r="H151" s="8">
        <f>F151-G151</f>
        <v>0</v>
      </c>
    </row>
    <row r="152">
      <c r="D152" s="8"/>
      <c r="E152" s="8"/>
      <c r="F152" s="8"/>
      <c r="G152" s="8"/>
      <c r="H152" s="8"/>
    </row>
    <row r="153">
      <c r="A153" s="5" t="s">
        <v>100</v>
      </c>
      <c r="B153" s="5" t="s">
        <v>101</v>
      </c>
      <c r="C153" s="5" t="s">
        <v>45</v>
      </c>
      <c r="D153" s="8"/>
      <c r="E153" s="7">
        <v>1000.0</v>
      </c>
      <c r="F153" s="8"/>
      <c r="G153" s="8"/>
      <c r="H153" s="8"/>
    </row>
    <row r="154">
      <c r="B154" s="11"/>
      <c r="C154" s="5" t="s">
        <v>102</v>
      </c>
      <c r="D154" s="8"/>
      <c r="E154" s="7">
        <v>1000.0</v>
      </c>
      <c r="F154" s="8"/>
      <c r="G154" s="8"/>
      <c r="H154" s="8"/>
    </row>
    <row r="155">
      <c r="C155" s="5" t="s">
        <v>49</v>
      </c>
      <c r="D155" s="8"/>
      <c r="E155" s="7">
        <v>1000.0</v>
      </c>
      <c r="F155" s="8"/>
      <c r="G155" s="8"/>
      <c r="H155" s="8"/>
    </row>
    <row r="156">
      <c r="D156" s="8"/>
      <c r="E156" s="8"/>
      <c r="F156" s="8"/>
      <c r="G156" s="8"/>
      <c r="H156" s="8"/>
    </row>
    <row r="157">
      <c r="C157" s="12" t="s">
        <v>22</v>
      </c>
      <c r="D157" s="13">
        <f>SUM(D153:D154)</f>
        <v>0</v>
      </c>
      <c r="E157" s="13">
        <f>SUM(E153:E155)</f>
        <v>3000</v>
      </c>
      <c r="F157" s="14">
        <f>D157-E157</f>
        <v>-3000</v>
      </c>
      <c r="G157" s="7">
        <v>-2113.0</v>
      </c>
      <c r="H157" s="8">
        <f>F157-G157</f>
        <v>-887</v>
      </c>
    </row>
    <row r="158">
      <c r="D158" s="8"/>
      <c r="E158" s="8"/>
      <c r="F158" s="8"/>
      <c r="G158" s="8"/>
      <c r="H158" s="8"/>
    </row>
    <row r="159">
      <c r="B159" s="5" t="s">
        <v>103</v>
      </c>
      <c r="C159" s="5" t="s">
        <v>45</v>
      </c>
      <c r="D159" s="8"/>
      <c r="E159" s="7">
        <v>1000.0</v>
      </c>
      <c r="F159" s="8"/>
      <c r="G159" s="8"/>
      <c r="H159" s="8"/>
    </row>
    <row r="160">
      <c r="C160" s="5" t="s">
        <v>104</v>
      </c>
      <c r="D160" s="8"/>
      <c r="E160" s="7">
        <v>5000.0</v>
      </c>
      <c r="F160" s="8"/>
      <c r="G160" s="8"/>
      <c r="H160" s="8"/>
    </row>
    <row r="161">
      <c r="C161" s="5" t="s">
        <v>105</v>
      </c>
      <c r="D161" s="8"/>
      <c r="E161" s="7">
        <v>7500.0</v>
      </c>
      <c r="F161" s="8"/>
      <c r="G161" s="8"/>
      <c r="H161" s="8"/>
    </row>
    <row r="162">
      <c r="C162" s="5" t="s">
        <v>106</v>
      </c>
      <c r="D162" s="8"/>
      <c r="E162" s="7">
        <v>2000.0</v>
      </c>
      <c r="F162" s="8"/>
      <c r="G162" s="8"/>
      <c r="H162" s="8"/>
    </row>
    <row r="163">
      <c r="C163" s="5" t="s">
        <v>107</v>
      </c>
      <c r="D163" s="8"/>
      <c r="E163" s="7">
        <v>2000.0</v>
      </c>
      <c r="F163" s="8"/>
      <c r="G163" s="8"/>
      <c r="H163" s="8"/>
    </row>
    <row r="164">
      <c r="D164" s="8"/>
      <c r="E164" s="8"/>
      <c r="F164" s="8"/>
      <c r="G164" s="8"/>
      <c r="H164" s="8"/>
    </row>
    <row r="165">
      <c r="C165" s="12" t="s">
        <v>22</v>
      </c>
      <c r="D165" s="13">
        <f>SUM(D159:D161)</f>
        <v>0</v>
      </c>
      <c r="E165" s="13">
        <f>SUM(E159:E163)</f>
        <v>17500</v>
      </c>
      <c r="F165" s="14">
        <f>D165-E165</f>
        <v>-17500</v>
      </c>
      <c r="G165" s="7">
        <v>-26000.0</v>
      </c>
      <c r="H165" s="8">
        <f>F165-G165</f>
        <v>8500</v>
      </c>
    </row>
    <row r="166">
      <c r="D166" s="8"/>
      <c r="E166" s="8"/>
      <c r="F166" s="8"/>
      <c r="G166" s="8"/>
      <c r="H166" s="8"/>
    </row>
    <row r="167">
      <c r="B167" s="5" t="s">
        <v>108</v>
      </c>
      <c r="C167" s="4" t="s">
        <v>45</v>
      </c>
      <c r="D167" s="6"/>
      <c r="E167" s="9">
        <v>1000.0</v>
      </c>
      <c r="F167" s="6"/>
      <c r="G167" s="8"/>
      <c r="H167" s="8"/>
    </row>
    <row r="168">
      <c r="C168" s="4" t="s">
        <v>47</v>
      </c>
      <c r="D168" s="6"/>
      <c r="E168" s="9">
        <v>10000.0</v>
      </c>
      <c r="F168" s="6"/>
      <c r="G168" s="8"/>
      <c r="H168" s="8"/>
    </row>
    <row r="169">
      <c r="C169" s="4" t="s">
        <v>61</v>
      </c>
      <c r="D169" s="8"/>
      <c r="E169" s="7">
        <v>50.0</v>
      </c>
      <c r="F169" s="6"/>
      <c r="G169" s="8"/>
      <c r="H169" s="8"/>
    </row>
    <row r="170">
      <c r="C170" s="4" t="s">
        <v>109</v>
      </c>
      <c r="D170" s="8"/>
      <c r="E170" s="7">
        <v>500.0</v>
      </c>
      <c r="F170" s="6"/>
      <c r="G170" s="8"/>
      <c r="H170" s="8"/>
    </row>
    <row r="171">
      <c r="C171" s="10"/>
      <c r="D171" s="8"/>
      <c r="E171" s="8"/>
      <c r="F171" s="6"/>
      <c r="G171" s="8"/>
      <c r="H171" s="8"/>
    </row>
    <row r="172">
      <c r="C172" s="12" t="s">
        <v>22</v>
      </c>
      <c r="D172" s="13">
        <f>SUM(D167:D168)</f>
        <v>0</v>
      </c>
      <c r="E172" s="13">
        <f>SUM(E167:E170)</f>
        <v>11550</v>
      </c>
      <c r="F172" s="14">
        <f>D172-E172</f>
        <v>-11550</v>
      </c>
      <c r="G172" s="7">
        <v>-21000.0</v>
      </c>
      <c r="H172" s="8">
        <f>F172-G172</f>
        <v>9450</v>
      </c>
    </row>
    <row r="173">
      <c r="D173" s="8"/>
      <c r="E173" s="8"/>
      <c r="F173" s="8"/>
      <c r="G173" s="8"/>
      <c r="H173" s="8"/>
    </row>
    <row r="174">
      <c r="B174" s="15" t="s">
        <v>41</v>
      </c>
      <c r="D174" s="13">
        <f t="shared" ref="D174:E174" si="17">D157+D165+D172</f>
        <v>0</v>
      </c>
      <c r="E174" s="13">
        <f t="shared" si="17"/>
        <v>32050</v>
      </c>
      <c r="F174" s="13">
        <f>D174-E174</f>
        <v>-32050</v>
      </c>
      <c r="G174" s="18">
        <v>-28113.0</v>
      </c>
      <c r="H174" s="8">
        <f>F174-G174</f>
        <v>-3937</v>
      </c>
    </row>
    <row r="175">
      <c r="D175" s="8"/>
      <c r="E175" s="8"/>
      <c r="F175" s="8"/>
      <c r="G175" s="7" t="s">
        <v>110</v>
      </c>
      <c r="H175" s="8"/>
    </row>
    <row r="176">
      <c r="A176" s="4" t="s">
        <v>111</v>
      </c>
      <c r="B176" s="5" t="s">
        <v>9</v>
      </c>
      <c r="C176" s="4" t="s">
        <v>45</v>
      </c>
      <c r="D176" s="6"/>
      <c r="E176" s="9">
        <v>1000.0</v>
      </c>
      <c r="F176" s="6"/>
      <c r="G176" s="8"/>
      <c r="H176" s="8">
        <f t="shared" ref="H176:H178" si="18">F176-G176</f>
        <v>0</v>
      </c>
    </row>
    <row r="177">
      <c r="C177" s="10"/>
      <c r="D177" s="8"/>
      <c r="E177" s="8"/>
      <c r="F177" s="6"/>
      <c r="G177" s="8"/>
      <c r="H177" s="8">
        <f t="shared" si="18"/>
        <v>0</v>
      </c>
    </row>
    <row r="178">
      <c r="C178" s="12" t="s">
        <v>22</v>
      </c>
      <c r="D178" s="13">
        <f t="shared" ref="D178:E178" si="19">SUM(D176)</f>
        <v>0</v>
      </c>
      <c r="E178" s="13">
        <f t="shared" si="19"/>
        <v>1000</v>
      </c>
      <c r="F178" s="14">
        <f>D178-E178</f>
        <v>-1000</v>
      </c>
      <c r="G178" s="7">
        <v>-1000.0</v>
      </c>
      <c r="H178" s="8">
        <f t="shared" si="18"/>
        <v>0</v>
      </c>
    </row>
    <row r="179">
      <c r="D179" s="8"/>
      <c r="E179" s="8"/>
      <c r="F179" s="8"/>
      <c r="G179" s="8"/>
      <c r="H179" s="8"/>
    </row>
    <row r="180">
      <c r="B180" s="15" t="s">
        <v>41</v>
      </c>
      <c r="D180" s="13">
        <f t="shared" ref="D180:E180" si="20">D178</f>
        <v>0</v>
      </c>
      <c r="E180" s="13">
        <f t="shared" si="20"/>
        <v>1000</v>
      </c>
      <c r="F180" s="13">
        <f>D180-E180</f>
        <v>-1000</v>
      </c>
      <c r="G180" s="18">
        <v>-1000.0</v>
      </c>
      <c r="H180" s="8">
        <f>F180-G180</f>
        <v>0</v>
      </c>
    </row>
    <row r="181">
      <c r="D181" s="8"/>
      <c r="E181" s="8"/>
      <c r="F181" s="8"/>
      <c r="G181" s="8"/>
      <c r="H181" s="8"/>
    </row>
    <row r="182">
      <c r="A182" s="5" t="s">
        <v>112</v>
      </c>
      <c r="B182" s="5" t="s">
        <v>9</v>
      </c>
      <c r="C182" s="5" t="s">
        <v>45</v>
      </c>
      <c r="D182" s="8"/>
      <c r="E182" s="7">
        <v>1000.0</v>
      </c>
      <c r="F182" s="8"/>
      <c r="G182" s="8"/>
      <c r="H182" s="8"/>
    </row>
    <row r="183">
      <c r="C183" s="5" t="s">
        <v>113</v>
      </c>
      <c r="D183" s="8"/>
      <c r="E183" s="7">
        <v>500.0</v>
      </c>
      <c r="F183" s="8"/>
      <c r="G183" s="8"/>
      <c r="H183" s="8"/>
    </row>
    <row r="184">
      <c r="C184" s="5" t="s">
        <v>114</v>
      </c>
      <c r="D184" s="8"/>
      <c r="E184" s="7">
        <v>1500.0</v>
      </c>
      <c r="F184" s="8"/>
      <c r="G184" s="8"/>
      <c r="H184" s="8"/>
    </row>
    <row r="185">
      <c r="C185" s="5" t="s">
        <v>115</v>
      </c>
      <c r="D185" s="8"/>
      <c r="E185" s="7">
        <v>3000.0</v>
      </c>
      <c r="F185" s="8"/>
      <c r="G185" s="8"/>
      <c r="H185" s="8"/>
    </row>
    <row r="186">
      <c r="D186" s="8"/>
      <c r="E186" s="8"/>
      <c r="F186" s="8"/>
      <c r="G186" s="8"/>
      <c r="H186" s="8"/>
    </row>
    <row r="187">
      <c r="C187" s="15" t="s">
        <v>41</v>
      </c>
      <c r="D187" s="13">
        <f t="shared" ref="D187:E187" si="21">SUM(D182:D185)</f>
        <v>0</v>
      </c>
      <c r="E187" s="13">
        <f t="shared" si="21"/>
        <v>6000</v>
      </c>
      <c r="F187" s="13">
        <f>D187-E187</f>
        <v>-6000</v>
      </c>
      <c r="G187" s="7">
        <v>-3150.0</v>
      </c>
      <c r="H187" s="8">
        <f>F187-G187</f>
        <v>-2850</v>
      </c>
    </row>
    <row r="188">
      <c r="D188" s="8"/>
      <c r="E188" s="8"/>
      <c r="F188" s="8"/>
      <c r="G188" s="8"/>
      <c r="H188" s="8"/>
    </row>
    <row r="189">
      <c r="B189" s="5" t="s">
        <v>116</v>
      </c>
      <c r="C189" s="5" t="s">
        <v>117</v>
      </c>
      <c r="D189" s="8"/>
      <c r="E189" s="7">
        <v>1000.0</v>
      </c>
      <c r="F189" s="8"/>
      <c r="G189" s="8"/>
      <c r="H189" s="8"/>
    </row>
    <row r="190">
      <c r="C190" s="5" t="s">
        <v>118</v>
      </c>
      <c r="D190" s="8"/>
      <c r="E190" s="7">
        <v>3000.0</v>
      </c>
      <c r="F190" s="8"/>
      <c r="G190" s="8"/>
      <c r="H190" s="8"/>
    </row>
    <row r="191">
      <c r="C191" s="5" t="s">
        <v>119</v>
      </c>
      <c r="D191" s="7">
        <v>3500.0</v>
      </c>
      <c r="E191" s="8"/>
      <c r="F191" s="8"/>
      <c r="G191" s="8"/>
      <c r="H191" s="8"/>
    </row>
    <row r="192">
      <c r="D192" s="8"/>
      <c r="E192" s="8"/>
      <c r="F192" s="8"/>
      <c r="G192" s="8"/>
      <c r="H192" s="8"/>
    </row>
    <row r="193">
      <c r="C193" s="15" t="s">
        <v>41</v>
      </c>
      <c r="D193" s="13">
        <f t="shared" ref="D193:E193" si="22">SUM(D189:D192)</f>
        <v>3500</v>
      </c>
      <c r="E193" s="13">
        <f t="shared" si="22"/>
        <v>4000</v>
      </c>
      <c r="F193" s="13">
        <f>D193-E193</f>
        <v>-500</v>
      </c>
      <c r="G193" s="7">
        <v>0.0</v>
      </c>
      <c r="H193" s="8">
        <f>F193-G193</f>
        <v>-500</v>
      </c>
    </row>
    <row r="194">
      <c r="D194" s="8"/>
      <c r="E194" s="8"/>
      <c r="F194" s="8"/>
      <c r="G194" s="8"/>
      <c r="H194" s="8"/>
    </row>
    <row r="195">
      <c r="B195" s="19" t="s">
        <v>120</v>
      </c>
      <c r="C195" s="19" t="s">
        <v>35</v>
      </c>
      <c r="D195" s="20">
        <v>5000.0</v>
      </c>
      <c r="E195" s="21"/>
      <c r="F195" s="21"/>
      <c r="G195" s="8"/>
      <c r="H195" s="8"/>
    </row>
    <row r="196">
      <c r="C196" s="19" t="s">
        <v>81</v>
      </c>
      <c r="D196" s="21"/>
      <c r="E196" s="20">
        <v>300.0</v>
      </c>
      <c r="F196" s="21"/>
      <c r="G196" s="8"/>
      <c r="H196" s="8"/>
    </row>
    <row r="197">
      <c r="C197" s="19" t="s">
        <v>90</v>
      </c>
      <c r="D197" s="21"/>
      <c r="E197" s="20">
        <v>2000.0</v>
      </c>
      <c r="F197" s="21"/>
      <c r="G197" s="8"/>
      <c r="H197" s="8"/>
    </row>
    <row r="198">
      <c r="C198" s="19" t="s">
        <v>39</v>
      </c>
      <c r="D198" s="21"/>
      <c r="E198" s="20">
        <v>1000.0</v>
      </c>
      <c r="F198" s="21"/>
      <c r="G198" s="8"/>
      <c r="H198" s="8"/>
    </row>
    <row r="199">
      <c r="C199" s="19" t="s">
        <v>118</v>
      </c>
      <c r="D199" s="8"/>
      <c r="E199" s="7">
        <v>1000.0</v>
      </c>
      <c r="F199" s="21"/>
      <c r="G199" s="8"/>
      <c r="H199" s="8"/>
    </row>
    <row r="200">
      <c r="C200" s="22"/>
      <c r="D200" s="8"/>
      <c r="E200" s="8"/>
      <c r="F200" s="21"/>
      <c r="G200" s="8"/>
      <c r="H200" s="8"/>
    </row>
    <row r="201">
      <c r="B201" s="11"/>
      <c r="C201" s="23" t="s">
        <v>121</v>
      </c>
      <c r="D201" s="13">
        <f t="shared" ref="D201:E201" si="23">SUM(D195:D199)</f>
        <v>5000</v>
      </c>
      <c r="E201" s="13">
        <f t="shared" si="23"/>
        <v>4300</v>
      </c>
      <c r="F201" s="24">
        <f>D201-E201</f>
        <v>700</v>
      </c>
      <c r="G201" s="7">
        <v>0.0</v>
      </c>
      <c r="H201" s="8">
        <f>F201-G201</f>
        <v>700</v>
      </c>
    </row>
    <row r="202">
      <c r="C202" s="11"/>
      <c r="D202" s="13"/>
      <c r="E202" s="13"/>
      <c r="F202" s="13"/>
      <c r="G202" s="8"/>
      <c r="H202" s="8"/>
    </row>
    <row r="203">
      <c r="B203" s="15" t="s">
        <v>41</v>
      </c>
      <c r="D203" s="13">
        <f t="shared" ref="D203:E203" si="24">D187+D193+D201</f>
        <v>8500</v>
      </c>
      <c r="E203" s="13">
        <f t="shared" si="24"/>
        <v>14300</v>
      </c>
      <c r="F203" s="13">
        <f>D203-E203</f>
        <v>-5800</v>
      </c>
      <c r="G203" s="18">
        <v>-3150.0</v>
      </c>
      <c r="H203" s="8">
        <f>F203-G203</f>
        <v>-2650</v>
      </c>
    </row>
    <row r="204">
      <c r="D204" s="8"/>
      <c r="E204" s="8"/>
      <c r="F204" s="8"/>
      <c r="G204" s="8"/>
      <c r="H204" s="8"/>
    </row>
    <row r="205">
      <c r="A205" s="5" t="s">
        <v>122</v>
      </c>
      <c r="B205" s="5" t="s">
        <v>9</v>
      </c>
      <c r="C205" s="5" t="s">
        <v>123</v>
      </c>
      <c r="D205" s="7">
        <v>0.0</v>
      </c>
      <c r="E205" s="7">
        <v>18000.0</v>
      </c>
      <c r="F205" s="8"/>
      <c r="G205" s="8"/>
      <c r="H205" s="8"/>
    </row>
    <row r="206">
      <c r="C206" s="5" t="s">
        <v>124</v>
      </c>
      <c r="D206" s="7">
        <v>0.0</v>
      </c>
      <c r="E206" s="7">
        <v>500.0</v>
      </c>
      <c r="F206" s="8"/>
      <c r="G206" s="8"/>
      <c r="H206" s="8"/>
    </row>
    <row r="207">
      <c r="C207" s="5" t="s">
        <v>125</v>
      </c>
      <c r="D207" s="7">
        <v>0.0</v>
      </c>
      <c r="E207" s="7">
        <v>6000.0</v>
      </c>
      <c r="F207" s="8"/>
      <c r="G207" s="8"/>
      <c r="H207" s="8"/>
    </row>
    <row r="208">
      <c r="C208" s="5" t="s">
        <v>35</v>
      </c>
      <c r="D208" s="7">
        <v>220000.0</v>
      </c>
      <c r="E208" s="7">
        <v>27000.0</v>
      </c>
      <c r="F208" s="8"/>
      <c r="G208" s="8"/>
      <c r="H208" s="8"/>
    </row>
    <row r="209">
      <c r="C209" s="5" t="s">
        <v>126</v>
      </c>
      <c r="D209" s="7">
        <v>0.0</v>
      </c>
      <c r="E209" s="7">
        <v>10000.0</v>
      </c>
      <c r="F209" s="8"/>
      <c r="G209" s="8"/>
      <c r="H209" s="8"/>
    </row>
    <row r="210">
      <c r="C210" s="5" t="s">
        <v>127</v>
      </c>
      <c r="D210" s="7">
        <v>0.0</v>
      </c>
      <c r="E210" s="7">
        <v>500.0</v>
      </c>
      <c r="F210" s="8"/>
      <c r="G210" s="8"/>
      <c r="H210" s="8"/>
    </row>
    <row r="211">
      <c r="C211" s="5" t="s">
        <v>128</v>
      </c>
      <c r="D211" s="7">
        <v>0.0</v>
      </c>
      <c r="E211" s="7">
        <v>3000.0</v>
      </c>
      <c r="F211" s="8"/>
      <c r="G211" s="8"/>
      <c r="H211" s="8"/>
    </row>
    <row r="212">
      <c r="C212" s="5" t="s">
        <v>129</v>
      </c>
      <c r="D212" s="7">
        <v>10500.0</v>
      </c>
      <c r="E212" s="7">
        <v>9500.0</v>
      </c>
      <c r="F212" s="8"/>
      <c r="G212" s="8"/>
      <c r="H212" s="8"/>
    </row>
    <row r="213">
      <c r="C213" s="5" t="s">
        <v>130</v>
      </c>
      <c r="D213" s="7">
        <v>0.0</v>
      </c>
      <c r="E213" s="7">
        <v>0.0</v>
      </c>
      <c r="F213" s="8"/>
      <c r="G213" s="8"/>
      <c r="H213" s="8"/>
    </row>
    <row r="214">
      <c r="C214" s="5" t="s">
        <v>131</v>
      </c>
      <c r="D214" s="7">
        <v>15000.0</v>
      </c>
      <c r="E214" s="7">
        <v>0.0</v>
      </c>
      <c r="F214" s="8"/>
      <c r="G214" s="8"/>
      <c r="H214" s="8"/>
    </row>
    <row r="215">
      <c r="C215" s="5" t="s">
        <v>132</v>
      </c>
      <c r="D215" s="7">
        <v>0.0</v>
      </c>
      <c r="E215" s="7">
        <v>3200.0</v>
      </c>
      <c r="F215" s="8"/>
      <c r="G215" s="8"/>
      <c r="H215" s="8"/>
    </row>
    <row r="216">
      <c r="B216" s="11"/>
      <c r="C216" s="5" t="s">
        <v>133</v>
      </c>
      <c r="D216" s="7">
        <v>41600.0</v>
      </c>
      <c r="E216" s="7">
        <v>0.0</v>
      </c>
      <c r="F216" s="8"/>
      <c r="G216" s="8"/>
      <c r="H216" s="8"/>
    </row>
    <row r="217">
      <c r="B217" s="11"/>
      <c r="C217" s="5" t="s">
        <v>39</v>
      </c>
      <c r="D217" s="7">
        <v>0.0</v>
      </c>
      <c r="E217" s="7">
        <v>18500.0</v>
      </c>
      <c r="F217" s="8"/>
      <c r="G217" s="8"/>
      <c r="H217" s="8"/>
    </row>
    <row r="218">
      <c r="B218" s="11"/>
      <c r="C218" s="5" t="s">
        <v>134</v>
      </c>
      <c r="D218" s="7">
        <v>0.0</v>
      </c>
      <c r="E218" s="7">
        <v>1000.0</v>
      </c>
      <c r="F218" s="8"/>
      <c r="G218" s="8"/>
      <c r="H218" s="8"/>
    </row>
    <row r="219">
      <c r="B219" s="11"/>
      <c r="C219" s="5" t="s">
        <v>135</v>
      </c>
      <c r="D219" s="7">
        <v>0.0</v>
      </c>
      <c r="E219" s="7">
        <v>4000.0</v>
      </c>
      <c r="F219" s="8"/>
      <c r="G219" s="8"/>
      <c r="H219" s="8"/>
    </row>
    <row r="220">
      <c r="B220" s="11"/>
      <c r="C220" s="5" t="s">
        <v>136</v>
      </c>
      <c r="D220" s="7">
        <v>148600.0</v>
      </c>
      <c r="E220" s="7">
        <v>151100.0</v>
      </c>
      <c r="F220" s="8"/>
      <c r="G220" s="8"/>
      <c r="H220" s="8"/>
    </row>
    <row r="221">
      <c r="B221" s="11"/>
      <c r="C221" s="5" t="s">
        <v>137</v>
      </c>
      <c r="D221" s="7">
        <v>0.0</v>
      </c>
      <c r="E221" s="7">
        <v>8300.0</v>
      </c>
      <c r="F221" s="8"/>
      <c r="G221" s="8"/>
      <c r="H221" s="8"/>
    </row>
    <row r="222">
      <c r="B222" s="11"/>
      <c r="C222" s="5" t="s">
        <v>138</v>
      </c>
      <c r="D222" s="7">
        <v>0.0</v>
      </c>
      <c r="E222" s="7">
        <v>6000.0</v>
      </c>
      <c r="F222" s="8"/>
      <c r="G222" s="8"/>
      <c r="H222" s="8"/>
    </row>
    <row r="223">
      <c r="B223" s="11"/>
      <c r="C223" s="5" t="s">
        <v>139</v>
      </c>
      <c r="D223" s="7">
        <v>0.0</v>
      </c>
      <c r="E223" s="7">
        <v>12200.0</v>
      </c>
      <c r="F223" s="8"/>
      <c r="G223" s="8"/>
      <c r="H223" s="8"/>
    </row>
    <row r="224">
      <c r="B224" s="11"/>
      <c r="C224" s="5" t="s">
        <v>92</v>
      </c>
      <c r="D224" s="7">
        <v>0.0</v>
      </c>
      <c r="E224" s="7">
        <v>8000.0</v>
      </c>
      <c r="F224" s="8"/>
      <c r="G224" s="8"/>
      <c r="H224" s="8"/>
    </row>
    <row r="225">
      <c r="B225" s="11"/>
      <c r="C225" s="5" t="s">
        <v>140</v>
      </c>
      <c r="D225" s="7">
        <v>0.0</v>
      </c>
      <c r="E225" s="7">
        <v>4500.0</v>
      </c>
      <c r="F225" s="8"/>
      <c r="G225" s="8"/>
      <c r="H225" s="8"/>
    </row>
    <row r="226">
      <c r="B226" s="11"/>
      <c r="C226" s="5" t="s">
        <v>141</v>
      </c>
      <c r="D226" s="7">
        <v>0.0</v>
      </c>
      <c r="E226" s="7">
        <v>13000.0</v>
      </c>
      <c r="F226" s="8"/>
      <c r="G226" s="8"/>
      <c r="H226" s="8"/>
    </row>
    <row r="227">
      <c r="B227" s="11"/>
      <c r="C227" s="5" t="s">
        <v>142</v>
      </c>
      <c r="D227" s="7">
        <v>0.0</v>
      </c>
      <c r="E227" s="7">
        <v>0.0</v>
      </c>
      <c r="F227" s="8"/>
      <c r="G227" s="8"/>
      <c r="H227" s="8"/>
    </row>
    <row r="228">
      <c r="B228" s="11"/>
      <c r="C228" s="5" t="s">
        <v>143</v>
      </c>
      <c r="D228" s="7">
        <v>25000.0</v>
      </c>
      <c r="E228" s="7">
        <v>50000.0</v>
      </c>
      <c r="F228" s="8"/>
      <c r="G228" s="8"/>
      <c r="H228" s="8"/>
    </row>
    <row r="229">
      <c r="B229" s="11"/>
      <c r="C229" s="5" t="s">
        <v>144</v>
      </c>
      <c r="D229" s="7">
        <v>0.0</v>
      </c>
      <c r="E229" s="7">
        <v>2000.0</v>
      </c>
      <c r="F229" s="8"/>
      <c r="G229" s="8"/>
      <c r="H229" s="8"/>
    </row>
    <row r="230">
      <c r="B230" s="11"/>
      <c r="C230" s="5" t="s">
        <v>145</v>
      </c>
      <c r="D230" s="7">
        <v>0.0</v>
      </c>
      <c r="E230" s="7">
        <v>3200.0</v>
      </c>
      <c r="F230" s="8"/>
      <c r="G230" s="8"/>
      <c r="H230" s="8"/>
    </row>
    <row r="231">
      <c r="B231" s="11"/>
      <c r="C231" s="5" t="s">
        <v>146</v>
      </c>
      <c r="D231" s="7">
        <v>0.0</v>
      </c>
      <c r="E231" s="25">
        <v>300.0</v>
      </c>
      <c r="F231" s="8"/>
      <c r="G231" s="8"/>
      <c r="H231" s="8"/>
    </row>
    <row r="232">
      <c r="B232" s="11"/>
      <c r="C232" s="5" t="s">
        <v>147</v>
      </c>
      <c r="D232" s="7">
        <v>0.0</v>
      </c>
      <c r="E232" s="7">
        <v>7200.0</v>
      </c>
      <c r="F232" s="8"/>
      <c r="G232" s="8"/>
      <c r="H232" s="8"/>
    </row>
    <row r="233">
      <c r="B233" s="11"/>
      <c r="C233" s="5" t="s">
        <v>43</v>
      </c>
      <c r="D233" s="7">
        <v>0.0</v>
      </c>
      <c r="E233" s="7">
        <v>30300.0</v>
      </c>
      <c r="F233" s="8"/>
      <c r="G233" s="8"/>
      <c r="H233" s="8"/>
    </row>
    <row r="234">
      <c r="B234" s="11"/>
      <c r="C234" s="5" t="s">
        <v>148</v>
      </c>
      <c r="D234" s="7">
        <v>7400.0</v>
      </c>
      <c r="E234" s="7">
        <v>221100.0</v>
      </c>
      <c r="F234" s="8"/>
      <c r="G234" s="8"/>
      <c r="H234" s="8"/>
    </row>
    <row r="235">
      <c r="B235" s="11"/>
      <c r="C235" s="5" t="s">
        <v>17</v>
      </c>
      <c r="D235" s="7">
        <v>0.0</v>
      </c>
      <c r="E235" s="7">
        <v>3000.0</v>
      </c>
      <c r="F235" s="8"/>
      <c r="G235" s="8"/>
      <c r="H235" s="8"/>
    </row>
    <row r="236">
      <c r="B236" s="11"/>
      <c r="C236" s="5" t="s">
        <v>78</v>
      </c>
      <c r="D236" s="7">
        <v>0.0</v>
      </c>
      <c r="E236" s="7">
        <v>3000.0</v>
      </c>
      <c r="F236" s="8"/>
      <c r="G236" s="8"/>
      <c r="H236" s="8"/>
    </row>
    <row r="237">
      <c r="B237" s="11"/>
      <c r="C237" s="5" t="s">
        <v>149</v>
      </c>
      <c r="D237" s="7">
        <v>0.0</v>
      </c>
      <c r="E237" s="7">
        <v>8500.0</v>
      </c>
      <c r="F237" s="8"/>
      <c r="G237" s="8"/>
      <c r="H237" s="8"/>
    </row>
    <row r="238">
      <c r="B238" s="11"/>
      <c r="C238" s="5" t="s">
        <v>150</v>
      </c>
      <c r="D238" s="7">
        <v>0.0</v>
      </c>
      <c r="E238" s="7">
        <v>6000.0</v>
      </c>
      <c r="F238" s="8"/>
      <c r="G238" s="8"/>
      <c r="H238" s="8"/>
    </row>
    <row r="239">
      <c r="B239" s="11"/>
      <c r="C239" s="5" t="s">
        <v>151</v>
      </c>
      <c r="D239" s="7">
        <v>0.0</v>
      </c>
      <c r="E239" s="7">
        <v>0.0</v>
      </c>
      <c r="F239" s="8"/>
      <c r="G239" s="8"/>
      <c r="H239" s="8"/>
    </row>
    <row r="240">
      <c r="B240" s="11"/>
      <c r="C240" s="5" t="s">
        <v>152</v>
      </c>
      <c r="D240" s="7">
        <v>20000.0</v>
      </c>
      <c r="E240" s="7">
        <v>0.0</v>
      </c>
      <c r="F240" s="8"/>
      <c r="G240" s="8"/>
      <c r="H240" s="8"/>
    </row>
    <row r="241">
      <c r="B241" s="11"/>
      <c r="C241" s="5" t="s">
        <v>153</v>
      </c>
      <c r="D241" s="7">
        <v>0.0</v>
      </c>
      <c r="E241" s="7">
        <v>1100.0</v>
      </c>
      <c r="F241" s="8"/>
      <c r="G241" s="8"/>
      <c r="H241" s="8"/>
    </row>
    <row r="242">
      <c r="B242" s="11"/>
      <c r="C242" s="5" t="s">
        <v>80</v>
      </c>
      <c r="D242" s="7">
        <v>50000.0</v>
      </c>
      <c r="E242" s="7">
        <v>0.0</v>
      </c>
      <c r="F242" s="8"/>
      <c r="G242" s="8"/>
      <c r="H242" s="8"/>
    </row>
    <row r="243">
      <c r="B243" s="11"/>
      <c r="C243" s="5" t="s">
        <v>154</v>
      </c>
      <c r="D243" s="7">
        <v>0.0</v>
      </c>
      <c r="E243" s="7">
        <v>4100.0</v>
      </c>
      <c r="F243" s="8"/>
      <c r="G243" s="8"/>
      <c r="H243" s="8"/>
    </row>
    <row r="244">
      <c r="B244" s="11"/>
      <c r="C244" s="5" t="s">
        <v>155</v>
      </c>
      <c r="D244" s="7">
        <v>0.0</v>
      </c>
      <c r="E244" s="7">
        <v>9500.0</v>
      </c>
      <c r="F244" s="8"/>
      <c r="G244" s="8"/>
      <c r="H244" s="8"/>
    </row>
    <row r="245">
      <c r="B245" s="11"/>
      <c r="C245" s="5" t="s">
        <v>156</v>
      </c>
      <c r="D245" s="7">
        <v>0.0</v>
      </c>
      <c r="E245" s="7">
        <v>1500.0</v>
      </c>
      <c r="F245" s="8"/>
      <c r="G245" s="8"/>
      <c r="H245" s="8"/>
    </row>
    <row r="246">
      <c r="B246" s="11"/>
      <c r="C246" s="5" t="s">
        <v>157</v>
      </c>
      <c r="D246" s="7">
        <v>0.0</v>
      </c>
      <c r="E246" s="7">
        <v>2000.0</v>
      </c>
      <c r="F246" s="8"/>
      <c r="G246" s="8"/>
      <c r="H246" s="8"/>
    </row>
    <row r="247">
      <c r="B247" s="11"/>
      <c r="C247" s="5" t="s">
        <v>158</v>
      </c>
      <c r="D247" s="7">
        <v>0.0</v>
      </c>
      <c r="E247" s="7">
        <v>1600.0</v>
      </c>
      <c r="F247" s="8"/>
      <c r="G247" s="8"/>
      <c r="H247" s="8"/>
    </row>
    <row r="248">
      <c r="B248" s="11"/>
      <c r="C248" s="5" t="s">
        <v>159</v>
      </c>
      <c r="D248" s="7">
        <v>3000.0</v>
      </c>
      <c r="E248" s="7">
        <v>1500.0</v>
      </c>
      <c r="F248" s="8"/>
      <c r="G248" s="8"/>
      <c r="H248" s="8"/>
    </row>
    <row r="249">
      <c r="B249" s="11"/>
      <c r="C249" s="5" t="s">
        <v>160</v>
      </c>
      <c r="D249" s="7">
        <v>0.0</v>
      </c>
      <c r="E249" s="7">
        <v>4300.0</v>
      </c>
      <c r="F249" s="8"/>
      <c r="G249" s="8"/>
      <c r="H249" s="8"/>
    </row>
    <row r="250">
      <c r="B250" s="11"/>
      <c r="C250" s="5" t="s">
        <v>161</v>
      </c>
      <c r="D250" s="7">
        <v>0.0</v>
      </c>
      <c r="E250" s="7">
        <v>14000.0</v>
      </c>
      <c r="F250" s="8"/>
      <c r="G250" s="8"/>
      <c r="H250" s="8"/>
    </row>
    <row r="251">
      <c r="B251" s="11"/>
      <c r="C251" s="5" t="s">
        <v>162</v>
      </c>
      <c r="D251" s="7">
        <v>51000.0</v>
      </c>
      <c r="E251" s="7">
        <v>0.0</v>
      </c>
      <c r="F251" s="8"/>
      <c r="G251" s="8"/>
      <c r="H251" s="8"/>
    </row>
    <row r="252">
      <c r="B252" s="11"/>
      <c r="C252" s="5" t="s">
        <v>163</v>
      </c>
      <c r="D252" s="7">
        <v>0.0</v>
      </c>
      <c r="E252" s="7">
        <v>0.0</v>
      </c>
      <c r="F252" s="8"/>
      <c r="G252" s="8"/>
      <c r="H252" s="8"/>
    </row>
    <row r="253">
      <c r="B253" s="11"/>
      <c r="C253" s="5" t="s">
        <v>164</v>
      </c>
      <c r="D253" s="7">
        <v>0.0</v>
      </c>
      <c r="E253" s="7">
        <v>2400.0</v>
      </c>
      <c r="F253" s="8"/>
      <c r="G253" s="8"/>
      <c r="H253" s="8"/>
    </row>
    <row r="254">
      <c r="B254" s="11"/>
      <c r="C254" s="5" t="s">
        <v>165</v>
      </c>
      <c r="D254" s="7">
        <v>0.0</v>
      </c>
      <c r="E254" s="7">
        <v>1500.0</v>
      </c>
      <c r="F254" s="8"/>
      <c r="G254" s="8"/>
      <c r="H254" s="8"/>
    </row>
    <row r="255">
      <c r="B255" s="11"/>
      <c r="C255" s="11"/>
      <c r="D255" s="13"/>
      <c r="E255" s="13"/>
      <c r="F255" s="14"/>
      <c r="G255" s="8"/>
      <c r="H255" s="8"/>
    </row>
    <row r="256">
      <c r="B256" s="15" t="s">
        <v>41</v>
      </c>
      <c r="D256" s="13">
        <f t="shared" ref="D256:E256" si="25">SUM(D205:D254)</f>
        <v>592100</v>
      </c>
      <c r="E256" s="13">
        <f t="shared" si="25"/>
        <v>682400</v>
      </c>
      <c r="F256" s="13">
        <f>D256-E256</f>
        <v>-90300</v>
      </c>
      <c r="G256" s="18">
        <v>-160100.0</v>
      </c>
      <c r="H256" s="8">
        <f>F256-G256</f>
        <v>69800</v>
      </c>
    </row>
    <row r="257">
      <c r="B257" s="11"/>
      <c r="C257" s="11"/>
      <c r="D257" s="13"/>
      <c r="E257" s="13"/>
      <c r="F257" s="14"/>
      <c r="G257" s="8"/>
      <c r="H257" s="8"/>
    </row>
    <row r="258">
      <c r="A258" s="5" t="s">
        <v>166</v>
      </c>
      <c r="B258" s="5" t="s">
        <v>9</v>
      </c>
      <c r="C258" s="5" t="s">
        <v>45</v>
      </c>
      <c r="D258" s="8"/>
      <c r="E258" s="7">
        <v>1000.0</v>
      </c>
      <c r="F258" s="6"/>
      <c r="G258" s="8"/>
      <c r="H258" s="8"/>
    </row>
    <row r="259">
      <c r="C259" s="5" t="s">
        <v>76</v>
      </c>
      <c r="D259" s="8"/>
      <c r="E259" s="7">
        <v>5000.0</v>
      </c>
      <c r="F259" s="6"/>
      <c r="G259" s="8"/>
      <c r="H259" s="8"/>
    </row>
    <row r="260">
      <c r="D260" s="8"/>
      <c r="E260" s="8"/>
      <c r="F260" s="6"/>
      <c r="G260" s="8"/>
      <c r="H260" s="8"/>
    </row>
    <row r="261">
      <c r="C261" s="15" t="s">
        <v>22</v>
      </c>
      <c r="D261" s="13">
        <f t="shared" ref="D261:E261" si="26">SUM(D258:D259)</f>
        <v>0</v>
      </c>
      <c r="E261" s="13">
        <f t="shared" si="26"/>
        <v>6000</v>
      </c>
      <c r="F261" s="14">
        <f>D261-E261</f>
        <v>-6000</v>
      </c>
      <c r="G261" s="26">
        <v>-6000.0</v>
      </c>
      <c r="H261" s="8">
        <f>F261-G261</f>
        <v>0</v>
      </c>
    </row>
    <row r="262">
      <c r="C262" s="11"/>
      <c r="D262" s="13"/>
      <c r="E262" s="13"/>
      <c r="F262" s="14"/>
      <c r="G262" s="8"/>
      <c r="H262" s="8"/>
    </row>
    <row r="263">
      <c r="B263" s="5" t="s">
        <v>167</v>
      </c>
      <c r="C263" s="5" t="s">
        <v>168</v>
      </c>
      <c r="D263" s="7">
        <v>10000.0</v>
      </c>
      <c r="E263" s="8"/>
      <c r="F263" s="6"/>
      <c r="G263" s="8"/>
      <c r="H263" s="8"/>
    </row>
    <row r="264">
      <c r="C264" s="5" t="s">
        <v>169</v>
      </c>
      <c r="D264" s="7">
        <v>8000.0</v>
      </c>
      <c r="E264" s="8"/>
      <c r="F264" s="6"/>
      <c r="G264" s="8"/>
      <c r="H264" s="8"/>
    </row>
    <row r="265">
      <c r="C265" s="5" t="s">
        <v>81</v>
      </c>
      <c r="D265" s="8"/>
      <c r="E265" s="7">
        <v>5000.0</v>
      </c>
      <c r="F265" s="6"/>
      <c r="G265" s="8"/>
      <c r="H265" s="8"/>
    </row>
    <row r="266">
      <c r="D266" s="8"/>
      <c r="E266" s="8"/>
      <c r="F266" s="6"/>
      <c r="G266" s="8"/>
      <c r="H266" s="8"/>
    </row>
    <row r="267">
      <c r="C267" s="15" t="s">
        <v>22</v>
      </c>
      <c r="D267" s="13">
        <f t="shared" ref="D267:E267" si="27">SUM(D263:D265)</f>
        <v>18000</v>
      </c>
      <c r="E267" s="13">
        <f t="shared" si="27"/>
        <v>5000</v>
      </c>
      <c r="F267" s="14">
        <f>D267-E267</f>
        <v>13000</v>
      </c>
      <c r="G267" s="26">
        <v>8000.0</v>
      </c>
      <c r="H267" s="8">
        <f>F267-G267</f>
        <v>5000</v>
      </c>
    </row>
    <row r="268">
      <c r="D268" s="8"/>
      <c r="E268" s="8"/>
      <c r="F268" s="6"/>
      <c r="G268" s="8"/>
      <c r="H268" s="8"/>
    </row>
    <row r="269">
      <c r="B269" s="5" t="s">
        <v>170</v>
      </c>
      <c r="C269" s="4" t="s">
        <v>171</v>
      </c>
      <c r="D269" s="9">
        <v>40000.0</v>
      </c>
      <c r="E269" s="6"/>
      <c r="F269" s="8"/>
      <c r="G269" s="8"/>
      <c r="H269" s="8"/>
    </row>
    <row r="270">
      <c r="C270" s="4" t="s">
        <v>43</v>
      </c>
      <c r="D270" s="6"/>
      <c r="E270" s="9">
        <v>4000.0</v>
      </c>
      <c r="F270" s="8"/>
      <c r="G270" s="8"/>
      <c r="H270" s="8"/>
    </row>
    <row r="271">
      <c r="C271" s="4" t="s">
        <v>172</v>
      </c>
      <c r="D271" s="6"/>
      <c r="E271" s="9">
        <v>20000.0</v>
      </c>
      <c r="F271" s="8"/>
      <c r="G271" s="8"/>
      <c r="H271" s="8"/>
    </row>
    <row r="272">
      <c r="C272" s="4" t="s">
        <v>81</v>
      </c>
      <c r="D272" s="8"/>
      <c r="E272" s="7">
        <v>3000.0</v>
      </c>
      <c r="F272" s="8"/>
      <c r="G272" s="8"/>
      <c r="H272" s="8"/>
    </row>
    <row r="273">
      <c r="C273" s="10"/>
      <c r="D273" s="8"/>
      <c r="E273" s="8"/>
      <c r="F273" s="8"/>
      <c r="G273" s="8"/>
      <c r="H273" s="8"/>
    </row>
    <row r="274">
      <c r="B274" s="11"/>
      <c r="C274" s="12" t="s">
        <v>22</v>
      </c>
      <c r="D274" s="13">
        <f t="shared" ref="D274:E274" si="28">SUM(D269:D272)</f>
        <v>40000</v>
      </c>
      <c r="E274" s="13">
        <f t="shared" si="28"/>
        <v>27000</v>
      </c>
      <c r="F274" s="14">
        <f>D274-E274</f>
        <v>13000</v>
      </c>
      <c r="G274" s="7">
        <v>5400.0</v>
      </c>
      <c r="H274" s="8">
        <f>F274-G274</f>
        <v>7600</v>
      </c>
    </row>
    <row r="275">
      <c r="B275" s="11"/>
      <c r="C275" s="11"/>
      <c r="D275" s="13"/>
      <c r="E275" s="13"/>
      <c r="F275" s="14"/>
      <c r="G275" s="8"/>
      <c r="H275" s="8"/>
    </row>
    <row r="276">
      <c r="B276" s="5" t="s">
        <v>173</v>
      </c>
      <c r="C276" s="4" t="s">
        <v>171</v>
      </c>
      <c r="D276" s="9">
        <v>30000.0</v>
      </c>
      <c r="E276" s="6"/>
      <c r="F276" s="8"/>
      <c r="G276" s="8"/>
      <c r="H276" s="8"/>
    </row>
    <row r="277">
      <c r="B277" s="11"/>
      <c r="C277" s="4" t="s">
        <v>174</v>
      </c>
      <c r="D277" s="9">
        <v>4500.0</v>
      </c>
      <c r="E277" s="6"/>
      <c r="F277" s="8"/>
      <c r="G277" s="8"/>
      <c r="H277" s="8"/>
    </row>
    <row r="278">
      <c r="B278" s="11"/>
      <c r="C278" s="4" t="s">
        <v>136</v>
      </c>
      <c r="D278" s="6"/>
      <c r="E278" s="9">
        <v>4500.0</v>
      </c>
      <c r="F278" s="8"/>
      <c r="G278" s="8"/>
      <c r="H278" s="8"/>
    </row>
    <row r="279">
      <c r="B279" s="11"/>
      <c r="C279" s="4" t="s">
        <v>81</v>
      </c>
      <c r="D279" s="6"/>
      <c r="E279" s="9">
        <v>3000.0</v>
      </c>
      <c r="F279" s="8"/>
      <c r="G279" s="8"/>
      <c r="H279" s="8"/>
    </row>
    <row r="280">
      <c r="B280" s="11"/>
      <c r="C280" s="10"/>
      <c r="D280" s="8"/>
      <c r="E280" s="8"/>
      <c r="F280" s="8"/>
      <c r="G280" s="8"/>
      <c r="H280" s="8"/>
    </row>
    <row r="281">
      <c r="B281" s="11"/>
      <c r="C281" s="12" t="s">
        <v>22</v>
      </c>
      <c r="D281" s="13">
        <f t="shared" ref="D281:E281" si="29">SUM(D276:D279)</f>
        <v>34500</v>
      </c>
      <c r="E281" s="13">
        <f t="shared" si="29"/>
        <v>7500</v>
      </c>
      <c r="F281" s="14">
        <f>D281-E281</f>
        <v>27000</v>
      </c>
      <c r="G281" s="7">
        <v>25500.0</v>
      </c>
      <c r="H281" s="8">
        <f>F281-G281</f>
        <v>1500</v>
      </c>
    </row>
    <row r="282">
      <c r="B282" s="11"/>
      <c r="C282" s="16"/>
      <c r="D282" s="13"/>
      <c r="E282" s="13"/>
      <c r="F282" s="14"/>
      <c r="G282" s="8"/>
      <c r="H282" s="8"/>
    </row>
    <row r="283">
      <c r="B283" s="5" t="s">
        <v>175</v>
      </c>
      <c r="C283" s="4" t="s">
        <v>171</v>
      </c>
      <c r="D283" s="9">
        <v>800000.0</v>
      </c>
      <c r="E283" s="6"/>
      <c r="F283" s="8"/>
      <c r="G283" s="8"/>
      <c r="H283" s="8"/>
    </row>
    <row r="284">
      <c r="B284" s="11"/>
      <c r="C284" s="4" t="s">
        <v>176</v>
      </c>
      <c r="D284" s="9">
        <v>30000.0</v>
      </c>
      <c r="E284" s="6"/>
      <c r="F284" s="8"/>
      <c r="G284" s="8"/>
      <c r="H284" s="8"/>
    </row>
    <row r="285">
      <c r="B285" s="11"/>
      <c r="C285" s="4" t="s">
        <v>177</v>
      </c>
      <c r="D285" s="9">
        <v>5000.0</v>
      </c>
      <c r="E285" s="6"/>
      <c r="F285" s="8"/>
      <c r="G285" s="8"/>
      <c r="H285" s="8"/>
    </row>
    <row r="286">
      <c r="B286" s="11"/>
      <c r="C286" s="4" t="s">
        <v>178</v>
      </c>
      <c r="D286" s="6"/>
      <c r="E286" s="9">
        <v>4000.0</v>
      </c>
      <c r="F286" s="8"/>
      <c r="G286" s="8"/>
      <c r="H286" s="8"/>
    </row>
    <row r="287">
      <c r="B287" s="11"/>
      <c r="C287" s="4" t="s">
        <v>179</v>
      </c>
      <c r="D287" s="6"/>
      <c r="E287" s="9">
        <v>10000.0</v>
      </c>
      <c r="F287" s="8"/>
      <c r="G287" s="8"/>
      <c r="H287" s="8"/>
    </row>
    <row r="288">
      <c r="B288" s="11"/>
      <c r="C288" s="4" t="s">
        <v>180</v>
      </c>
      <c r="D288" s="6"/>
      <c r="E288" s="9">
        <v>35000.0</v>
      </c>
      <c r="F288" s="8"/>
      <c r="G288" s="8"/>
      <c r="H288" s="8"/>
    </row>
    <row r="289">
      <c r="B289" s="11"/>
      <c r="C289" s="4" t="s">
        <v>181</v>
      </c>
      <c r="D289" s="6"/>
      <c r="E289" s="9">
        <v>20000.0</v>
      </c>
      <c r="F289" s="8"/>
      <c r="G289" s="8"/>
      <c r="H289" s="8"/>
    </row>
    <row r="290">
      <c r="B290" s="11"/>
      <c r="C290" s="4" t="s">
        <v>45</v>
      </c>
      <c r="D290" s="6"/>
      <c r="E290" s="9">
        <v>10000.0</v>
      </c>
      <c r="F290" s="8"/>
      <c r="G290" s="8"/>
      <c r="H290" s="8"/>
    </row>
    <row r="291">
      <c r="B291" s="11"/>
      <c r="C291" s="4" t="s">
        <v>182</v>
      </c>
      <c r="D291" s="6"/>
      <c r="E291" s="9">
        <v>80000.0</v>
      </c>
      <c r="F291" s="8"/>
      <c r="G291" s="8"/>
      <c r="H291" s="8"/>
    </row>
    <row r="292">
      <c r="B292" s="11"/>
      <c r="C292" s="4" t="s">
        <v>183</v>
      </c>
      <c r="D292" s="6"/>
      <c r="E292" s="9">
        <v>10000.0</v>
      </c>
      <c r="F292" s="8"/>
      <c r="G292" s="8"/>
      <c r="H292" s="8"/>
    </row>
    <row r="293">
      <c r="B293" s="11"/>
      <c r="C293" s="4" t="s">
        <v>43</v>
      </c>
      <c r="D293" s="6"/>
      <c r="E293" s="9">
        <v>20000.0</v>
      </c>
      <c r="F293" s="8"/>
      <c r="G293" s="8"/>
      <c r="H293" s="8"/>
    </row>
    <row r="294">
      <c r="B294" s="11"/>
      <c r="C294" s="4" t="s">
        <v>184</v>
      </c>
      <c r="D294" s="6"/>
      <c r="E294" s="9">
        <v>42000.0</v>
      </c>
      <c r="F294" s="8"/>
      <c r="G294" s="8"/>
      <c r="H294" s="8"/>
    </row>
    <row r="295">
      <c r="B295" s="11"/>
      <c r="C295" s="4" t="s">
        <v>185</v>
      </c>
      <c r="D295" s="6"/>
      <c r="E295" s="9">
        <v>2250.0</v>
      </c>
      <c r="F295" s="8"/>
      <c r="G295" s="8"/>
      <c r="H295" s="8"/>
    </row>
    <row r="296">
      <c r="B296" s="11"/>
      <c r="C296" s="4" t="s">
        <v>186</v>
      </c>
      <c r="D296" s="6"/>
      <c r="E296" s="9">
        <v>3000.0</v>
      </c>
      <c r="F296" s="8"/>
      <c r="G296" s="8"/>
      <c r="H296" s="8"/>
    </row>
    <row r="297">
      <c r="B297" s="11"/>
      <c r="C297" s="4" t="s">
        <v>187</v>
      </c>
      <c r="D297" s="6"/>
      <c r="E297" s="9">
        <v>2000.0</v>
      </c>
      <c r="F297" s="8"/>
      <c r="G297" s="8"/>
      <c r="H297" s="8"/>
    </row>
    <row r="298">
      <c r="B298" s="11"/>
      <c r="C298" s="4" t="s">
        <v>188</v>
      </c>
      <c r="D298" s="8"/>
      <c r="E298" s="7">
        <v>20000.0</v>
      </c>
      <c r="F298" s="8"/>
      <c r="G298" s="8"/>
      <c r="H298" s="8"/>
    </row>
    <row r="299">
      <c r="B299" s="11"/>
      <c r="C299" s="4" t="s">
        <v>189</v>
      </c>
      <c r="D299" s="8"/>
      <c r="E299" s="7">
        <v>15000.0</v>
      </c>
      <c r="F299" s="8"/>
      <c r="G299" s="8"/>
      <c r="H299" s="8"/>
    </row>
    <row r="300">
      <c r="B300" s="11"/>
      <c r="C300" s="4" t="s">
        <v>190</v>
      </c>
      <c r="D300" s="8"/>
      <c r="E300" s="7">
        <v>7000.0</v>
      </c>
      <c r="F300" s="8"/>
      <c r="G300" s="8"/>
      <c r="H300" s="8"/>
    </row>
    <row r="301">
      <c r="B301" s="11"/>
      <c r="C301" s="10"/>
      <c r="D301" s="8"/>
      <c r="E301" s="8"/>
      <c r="F301" s="8"/>
      <c r="G301" s="8"/>
      <c r="H301" s="8"/>
    </row>
    <row r="302">
      <c r="B302" s="11"/>
      <c r="C302" s="12" t="s">
        <v>22</v>
      </c>
      <c r="D302" s="13">
        <f t="shared" ref="D302:E302" si="30">SUM(D283:D300)</f>
        <v>835000</v>
      </c>
      <c r="E302" s="13">
        <f t="shared" si="30"/>
        <v>280250</v>
      </c>
      <c r="F302" s="14">
        <f>D302-E302</f>
        <v>554750</v>
      </c>
      <c r="G302" s="7">
        <v>478750.0</v>
      </c>
      <c r="H302" s="8">
        <f>F302-G302</f>
        <v>76000</v>
      </c>
    </row>
    <row r="303">
      <c r="B303" s="11"/>
      <c r="C303" s="16"/>
      <c r="D303" s="13"/>
      <c r="E303" s="13"/>
      <c r="F303" s="14"/>
      <c r="G303" s="8"/>
      <c r="H303" s="8"/>
    </row>
    <row r="304">
      <c r="B304" s="15" t="s">
        <v>41</v>
      </c>
      <c r="D304" s="13">
        <f t="shared" ref="D304:E304" si="31">D261+D267+D274+D281+D302</f>
        <v>927500</v>
      </c>
      <c r="E304" s="13">
        <f t="shared" si="31"/>
        <v>325750</v>
      </c>
      <c r="F304" s="13">
        <f>D304-E304</f>
        <v>601750</v>
      </c>
      <c r="G304" s="26">
        <v>522250.0</v>
      </c>
      <c r="H304" s="8">
        <f>F304-G304</f>
        <v>79500</v>
      </c>
    </row>
    <row r="305">
      <c r="B305" s="11"/>
      <c r="C305" s="16"/>
      <c r="D305" s="13"/>
      <c r="E305" s="13"/>
      <c r="F305" s="14"/>
      <c r="G305" s="8"/>
      <c r="H305" s="8"/>
    </row>
    <row r="306">
      <c r="A306" s="5" t="s">
        <v>191</v>
      </c>
      <c r="B306" s="5" t="s">
        <v>9</v>
      </c>
      <c r="C306" s="4" t="s">
        <v>192</v>
      </c>
      <c r="D306" s="6"/>
      <c r="E306" s="9">
        <v>50000.0</v>
      </c>
      <c r="F306" s="6"/>
      <c r="G306" s="8"/>
      <c r="H306" s="8"/>
    </row>
    <row r="307">
      <c r="C307" s="4" t="s">
        <v>193</v>
      </c>
      <c r="D307" s="8"/>
      <c r="E307" s="7">
        <v>48000.0</v>
      </c>
      <c r="F307" s="6"/>
      <c r="G307" s="8"/>
      <c r="H307" s="8"/>
    </row>
    <row r="308">
      <c r="C308" s="5" t="s">
        <v>194</v>
      </c>
      <c r="D308" s="7">
        <v>50000.0</v>
      </c>
      <c r="E308" s="8"/>
      <c r="F308" s="6"/>
      <c r="G308" s="8"/>
      <c r="H308" s="8"/>
    </row>
    <row r="309">
      <c r="C309" s="4" t="s">
        <v>195</v>
      </c>
      <c r="D309" s="7">
        <v>50000.0</v>
      </c>
      <c r="E309" s="8"/>
      <c r="F309" s="6"/>
      <c r="G309" s="8"/>
      <c r="H309" s="8"/>
    </row>
    <row r="310">
      <c r="C310" s="10"/>
      <c r="D310" s="8"/>
      <c r="E310" s="8"/>
      <c r="F310" s="6"/>
      <c r="G310" s="8"/>
      <c r="H310" s="8"/>
    </row>
    <row r="311">
      <c r="B311" s="11"/>
      <c r="C311" s="12" t="s">
        <v>22</v>
      </c>
      <c r="D311" s="13">
        <f t="shared" ref="D311:E311" si="32">SUM(D306:D309)</f>
        <v>100000</v>
      </c>
      <c r="E311" s="13">
        <f t="shared" si="32"/>
        <v>98000</v>
      </c>
      <c r="F311" s="14">
        <f>D311-E311</f>
        <v>2000</v>
      </c>
      <c r="G311" s="7">
        <v>22000.0</v>
      </c>
      <c r="H311" s="8">
        <f>F311-G311</f>
        <v>-20000</v>
      </c>
    </row>
    <row r="312">
      <c r="D312" s="27"/>
      <c r="E312" s="27"/>
      <c r="F312" s="6"/>
      <c r="G312" s="8"/>
      <c r="H312" s="8"/>
    </row>
    <row r="313">
      <c r="B313" s="12" t="s">
        <v>41</v>
      </c>
      <c r="D313" s="13">
        <f t="shared" ref="D313:E313" si="33">D311</f>
        <v>100000</v>
      </c>
      <c r="E313" s="13">
        <f t="shared" si="33"/>
        <v>98000</v>
      </c>
      <c r="F313" s="14">
        <f>D313-E313</f>
        <v>2000</v>
      </c>
      <c r="G313" s="7">
        <v>22000.0</v>
      </c>
      <c r="H313" s="8">
        <f>F313-G313</f>
        <v>-20000</v>
      </c>
    </row>
    <row r="314">
      <c r="B314" s="11"/>
      <c r="C314" s="16"/>
      <c r="D314" s="13"/>
      <c r="E314" s="13"/>
      <c r="F314" s="14"/>
      <c r="G314" s="8"/>
      <c r="H314" s="8"/>
    </row>
    <row r="315">
      <c r="A315" s="5" t="s">
        <v>196</v>
      </c>
      <c r="B315" s="5" t="s">
        <v>9</v>
      </c>
      <c r="C315" s="4" t="s">
        <v>45</v>
      </c>
      <c r="D315" s="6"/>
      <c r="E315" s="9">
        <v>1000.0</v>
      </c>
      <c r="F315" s="6"/>
      <c r="G315" s="8"/>
      <c r="H315" s="8"/>
    </row>
    <row r="316">
      <c r="B316" s="11"/>
      <c r="C316" s="4" t="s">
        <v>197</v>
      </c>
      <c r="D316" s="8"/>
      <c r="E316" s="7">
        <v>1000.0</v>
      </c>
      <c r="F316" s="6"/>
      <c r="G316" s="8"/>
      <c r="H316" s="8"/>
    </row>
    <row r="317">
      <c r="B317" s="11"/>
      <c r="C317" s="4" t="s">
        <v>198</v>
      </c>
      <c r="D317" s="8"/>
      <c r="E317" s="7">
        <v>2000.0</v>
      </c>
      <c r="F317" s="6"/>
      <c r="G317" s="8"/>
      <c r="H317" s="8"/>
    </row>
    <row r="318">
      <c r="B318" s="11"/>
      <c r="C318" s="4" t="s">
        <v>199</v>
      </c>
      <c r="D318" s="8"/>
      <c r="E318" s="7">
        <v>3000.0</v>
      </c>
      <c r="F318" s="6"/>
      <c r="G318" s="8"/>
      <c r="H318" s="8"/>
    </row>
    <row r="319">
      <c r="B319" s="11"/>
      <c r="C319" s="10"/>
      <c r="D319" s="8"/>
      <c r="E319" s="8"/>
      <c r="F319" s="6"/>
      <c r="G319" s="8"/>
      <c r="H319" s="8"/>
    </row>
    <row r="320">
      <c r="B320" s="11"/>
      <c r="C320" s="12" t="s">
        <v>22</v>
      </c>
      <c r="D320" s="13">
        <f t="shared" ref="D320:E320" si="34">SUM(D315:D318)</f>
        <v>0</v>
      </c>
      <c r="E320" s="13">
        <f t="shared" si="34"/>
        <v>7000</v>
      </c>
      <c r="F320" s="14">
        <f>D320-E320</f>
        <v>-7000</v>
      </c>
      <c r="G320" s="7">
        <v>-18000.0</v>
      </c>
      <c r="H320" s="8">
        <f>F320-G320</f>
        <v>11000</v>
      </c>
    </row>
    <row r="321">
      <c r="B321" s="11"/>
      <c r="C321" s="16"/>
      <c r="D321" s="13"/>
      <c r="E321" s="13"/>
      <c r="F321" s="14"/>
      <c r="G321" s="8"/>
      <c r="H321" s="8"/>
    </row>
    <row r="322">
      <c r="B322" s="12" t="s">
        <v>41</v>
      </c>
      <c r="D322" s="13">
        <f t="shared" ref="D322:E322" si="35">D320</f>
        <v>0</v>
      </c>
      <c r="E322" s="13">
        <f t="shared" si="35"/>
        <v>7000</v>
      </c>
      <c r="F322" s="14">
        <f>D322-E322</f>
        <v>-7000</v>
      </c>
      <c r="G322" s="7">
        <v>-18000.0</v>
      </c>
      <c r="H322" s="8">
        <f>F322-G322</f>
        <v>11000</v>
      </c>
    </row>
    <row r="323">
      <c r="B323" s="11"/>
      <c r="C323" s="16"/>
      <c r="D323" s="13"/>
      <c r="E323" s="13"/>
      <c r="F323" s="14"/>
      <c r="G323" s="8"/>
      <c r="H323" s="8"/>
    </row>
    <row r="324">
      <c r="A324" s="5" t="s">
        <v>200</v>
      </c>
      <c r="B324" s="5" t="s">
        <v>9</v>
      </c>
      <c r="C324" s="4" t="s">
        <v>201</v>
      </c>
      <c r="D324" s="8"/>
      <c r="E324" s="7">
        <v>2000.0</v>
      </c>
      <c r="F324" s="6"/>
      <c r="G324" s="8"/>
      <c r="H324" s="8"/>
    </row>
    <row r="325">
      <c r="C325" s="4" t="s">
        <v>139</v>
      </c>
      <c r="D325" s="6"/>
      <c r="E325" s="9">
        <v>3600.0</v>
      </c>
      <c r="F325" s="6"/>
      <c r="G325" s="8"/>
      <c r="H325" s="8"/>
    </row>
    <row r="326">
      <c r="C326" s="4" t="s">
        <v>92</v>
      </c>
      <c r="D326" s="8"/>
      <c r="E326" s="7">
        <v>7000.0</v>
      </c>
      <c r="F326" s="6"/>
      <c r="G326" s="8"/>
      <c r="H326" s="8"/>
    </row>
    <row r="327">
      <c r="C327" s="4" t="s">
        <v>202</v>
      </c>
      <c r="D327" s="8"/>
      <c r="E327" s="7">
        <v>9000.0</v>
      </c>
      <c r="F327" s="6"/>
      <c r="G327" s="8"/>
      <c r="H327" s="8"/>
    </row>
    <row r="328">
      <c r="C328" s="4" t="s">
        <v>203</v>
      </c>
      <c r="D328" s="8"/>
      <c r="E328" s="7">
        <v>10000.0</v>
      </c>
      <c r="F328" s="6"/>
      <c r="G328" s="8"/>
      <c r="H328" s="8"/>
    </row>
    <row r="329">
      <c r="C329" s="4" t="s">
        <v>76</v>
      </c>
      <c r="D329" s="8"/>
      <c r="E329" s="7">
        <v>2500.0</v>
      </c>
      <c r="F329" s="6"/>
      <c r="G329" s="8"/>
      <c r="H329" s="8"/>
    </row>
    <row r="330">
      <c r="C330" s="4" t="s">
        <v>204</v>
      </c>
      <c r="D330" s="6"/>
      <c r="E330" s="9">
        <v>3000.0</v>
      </c>
      <c r="F330" s="6"/>
      <c r="G330" s="8"/>
      <c r="H330" s="8"/>
    </row>
    <row r="331">
      <c r="C331" s="4" t="s">
        <v>205</v>
      </c>
      <c r="D331" s="8"/>
      <c r="E331" s="7">
        <v>3000.0</v>
      </c>
      <c r="F331" s="6"/>
      <c r="G331" s="8"/>
      <c r="H331" s="8"/>
    </row>
    <row r="332">
      <c r="C332" s="4" t="s">
        <v>206</v>
      </c>
      <c r="D332" s="8"/>
      <c r="E332" s="7">
        <v>10000.0</v>
      </c>
      <c r="F332" s="6"/>
      <c r="G332" s="8"/>
      <c r="H332" s="8"/>
    </row>
    <row r="333">
      <c r="C333" s="4" t="s">
        <v>207</v>
      </c>
      <c r="D333" s="8"/>
      <c r="E333" s="7">
        <v>20000.0</v>
      </c>
      <c r="F333" s="6"/>
      <c r="G333" s="8"/>
      <c r="H333" s="8"/>
    </row>
    <row r="334">
      <c r="C334" s="4" t="s">
        <v>208</v>
      </c>
      <c r="D334" s="8"/>
      <c r="E334" s="7">
        <v>4000.0</v>
      </c>
      <c r="F334" s="6"/>
      <c r="G334" s="8"/>
      <c r="H334" s="8"/>
    </row>
    <row r="335">
      <c r="C335" s="10"/>
      <c r="D335" s="8"/>
      <c r="E335" s="8"/>
      <c r="F335" s="6"/>
      <c r="G335" s="8"/>
      <c r="H335" s="8"/>
    </row>
    <row r="336">
      <c r="C336" s="12" t="s">
        <v>22</v>
      </c>
      <c r="D336" s="13">
        <f>SUM(D324:D331)</f>
        <v>0</v>
      </c>
      <c r="E336" s="13">
        <f>SUM(E324:E333)</f>
        <v>70100</v>
      </c>
      <c r="F336" s="14">
        <f>D336-E336</f>
        <v>-70100</v>
      </c>
      <c r="G336" s="7">
        <v>-34500.0</v>
      </c>
      <c r="H336" s="8">
        <f>F336-G336</f>
        <v>-35600</v>
      </c>
    </row>
    <row r="337">
      <c r="D337" s="8"/>
      <c r="E337" s="8"/>
      <c r="F337" s="6"/>
      <c r="G337" s="8"/>
      <c r="H337" s="8"/>
    </row>
    <row r="338">
      <c r="B338" s="5" t="s">
        <v>209</v>
      </c>
      <c r="C338" s="4" t="s">
        <v>210</v>
      </c>
      <c r="D338" s="7">
        <v>3000.0</v>
      </c>
      <c r="E338" s="8"/>
      <c r="F338" s="6"/>
      <c r="G338" s="8"/>
      <c r="H338" s="8"/>
    </row>
    <row r="339">
      <c r="C339" s="4" t="s">
        <v>35</v>
      </c>
      <c r="D339" s="7">
        <v>1000.0</v>
      </c>
      <c r="E339" s="8"/>
      <c r="F339" s="6"/>
      <c r="G339" s="8"/>
      <c r="H339" s="8"/>
    </row>
    <row r="340">
      <c r="C340" s="4" t="s">
        <v>90</v>
      </c>
      <c r="D340" s="8"/>
      <c r="E340" s="7">
        <v>3000.0</v>
      </c>
      <c r="F340" s="6"/>
      <c r="G340" s="8"/>
      <c r="H340" s="8"/>
    </row>
    <row r="341">
      <c r="C341" s="4" t="s">
        <v>118</v>
      </c>
      <c r="D341" s="8"/>
      <c r="E341" s="7">
        <v>1000.0</v>
      </c>
      <c r="F341" s="6"/>
      <c r="G341" s="8"/>
      <c r="H341" s="8"/>
    </row>
    <row r="342">
      <c r="C342" s="4" t="s">
        <v>39</v>
      </c>
      <c r="D342" s="8"/>
      <c r="E342" s="7">
        <v>1000.0</v>
      </c>
      <c r="F342" s="6"/>
      <c r="G342" s="8"/>
      <c r="H342" s="8"/>
    </row>
    <row r="343">
      <c r="C343" s="4" t="s">
        <v>211</v>
      </c>
      <c r="D343" s="8"/>
      <c r="E343" s="7">
        <v>2000.0</v>
      </c>
      <c r="F343" s="6"/>
      <c r="G343" s="8"/>
      <c r="H343" s="8"/>
    </row>
    <row r="344">
      <c r="C344" s="10"/>
      <c r="D344" s="8"/>
      <c r="E344" s="8"/>
      <c r="F344" s="6"/>
      <c r="G344" s="8"/>
      <c r="H344" s="8"/>
    </row>
    <row r="345">
      <c r="B345" s="11"/>
      <c r="C345" s="12" t="s">
        <v>22</v>
      </c>
      <c r="D345" s="13">
        <f t="shared" ref="D345:E345" si="36">SUM(D338:D343)</f>
        <v>4000</v>
      </c>
      <c r="E345" s="13">
        <f t="shared" si="36"/>
        <v>7000</v>
      </c>
      <c r="F345" s="14">
        <f>D345-E345</f>
        <v>-3000</v>
      </c>
      <c r="G345" s="7">
        <v>-4500.0</v>
      </c>
      <c r="H345" s="8">
        <f>F345-G345</f>
        <v>1500</v>
      </c>
    </row>
    <row r="346">
      <c r="D346" s="8"/>
      <c r="E346" s="8"/>
      <c r="F346" s="6"/>
      <c r="G346" s="8"/>
      <c r="H346" s="8"/>
    </row>
    <row r="347">
      <c r="B347" s="5" t="s">
        <v>212</v>
      </c>
      <c r="C347" s="4" t="s">
        <v>210</v>
      </c>
      <c r="D347" s="7">
        <v>2000.0</v>
      </c>
      <c r="E347" s="8"/>
      <c r="F347" s="6"/>
      <c r="G347" s="8"/>
      <c r="H347" s="8"/>
    </row>
    <row r="348">
      <c r="C348" s="4" t="s">
        <v>35</v>
      </c>
      <c r="D348" s="7">
        <v>1500.0</v>
      </c>
      <c r="E348" s="8"/>
      <c r="F348" s="6"/>
      <c r="G348" s="8"/>
      <c r="H348" s="8"/>
    </row>
    <row r="349">
      <c r="C349" s="4" t="s">
        <v>90</v>
      </c>
      <c r="D349" s="8"/>
      <c r="E349" s="7">
        <v>1500.0</v>
      </c>
      <c r="F349" s="6"/>
      <c r="G349" s="8"/>
      <c r="H349" s="8"/>
    </row>
    <row r="350">
      <c r="C350" s="4" t="s">
        <v>118</v>
      </c>
      <c r="D350" s="8"/>
      <c r="E350" s="7">
        <v>1000.0</v>
      </c>
      <c r="F350" s="6"/>
      <c r="G350" s="8"/>
      <c r="H350" s="8"/>
    </row>
    <row r="351">
      <c r="C351" s="4" t="s">
        <v>39</v>
      </c>
      <c r="D351" s="8"/>
      <c r="E351" s="7">
        <v>1000.0</v>
      </c>
      <c r="F351" s="6"/>
      <c r="G351" s="8"/>
      <c r="H351" s="8"/>
    </row>
    <row r="352">
      <c r="C352" s="4" t="s">
        <v>211</v>
      </c>
      <c r="D352" s="8"/>
      <c r="E352" s="7">
        <v>1200.0</v>
      </c>
      <c r="F352" s="6"/>
      <c r="G352" s="8"/>
      <c r="H352" s="8"/>
    </row>
    <row r="353">
      <c r="D353" s="8"/>
      <c r="E353" s="8"/>
      <c r="F353" s="6"/>
      <c r="G353" s="8"/>
      <c r="H353" s="8"/>
    </row>
    <row r="354">
      <c r="C354" s="12" t="s">
        <v>22</v>
      </c>
      <c r="D354" s="13">
        <f t="shared" ref="D354:E354" si="37">SUM(D347:D352)</f>
        <v>3500</v>
      </c>
      <c r="E354" s="13">
        <f t="shared" si="37"/>
        <v>4700</v>
      </c>
      <c r="F354" s="14">
        <f>D354-E354</f>
        <v>-1200</v>
      </c>
      <c r="G354" s="7">
        <v>0.0</v>
      </c>
      <c r="H354" s="8">
        <f>F354-G354</f>
        <v>-1200</v>
      </c>
    </row>
    <row r="355">
      <c r="D355" s="8"/>
      <c r="E355" s="8"/>
      <c r="F355" s="6"/>
      <c r="G355" s="8"/>
      <c r="H355" s="8"/>
    </row>
    <row r="356">
      <c r="B356" s="12" t="s">
        <v>41</v>
      </c>
      <c r="D356" s="13">
        <f t="shared" ref="D356:E356" si="38">D345+D354+D336</f>
        <v>7500</v>
      </c>
      <c r="E356" s="13">
        <f t="shared" si="38"/>
        <v>81800</v>
      </c>
      <c r="F356" s="14">
        <f>D356-E356</f>
        <v>-74300</v>
      </c>
      <c r="G356" s="7">
        <v>-39000.0</v>
      </c>
      <c r="H356" s="8">
        <f>F356-G356</f>
        <v>-35300</v>
      </c>
    </row>
    <row r="357">
      <c r="B357" s="16"/>
      <c r="D357" s="13"/>
      <c r="E357" s="13"/>
      <c r="F357" s="14"/>
      <c r="G357" s="8"/>
      <c r="H357" s="8"/>
    </row>
    <row r="358">
      <c r="A358" s="5" t="s">
        <v>213</v>
      </c>
      <c r="B358" s="4" t="s">
        <v>9</v>
      </c>
      <c r="C358" s="4" t="s">
        <v>45</v>
      </c>
      <c r="D358" s="6"/>
      <c r="E358" s="9">
        <v>2000.0</v>
      </c>
      <c r="F358" s="6"/>
      <c r="G358" s="8"/>
      <c r="H358" s="8"/>
    </row>
    <row r="359">
      <c r="B359" s="16"/>
      <c r="C359" s="4" t="s">
        <v>214</v>
      </c>
      <c r="D359" s="8"/>
      <c r="E359" s="7">
        <v>4200.0</v>
      </c>
      <c r="F359" s="6"/>
      <c r="G359" s="8"/>
      <c r="H359" s="8"/>
    </row>
    <row r="360">
      <c r="B360" s="16"/>
      <c r="C360" s="10"/>
      <c r="D360" s="8"/>
      <c r="E360" s="8"/>
      <c r="F360" s="6"/>
      <c r="G360" s="8"/>
      <c r="H360" s="8"/>
    </row>
    <row r="361">
      <c r="B361" s="16"/>
      <c r="C361" s="12" t="s">
        <v>22</v>
      </c>
      <c r="D361" s="13">
        <f t="shared" ref="D361:E361" si="39">SUM(D358:D359)</f>
        <v>0</v>
      </c>
      <c r="E361" s="13">
        <f t="shared" si="39"/>
        <v>6200</v>
      </c>
      <c r="F361" s="14">
        <f>D361-E361</f>
        <v>-6200</v>
      </c>
      <c r="G361" s="7">
        <v>-6200.0</v>
      </c>
      <c r="H361" s="8">
        <f>F361-G361</f>
        <v>0</v>
      </c>
    </row>
    <row r="362">
      <c r="B362" s="16"/>
      <c r="D362" s="13"/>
      <c r="E362" s="13"/>
      <c r="F362" s="14"/>
      <c r="G362" s="8"/>
      <c r="H362" s="8"/>
    </row>
    <row r="363">
      <c r="A363" s="5" t="s">
        <v>215</v>
      </c>
      <c r="B363" s="5" t="s">
        <v>9</v>
      </c>
      <c r="C363" s="5" t="s">
        <v>45</v>
      </c>
      <c r="D363" s="8"/>
      <c r="E363" s="7">
        <v>1000.0</v>
      </c>
      <c r="F363" s="8"/>
      <c r="G363" s="8"/>
      <c r="H363" s="8"/>
    </row>
    <row r="364">
      <c r="D364" s="8"/>
      <c r="E364" s="8"/>
      <c r="F364" s="8"/>
      <c r="G364" s="8"/>
      <c r="H364" s="8"/>
    </row>
    <row r="365">
      <c r="C365" s="28" t="s">
        <v>22</v>
      </c>
      <c r="D365" s="13">
        <f t="shared" ref="D365:E365" si="40">SUM(D363)</f>
        <v>0</v>
      </c>
      <c r="E365" s="13">
        <f t="shared" si="40"/>
        <v>1000</v>
      </c>
      <c r="F365" s="13">
        <f>D365-E365</f>
        <v>-1000</v>
      </c>
      <c r="G365" s="7">
        <v>-1000.0</v>
      </c>
      <c r="H365" s="8">
        <f>F365</f>
        <v>-1000</v>
      </c>
    </row>
    <row r="366">
      <c r="D366" s="8"/>
      <c r="E366" s="8"/>
      <c r="F366" s="8"/>
      <c r="G366" s="8"/>
      <c r="H366" s="8"/>
    </row>
    <row r="367">
      <c r="B367" s="5" t="s">
        <v>216</v>
      </c>
      <c r="C367" s="5" t="s">
        <v>35</v>
      </c>
      <c r="D367" s="7">
        <v>6000.0</v>
      </c>
      <c r="E367" s="8"/>
      <c r="F367" s="8"/>
      <c r="G367" s="8"/>
      <c r="H367" s="8"/>
    </row>
    <row r="368">
      <c r="C368" s="5" t="s">
        <v>217</v>
      </c>
      <c r="D368" s="8"/>
      <c r="E368" s="7">
        <v>4000.0</v>
      </c>
      <c r="F368" s="8"/>
      <c r="G368" s="8"/>
      <c r="H368" s="8"/>
    </row>
    <row r="369">
      <c r="C369" s="5" t="s">
        <v>218</v>
      </c>
      <c r="D369" s="8"/>
      <c r="E369" s="7">
        <v>400.0</v>
      </c>
      <c r="F369" s="8"/>
      <c r="G369" s="8"/>
      <c r="H369" s="8"/>
    </row>
    <row r="370">
      <c r="D370" s="8"/>
      <c r="E370" s="8"/>
      <c r="F370" s="8"/>
      <c r="G370" s="8"/>
      <c r="H370" s="8"/>
    </row>
    <row r="371">
      <c r="B371" s="29"/>
      <c r="C371" s="28" t="s">
        <v>22</v>
      </c>
      <c r="D371" s="30">
        <f t="shared" ref="D371:E371" si="41">SUM(D367:D369)</f>
        <v>6000</v>
      </c>
      <c r="E371" s="30">
        <f t="shared" si="41"/>
        <v>4400</v>
      </c>
      <c r="F371" s="31">
        <f>D371-E371</f>
        <v>1600</v>
      </c>
      <c r="G371" s="7">
        <v>600.0</v>
      </c>
      <c r="H371" s="8">
        <f>F371-G371</f>
        <v>1000</v>
      </c>
    </row>
    <row r="372">
      <c r="B372" s="29"/>
      <c r="D372" s="32"/>
      <c r="E372" s="32"/>
      <c r="F372" s="33"/>
      <c r="G372" s="8"/>
      <c r="H372" s="8"/>
    </row>
    <row r="373">
      <c r="B373" s="34" t="s">
        <v>219</v>
      </c>
      <c r="C373" s="5" t="s">
        <v>220</v>
      </c>
      <c r="D373" s="8"/>
      <c r="E373" s="35">
        <v>1000.0</v>
      </c>
      <c r="F373" s="33"/>
      <c r="G373" s="8"/>
      <c r="H373" s="8"/>
    </row>
    <row r="374">
      <c r="B374" s="29"/>
      <c r="C374" s="5" t="s">
        <v>221</v>
      </c>
      <c r="D374" s="32"/>
      <c r="E374" s="35">
        <v>3000.0</v>
      </c>
      <c r="F374" s="33"/>
      <c r="G374" s="8"/>
      <c r="H374" s="8"/>
    </row>
    <row r="375">
      <c r="B375" s="29"/>
      <c r="C375" s="5" t="s">
        <v>80</v>
      </c>
      <c r="D375" s="35">
        <v>3000.0</v>
      </c>
      <c r="E375" s="32"/>
      <c r="F375" s="33"/>
      <c r="G375" s="8"/>
      <c r="H375" s="8"/>
    </row>
    <row r="376">
      <c r="B376" s="29"/>
      <c r="D376" s="32"/>
      <c r="E376" s="32"/>
      <c r="F376" s="33"/>
      <c r="G376" s="8"/>
      <c r="H376" s="8"/>
    </row>
    <row r="377">
      <c r="B377" s="29"/>
      <c r="C377" s="28" t="s">
        <v>22</v>
      </c>
      <c r="D377" s="30">
        <f t="shared" ref="D377:E377" si="42">SUM(D373:D375)</f>
        <v>3000</v>
      </c>
      <c r="E377" s="30">
        <f t="shared" si="42"/>
        <v>4000</v>
      </c>
      <c r="F377" s="31">
        <f>D377-E377</f>
        <v>-1000</v>
      </c>
      <c r="G377" s="7">
        <v>-1600.0</v>
      </c>
      <c r="H377" s="8">
        <f>F377</f>
        <v>-1000</v>
      </c>
    </row>
    <row r="378">
      <c r="B378" s="29"/>
      <c r="D378" s="32"/>
      <c r="E378" s="32"/>
      <c r="F378" s="33"/>
      <c r="G378" s="8"/>
      <c r="H378" s="8"/>
    </row>
    <row r="379">
      <c r="B379" s="34" t="s">
        <v>222</v>
      </c>
      <c r="C379" s="5" t="s">
        <v>35</v>
      </c>
      <c r="D379" s="35">
        <v>4000.0</v>
      </c>
      <c r="E379" s="32"/>
      <c r="F379" s="33"/>
      <c r="G379" s="8"/>
      <c r="H379" s="8"/>
    </row>
    <row r="380">
      <c r="B380" s="29"/>
      <c r="C380" s="5" t="s">
        <v>223</v>
      </c>
      <c r="D380" s="32"/>
      <c r="E380" s="35">
        <v>3000.0</v>
      </c>
      <c r="F380" s="33"/>
      <c r="G380" s="8"/>
      <c r="H380" s="8"/>
    </row>
    <row r="381">
      <c r="B381" s="29"/>
      <c r="C381" s="5" t="s">
        <v>148</v>
      </c>
      <c r="D381" s="32"/>
      <c r="E381" s="35">
        <v>800.0</v>
      </c>
      <c r="F381" s="33"/>
      <c r="G381" s="8"/>
      <c r="H381" s="8"/>
    </row>
    <row r="382">
      <c r="B382" s="29"/>
      <c r="D382" s="32"/>
      <c r="E382" s="32"/>
      <c r="F382" s="33"/>
      <c r="G382" s="8"/>
      <c r="H382" s="8"/>
    </row>
    <row r="383">
      <c r="B383" s="29"/>
      <c r="C383" s="28" t="s">
        <v>22</v>
      </c>
      <c r="D383" s="30">
        <f t="shared" ref="D383:E383" si="43">SUM(D379:D381)</f>
        <v>4000</v>
      </c>
      <c r="E383" s="30">
        <f t="shared" si="43"/>
        <v>3800</v>
      </c>
      <c r="F383" s="31">
        <f>D383-E383</f>
        <v>200</v>
      </c>
      <c r="G383" s="7">
        <v>0.0</v>
      </c>
      <c r="H383" s="8">
        <f>F383</f>
        <v>200</v>
      </c>
    </row>
    <row r="384">
      <c r="B384" s="29"/>
      <c r="D384" s="32"/>
      <c r="E384" s="32"/>
      <c r="F384" s="33"/>
      <c r="G384" s="8"/>
      <c r="H384" s="8"/>
    </row>
    <row r="385">
      <c r="B385" s="5" t="s">
        <v>224</v>
      </c>
      <c r="C385" s="5" t="s">
        <v>35</v>
      </c>
      <c r="D385" s="7">
        <v>8000.0</v>
      </c>
      <c r="E385" s="8"/>
      <c r="F385" s="8"/>
      <c r="G385" s="8"/>
      <c r="H385" s="8"/>
    </row>
    <row r="386">
      <c r="C386" s="5" t="s">
        <v>148</v>
      </c>
      <c r="D386" s="8"/>
      <c r="E386" s="7">
        <v>3000.0</v>
      </c>
      <c r="F386" s="8"/>
      <c r="G386" s="8"/>
      <c r="H386" s="8"/>
    </row>
    <row r="387">
      <c r="C387" s="5" t="s">
        <v>136</v>
      </c>
      <c r="D387" s="8"/>
      <c r="E387" s="7">
        <v>5000.0</v>
      </c>
      <c r="F387" s="8"/>
      <c r="G387" s="8"/>
      <c r="H387" s="8"/>
    </row>
    <row r="388">
      <c r="C388" s="5" t="s">
        <v>139</v>
      </c>
      <c r="D388" s="8"/>
      <c r="E388" s="7">
        <v>1000.0</v>
      </c>
      <c r="F388" s="8"/>
      <c r="G388" s="8"/>
      <c r="H388" s="8"/>
    </row>
    <row r="389">
      <c r="D389" s="8"/>
      <c r="E389" s="8"/>
      <c r="F389" s="8"/>
      <c r="G389" s="8"/>
      <c r="H389" s="8"/>
    </row>
    <row r="390">
      <c r="C390" s="28" t="s">
        <v>22</v>
      </c>
      <c r="D390" s="30">
        <f>SUM(D385:D388)</f>
        <v>8000</v>
      </c>
      <c r="E390" s="30">
        <f>SUM(E386:E388)</f>
        <v>9000</v>
      </c>
      <c r="F390" s="31">
        <f>D390-E390</f>
        <v>-1000</v>
      </c>
      <c r="G390" s="7">
        <v>0.0</v>
      </c>
      <c r="H390" s="8">
        <f>F390</f>
        <v>-1000</v>
      </c>
    </row>
    <row r="391">
      <c r="D391" s="8"/>
      <c r="E391" s="8"/>
      <c r="F391" s="8"/>
      <c r="G391" s="8"/>
      <c r="H391" s="8"/>
    </row>
    <row r="392">
      <c r="B392" s="34" t="s">
        <v>225</v>
      </c>
      <c r="C392" s="5" t="s">
        <v>223</v>
      </c>
      <c r="D392" s="32"/>
      <c r="E392" s="35">
        <v>1500.0</v>
      </c>
      <c r="F392" s="33"/>
      <c r="G392" s="8"/>
      <c r="H392" s="8"/>
    </row>
    <row r="393">
      <c r="B393" s="29"/>
      <c r="C393" s="5" t="s">
        <v>35</v>
      </c>
      <c r="D393" s="35">
        <v>2000.0</v>
      </c>
      <c r="E393" s="32"/>
      <c r="F393" s="33"/>
      <c r="G393" s="8"/>
      <c r="H393" s="8"/>
    </row>
    <row r="394">
      <c r="B394" s="29"/>
      <c r="C394" s="5" t="s">
        <v>148</v>
      </c>
      <c r="D394" s="32"/>
      <c r="E394" s="35">
        <v>500.0</v>
      </c>
      <c r="F394" s="33"/>
      <c r="G394" s="8"/>
      <c r="H394" s="8"/>
    </row>
    <row r="395">
      <c r="B395" s="29"/>
      <c r="D395" s="32"/>
      <c r="E395" s="32"/>
      <c r="F395" s="33"/>
      <c r="G395" s="8"/>
      <c r="H395" s="8"/>
    </row>
    <row r="396">
      <c r="B396" s="29"/>
      <c r="C396" s="28" t="s">
        <v>22</v>
      </c>
      <c r="D396" s="30">
        <f t="shared" ref="D396:E396" si="44">SUM(D392:D394)</f>
        <v>2000</v>
      </c>
      <c r="E396" s="30">
        <f t="shared" si="44"/>
        <v>2000</v>
      </c>
      <c r="F396" s="31">
        <f>D396-E396</f>
        <v>0</v>
      </c>
      <c r="G396" s="7">
        <v>-100.0</v>
      </c>
      <c r="H396" s="8">
        <f>F396-G396</f>
        <v>100</v>
      </c>
    </row>
    <row r="397">
      <c r="B397" s="29"/>
      <c r="D397" s="32"/>
      <c r="E397" s="32"/>
      <c r="F397" s="33"/>
      <c r="G397" s="8"/>
      <c r="H397" s="8"/>
    </row>
    <row r="398">
      <c r="B398" s="15" t="s">
        <v>41</v>
      </c>
      <c r="D398" s="30">
        <f t="shared" ref="D398:E398" si="45">D365+D371+D377+D383+D390+D396</f>
        <v>23000</v>
      </c>
      <c r="E398" s="30">
        <f t="shared" si="45"/>
        <v>24200</v>
      </c>
      <c r="F398" s="31">
        <f>D398-E398</f>
        <v>-1200</v>
      </c>
      <c r="G398" s="7">
        <v>-2600.0</v>
      </c>
      <c r="H398" s="8">
        <f>F398-G398</f>
        <v>1400</v>
      </c>
    </row>
    <row r="399">
      <c r="D399" s="8"/>
      <c r="E399" s="8"/>
      <c r="F399" s="8"/>
      <c r="G399" s="8"/>
      <c r="H399" s="8"/>
    </row>
    <row r="400">
      <c r="A400" s="5" t="s">
        <v>226</v>
      </c>
      <c r="B400" s="34" t="s">
        <v>9</v>
      </c>
      <c r="C400" s="5" t="s">
        <v>45</v>
      </c>
      <c r="D400" s="32"/>
      <c r="E400" s="35">
        <v>1000.0</v>
      </c>
      <c r="F400" s="33"/>
      <c r="G400" s="8"/>
      <c r="H400" s="8"/>
    </row>
    <row r="401">
      <c r="B401" s="29"/>
      <c r="C401" s="5" t="s">
        <v>227</v>
      </c>
      <c r="D401" s="32"/>
      <c r="E401" s="35">
        <v>800.0</v>
      </c>
      <c r="F401" s="33"/>
      <c r="G401" s="8"/>
      <c r="H401" s="8"/>
    </row>
    <row r="402">
      <c r="B402" s="29"/>
      <c r="C402" s="5" t="s">
        <v>228</v>
      </c>
      <c r="D402" s="32"/>
      <c r="E402" s="35">
        <v>5500.0</v>
      </c>
      <c r="F402" s="33"/>
      <c r="G402" s="8"/>
      <c r="H402" s="8"/>
    </row>
    <row r="403">
      <c r="B403" s="29"/>
      <c r="D403" s="32"/>
      <c r="E403" s="32"/>
      <c r="F403" s="33"/>
      <c r="G403" s="8"/>
      <c r="H403" s="8"/>
    </row>
    <row r="404">
      <c r="B404" s="36"/>
      <c r="C404" s="37" t="s">
        <v>22</v>
      </c>
      <c r="D404" s="30">
        <f>SUM(D400:D401)</f>
        <v>0</v>
      </c>
      <c r="E404" s="30">
        <f>SUM(E400:E402)</f>
        <v>7300</v>
      </c>
      <c r="F404" s="31">
        <f>D404-E404</f>
        <v>-7300</v>
      </c>
      <c r="G404" s="7">
        <v>-1000.0</v>
      </c>
      <c r="H404" s="8">
        <f>F404-G404</f>
        <v>-6300</v>
      </c>
    </row>
    <row r="405">
      <c r="D405" s="8"/>
      <c r="E405" s="8"/>
      <c r="F405" s="8"/>
      <c r="G405" s="8"/>
      <c r="H405" s="8"/>
    </row>
    <row r="406">
      <c r="B406" s="15" t="s">
        <v>41</v>
      </c>
      <c r="C406" s="11"/>
      <c r="D406" s="13">
        <f t="shared" ref="D406:E406" si="46">D404</f>
        <v>0</v>
      </c>
      <c r="E406" s="13">
        <f t="shared" si="46"/>
        <v>7300</v>
      </c>
      <c r="F406" s="13">
        <f>D406-E406</f>
        <v>-7300</v>
      </c>
      <c r="G406" s="7">
        <v>-1000.0</v>
      </c>
      <c r="H406" s="8">
        <f>F406-G406</f>
        <v>-6300</v>
      </c>
    </row>
    <row r="407">
      <c r="B407" s="11"/>
      <c r="D407" s="30"/>
      <c r="E407" s="30"/>
      <c r="F407" s="31"/>
      <c r="G407" s="8"/>
      <c r="H407" s="8"/>
    </row>
    <row r="408">
      <c r="A408" s="38" t="s">
        <v>229</v>
      </c>
      <c r="B408" s="29"/>
      <c r="D408" s="39">
        <f>D58+D76+D47+D87+D144+D151+D174+D180+D203+D256+D304+D313+D322+D356+D361+D398+D406+D104+D22+D62</f>
        <v>2310800</v>
      </c>
      <c r="E408" s="39">
        <f>E58+E76+E87+E144+E151+E174+E180+E203+E256+E304+E313+E322+E356+E361+E398+E406+E104+E22+E47+E62</f>
        <v>2263620</v>
      </c>
      <c r="F408" s="40">
        <f>D408-E408</f>
        <v>47180</v>
      </c>
      <c r="G408" s="7">
        <v>-96413.0</v>
      </c>
      <c r="H408" s="8">
        <f>F408-G408</f>
        <v>143593</v>
      </c>
    </row>
    <row r="409">
      <c r="B409" s="11"/>
      <c r="D409" s="30"/>
      <c r="E409" s="30"/>
      <c r="F409" s="31"/>
      <c r="G409" s="8"/>
      <c r="H409" s="8"/>
    </row>
    <row r="410">
      <c r="B410" s="11"/>
      <c r="D410" s="30"/>
      <c r="E410" s="30"/>
      <c r="F410" s="31"/>
      <c r="G410" s="8"/>
      <c r="H410" s="8"/>
    </row>
    <row r="411">
      <c r="B411" s="11"/>
      <c r="D411" s="30"/>
      <c r="E411" s="30"/>
      <c r="F411" s="31"/>
      <c r="G411" s="8"/>
      <c r="H411" s="8"/>
    </row>
    <row r="412">
      <c r="B412" s="11"/>
      <c r="D412" s="30"/>
      <c r="E412" s="30"/>
      <c r="F412" s="31"/>
      <c r="G412" s="8"/>
      <c r="H412" s="8"/>
    </row>
    <row r="413">
      <c r="B413" s="11"/>
      <c r="D413" s="30"/>
      <c r="E413" s="30"/>
      <c r="F413" s="31"/>
      <c r="G413" s="8"/>
      <c r="H413" s="8"/>
    </row>
  </sheetData>
  <conditionalFormatting sqref="D1:E90">
    <cfRule type="cellIs" dxfId="0" priority="1" operator="lessThan">
      <formula>0</formula>
    </cfRule>
  </conditionalFormatting>
  <conditionalFormatting sqref="D102:E413">
    <cfRule type="cellIs" dxfId="0" priority="2" operator="lessThan">
      <formula>0</formula>
    </cfRule>
  </conditionalFormatting>
  <conditionalFormatting sqref="F1:H413">
    <cfRule type="cellIs" dxfId="0" priority="3" operator="lessThan">
      <formula>0</formula>
    </cfRule>
  </conditionalFormatting>
  <conditionalFormatting sqref="G1:H413">
    <cfRule type="cellIs" dxfId="1" priority="4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20" width="15.13"/>
  </cols>
  <sheetData>
    <row r="1">
      <c r="A1" s="1" t="s">
        <v>230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>
      <c r="A2" s="5" t="s">
        <v>75</v>
      </c>
      <c r="B2" s="5" t="s">
        <v>9</v>
      </c>
      <c r="C2" s="5" t="s">
        <v>76</v>
      </c>
      <c r="D2" s="8"/>
      <c r="E2" s="7">
        <v>10000.0</v>
      </c>
      <c r="F2" s="6"/>
      <c r="G2" s="8"/>
      <c r="H2" s="8"/>
    </row>
    <row r="3">
      <c r="B3" s="16"/>
      <c r="C3" s="5" t="s">
        <v>77</v>
      </c>
      <c r="D3" s="8"/>
      <c r="E3" s="7">
        <v>8000.0</v>
      </c>
      <c r="F3" s="14"/>
      <c r="G3" s="8"/>
      <c r="H3" s="8"/>
    </row>
    <row r="4">
      <c r="C4" s="5" t="s">
        <v>78</v>
      </c>
      <c r="D4" s="8"/>
      <c r="E4" s="7">
        <v>500.0</v>
      </c>
      <c r="F4" s="8"/>
      <c r="G4" s="8"/>
      <c r="H4" s="8"/>
    </row>
    <row r="5">
      <c r="C5" s="5" t="s">
        <v>79</v>
      </c>
      <c r="D5" s="8"/>
      <c r="E5" s="7">
        <v>15000.0</v>
      </c>
      <c r="F5" s="8"/>
      <c r="G5" s="8"/>
      <c r="H5" s="8"/>
    </row>
    <row r="6">
      <c r="C6" s="5" t="s">
        <v>39</v>
      </c>
      <c r="D6" s="8"/>
      <c r="E6" s="7">
        <v>10000.0</v>
      </c>
      <c r="F6" s="8"/>
      <c r="G6" s="8"/>
      <c r="H6" s="8"/>
    </row>
    <row r="7">
      <c r="C7" s="5" t="s">
        <v>80</v>
      </c>
      <c r="D7" s="7">
        <v>10000.0</v>
      </c>
      <c r="E7" s="8"/>
      <c r="F7" s="8"/>
      <c r="G7" s="8"/>
      <c r="H7" s="8"/>
    </row>
    <row r="8">
      <c r="C8" s="5" t="s">
        <v>81</v>
      </c>
      <c r="D8" s="8"/>
      <c r="E8" s="7">
        <v>1700.0</v>
      </c>
      <c r="F8" s="8"/>
      <c r="G8" s="8"/>
      <c r="H8" s="8"/>
    </row>
    <row r="9">
      <c r="C9" s="5" t="s">
        <v>82</v>
      </c>
      <c r="D9" s="8"/>
      <c r="E9" s="7">
        <v>5000.0</v>
      </c>
      <c r="F9" s="8"/>
      <c r="G9" s="8"/>
      <c r="H9" s="8"/>
    </row>
    <row r="10">
      <c r="C10" s="5" t="s">
        <v>83</v>
      </c>
      <c r="D10" s="8"/>
      <c r="E10" s="7">
        <v>7500.0</v>
      </c>
      <c r="F10" s="8"/>
      <c r="G10" s="8"/>
      <c r="H10" s="8"/>
    </row>
    <row r="11">
      <c r="C11" s="5" t="s">
        <v>84</v>
      </c>
      <c r="D11" s="8"/>
      <c r="E11" s="7">
        <v>7500.0</v>
      </c>
      <c r="F11" s="8"/>
      <c r="G11" s="8"/>
      <c r="H11" s="8"/>
    </row>
    <row r="12">
      <c r="C12" s="5" t="s">
        <v>85</v>
      </c>
      <c r="D12" s="8"/>
      <c r="E12" s="7">
        <v>3000.0</v>
      </c>
      <c r="F12" s="8"/>
      <c r="G12" s="8"/>
      <c r="H12" s="8"/>
    </row>
    <row r="13">
      <c r="C13" s="5" t="s">
        <v>86</v>
      </c>
      <c r="D13" s="8"/>
      <c r="E13" s="7">
        <v>2000.0</v>
      </c>
      <c r="F13" s="8"/>
      <c r="G13" s="8"/>
      <c r="H13" s="8"/>
    </row>
    <row r="14">
      <c r="C14" s="5" t="s">
        <v>87</v>
      </c>
      <c r="D14" s="8"/>
      <c r="E14" s="7">
        <v>5000.0</v>
      </c>
      <c r="F14" s="8"/>
      <c r="G14" s="8"/>
      <c r="H14" s="8"/>
    </row>
    <row r="15">
      <c r="D15" s="8"/>
      <c r="E15" s="8"/>
      <c r="F15" s="8"/>
      <c r="G15" s="8"/>
      <c r="H15" s="8"/>
    </row>
    <row r="16">
      <c r="C16" s="12" t="s">
        <v>22</v>
      </c>
      <c r="D16" s="13">
        <f>SUM(D2:D12)</f>
        <v>10000</v>
      </c>
      <c r="E16" s="13">
        <f>SUM(E2:E14)</f>
        <v>75200</v>
      </c>
      <c r="F16" s="14">
        <f>D16-E16</f>
        <v>-65200</v>
      </c>
      <c r="G16" s="7">
        <v>-71000.0</v>
      </c>
      <c r="H16" s="8">
        <f>F16-G16</f>
        <v>5800</v>
      </c>
    </row>
    <row r="17">
      <c r="D17" s="8"/>
      <c r="E17" s="8"/>
      <c r="F17" s="8"/>
      <c r="G17" s="8"/>
      <c r="H17" s="8"/>
    </row>
    <row r="18">
      <c r="B18" s="5" t="s">
        <v>231</v>
      </c>
      <c r="C18" s="5" t="s">
        <v>88</v>
      </c>
      <c r="D18" s="7">
        <v>10000.0</v>
      </c>
      <c r="E18" s="8"/>
      <c r="F18" s="8"/>
      <c r="G18" s="8"/>
      <c r="H18" s="8"/>
    </row>
    <row r="19">
      <c r="C19" s="5" t="s">
        <v>71</v>
      </c>
      <c r="D19" s="7">
        <v>1800.0</v>
      </c>
      <c r="E19" s="8"/>
      <c r="F19" s="8"/>
      <c r="G19" s="8"/>
      <c r="H19" s="8"/>
    </row>
    <row r="20">
      <c r="C20" s="5" t="s">
        <v>89</v>
      </c>
      <c r="D20" s="8"/>
      <c r="E20" s="7">
        <v>5500.0</v>
      </c>
      <c r="F20" s="8"/>
      <c r="G20" s="8"/>
      <c r="H20" s="8"/>
    </row>
    <row r="21">
      <c r="C21" s="5" t="s">
        <v>90</v>
      </c>
      <c r="D21" s="8"/>
      <c r="E21" s="7">
        <v>2000.0</v>
      </c>
      <c r="F21" s="8"/>
      <c r="G21" s="8"/>
      <c r="H21" s="8"/>
    </row>
    <row r="22">
      <c r="C22" s="5" t="s">
        <v>188</v>
      </c>
      <c r="D22" s="8"/>
      <c r="E22" s="7">
        <v>500.0</v>
      </c>
      <c r="F22" s="8"/>
      <c r="G22" s="8"/>
      <c r="H22" s="8"/>
    </row>
    <row r="23">
      <c r="C23" s="5" t="s">
        <v>91</v>
      </c>
      <c r="D23" s="8"/>
      <c r="E23" s="7">
        <v>500.0</v>
      </c>
      <c r="F23" s="8"/>
      <c r="G23" s="8"/>
      <c r="H23" s="8"/>
    </row>
    <row r="24">
      <c r="C24" s="5" t="s">
        <v>92</v>
      </c>
      <c r="D24" s="8"/>
      <c r="E24" s="7">
        <v>500.0</v>
      </c>
      <c r="F24" s="8"/>
      <c r="G24" s="8"/>
      <c r="H24" s="8"/>
    </row>
    <row r="25">
      <c r="D25" s="8"/>
      <c r="E25" s="8"/>
      <c r="F25" s="8"/>
      <c r="G25" s="8"/>
      <c r="H25" s="8"/>
    </row>
    <row r="26">
      <c r="C26" s="12" t="s">
        <v>22</v>
      </c>
      <c r="D26" s="13">
        <f t="shared" ref="D26:E26" si="1">SUM(D18:D24)</f>
        <v>11800</v>
      </c>
      <c r="E26" s="13">
        <f t="shared" si="1"/>
        <v>9000</v>
      </c>
      <c r="F26" s="14">
        <f>D26-E26</f>
        <v>2800</v>
      </c>
      <c r="G26" s="7">
        <v>2400.0</v>
      </c>
      <c r="H26" s="8">
        <f>F26-G26</f>
        <v>400</v>
      </c>
    </row>
    <row r="27">
      <c r="D27" s="8"/>
      <c r="E27" s="8"/>
      <c r="F27" s="8"/>
      <c r="G27" s="8"/>
      <c r="H27" s="8"/>
    </row>
    <row r="28">
      <c r="C28" s="15" t="s">
        <v>232</v>
      </c>
      <c r="D28" s="13">
        <f t="shared" ref="D28:E28" si="2">D26*24</f>
        <v>283200</v>
      </c>
      <c r="E28" s="13">
        <f t="shared" si="2"/>
        <v>216000</v>
      </c>
      <c r="F28" s="13">
        <f>D28-E28</f>
        <v>67200</v>
      </c>
      <c r="G28" s="7">
        <v>57600.0</v>
      </c>
      <c r="H28" s="8">
        <f>F28-G28</f>
        <v>9600</v>
      </c>
    </row>
    <row r="29">
      <c r="D29" s="8"/>
      <c r="E29" s="8"/>
      <c r="F29" s="8"/>
      <c r="G29" s="8"/>
      <c r="H29" s="8"/>
    </row>
    <row r="30">
      <c r="B30" s="5" t="s">
        <v>233</v>
      </c>
      <c r="C30" s="5" t="s">
        <v>88</v>
      </c>
      <c r="D30" s="7">
        <v>35000.0</v>
      </c>
      <c r="E30" s="8"/>
      <c r="F30" s="8"/>
      <c r="G30" s="8"/>
      <c r="H30" s="8"/>
    </row>
    <row r="31">
      <c r="C31" s="5" t="s">
        <v>89</v>
      </c>
      <c r="D31" s="8"/>
      <c r="E31" s="7">
        <v>25000.0</v>
      </c>
      <c r="F31" s="8"/>
      <c r="G31" s="8"/>
      <c r="H31" s="8"/>
    </row>
    <row r="32">
      <c r="C32" s="5" t="s">
        <v>188</v>
      </c>
      <c r="D32" s="8"/>
      <c r="E32" s="7">
        <v>1000.0</v>
      </c>
      <c r="F32" s="8"/>
      <c r="G32" s="8"/>
      <c r="H32" s="8"/>
    </row>
    <row r="33">
      <c r="C33" s="5" t="s">
        <v>91</v>
      </c>
      <c r="D33" s="8"/>
      <c r="E33" s="7">
        <v>1000.0</v>
      </c>
      <c r="F33" s="8"/>
      <c r="G33" s="8"/>
      <c r="H33" s="8"/>
    </row>
    <row r="34">
      <c r="D34" s="8"/>
      <c r="E34" s="8"/>
      <c r="F34" s="8"/>
      <c r="G34" s="8"/>
      <c r="H34" s="8"/>
    </row>
    <row r="35">
      <c r="C35" s="12" t="s">
        <v>22</v>
      </c>
      <c r="D35" s="13">
        <f t="shared" ref="D35:E35" si="3">SUM(D30:D33)</f>
        <v>35000</v>
      </c>
      <c r="E35" s="13">
        <f t="shared" si="3"/>
        <v>27000</v>
      </c>
      <c r="F35" s="14">
        <f>D35-E35</f>
        <v>8000</v>
      </c>
      <c r="G35" s="7">
        <v>9700.0</v>
      </c>
      <c r="H35" s="8">
        <f>F35-G35</f>
        <v>-1700</v>
      </c>
    </row>
    <row r="36">
      <c r="D36" s="8"/>
      <c r="E36" s="8"/>
      <c r="F36" s="8"/>
      <c r="G36" s="8"/>
      <c r="H36" s="8"/>
    </row>
    <row r="37">
      <c r="B37" s="5" t="s">
        <v>234</v>
      </c>
      <c r="C37" s="5" t="s">
        <v>88</v>
      </c>
      <c r="D37" s="7">
        <v>35000.0</v>
      </c>
      <c r="E37" s="8"/>
      <c r="F37" s="8"/>
      <c r="G37" s="8"/>
      <c r="H37" s="8"/>
    </row>
    <row r="38">
      <c r="C38" s="5" t="s">
        <v>89</v>
      </c>
      <c r="D38" s="8"/>
      <c r="E38" s="7">
        <v>25000.0</v>
      </c>
      <c r="F38" s="8"/>
      <c r="G38" s="8"/>
      <c r="H38" s="8"/>
    </row>
    <row r="39">
      <c r="C39" s="5" t="s">
        <v>188</v>
      </c>
      <c r="D39" s="8"/>
      <c r="E39" s="7">
        <v>1000.0</v>
      </c>
      <c r="F39" s="8"/>
      <c r="G39" s="8"/>
      <c r="H39" s="8"/>
    </row>
    <row r="40">
      <c r="C40" s="5" t="s">
        <v>91</v>
      </c>
      <c r="D40" s="8"/>
      <c r="E40" s="7">
        <v>1000.0</v>
      </c>
      <c r="F40" s="8"/>
      <c r="G40" s="8"/>
      <c r="H40" s="8"/>
    </row>
    <row r="41">
      <c r="D41" s="8"/>
      <c r="E41" s="8"/>
      <c r="F41" s="8"/>
      <c r="G41" s="8"/>
      <c r="H41" s="8"/>
    </row>
    <row r="42">
      <c r="C42" s="12" t="s">
        <v>22</v>
      </c>
      <c r="D42" s="13">
        <f t="shared" ref="D42:E42" si="4">SUM(D37:D40)</f>
        <v>35000</v>
      </c>
      <c r="E42" s="13">
        <f t="shared" si="4"/>
        <v>27000</v>
      </c>
      <c r="F42" s="14">
        <f>D42-E42</f>
        <v>8000</v>
      </c>
      <c r="G42" s="7">
        <v>7200.0</v>
      </c>
      <c r="H42" s="8">
        <f>F42-G42</f>
        <v>800</v>
      </c>
    </row>
    <row r="43">
      <c r="D43" s="8"/>
      <c r="E43" s="8"/>
      <c r="F43" s="8"/>
      <c r="G43" s="8"/>
      <c r="H43" s="8"/>
    </row>
    <row r="44">
      <c r="B44" s="5" t="s">
        <v>235</v>
      </c>
      <c r="C44" s="5" t="s">
        <v>93</v>
      </c>
      <c r="D44" s="7">
        <v>85000.0</v>
      </c>
      <c r="E44" s="8"/>
      <c r="F44" s="8"/>
      <c r="G44" s="8"/>
      <c r="H44" s="8"/>
    </row>
    <row r="45">
      <c r="C45" s="5" t="s">
        <v>43</v>
      </c>
      <c r="D45" s="8"/>
      <c r="E45" s="7">
        <v>23000.0</v>
      </c>
      <c r="F45" s="8"/>
      <c r="G45" s="8"/>
      <c r="H45" s="8"/>
    </row>
    <row r="46">
      <c r="C46" s="5" t="s">
        <v>90</v>
      </c>
      <c r="D46" s="8"/>
      <c r="E46" s="7">
        <v>6000.0</v>
      </c>
      <c r="F46" s="8"/>
      <c r="G46" s="8"/>
      <c r="H46" s="8"/>
    </row>
    <row r="47">
      <c r="C47" s="5" t="s">
        <v>89</v>
      </c>
      <c r="D47" s="8"/>
      <c r="E47" s="7">
        <v>25000.0</v>
      </c>
      <c r="F47" s="8"/>
      <c r="G47" s="8"/>
      <c r="H47" s="8"/>
    </row>
    <row r="48">
      <c r="C48" s="5" t="s">
        <v>91</v>
      </c>
      <c r="D48" s="8"/>
      <c r="E48" s="7">
        <v>1500.0</v>
      </c>
      <c r="F48" s="8"/>
      <c r="G48" s="8"/>
      <c r="H48" s="8"/>
    </row>
    <row r="49">
      <c r="C49" s="5" t="s">
        <v>94</v>
      </c>
      <c r="D49" s="8"/>
      <c r="E49" s="7">
        <v>12000.0</v>
      </c>
      <c r="F49" s="8"/>
      <c r="G49" s="8"/>
      <c r="H49" s="8"/>
    </row>
    <row r="50">
      <c r="C50" s="5" t="s">
        <v>81</v>
      </c>
      <c r="D50" s="8"/>
      <c r="E50" s="7">
        <v>5000.0</v>
      </c>
      <c r="F50" s="8"/>
      <c r="G50" s="8"/>
      <c r="H50" s="8"/>
    </row>
    <row r="51">
      <c r="C51" s="5" t="s">
        <v>236</v>
      </c>
      <c r="D51" s="8"/>
      <c r="E51" s="7">
        <v>4500.0</v>
      </c>
      <c r="F51" s="8"/>
      <c r="G51" s="8"/>
      <c r="H51" s="8"/>
    </row>
    <row r="52">
      <c r="C52" s="5" t="s">
        <v>67</v>
      </c>
      <c r="D52" s="8"/>
      <c r="E52" s="7">
        <v>4000.0</v>
      </c>
      <c r="F52" s="8"/>
      <c r="G52" s="8"/>
      <c r="H52" s="8"/>
    </row>
    <row r="53">
      <c r="C53" s="5" t="s">
        <v>95</v>
      </c>
      <c r="D53" s="8"/>
      <c r="E53" s="7">
        <v>5000.0</v>
      </c>
      <c r="F53" s="8"/>
      <c r="G53" s="8"/>
      <c r="H53" s="8"/>
    </row>
    <row r="54">
      <c r="C54" s="5" t="s">
        <v>96</v>
      </c>
      <c r="D54" s="8"/>
      <c r="E54" s="7">
        <v>2500.0</v>
      </c>
      <c r="F54" s="8"/>
      <c r="G54" s="8"/>
      <c r="H54" s="8"/>
    </row>
    <row r="55">
      <c r="C55" s="5" t="s">
        <v>97</v>
      </c>
      <c r="D55" s="8"/>
      <c r="E55" s="7">
        <v>750.0</v>
      </c>
      <c r="F55" s="8"/>
      <c r="G55" s="8"/>
      <c r="H55" s="8"/>
    </row>
    <row r="56">
      <c r="C56" s="5" t="s">
        <v>78</v>
      </c>
      <c r="D56" s="8"/>
      <c r="E56" s="7">
        <v>500.0</v>
      </c>
      <c r="F56" s="8"/>
      <c r="G56" s="8"/>
      <c r="H56" s="8"/>
    </row>
    <row r="57">
      <c r="D57" s="8"/>
      <c r="E57" s="8"/>
      <c r="F57" s="8"/>
      <c r="G57" s="8"/>
      <c r="H57" s="8"/>
    </row>
    <row r="58">
      <c r="C58" s="12" t="s">
        <v>22</v>
      </c>
      <c r="D58" s="13">
        <f t="shared" ref="D58:E58" si="5">SUM(D44:D56)</f>
        <v>85000</v>
      </c>
      <c r="E58" s="13">
        <f t="shared" si="5"/>
        <v>89750</v>
      </c>
      <c r="F58" s="14">
        <f>D58-E58</f>
        <v>-4750</v>
      </c>
      <c r="G58" s="7">
        <v>250.0</v>
      </c>
      <c r="H58" s="8">
        <f>F58-G58</f>
        <v>-5000</v>
      </c>
    </row>
    <row r="59">
      <c r="D59" s="8"/>
      <c r="E59" s="8"/>
      <c r="F59" s="8"/>
      <c r="G59" s="8"/>
      <c r="H59" s="8"/>
    </row>
    <row r="60">
      <c r="B60" s="5" t="s">
        <v>237</v>
      </c>
      <c r="C60" s="5" t="s">
        <v>88</v>
      </c>
      <c r="D60" s="7">
        <v>20000.0</v>
      </c>
      <c r="E60" s="8"/>
      <c r="F60" s="8"/>
      <c r="G60" s="8"/>
      <c r="H60" s="8"/>
    </row>
    <row r="61">
      <c r="C61" s="5" t="s">
        <v>89</v>
      </c>
      <c r="D61" s="8"/>
      <c r="E61" s="7">
        <v>12000.0</v>
      </c>
      <c r="F61" s="8"/>
      <c r="G61" s="8"/>
      <c r="H61" s="8"/>
    </row>
    <row r="62">
      <c r="C62" s="5" t="s">
        <v>188</v>
      </c>
      <c r="D62" s="8"/>
      <c r="E62" s="7">
        <v>1000.0</v>
      </c>
      <c r="F62" s="8"/>
      <c r="G62" s="8"/>
      <c r="H62" s="8"/>
    </row>
    <row r="63">
      <c r="C63" s="5" t="s">
        <v>91</v>
      </c>
      <c r="D63" s="8"/>
      <c r="E63" s="7">
        <v>1000.0</v>
      </c>
      <c r="F63" s="8"/>
      <c r="G63" s="8"/>
      <c r="H63" s="8"/>
    </row>
    <row r="64">
      <c r="D64" s="8"/>
      <c r="E64" s="8"/>
      <c r="F64" s="8"/>
      <c r="G64" s="8"/>
      <c r="H64" s="8"/>
    </row>
    <row r="65">
      <c r="C65" s="12" t="s">
        <v>22</v>
      </c>
      <c r="D65" s="13">
        <f t="shared" ref="D65:E65" si="6">SUM(D60:D63)</f>
        <v>20000</v>
      </c>
      <c r="E65" s="13">
        <f t="shared" si="6"/>
        <v>14000</v>
      </c>
      <c r="F65" s="14">
        <f>D65-E65</f>
        <v>6000</v>
      </c>
      <c r="G65" s="7">
        <v>6200.0</v>
      </c>
      <c r="H65" s="8">
        <f>F65-G65</f>
        <v>-200</v>
      </c>
    </row>
    <row r="66">
      <c r="D66" s="8"/>
      <c r="E66" s="8"/>
      <c r="F66" s="8"/>
      <c r="G66" s="8"/>
      <c r="H66" s="8"/>
    </row>
    <row r="67">
      <c r="B67" s="5" t="s">
        <v>238</v>
      </c>
      <c r="C67" s="5" t="s">
        <v>88</v>
      </c>
      <c r="D67" s="7">
        <v>20000.0</v>
      </c>
      <c r="E67" s="8"/>
      <c r="F67" s="8"/>
      <c r="G67" s="8"/>
      <c r="H67" s="8"/>
    </row>
    <row r="68">
      <c r="C68" s="5" t="s">
        <v>35</v>
      </c>
      <c r="D68" s="7">
        <v>10000.0</v>
      </c>
      <c r="E68" s="8"/>
      <c r="F68" s="8"/>
      <c r="G68" s="8"/>
      <c r="H68" s="8"/>
    </row>
    <row r="69">
      <c r="C69" s="5" t="s">
        <v>89</v>
      </c>
      <c r="D69" s="8"/>
      <c r="E69" s="7">
        <v>12000.0</v>
      </c>
      <c r="F69" s="8"/>
      <c r="G69" s="8"/>
      <c r="H69" s="8"/>
    </row>
    <row r="70">
      <c r="C70" s="5" t="s">
        <v>90</v>
      </c>
      <c r="D70" s="8"/>
      <c r="E70" s="7">
        <v>4000.0</v>
      </c>
      <c r="F70" s="8"/>
      <c r="G70" s="8"/>
      <c r="H70" s="8"/>
    </row>
    <row r="71">
      <c r="C71" s="5" t="s">
        <v>188</v>
      </c>
      <c r="D71" s="8"/>
      <c r="E71" s="7">
        <v>1000.0</v>
      </c>
      <c r="F71" s="8"/>
      <c r="G71" s="8"/>
      <c r="H71" s="8"/>
    </row>
    <row r="72">
      <c r="C72" s="5" t="s">
        <v>91</v>
      </c>
      <c r="D72" s="8"/>
      <c r="E72" s="7">
        <v>1000.0</v>
      </c>
      <c r="F72" s="8"/>
      <c r="G72" s="8"/>
      <c r="H72" s="8"/>
    </row>
    <row r="73">
      <c r="C73" s="5" t="s">
        <v>67</v>
      </c>
      <c r="D73" s="8"/>
      <c r="E73" s="7">
        <v>2000.0</v>
      </c>
      <c r="F73" s="8"/>
      <c r="G73" s="8"/>
      <c r="H73" s="8"/>
    </row>
    <row r="74">
      <c r="D74" s="8"/>
      <c r="E74" s="8"/>
      <c r="F74" s="8"/>
      <c r="G74" s="8"/>
      <c r="H74" s="8"/>
    </row>
    <row r="75">
      <c r="C75" s="12" t="s">
        <v>22</v>
      </c>
      <c r="D75" s="13">
        <f t="shared" ref="D75:E75" si="7">SUM(D67:D73)</f>
        <v>30000</v>
      </c>
      <c r="E75" s="13">
        <f t="shared" si="7"/>
        <v>20000</v>
      </c>
      <c r="F75" s="14">
        <f>D75-E75</f>
        <v>10000</v>
      </c>
      <c r="G75" s="7">
        <v>8500.0</v>
      </c>
      <c r="H75" s="8">
        <f>F75-G75</f>
        <v>1500</v>
      </c>
    </row>
    <row r="76">
      <c r="D76" s="8"/>
      <c r="E76" s="8"/>
      <c r="F76" s="8"/>
      <c r="G76" s="8"/>
      <c r="H76" s="8"/>
    </row>
    <row r="77">
      <c r="B77" s="5" t="s">
        <v>239</v>
      </c>
      <c r="C77" s="5" t="s">
        <v>88</v>
      </c>
      <c r="D77" s="7">
        <v>7000.0</v>
      </c>
      <c r="E77" s="8"/>
      <c r="F77" s="8"/>
      <c r="G77" s="8"/>
      <c r="H77" s="8"/>
    </row>
    <row r="78">
      <c r="C78" s="5" t="s">
        <v>35</v>
      </c>
      <c r="D78" s="7">
        <v>10000.0</v>
      </c>
      <c r="E78" s="8"/>
      <c r="F78" s="8"/>
      <c r="G78" s="8"/>
      <c r="H78" s="8"/>
    </row>
    <row r="79">
      <c r="C79" s="5" t="s">
        <v>89</v>
      </c>
      <c r="D79" s="8"/>
      <c r="E79" s="7">
        <v>4500.0</v>
      </c>
      <c r="F79" s="8"/>
      <c r="G79" s="8"/>
      <c r="H79" s="8"/>
    </row>
    <row r="80">
      <c r="C80" s="5" t="s">
        <v>90</v>
      </c>
      <c r="D80" s="8"/>
      <c r="E80" s="7">
        <v>10000.0</v>
      </c>
      <c r="F80" s="8"/>
      <c r="G80" s="8"/>
      <c r="H80" s="8"/>
    </row>
    <row r="81">
      <c r="C81" s="5" t="s">
        <v>188</v>
      </c>
      <c r="D81" s="8"/>
      <c r="E81" s="7">
        <v>1000.0</v>
      </c>
      <c r="F81" s="8"/>
      <c r="G81" s="8"/>
      <c r="H81" s="8"/>
    </row>
    <row r="82">
      <c r="C82" s="5" t="s">
        <v>98</v>
      </c>
      <c r="D82" s="8"/>
      <c r="E82" s="7">
        <v>5000.0</v>
      </c>
      <c r="F82" s="8"/>
      <c r="G82" s="8"/>
      <c r="H82" s="8"/>
    </row>
    <row r="83">
      <c r="C83" s="5" t="s">
        <v>91</v>
      </c>
      <c r="D83" s="8"/>
      <c r="E83" s="7">
        <v>1000.0</v>
      </c>
      <c r="F83" s="8"/>
      <c r="G83" s="8"/>
      <c r="H83" s="8"/>
    </row>
    <row r="84">
      <c r="C84" s="5" t="s">
        <v>67</v>
      </c>
      <c r="D84" s="8"/>
      <c r="E84" s="7">
        <v>2000.0</v>
      </c>
      <c r="F84" s="8"/>
      <c r="G84" s="8"/>
      <c r="H84" s="8"/>
    </row>
    <row r="85">
      <c r="D85" s="8"/>
      <c r="E85" s="8"/>
      <c r="F85" s="8"/>
      <c r="G85" s="8"/>
      <c r="H85" s="8"/>
    </row>
    <row r="86">
      <c r="C86" s="12" t="s">
        <v>22</v>
      </c>
      <c r="D86" s="13">
        <f t="shared" ref="D86:E86" si="8">SUM(D77:D84)</f>
        <v>17000</v>
      </c>
      <c r="E86" s="13">
        <f t="shared" si="8"/>
        <v>23500</v>
      </c>
      <c r="F86" s="14">
        <f>D86-E86</f>
        <v>-6500</v>
      </c>
      <c r="G86" s="7">
        <v>-3150.0</v>
      </c>
      <c r="H86" s="8">
        <f>F86-G86</f>
        <v>-3350</v>
      </c>
    </row>
    <row r="87">
      <c r="D87" s="8"/>
      <c r="E87" s="8"/>
      <c r="F87" s="8"/>
      <c r="G87" s="8"/>
      <c r="H87" s="8"/>
    </row>
    <row r="88">
      <c r="B88" s="4" t="s">
        <v>240</v>
      </c>
      <c r="C88" s="5" t="s">
        <v>88</v>
      </c>
      <c r="D88" s="7">
        <v>10000.0</v>
      </c>
      <c r="E88" s="8"/>
      <c r="F88" s="8"/>
      <c r="G88" s="8"/>
      <c r="H88" s="8"/>
    </row>
    <row r="89">
      <c r="C89" s="5" t="s">
        <v>35</v>
      </c>
      <c r="D89" s="7">
        <v>7000.0</v>
      </c>
      <c r="E89" s="8"/>
      <c r="F89" s="8"/>
      <c r="G89" s="8"/>
      <c r="H89" s="8"/>
    </row>
    <row r="90">
      <c r="C90" s="5" t="s">
        <v>148</v>
      </c>
      <c r="D90" s="8"/>
      <c r="E90" s="7">
        <v>5000.0</v>
      </c>
      <c r="F90" s="8"/>
      <c r="G90" s="8"/>
      <c r="H90" s="8"/>
    </row>
    <row r="91">
      <c r="C91" s="5" t="s">
        <v>89</v>
      </c>
      <c r="D91" s="8"/>
      <c r="E91" s="7">
        <v>6500.0</v>
      </c>
      <c r="F91" s="8"/>
      <c r="G91" s="8"/>
      <c r="H91" s="8"/>
    </row>
    <row r="92">
      <c r="C92" s="5" t="s">
        <v>67</v>
      </c>
      <c r="D92" s="8"/>
      <c r="E92" s="7">
        <v>3500.0</v>
      </c>
      <c r="F92" s="8"/>
      <c r="G92" s="8"/>
      <c r="H92" s="8"/>
    </row>
    <row r="93">
      <c r="C93" s="5" t="s">
        <v>188</v>
      </c>
      <c r="D93" s="8"/>
      <c r="E93" s="7">
        <v>1250.0</v>
      </c>
      <c r="F93" s="8"/>
      <c r="G93" s="8"/>
      <c r="H93" s="8"/>
    </row>
    <row r="94">
      <c r="C94" s="5" t="s">
        <v>91</v>
      </c>
      <c r="D94" s="8"/>
      <c r="E94" s="7">
        <v>500.0</v>
      </c>
      <c r="F94" s="8"/>
      <c r="G94" s="8"/>
      <c r="H94" s="8"/>
    </row>
    <row r="95">
      <c r="D95" s="8"/>
      <c r="E95" s="8"/>
      <c r="F95" s="8"/>
      <c r="G95" s="8"/>
      <c r="H95" s="8"/>
    </row>
    <row r="96">
      <c r="B96" s="11"/>
      <c r="C96" s="15" t="s">
        <v>22</v>
      </c>
      <c r="D96" s="13">
        <f t="shared" ref="D96:E96" si="9">SUM(D88:D94)</f>
        <v>17000</v>
      </c>
      <c r="E96" s="13">
        <f t="shared" si="9"/>
        <v>16750</v>
      </c>
      <c r="F96" s="13">
        <f>D96-E96</f>
        <v>250</v>
      </c>
      <c r="G96" s="7">
        <v>0.0</v>
      </c>
      <c r="H96" s="8">
        <f>F96-G96</f>
        <v>250</v>
      </c>
    </row>
    <row r="97">
      <c r="D97" s="8"/>
      <c r="E97" s="8"/>
      <c r="F97" s="8"/>
      <c r="G97" s="8"/>
      <c r="H97" s="8"/>
    </row>
    <row r="98">
      <c r="C98" s="15" t="s">
        <v>241</v>
      </c>
      <c r="D98" s="13">
        <f t="shared" ref="D98:E98" si="10">D96*2</f>
        <v>34000</v>
      </c>
      <c r="E98" s="13">
        <f t="shared" si="10"/>
        <v>33500</v>
      </c>
      <c r="F98" s="13">
        <f>D98-E98</f>
        <v>500</v>
      </c>
      <c r="G98" s="7">
        <v>0.0</v>
      </c>
      <c r="H98" s="8">
        <f>F98-G98</f>
        <v>500</v>
      </c>
    </row>
    <row r="99">
      <c r="D99" s="8"/>
      <c r="E99" s="8"/>
      <c r="F99" s="8"/>
      <c r="G99" s="8"/>
      <c r="H99" s="8"/>
    </row>
    <row r="100">
      <c r="B100" s="4" t="s">
        <v>242</v>
      </c>
      <c r="C100" s="5" t="s">
        <v>88</v>
      </c>
      <c r="D100" s="7">
        <v>2000.0</v>
      </c>
      <c r="E100" s="8"/>
      <c r="F100" s="8"/>
      <c r="G100" s="8"/>
      <c r="H100" s="8"/>
    </row>
    <row r="101">
      <c r="C101" s="5" t="s">
        <v>35</v>
      </c>
      <c r="D101" s="7">
        <v>3000.0</v>
      </c>
      <c r="E101" s="8"/>
      <c r="F101" s="8"/>
      <c r="G101" s="8"/>
      <c r="H101" s="8"/>
    </row>
    <row r="102">
      <c r="C102" s="5" t="s">
        <v>211</v>
      </c>
      <c r="D102" s="8"/>
      <c r="E102" s="7">
        <v>2000.0</v>
      </c>
      <c r="F102" s="8"/>
      <c r="G102" s="8"/>
      <c r="H102" s="8"/>
    </row>
    <row r="103">
      <c r="C103" s="5" t="s">
        <v>148</v>
      </c>
      <c r="D103" s="8"/>
      <c r="E103" s="7">
        <v>5000.0</v>
      </c>
      <c r="F103" s="8"/>
      <c r="G103" s="8"/>
      <c r="H103" s="8"/>
    </row>
    <row r="104">
      <c r="D104" s="8"/>
      <c r="E104" s="8"/>
      <c r="F104" s="8"/>
      <c r="G104" s="8"/>
      <c r="H104" s="8"/>
    </row>
    <row r="105">
      <c r="C105" s="15" t="s">
        <v>22</v>
      </c>
      <c r="D105" s="13">
        <f t="shared" ref="D105:E105" si="11">SUM(D100:D103)</f>
        <v>5000</v>
      </c>
      <c r="E105" s="13">
        <f t="shared" si="11"/>
        <v>7000</v>
      </c>
      <c r="F105" s="13">
        <f>D105-E105</f>
        <v>-2000</v>
      </c>
      <c r="G105" s="7">
        <v>-2000.0</v>
      </c>
      <c r="H105" s="8">
        <f>F105-G105</f>
        <v>0</v>
      </c>
    </row>
    <row r="106">
      <c r="D106" s="8"/>
      <c r="E106" s="8"/>
      <c r="F106" s="8"/>
      <c r="G106" s="8"/>
      <c r="H106" s="8"/>
    </row>
    <row r="107">
      <c r="B107" s="5" t="s">
        <v>243</v>
      </c>
      <c r="C107" s="5" t="s">
        <v>88</v>
      </c>
      <c r="D107" s="7">
        <v>3000.0</v>
      </c>
      <c r="E107" s="8"/>
      <c r="F107" s="8"/>
      <c r="G107" s="8"/>
      <c r="H107" s="8"/>
    </row>
    <row r="108">
      <c r="C108" s="5" t="s">
        <v>35</v>
      </c>
      <c r="D108" s="7">
        <v>3500.0</v>
      </c>
      <c r="E108" s="8"/>
      <c r="F108" s="8"/>
      <c r="G108" s="8"/>
      <c r="H108" s="8"/>
    </row>
    <row r="109">
      <c r="C109" s="5" t="s">
        <v>211</v>
      </c>
      <c r="D109" s="8"/>
      <c r="E109" s="7">
        <v>2000.0</v>
      </c>
      <c r="F109" s="8"/>
      <c r="G109" s="8"/>
      <c r="H109" s="8"/>
    </row>
    <row r="110">
      <c r="C110" s="5" t="s">
        <v>148</v>
      </c>
      <c r="D110" s="8"/>
      <c r="E110" s="7">
        <v>5000.0</v>
      </c>
      <c r="F110" s="8"/>
      <c r="G110" s="8"/>
      <c r="H110" s="8"/>
    </row>
    <row r="111">
      <c r="D111" s="8"/>
      <c r="E111" s="8"/>
      <c r="F111" s="8"/>
      <c r="G111" s="8"/>
      <c r="H111" s="8"/>
    </row>
    <row r="112">
      <c r="C112" s="15" t="s">
        <v>22</v>
      </c>
      <c r="D112" s="13">
        <f t="shared" ref="D112:E112" si="12">SUM(D107:D110)</f>
        <v>6500</v>
      </c>
      <c r="E112" s="13">
        <f t="shared" si="12"/>
        <v>7000</v>
      </c>
      <c r="F112" s="13">
        <f>D112-E112</f>
        <v>-500</v>
      </c>
      <c r="G112" s="7">
        <v>3000.0</v>
      </c>
      <c r="H112" s="8">
        <f>F112-G112</f>
        <v>-3500</v>
      </c>
    </row>
    <row r="113">
      <c r="D113" s="8"/>
      <c r="E113" s="8"/>
      <c r="F113" s="8"/>
      <c r="G113" s="8"/>
      <c r="H113" s="8"/>
    </row>
    <row r="114">
      <c r="B114" s="5" t="s">
        <v>244</v>
      </c>
      <c r="C114" s="5" t="s">
        <v>88</v>
      </c>
      <c r="D114" s="7">
        <v>3000.0</v>
      </c>
      <c r="E114" s="8"/>
      <c r="F114" s="8"/>
      <c r="G114" s="8"/>
      <c r="H114" s="8"/>
    </row>
    <row r="115">
      <c r="C115" s="5" t="s">
        <v>35</v>
      </c>
      <c r="D115" s="7">
        <v>6000.0</v>
      </c>
      <c r="E115" s="8"/>
      <c r="F115" s="8"/>
      <c r="G115" s="8"/>
      <c r="H115" s="8"/>
    </row>
    <row r="116">
      <c r="C116" s="5" t="s">
        <v>148</v>
      </c>
      <c r="D116" s="8"/>
      <c r="E116" s="7">
        <v>4000.0</v>
      </c>
      <c r="F116" s="8"/>
      <c r="G116" s="8"/>
      <c r="H116" s="8"/>
    </row>
    <row r="117">
      <c r="C117" s="5" t="s">
        <v>89</v>
      </c>
      <c r="D117" s="8"/>
      <c r="E117" s="7">
        <v>2000.0</v>
      </c>
      <c r="F117" s="8"/>
      <c r="G117" s="8"/>
      <c r="H117" s="8"/>
    </row>
    <row r="118">
      <c r="C118" s="5" t="s">
        <v>43</v>
      </c>
      <c r="D118" s="8"/>
      <c r="E118" s="7">
        <v>1750.0</v>
      </c>
      <c r="F118" s="8"/>
      <c r="G118" s="8"/>
      <c r="H118" s="8"/>
    </row>
    <row r="119">
      <c r="C119" s="5" t="s">
        <v>188</v>
      </c>
      <c r="D119" s="8"/>
      <c r="E119" s="7">
        <v>1000.0</v>
      </c>
      <c r="F119" s="8"/>
      <c r="G119" s="8"/>
      <c r="H119" s="8"/>
    </row>
    <row r="120">
      <c r="C120" s="5" t="s">
        <v>91</v>
      </c>
      <c r="D120" s="8"/>
      <c r="E120" s="7">
        <v>500.0</v>
      </c>
      <c r="F120" s="8"/>
      <c r="G120" s="8"/>
      <c r="H120" s="8"/>
    </row>
    <row r="121">
      <c r="C121" s="5" t="s">
        <v>78</v>
      </c>
      <c r="D121" s="8"/>
      <c r="E121" s="7">
        <v>1000.0</v>
      </c>
      <c r="F121" s="8"/>
      <c r="G121" s="8"/>
      <c r="H121" s="8"/>
    </row>
    <row r="122">
      <c r="D122" s="8"/>
      <c r="E122" s="8"/>
      <c r="F122" s="8"/>
      <c r="G122" s="8"/>
      <c r="H122" s="8"/>
    </row>
    <row r="123">
      <c r="C123" s="15" t="s">
        <v>22</v>
      </c>
      <c r="D123" s="13">
        <f t="shared" ref="D123:E123" si="13">SUM(D114:D121)</f>
        <v>9000</v>
      </c>
      <c r="E123" s="13">
        <f t="shared" si="13"/>
        <v>10250</v>
      </c>
      <c r="F123" s="13">
        <f>D123-E123</f>
        <v>-1250</v>
      </c>
      <c r="G123" s="7">
        <v>0.0</v>
      </c>
      <c r="H123" s="8">
        <f>F123-G123</f>
        <v>-1250</v>
      </c>
    </row>
    <row r="124">
      <c r="D124" s="8"/>
      <c r="E124" s="8"/>
      <c r="F124" s="8"/>
      <c r="G124" s="8"/>
      <c r="H124" s="8"/>
    </row>
    <row r="125">
      <c r="B125" s="5" t="s">
        <v>245</v>
      </c>
      <c r="C125" s="5" t="s">
        <v>88</v>
      </c>
      <c r="D125" s="7">
        <v>10000.0</v>
      </c>
      <c r="E125" s="8"/>
      <c r="F125" s="8"/>
      <c r="G125" s="8"/>
      <c r="H125" s="8"/>
    </row>
    <row r="126">
      <c r="C126" s="5" t="s">
        <v>35</v>
      </c>
      <c r="D126" s="7">
        <v>8000.0</v>
      </c>
      <c r="E126" s="8"/>
      <c r="F126" s="8"/>
      <c r="G126" s="8"/>
      <c r="H126" s="8"/>
    </row>
    <row r="127">
      <c r="C127" s="5" t="s">
        <v>89</v>
      </c>
      <c r="D127" s="8"/>
      <c r="E127" s="7">
        <v>6500.0</v>
      </c>
      <c r="F127" s="8"/>
      <c r="G127" s="8"/>
      <c r="H127" s="8"/>
    </row>
    <row r="128">
      <c r="C128" s="5" t="s">
        <v>90</v>
      </c>
      <c r="D128" s="8"/>
      <c r="E128" s="7">
        <v>10000.0</v>
      </c>
      <c r="F128" s="8"/>
      <c r="G128" s="8"/>
      <c r="H128" s="8"/>
    </row>
    <row r="129">
      <c r="C129" s="5" t="s">
        <v>188</v>
      </c>
      <c r="D129" s="8"/>
      <c r="E129" s="7">
        <v>1000.0</v>
      </c>
      <c r="F129" s="8"/>
      <c r="G129" s="8"/>
      <c r="H129" s="8"/>
    </row>
    <row r="130">
      <c r="C130" s="5" t="s">
        <v>91</v>
      </c>
      <c r="D130" s="8"/>
      <c r="E130" s="7">
        <v>250.0</v>
      </c>
      <c r="F130" s="8"/>
      <c r="G130" s="8"/>
      <c r="H130" s="8"/>
    </row>
    <row r="131">
      <c r="D131" s="8"/>
      <c r="E131" s="8"/>
      <c r="F131" s="8"/>
      <c r="G131" s="8"/>
      <c r="H131" s="8"/>
    </row>
    <row r="132">
      <c r="C132" s="12" t="s">
        <v>22</v>
      </c>
      <c r="D132" s="13">
        <f t="shared" ref="D132:E132" si="14">SUM(D125:D130)</f>
        <v>18000</v>
      </c>
      <c r="E132" s="13">
        <f t="shared" si="14"/>
        <v>17750</v>
      </c>
      <c r="F132" s="14">
        <f>D132-E132</f>
        <v>250</v>
      </c>
      <c r="G132" s="7">
        <v>6100.0</v>
      </c>
      <c r="H132" s="8">
        <f>F132-G132</f>
        <v>-5850</v>
      </c>
    </row>
    <row r="133">
      <c r="D133" s="8"/>
      <c r="E133" s="8"/>
      <c r="F133" s="8"/>
      <c r="G133" s="8"/>
      <c r="H133" s="8"/>
    </row>
    <row r="134">
      <c r="B134" s="5" t="s">
        <v>246</v>
      </c>
      <c r="C134" s="5" t="s">
        <v>88</v>
      </c>
      <c r="D134" s="7">
        <v>5000.0</v>
      </c>
      <c r="E134" s="8"/>
      <c r="F134" s="8"/>
      <c r="G134" s="8"/>
      <c r="H134" s="8"/>
    </row>
    <row r="135">
      <c r="C135" s="5" t="s">
        <v>89</v>
      </c>
      <c r="D135" s="8"/>
      <c r="E135" s="7">
        <v>3000.0</v>
      </c>
      <c r="F135" s="8"/>
      <c r="G135" s="8"/>
      <c r="H135" s="8"/>
    </row>
    <row r="136">
      <c r="C136" s="5" t="s">
        <v>71</v>
      </c>
      <c r="D136" s="7">
        <v>500.0</v>
      </c>
      <c r="E136" s="8"/>
      <c r="F136" s="8"/>
      <c r="G136" s="8"/>
      <c r="H136" s="8"/>
    </row>
    <row r="137">
      <c r="C137" s="5" t="s">
        <v>90</v>
      </c>
      <c r="D137" s="8"/>
      <c r="E137" s="7">
        <v>1000.0</v>
      </c>
      <c r="F137" s="8"/>
      <c r="G137" s="8"/>
      <c r="H137" s="8"/>
    </row>
    <row r="138">
      <c r="C138" s="5" t="s">
        <v>247</v>
      </c>
      <c r="D138" s="8"/>
      <c r="E138" s="7">
        <v>200.0</v>
      </c>
      <c r="F138" s="8"/>
      <c r="G138" s="8"/>
      <c r="H138" s="8"/>
    </row>
    <row r="139">
      <c r="D139" s="8"/>
      <c r="E139" s="8"/>
      <c r="F139" s="8"/>
      <c r="G139" s="8"/>
      <c r="H139" s="8"/>
    </row>
    <row r="140">
      <c r="C140" s="12" t="s">
        <v>22</v>
      </c>
      <c r="D140" s="13">
        <f t="shared" ref="D140:E140" si="15">SUM(D134:D138)</f>
        <v>5500</v>
      </c>
      <c r="E140" s="13">
        <f t="shared" si="15"/>
        <v>4200</v>
      </c>
      <c r="F140" s="14">
        <f>D140-E140</f>
        <v>1300</v>
      </c>
      <c r="G140" s="7">
        <v>0.0</v>
      </c>
      <c r="H140" s="8">
        <f>F140-G140</f>
        <v>1300</v>
      </c>
    </row>
    <row r="141">
      <c r="D141" s="8"/>
      <c r="E141" s="8"/>
      <c r="F141" s="8"/>
      <c r="G141" s="8"/>
      <c r="H141" s="8"/>
    </row>
    <row r="142">
      <c r="B142" s="15" t="s">
        <v>41</v>
      </c>
      <c r="D142" s="13">
        <f t="shared" ref="D142:E142" si="16">D16+D28+D35+D42+D58+D65+D75+D86+D98+D105+D112+D123+D132+D140</f>
        <v>593200</v>
      </c>
      <c r="E142" s="13">
        <f t="shared" si="16"/>
        <v>572150</v>
      </c>
      <c r="F142" s="13">
        <f>D142-E142</f>
        <v>21050</v>
      </c>
      <c r="G142" s="18">
        <v>34600.0</v>
      </c>
      <c r="H142" s="8">
        <f>F142-G142</f>
        <v>-13550</v>
      </c>
    </row>
    <row r="143">
      <c r="B143" s="11"/>
      <c r="D143" s="13"/>
      <c r="E143" s="13"/>
      <c r="F143" s="13"/>
      <c r="G143" s="13"/>
      <c r="H143" s="8"/>
    </row>
    <row r="144">
      <c r="B144" s="11"/>
      <c r="D144" s="13"/>
      <c r="E144" s="13"/>
      <c r="F144" s="13"/>
      <c r="G144" s="13"/>
      <c r="H144" s="8"/>
    </row>
    <row r="145">
      <c r="B145" s="11"/>
      <c r="D145" s="13"/>
      <c r="E145" s="13"/>
      <c r="F145" s="13"/>
      <c r="G145" s="13"/>
      <c r="H145" s="8"/>
    </row>
    <row r="146">
      <c r="B146" s="11"/>
      <c r="D146" s="13"/>
      <c r="E146" s="13"/>
      <c r="F146" s="13"/>
      <c r="G146" s="13"/>
      <c r="H146" s="8"/>
    </row>
    <row r="147">
      <c r="B147" s="11"/>
      <c r="D147" s="13"/>
      <c r="E147" s="13"/>
      <c r="F147" s="13"/>
      <c r="G147" s="13"/>
      <c r="H147" s="8"/>
    </row>
    <row r="148">
      <c r="B148" s="11"/>
      <c r="D148" s="13"/>
      <c r="E148" s="13"/>
      <c r="F148" s="13"/>
      <c r="G148" s="13"/>
      <c r="H148" s="8"/>
    </row>
    <row r="149">
      <c r="B149" s="11"/>
      <c r="D149" s="13"/>
      <c r="E149" s="13"/>
      <c r="F149" s="13"/>
      <c r="G149" s="13"/>
      <c r="H149" s="8"/>
    </row>
    <row r="150">
      <c r="B150" s="11"/>
      <c r="D150" s="13"/>
      <c r="E150" s="13"/>
      <c r="F150" s="13"/>
      <c r="G150" s="13"/>
      <c r="H150" s="8"/>
    </row>
    <row r="151">
      <c r="B151" s="11"/>
      <c r="D151" s="13"/>
      <c r="E151" s="13"/>
      <c r="F151" s="13"/>
      <c r="G151" s="13"/>
      <c r="H151" s="8"/>
    </row>
    <row r="152">
      <c r="B152" s="11"/>
      <c r="D152" s="13"/>
      <c r="E152" s="13"/>
      <c r="F152" s="13"/>
      <c r="G152" s="13"/>
      <c r="H152" s="8"/>
    </row>
    <row r="153">
      <c r="B153" s="11"/>
      <c r="D153" s="13"/>
      <c r="E153" s="13"/>
      <c r="F153" s="13"/>
      <c r="G153" s="13"/>
      <c r="H153" s="8"/>
    </row>
    <row r="154">
      <c r="B154" s="11"/>
      <c r="D154" s="13"/>
      <c r="E154" s="13"/>
      <c r="F154" s="13"/>
      <c r="G154" s="13"/>
      <c r="H154" s="8"/>
    </row>
    <row r="155">
      <c r="B155" s="11"/>
      <c r="D155" s="13"/>
      <c r="E155" s="13"/>
      <c r="F155" s="13"/>
      <c r="G155" s="13"/>
      <c r="H155" s="8"/>
    </row>
    <row r="156">
      <c r="B156" s="11"/>
      <c r="D156" s="13"/>
      <c r="E156" s="13"/>
      <c r="F156" s="13"/>
      <c r="G156" s="13"/>
      <c r="H156" s="8"/>
    </row>
    <row r="157">
      <c r="B157" s="11"/>
      <c r="D157" s="13"/>
      <c r="E157" s="13"/>
      <c r="F157" s="13"/>
      <c r="G157" s="13"/>
      <c r="H157" s="8"/>
    </row>
    <row r="158">
      <c r="B158" s="11"/>
      <c r="D158" s="13"/>
      <c r="E158" s="13"/>
      <c r="F158" s="13"/>
      <c r="G158" s="13"/>
      <c r="H158" s="8"/>
    </row>
    <row r="159">
      <c r="B159" s="11"/>
      <c r="D159" s="13"/>
      <c r="E159" s="13"/>
      <c r="F159" s="13"/>
      <c r="G159" s="13"/>
      <c r="H159" s="8"/>
    </row>
    <row r="160">
      <c r="B160" s="11"/>
      <c r="D160" s="13"/>
      <c r="E160" s="13"/>
      <c r="F160" s="13"/>
      <c r="G160" s="13"/>
      <c r="H160" s="8"/>
    </row>
    <row r="161">
      <c r="B161" s="11"/>
      <c r="D161" s="13"/>
      <c r="E161" s="13"/>
      <c r="F161" s="13"/>
      <c r="G161" s="13"/>
      <c r="H161" s="8"/>
    </row>
    <row r="162">
      <c r="B162" s="11"/>
      <c r="D162" s="13"/>
      <c r="E162" s="13"/>
      <c r="F162" s="13"/>
      <c r="G162" s="13"/>
      <c r="H162" s="8"/>
    </row>
  </sheetData>
  <conditionalFormatting sqref="C143:C162">
    <cfRule type="cellIs" dxfId="0" priority="1" operator="lessThan">
      <formula>0</formula>
    </cfRule>
  </conditionalFormatting>
  <conditionalFormatting sqref="D1:H162">
    <cfRule type="cellIs" dxfId="0" priority="2" operator="lessThan">
      <formula>0</formula>
    </cfRule>
  </conditionalFormatting>
  <conditionalFormatting sqref="D143:H162">
    <cfRule type="cellIs" dxfId="2" priority="3" operator="equal">
      <formula>0</formula>
    </cfRule>
  </conditionalFormatting>
  <conditionalFormatting sqref="C143:C162">
    <cfRule type="cellIs" dxfId="1" priority="4" operator="equal">
      <formula>0</formula>
    </cfRule>
  </conditionalFormatting>
  <conditionalFormatting sqref="G1:H142">
    <cfRule type="cellIs" dxfId="1" priority="5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/>
  <drawing r:id="rId1"/>
</worksheet>
</file>