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mbudget" sheetId="1" r:id="rId4"/>
    <sheet state="visible" name="Baknämnden" sheetId="2" r:id="rId5"/>
    <sheet state="visible" name="Centralt" sheetId="3" r:id="rId6"/>
    <sheet state="visible" name="DESC" sheetId="4" r:id="rId7"/>
    <sheet state="visible" name="dJubileet" sheetId="5" r:id="rId8"/>
    <sheet state="visible" name="DForum" sheetId="6" r:id="rId9"/>
    <sheet state="visible" name="dÅre 2023" sheetId="7" r:id="rId10"/>
    <sheet state="visible" name="Magenta" sheetId="8" r:id="rId11"/>
    <sheet state="visible" name="Project &lt;Placeholder&gt;" sheetId="9" r:id="rId12"/>
    <sheet state="visible" name="Spelsylt" sheetId="10" r:id="rId13"/>
    <sheet state="visible" name="Project Pride 2022" sheetId="11" r:id="rId14"/>
    <sheet state="visible" name="Vårbalen 2022" sheetId="12" r:id="rId15"/>
    <sheet state="visible" name="Vårbalen 2023" sheetId="13" r:id="rId16"/>
    <sheet state="visible" name="Studs 2022" sheetId="14" r:id="rId17"/>
    <sheet state="visible" name="D-Dagen" sheetId="15" r:id="rId18"/>
    <sheet state="visible" name="Studs 2023" sheetId="16" r:id="rId19"/>
    <sheet state="visible" name="METAspexet 2022" sheetId="17" r:id="rId20"/>
    <sheet state="visible" name="Tag Monkeys" sheetId="18" r:id="rId21"/>
    <sheet state="visible" name="Valberedningen" sheetId="19" r:id="rId22"/>
    <sheet state="visible" name="Stack Overbowl" sheetId="20" r:id="rId23"/>
    <sheet state="visible" name="Scala" sheetId="21" r:id="rId24"/>
    <sheet state="visible" name="Sektionslokalsgruppen" sheetId="22" r:id="rId25"/>
    <sheet state="visible" name="Prylmångleriet" sheetId="23" r:id="rId26"/>
    <sheet state="visible" name="Studienämnden" sheetId="24" r:id="rId27"/>
    <sheet state="visible" name="Redaqtionen" sheetId="25" r:id="rId28"/>
    <sheet state="visible" name="Sektionshistoriker" sheetId="26" r:id="rId29"/>
    <sheet state="visible" name="Qulturnämnden" sheetId="27" r:id="rId30"/>
    <sheet state="visible" name="Näringslivsgruppen" sheetId="28" r:id="rId31"/>
    <sheet state="visible" name="Mottagningen" sheetId="29" r:id="rId32"/>
    <sheet state="visible" name="Ada" sheetId="30" r:id="rId33"/>
    <sheet state="visible" name="D-rektoratet" sheetId="31" r:id="rId34"/>
    <sheet state="visible" name="Engångskostnader" sheetId="32" r:id="rId35"/>
    <sheet state="visible" name="Idrottsnämnden" sheetId="33" r:id="rId36"/>
    <sheet state="visible" name="Informationsorganet" sheetId="34" r:id="rId37"/>
    <sheet state="visible" name="Internationella nämnden" sheetId="35" r:id="rId38"/>
    <sheet state="visible" name="Jämlikhetsnämnden" sheetId="36" r:id="rId39"/>
    <sheet state="visible" name="Demon" sheetId="37" r:id="rId40"/>
    <sheet state="visible" name="DKM" sheetId="38" r:id="rId41"/>
    <sheet state="visible" name="Datasladden" sheetId="39" r:id="rId42"/>
  </sheets>
  <definedNames/>
  <calcPr/>
</workbook>
</file>

<file path=xl/sharedStrings.xml><?xml version="1.0" encoding="utf-8"?>
<sst xmlns="http://schemas.openxmlformats.org/spreadsheetml/2006/main" count="2513" uniqueCount="833">
  <si>
    <t>Konglig Datasektionen Budget 2022</t>
  </si>
  <si>
    <t>Reviderad Budget 2022</t>
  </si>
  <si>
    <t>Kommentarer</t>
  </si>
  <si>
    <t>Resultatställe</t>
  </si>
  <si>
    <t>Intäkter</t>
  </si>
  <si>
    <t>Utgifter</t>
  </si>
  <si>
    <t>Resultat</t>
  </si>
  <si>
    <t>In. 2021</t>
  </si>
  <si>
    <t>Ut. 2021</t>
  </si>
  <si>
    <t>Res. 2021</t>
  </si>
  <si>
    <t>Centralt</t>
  </si>
  <si>
    <t>Engångskostnader</t>
  </si>
  <si>
    <t>Baknämnden</t>
  </si>
  <si>
    <t>D-Dagen</t>
  </si>
  <si>
    <t>DEMON</t>
  </si>
  <si>
    <t>DESC</t>
  </si>
  <si>
    <t>DKM</t>
  </si>
  <si>
    <t>D-Rektoratet</t>
  </si>
  <si>
    <t>Idrottsnämnden</t>
  </si>
  <si>
    <t>Informationsorganet</t>
  </si>
  <si>
    <t>Internationella nämnden</t>
  </si>
  <si>
    <t>Jämlikhetsnämnden</t>
  </si>
  <si>
    <t>Ada</t>
  </si>
  <si>
    <t>Jämför med "GEEK"</t>
  </si>
  <si>
    <t>Mottagningen</t>
  </si>
  <si>
    <t>Näringslivsgruppen</t>
  </si>
  <si>
    <t>Prylmångleriet</t>
  </si>
  <si>
    <t>Qulturnämnden</t>
  </si>
  <si>
    <t>Redaqtionen</t>
  </si>
  <si>
    <t>Sektionshistoriker</t>
  </si>
  <si>
    <t>Sektionslokalgruppen</t>
  </si>
  <si>
    <t>Studienämnden</t>
  </si>
  <si>
    <t>Tag Monkeys</t>
  </si>
  <si>
    <t>Valberedningen</t>
  </si>
  <si>
    <t>Stack Overbowl</t>
  </si>
  <si>
    <t>Datasladden</t>
  </si>
  <si>
    <t>Scala</t>
  </si>
  <si>
    <t>DForum</t>
  </si>
  <si>
    <t>dJulkalendern 2022</t>
  </si>
  <si>
    <t>Project Pride 2022</t>
  </si>
  <si>
    <t>dÅre 2023</t>
  </si>
  <si>
    <t>Project rewind: Omtagningen</t>
  </si>
  <si>
    <t>METAspexet 2022</t>
  </si>
  <si>
    <t>Studs 2022</t>
  </si>
  <si>
    <t>Studs 2023</t>
  </si>
  <si>
    <t>Vårbalen</t>
  </si>
  <si>
    <t>Jämför med "Vårbalken 2021"</t>
  </si>
  <si>
    <t>Magenta</t>
  </si>
  <si>
    <t>Project &lt;Placeholder&gt;</t>
  </si>
  <si>
    <t>dJubileet</t>
  </si>
  <si>
    <t>BAMM</t>
  </si>
  <si>
    <t>Spelsylt</t>
  </si>
  <si>
    <t>Totalt</t>
  </si>
  <si>
    <t>Sekundärtresultatställe</t>
  </si>
  <si>
    <t>Budgetpost</t>
  </si>
  <si>
    <t>Kontonummer</t>
  </si>
  <si>
    <t>Balans</t>
  </si>
  <si>
    <t>Allmänt</t>
  </si>
  <si>
    <t>Maskiner och redskap</t>
  </si>
  <si>
    <t>Ingredienser</t>
  </si>
  <si>
    <t>Ökad #Revisions-SM</t>
  </si>
  <si>
    <t>Teambuilding</t>
  </si>
  <si>
    <t>Fika</t>
  </si>
  <si>
    <t>Sänkt #Revisions-SM</t>
  </si>
  <si>
    <t>Ätbart guld</t>
  </si>
  <si>
    <t>Lokalhyra</t>
  </si>
  <si>
    <t>Subsubtotal</t>
  </si>
  <si>
    <t>Subtotal</t>
  </si>
  <si>
    <t>Live In</t>
  </si>
  <si>
    <t>Live Ut</t>
  </si>
  <si>
    <t>Extern bokföringstjänst</t>
  </si>
  <si>
    <t>Bankavgifter</t>
  </si>
  <si>
    <t>6570</t>
  </si>
  <si>
    <t>Sektionsavgift</t>
  </si>
  <si>
    <t>3061, 3062</t>
  </si>
  <si>
    <t>iZettle-avgifter</t>
  </si>
  <si>
    <t>6061</t>
  </si>
  <si>
    <t>Tillsynsavgifter Myndigheter</t>
  </si>
  <si>
    <t>6950</t>
  </si>
  <si>
    <t>Ordenstecken och medaljer</t>
  </si>
  <si>
    <t>7630</t>
  </si>
  <si>
    <t>Teambuilding D-funk</t>
  </si>
  <si>
    <t>7631</t>
  </si>
  <si>
    <t>Julklappar D-funk</t>
  </si>
  <si>
    <t>Förbandslåda</t>
  </si>
  <si>
    <t>7620</t>
  </si>
  <si>
    <t>Apple Developer Program</t>
  </si>
  <si>
    <t>6541</t>
  </si>
  <si>
    <t>Speedledger</t>
  </si>
  <si>
    <t>5420</t>
  </si>
  <si>
    <t>Kontorsmaterial</t>
  </si>
  <si>
    <t>6110</t>
  </si>
  <si>
    <t>Förrådshyra</t>
  </si>
  <si>
    <t>5010</t>
  </si>
  <si>
    <t>Återanvändbara festatteraljer</t>
  </si>
  <si>
    <t>4036, 4044, 5411</t>
  </si>
  <si>
    <t>Avgift avfallshantering</t>
  </si>
  <si>
    <t>5060</t>
  </si>
  <si>
    <t>Licenser</t>
  </si>
  <si>
    <t>Försäkring</t>
  </si>
  <si>
    <t>Medicinska artiklar</t>
  </si>
  <si>
    <t>Sektionsmöte</t>
  </si>
  <si>
    <t>Mat, dricka och fika</t>
  </si>
  <si>
    <t>4029, 4021, 4045</t>
  </si>
  <si>
    <t>Märken</t>
  </si>
  <si>
    <t>Utbildning</t>
  </si>
  <si>
    <t>Fanbärare</t>
  </si>
  <si>
    <t>Fanborgsavgift</t>
  </si>
  <si>
    <t>6072</t>
  </si>
  <si>
    <t>7631, 7693</t>
  </si>
  <si>
    <t>Fika till fanborgen på THS</t>
  </si>
  <si>
    <t>4045</t>
  </si>
  <si>
    <t>LOL</t>
  </si>
  <si>
    <t>Ljud och ljus</t>
  </si>
  <si>
    <t>4037</t>
  </si>
  <si>
    <t>Nyårsskiftes</t>
  </si>
  <si>
    <t>Alkoholbiljetter</t>
  </si>
  <si>
    <t>3042</t>
  </si>
  <si>
    <t>Försäljning Dryck</t>
  </si>
  <si>
    <t>3021-3025</t>
  </si>
  <si>
    <t>Inköp Dryck</t>
  </si>
  <si>
    <t>4021-4025</t>
  </si>
  <si>
    <t>Inköp Mat</t>
  </si>
  <si>
    <t>4029</t>
  </si>
  <si>
    <t>Dekoration</t>
  </si>
  <si>
    <t>5411</t>
  </si>
  <si>
    <t>Skiftes</t>
  </si>
  <si>
    <t>Vänskapssittningen</t>
  </si>
  <si>
    <t>Bör justeras</t>
  </si>
  <si>
    <t>Försäljning biljetter</t>
  </si>
  <si>
    <t>3041</t>
  </si>
  <si>
    <t>Inköp mat</t>
  </si>
  <si>
    <t>d-råd</t>
  </si>
  <si>
    <t>Mat &amp; fika</t>
  </si>
  <si>
    <t>7691, 7692</t>
  </si>
  <si>
    <t>KF-ledamöter</t>
  </si>
  <si>
    <t>7691</t>
  </si>
  <si>
    <t>Representation</t>
  </si>
  <si>
    <t>Hello World</t>
  </si>
  <si>
    <t>Subventionering av transport</t>
  </si>
  <si>
    <t>Partykonto (Steam)</t>
  </si>
  <si>
    <t>Event</t>
  </si>
  <si>
    <t>Priser</t>
  </si>
  <si>
    <t>Material</t>
  </si>
  <si>
    <t>LAN/Nattgibb</t>
  </si>
  <si>
    <t>Dreamhack</t>
  </si>
  <si>
    <t>Transport</t>
  </si>
  <si>
    <t>Jubileumsfond</t>
  </si>
  <si>
    <t>PR</t>
  </si>
  <si>
    <t>Mat till planeringsmöte</t>
  </si>
  <si>
    <t>Övriga atteraljer</t>
  </si>
  <si>
    <t>Merch</t>
  </si>
  <si>
    <t>MUTA till drek</t>
  </si>
  <si>
    <t>gwergerwsg</t>
  </si>
  <si>
    <t>Halvårsfesten</t>
  </si>
  <si>
    <t>Biljettförsäljning</t>
  </si>
  <si>
    <t>Inköp dryck</t>
  </si>
  <si>
    <t>Inköp barkit</t>
  </si>
  <si>
    <t>Banquette - sittning</t>
  </si>
  <si>
    <t>Underhållning</t>
  </si>
  <si>
    <t>Banquette - efterkör</t>
  </si>
  <si>
    <t>Personalvård</t>
  </si>
  <si>
    <t>Försäljning dryck</t>
  </si>
  <si>
    <t>Veckan</t>
  </si>
  <si>
    <t>lokalhyra</t>
  </si>
  <si>
    <t>Övriga event</t>
  </si>
  <si>
    <t>Slutfest</t>
  </si>
  <si>
    <t>Dekoraiton</t>
  </si>
  <si>
    <t>Toastgrejer</t>
  </si>
  <si>
    <t>Väktare</t>
  </si>
  <si>
    <t>Tackfest</t>
  </si>
  <si>
    <t>Ibköp mat</t>
  </si>
  <si>
    <t>Spons</t>
  </si>
  <si>
    <t>Fika projektmöten</t>
  </si>
  <si>
    <t>Subvention av resekostnader i Stockholm</t>
  </si>
  <si>
    <t>Pub</t>
  </si>
  <si>
    <t>Försäljning mat</t>
  </si>
  <si>
    <t>Sittning</t>
  </si>
  <si>
    <t>Inköp alkfri dryck</t>
  </si>
  <si>
    <t>Tackmiddag</t>
  </si>
  <si>
    <t>Överlämning</t>
  </si>
  <si>
    <t>Ny post</t>
  </si>
  <si>
    <t>Resan</t>
  </si>
  <si>
    <t>Biljetter</t>
  </si>
  <si>
    <t>3600*96 + 2800*25</t>
  </si>
  <si>
    <t>Boende, liftkort</t>
  </si>
  <si>
    <t>121 deltagare</t>
  </si>
  <si>
    <t>Bussresa</t>
  </si>
  <si>
    <t>Bussresa för 48 x 2 deltagare. Övriga biljeter blir egenbokade tåg</t>
  </si>
  <si>
    <t>Event i Åre</t>
  </si>
  <si>
    <t>Justerat för 121 deltagare istället för 96 2520.8kr samt 5% inflation =&gt; 2646.84kr</t>
  </si>
  <si>
    <t>Subventionering</t>
  </si>
  <si>
    <t>Kläder till resande</t>
  </si>
  <si>
    <t>Namnbyte "Mösor" -&gt; "Kläder till resande" samt justerat för 121 deltagare istället för 96 =&gt; 13606.2 kr</t>
  </si>
  <si>
    <t>Tygmärken</t>
  </si>
  <si>
    <t>Justerat för 121 deltagare istället för 96 =&gt; 3541.8 kr</t>
  </si>
  <si>
    <t>Sittningen</t>
  </si>
  <si>
    <t>Biljettintäkter - Alkohol</t>
  </si>
  <si>
    <t>200 kr/person</t>
  </si>
  <si>
    <t>Biljettintäkter - Alkfri</t>
  </si>
  <si>
    <t>150kr/person</t>
  </si>
  <si>
    <t>Dekor</t>
  </si>
  <si>
    <t>Mat</t>
  </si>
  <si>
    <t>osäkert, nymbles priser</t>
  </si>
  <si>
    <t>6400 matsalen, men kan variera. samt oklart om vi skulle behöva betala för något mer rum</t>
  </si>
  <si>
    <t>Serveringsansvarig THS</t>
  </si>
  <si>
    <t>återstår att se, SA-kostnad. 2500 minimum verkar det som</t>
  </si>
  <si>
    <t>Engångsartiklar</t>
  </si>
  <si>
    <t>Sittningsdryck</t>
  </si>
  <si>
    <t>RN</t>
  </si>
  <si>
    <t>Garderob</t>
  </si>
  <si>
    <t>P-vård</t>
  </si>
  <si>
    <t>Dricka och snacks till de som arbetar så att de överlever</t>
  </si>
  <si>
    <t>Profilklärder</t>
  </si>
  <si>
    <t>Profilklärder spons</t>
  </si>
  <si>
    <t>Fika funktionärsmöten</t>
  </si>
  <si>
    <t>Inköp för META</t>
  </si>
  <si>
    <t>Ganska META</t>
  </si>
  <si>
    <t>Profilkläder</t>
  </si>
  <si>
    <t>Prideparaden</t>
  </si>
  <si>
    <t>Bokningsavgift</t>
  </si>
  <si>
    <t>Fordonsavgift</t>
  </si>
  <si>
    <t>Ekipageplats under paraden</t>
  </si>
  <si>
    <t>Fordon</t>
  </si>
  <si>
    <t>Flak för 100-120 pers</t>
  </si>
  <si>
    <t>Hjulvakter</t>
  </si>
  <si>
    <t>Ljudutrustning</t>
  </si>
  <si>
    <t>Högtalare, mixerbord, elverk etc.</t>
  </si>
  <si>
    <t>DJ</t>
  </si>
  <si>
    <t>Banderoll</t>
  </si>
  <si>
    <t>Såpbubbelmaskin</t>
  </si>
  <si>
    <t>Bar</t>
  </si>
  <si>
    <t>Dricka, snacks till försäljning</t>
  </si>
  <si>
    <t>Förbrukningsmaterial</t>
  </si>
  <si>
    <t>Städ</t>
  </si>
  <si>
    <t>Övriga events</t>
  </si>
  <si>
    <t>Dricka och snacks</t>
  </si>
  <si>
    <t>Vårbalen 2022</t>
  </si>
  <si>
    <t>Tillstånd</t>
  </si>
  <si>
    <t>Vårbal</t>
  </si>
  <si>
    <t>Alumn biljett</t>
  </si>
  <si>
    <t>Personal</t>
  </si>
  <si>
    <t>Hyrgoods</t>
  </si>
  <si>
    <t>Förtäring</t>
  </si>
  <si>
    <t>Alkfri dryck</t>
  </si>
  <si>
    <t>Alkfull dryck</t>
  </si>
  <si>
    <t>Turbinhallen</t>
  </si>
  <si>
    <t>Tryck</t>
  </si>
  <si>
    <t>Efterkör</t>
  </si>
  <si>
    <t>Dryck</t>
  </si>
  <si>
    <t>Snacks</t>
  </si>
  <si>
    <t>Is</t>
  </si>
  <si>
    <t>Band</t>
  </si>
  <si>
    <t>DJ och teknik</t>
  </si>
  <si>
    <t>Biljett alkfull</t>
  </si>
  <si>
    <t>115 a 400 kr</t>
  </si>
  <si>
    <t>Biljett alkfri</t>
  </si>
  <si>
    <t>20 a 350 kr</t>
  </si>
  <si>
    <t>Alumn biljetter</t>
  </si>
  <si>
    <t>40 a 800 kr</t>
  </si>
  <si>
    <t>175 a 600 kr</t>
  </si>
  <si>
    <t>25 a 90 kr</t>
  </si>
  <si>
    <t>150 a 170 kr</t>
  </si>
  <si>
    <t>Företagsevent</t>
  </si>
  <si>
    <t>3052</t>
  </si>
  <si>
    <t>Företagspresenter</t>
  </si>
  <si>
    <t>22 presenter á 320 kr</t>
  </si>
  <si>
    <t>Inköp mat digitalt event</t>
  </si>
  <si>
    <t>Startup-pub</t>
  </si>
  <si>
    <t>4 startup-företag, á 11 000 kr.</t>
  </si>
  <si>
    <t>Slack: 4027,51kr Adobe CC: 3582kr Grammarly: 1800kr</t>
  </si>
  <si>
    <t>Resefrukost</t>
  </si>
  <si>
    <t>5 frukostmöten med resegruppen (69 kr * 10 studsare * 5 tillfällen)</t>
  </si>
  <si>
    <t>100 kr * 31 personer + 1000 till stormöten</t>
  </si>
  <si>
    <t>6150</t>
  </si>
  <si>
    <t>Kontokortsavgifter</t>
  </si>
  <si>
    <t>6040</t>
  </si>
  <si>
    <t>Årsavgift Bankkort á 325 kr</t>
  </si>
  <si>
    <t>Webbavgifter</t>
  </si>
  <si>
    <t>Hostinga av webbsida</t>
  </si>
  <si>
    <t>Pärmar och liknande</t>
  </si>
  <si>
    <t>Profilmaterial</t>
  </si>
  <si>
    <t>5931</t>
  </si>
  <si>
    <t>25 hoodies eller liknande med Studs logga (vi betalar 50%)</t>
  </si>
  <si>
    <t>Intäkter profilmaterial</t>
  </si>
  <si>
    <t>Profilaccessoarer</t>
  </si>
  <si>
    <t>Tygpåse och klistermärken med Studs logo</t>
  </si>
  <si>
    <t>Utskick av rapport</t>
  </si>
  <si>
    <t>5460 6250</t>
  </si>
  <si>
    <t>Kuvert, porto osv</t>
  </si>
  <si>
    <t>Presentkort och reklam på Sociala Medier</t>
  </si>
  <si>
    <t>7631, 7693, 7692</t>
  </si>
  <si>
    <t>31 studsare á 750 kr</t>
  </si>
  <si>
    <t>Resa</t>
  </si>
  <si>
    <t>Resekostnader</t>
  </si>
  <si>
    <t>5800, 5890</t>
  </si>
  <si>
    <t>Boende</t>
  </si>
  <si>
    <t>5830</t>
  </si>
  <si>
    <t>Studieaktiviteter</t>
  </si>
  <si>
    <t>5890</t>
  </si>
  <si>
    <t>Studierelaterade aktiviteter</t>
  </si>
  <si>
    <t>Reseaktiviteter</t>
  </si>
  <si>
    <t>Mat under resan till projektgruppen</t>
  </si>
  <si>
    <t>Informationsträffar</t>
  </si>
  <si>
    <t>100 kr * 31 studsare * 2 tillfällen</t>
  </si>
  <si>
    <t>Slutevent</t>
  </si>
  <si>
    <t>Fika till Projektgruppen</t>
  </si>
  <si>
    <t>Ökad med 500 #Revisions-SM</t>
  </si>
  <si>
    <t>Flugor och slips</t>
  </si>
  <si>
    <t>Tackfest, Ej alkohol</t>
  </si>
  <si>
    <t>7692, 7631</t>
  </si>
  <si>
    <t>Besök annan mässa</t>
  </si>
  <si>
    <t>G-Suite</t>
  </si>
  <si>
    <t>Teambuilding - projektgrupp</t>
  </si>
  <si>
    <t>Teambuilding - personal</t>
  </si>
  <si>
    <t>Ökad med 2 000 #Revisions-SM</t>
  </si>
  <si>
    <t>4044</t>
  </si>
  <si>
    <t>Mat rekryteringspub</t>
  </si>
  <si>
    <t>Mässkläder</t>
  </si>
  <si>
    <t>Medaljer</t>
  </si>
  <si>
    <t>Lokalbokning - möten</t>
  </si>
  <si>
    <t>Mat till stormöten</t>
  </si>
  <si>
    <t>7692</t>
  </si>
  <si>
    <t>Mässan</t>
  </si>
  <si>
    <t>Baspaket</t>
  </si>
  <si>
    <t>Denna siffra bör uppdateras</t>
  </si>
  <si>
    <t>Startuppaket</t>
  </si>
  <si>
    <t>Huvudsponsor</t>
  </si>
  <si>
    <t>Extrabeställningar</t>
  </si>
  <si>
    <t>Goodiebags</t>
  </si>
  <si>
    <t>3051, 5930</t>
  </si>
  <si>
    <t>Förbrukningsinventarier</t>
  </si>
  <si>
    <t>Tryck- &amp; marknadsföringskostnader</t>
  </si>
  <si>
    <t>5990, 6150</t>
  </si>
  <si>
    <t>Mat - dag (personal och företagsrep.)</t>
  </si>
  <si>
    <t>Mat - kväll (personal)</t>
  </si>
  <si>
    <t>Mat förberedelsekvällen</t>
  </si>
  <si>
    <t>SL-biljett personal</t>
  </si>
  <si>
    <t>Fika lounge</t>
  </si>
  <si>
    <t>Hyra av materiel</t>
  </si>
  <si>
    <t>5220</t>
  </si>
  <si>
    <t>Mattor</t>
  </si>
  <si>
    <t>5930</t>
  </si>
  <si>
    <t>Vattenflaskor med profiltryck</t>
  </si>
  <si>
    <t>Sopor</t>
  </si>
  <si>
    <t>Sophantering</t>
  </si>
  <si>
    <t>5460</t>
  </si>
  <si>
    <t>Brandsäkerhet</t>
  </si>
  <si>
    <t>Kommunikationssystem</t>
  </si>
  <si>
    <t>Sittningen &amp; efterkör</t>
  </si>
  <si>
    <t>Biljetter student</t>
  </si>
  <si>
    <t>Champagneglas</t>
  </si>
  <si>
    <t>Transport till sittning</t>
  </si>
  <si>
    <t>Aktivitet</t>
  </si>
  <si>
    <t>Hyra teknik</t>
  </si>
  <si>
    <t>5210</t>
  </si>
  <si>
    <t>ABF-bidrag</t>
  </si>
  <si>
    <t>3989</t>
  </si>
  <si>
    <t>Bildframkallning</t>
  </si>
  <si>
    <t>Dekishyra</t>
  </si>
  <si>
    <t>Ökad med 8 350 #Revisions-SM</t>
  </si>
  <si>
    <t>Förvaring</t>
  </si>
  <si>
    <t>4030</t>
  </si>
  <si>
    <t>Hyra lilla gasque</t>
  </si>
  <si>
    <t>Hyra replokaler</t>
  </si>
  <si>
    <t>Kameratillbehör</t>
  </si>
  <si>
    <t>5410</t>
  </si>
  <si>
    <t>Klistermärken</t>
  </si>
  <si>
    <t>3027,4027</t>
  </si>
  <si>
    <t>Mat vid föreställning</t>
  </si>
  <si>
    <t>Mjukvarulicens för typsättning</t>
  </si>
  <si>
    <t>Molntjänst för filuppladdning</t>
  </si>
  <si>
    <t>Pengar från Media</t>
  </si>
  <si>
    <t>3031</t>
  </si>
  <si>
    <t>3044, 4044</t>
  </si>
  <si>
    <t>Skissmaterial</t>
  </si>
  <si>
    <t>Skyddsutrustning</t>
  </si>
  <si>
    <t>5480</t>
  </si>
  <si>
    <t>Slänga sopor</t>
  </si>
  <si>
    <t>Tackrosor</t>
  </si>
  <si>
    <t>Tröjor</t>
  </si>
  <si>
    <t>Tryckkostnader</t>
  </si>
  <si>
    <t>3027, 4027</t>
  </si>
  <si>
    <t>Verktyg</t>
  </si>
  <si>
    <t>5412</t>
  </si>
  <si>
    <t>Föreställning</t>
  </si>
  <si>
    <t>Föreställningsmaterial</t>
  </si>
  <si>
    <t>Hyra av teater</t>
  </si>
  <si>
    <t>Inköp teknik</t>
  </si>
  <si>
    <t>Kläder &amp; accessoarer</t>
  </si>
  <si>
    <t>Rekvisita, smink &amp; hår</t>
  </si>
  <si>
    <t>4036</t>
  </si>
  <si>
    <t>Teknik</t>
  </si>
  <si>
    <t>5820</t>
  </si>
  <si>
    <t>Virke, färg &amp; material</t>
  </si>
  <si>
    <t>5462</t>
  </si>
  <si>
    <t>Interna fester</t>
  </si>
  <si>
    <t>3041, 3042</t>
  </si>
  <si>
    <t>Barkit</t>
  </si>
  <si>
    <t>4031</t>
  </si>
  <si>
    <t>Extern fester</t>
  </si>
  <si>
    <t>3041,3042</t>
  </si>
  <si>
    <t>n0llespex</t>
  </si>
  <si>
    <t>Dekor &amp; smink</t>
  </si>
  <si>
    <t>Hyra av replokal</t>
  </si>
  <si>
    <t>Jubileum</t>
  </si>
  <si>
    <t>Biljettintäkter</t>
  </si>
  <si>
    <t>Pengar från media</t>
  </si>
  <si>
    <t>6800</t>
  </si>
  <si>
    <t>Porslin</t>
  </si>
  <si>
    <t>4027</t>
  </si>
  <si>
    <t>Övriga jubileumsaktiviteter</t>
  </si>
  <si>
    <t>4030, 4620</t>
  </si>
  <si>
    <t>Ökad, drejning är en sak (kan ökas till höst) #Revisions-SM</t>
  </si>
  <si>
    <t>Adobelicenser</t>
  </si>
  <si>
    <t>EECS rörligt bidrag</t>
  </si>
  <si>
    <t>Kandidatutfrågning mat</t>
  </si>
  <si>
    <t>Rosor</t>
  </si>
  <si>
    <t>7691, 7631</t>
  </si>
  <si>
    <t>Valevent fika</t>
  </si>
  <si>
    <t>Sektionsmässa hyra</t>
  </si>
  <si>
    <t>6541, 5010</t>
  </si>
  <si>
    <t>Bowlinghyra</t>
  </si>
  <si>
    <t>Fina priser</t>
  </si>
  <si>
    <t>Noter</t>
  </si>
  <si>
    <t>Återställd #Revisions-SM</t>
  </si>
  <si>
    <t>Sektionslokalsgruppen</t>
  </si>
  <si>
    <t>Inköp te/kaffe</t>
  </si>
  <si>
    <t>4021</t>
  </si>
  <si>
    <t>Inköp förbrukningsvaror</t>
  </si>
  <si>
    <t>Inköp och underhåll av förbrukningsinventarier</t>
  </si>
  <si>
    <t>5410, 5510</t>
  </si>
  <si>
    <t>Bestick</t>
  </si>
  <si>
    <t>Städmaterial</t>
  </si>
  <si>
    <t>5464</t>
  </si>
  <si>
    <t>Inköp till läskkyl</t>
  </si>
  <si>
    <t>4021, 4026, 4045</t>
  </si>
  <si>
    <t>7631,7693</t>
  </si>
  <si>
    <t>Städfirma</t>
  </si>
  <si>
    <t>Symboliska tackgåvor</t>
  </si>
  <si>
    <t>Coola grejer till META</t>
  </si>
  <si>
    <t>Flyttad från TM budget #Revisions-SM</t>
  </si>
  <si>
    <t>Måndagsstädsfest</t>
  </si>
  <si>
    <t>Hyra Lilla Gasque</t>
  </si>
  <si>
    <t>EasyTappen / dJulstäd</t>
  </si>
  <si>
    <t>HardTappen / dVårstäd</t>
  </si>
  <si>
    <t>HardcoreTappen / dSommarstäd</t>
  </si>
  <si>
    <t>X-scapomiddag</t>
  </si>
  <si>
    <t>Försäljning Overaller</t>
  </si>
  <si>
    <t>3028</t>
  </si>
  <si>
    <t>Försäljning Prylis</t>
  </si>
  <si>
    <t>3027</t>
  </si>
  <si>
    <t>Inköp Overaller</t>
  </si>
  <si>
    <t>4028</t>
  </si>
  <si>
    <t>Inköp Prylis</t>
  </si>
  <si>
    <t>Inköp sektionsprofilkläder</t>
  </si>
  <si>
    <t>Försäljning sektionsprofilkläder</t>
  </si>
  <si>
    <t>3044</t>
  </si>
  <si>
    <t>Kan ev. kombineras</t>
  </si>
  <si>
    <t>Försäljning Skärp</t>
  </si>
  <si>
    <t>Fraktavgifter</t>
  </si>
  <si>
    <t>5710</t>
  </si>
  <si>
    <t>Kökshyra</t>
  </si>
  <si>
    <t>Evenemang</t>
  </si>
  <si>
    <t>Lunchföreläsningar</t>
  </si>
  <si>
    <t>4029, 4021, 5463</t>
  </si>
  <si>
    <t>EECS Studiebevakning bidrag</t>
  </si>
  <si>
    <t>Möten inför länkmöten HT</t>
  </si>
  <si>
    <t>Möten inför länkmöten VT</t>
  </si>
  <si>
    <t>Tryckkostnad</t>
  </si>
  <si>
    <t>Journalistiska kostnader</t>
  </si>
  <si>
    <t>Mjukvarulicenser</t>
  </si>
  <si>
    <t>Förvaringsmaterial</t>
  </si>
  <si>
    <t>Brev och frimärken</t>
  </si>
  <si>
    <t>Dubblad #Revisions-SM</t>
  </si>
  <si>
    <t>Inköp av Qultur</t>
  </si>
  <si>
    <t>Qulturella event</t>
  </si>
  <si>
    <t>Efter-Plums-Film-Mys-Häng</t>
  </si>
  <si>
    <t>Läsk</t>
  </si>
  <si>
    <t>7631, 7692, 7693</t>
  </si>
  <si>
    <t>Adobepaket</t>
  </si>
  <si>
    <t>Marknadsföring</t>
  </si>
  <si>
    <t>Överlämningar</t>
  </si>
  <si>
    <t>Skirvarkvot</t>
  </si>
  <si>
    <t>Utgifter: Pengar för att skriva ut för</t>
  </si>
  <si>
    <t>Slack pro</t>
  </si>
  <si>
    <t>Annonsering</t>
  </si>
  <si>
    <t>Affischer</t>
  </si>
  <si>
    <t>3051</t>
  </si>
  <si>
    <t>Intäkter: 5 000 / tillfällen (Inräknat 2 tillfällen enligt prisplan 2022)</t>
  </si>
  <si>
    <t>Digital marknadsföring</t>
  </si>
  <si>
    <t>3053</t>
  </si>
  <si>
    <t>Intäkter: 5 000 / tillfällen (Inräknat 15 tillfällen enligt prisplan 2022)</t>
  </si>
  <si>
    <t>Monter</t>
  </si>
  <si>
    <t>Intäkter: 10 000 / tillfällen (Inräknat 2 tillfällen enligt prisplan 2022)</t>
  </si>
  <si>
    <t>Kvällsevent</t>
  </si>
  <si>
    <t>Intäkter: 17 000 / tillfällen (Inräknat 2 tillfällen enligt prisplan 2022)</t>
  </si>
  <si>
    <t>Det bör gå back # kassör</t>
  </si>
  <si>
    <t>Utanför Campus</t>
  </si>
  <si>
    <t>Intäkter: 15 000 / tillfällen (Inräknat 4 tillfällen enligt prisplan 2022)</t>
  </si>
  <si>
    <t>AW</t>
  </si>
  <si>
    <t>Intäkter: 7 000 / tillfällen (Inräknat 1 tillfälle enligt prisplan 2022)</t>
  </si>
  <si>
    <t>Intäkter: 35 000 / tillfälle (Inräknat 6 tillfällen enligt prisplan 2022)</t>
  </si>
  <si>
    <t>Utgifter: -18 000 / tillfällen (Inräknat 6 tillfällen enligt prisplan 2022)</t>
  </si>
  <si>
    <t>Matkostnad</t>
  </si>
  <si>
    <t>3029, 4029</t>
  </si>
  <si>
    <t>Utgifter: -15 000 / tillfällen (Inräknat 6 tillfällen enligt prisplan 2022)</t>
  </si>
  <si>
    <t>Företagspub</t>
  </si>
  <si>
    <t>Intäkter: 42 000 / tillfälle (Inräknat 3 tillfällen enligt prisplan 2022)</t>
  </si>
  <si>
    <t>Barbongar</t>
  </si>
  <si>
    <t>Intäkter: 9 000 / tillfälle (Inräknat 3 tillfällen enligt prisplan 2022)</t>
  </si>
  <si>
    <t>Utgifter: 15 000 / tillfälle (Inräknat 3 tilfällen enligt prisplan 2022)</t>
  </si>
  <si>
    <t>After work</t>
  </si>
  <si>
    <t>Spons dryck</t>
  </si>
  <si>
    <t>Spons mat</t>
  </si>
  <si>
    <t>Amazing Rejs</t>
  </si>
  <si>
    <t>Resultatutjämning</t>
  </si>
  <si>
    <t>Bärbaren</t>
  </si>
  <si>
    <t>Kiosk</t>
  </si>
  <si>
    <t>Bärbarsrestaurering</t>
  </si>
  <si>
    <t>BLB</t>
  </si>
  <si>
    <t>Champagnecroquet</t>
  </si>
  <si>
    <t>Champagnefrukost</t>
  </si>
  <si>
    <t>Cliffpub</t>
  </si>
  <si>
    <t>DATA - nØllepubrunda</t>
  </si>
  <si>
    <t>Serveringstillstånd</t>
  </si>
  <si>
    <t>Resultatjustering</t>
  </si>
  <si>
    <t>Djäfvulsgrottan</t>
  </si>
  <si>
    <t>Förbrukningsmateriel</t>
  </si>
  <si>
    <t>Domedagen</t>
  </si>
  <si>
    <t>Efterkör sittning med annan sektion</t>
  </si>
  <si>
    <t>vilken sektion?</t>
  </si>
  <si>
    <t>Ettans fest</t>
  </si>
  <si>
    <t>Liveframträdande</t>
  </si>
  <si>
    <t>Domän</t>
  </si>
  <si>
    <t>Hyra dukar</t>
  </si>
  <si>
    <t>Ettans fest efterkör</t>
  </si>
  <si>
    <t>Ett event</t>
  </si>
  <si>
    <t>Favvodaddemiddag</t>
  </si>
  <si>
    <t>Favvodaddemiddag II</t>
  </si>
  <si>
    <t>Genrepspub</t>
  </si>
  <si>
    <t>Korv</t>
  </si>
  <si>
    <t>Giveaway</t>
  </si>
  <si>
    <t>HelloWorld</t>
  </si>
  <si>
    <t>helloWorld(nollan)</t>
  </si>
  <si>
    <t>Hyra maskiner och leksaker</t>
  </si>
  <si>
    <t>Småsyskonfika</t>
  </si>
  <si>
    <t>Stationer</t>
  </si>
  <si>
    <t>Lunch</t>
  </si>
  <si>
    <t>Hjälpfesten</t>
  </si>
  <si>
    <t>HTD</t>
  </si>
  <si>
    <t>Hurry Scurry</t>
  </si>
  <si>
    <t>Utklädnader</t>
  </si>
  <si>
    <t>Hurry Scurry pub</t>
  </si>
  <si>
    <t>Deko</t>
  </si>
  <si>
    <t>Inaug</t>
  </si>
  <si>
    <t>INDA</t>
  </si>
  <si>
    <t>INDA efterkör</t>
  </si>
  <si>
    <t>INDO</t>
  </si>
  <si>
    <t>INQU</t>
  </si>
  <si>
    <t>Internationellt bakevent</t>
  </si>
  <si>
    <t>Bakingredienser</t>
  </si>
  <si>
    <t>Internevent vår</t>
  </si>
  <si>
    <t>helloWorld(Personalen)</t>
  </si>
  <si>
    <t>Gäris &amp; ickebinäris event efter mottagningsveckor</t>
  </si>
  <si>
    <t>Problematiskt, ska lösas</t>
  </si>
  <si>
    <t>Jourveckan</t>
  </si>
  <si>
    <t>Frukost</t>
  </si>
  <si>
    <t>Byggmaterial</t>
  </si>
  <si>
    <t>Jourveckoevent</t>
  </si>
  <si>
    <t>Karaokepub</t>
  </si>
  <si>
    <t>where the hyra at (kolla upp)</t>
  </si>
  <si>
    <t>Personal RN</t>
  </si>
  <si>
    <t>KDE</t>
  </si>
  <si>
    <t>Bastu</t>
  </si>
  <si>
    <t>Inbjudningar</t>
  </si>
  <si>
    <t>6110, 6150, 6250</t>
  </si>
  <si>
    <t>Kräftis</t>
  </si>
  <si>
    <t>Hyra bord &amp; stolar</t>
  </si>
  <si>
    <t>Partytält</t>
  </si>
  <si>
    <t>Symbolisk tackgåva</t>
  </si>
  <si>
    <t>Kultmiddag</t>
  </si>
  <si>
    <t>Laserkrig</t>
  </si>
  <si>
    <t xml:space="preserve">Biljetter </t>
  </si>
  <si>
    <t>Ljusa sidan</t>
  </si>
  <si>
    <t>Foto</t>
  </si>
  <si>
    <t>Daddetillbehör</t>
  </si>
  <si>
    <t>Doquistillbehör</t>
  </si>
  <si>
    <t>Quisinetillbehör</t>
  </si>
  <si>
    <t>Ekonomeristtillbehör</t>
  </si>
  <si>
    <t>Snuttefiltar</t>
  </si>
  <si>
    <t>Snuttefilt and chill</t>
  </si>
  <si>
    <t>Ekonomeristfika</t>
  </si>
  <si>
    <t xml:space="preserve">Batterier </t>
  </si>
  <si>
    <t xml:space="preserve">Doquismys </t>
  </si>
  <si>
    <t>LQ</t>
  </si>
  <si>
    <t xml:space="preserve">Byggmaterial </t>
  </si>
  <si>
    <t>Sjukvård</t>
  </si>
  <si>
    <t xml:space="preserve">Korv </t>
  </si>
  <si>
    <t>Lunchföreläsning</t>
  </si>
  <si>
    <t xml:space="preserve">Spons mat </t>
  </si>
  <si>
    <t>Lunchrejv</t>
  </si>
  <si>
    <t>Spons verkar bara ge oss mat, så ingen utgift?</t>
  </si>
  <si>
    <t>Hyra maskin &amp; teknik</t>
  </si>
  <si>
    <t>Mitch och Butch</t>
  </si>
  <si>
    <t>Kokosolja</t>
  </si>
  <si>
    <t>Spotify-licens</t>
  </si>
  <si>
    <t>Morgonbowling</t>
  </si>
  <si>
    <t>Mörka sidan</t>
  </si>
  <si>
    <t>Drifvartillbehör</t>
  </si>
  <si>
    <t>5410, 5481</t>
  </si>
  <si>
    <t>Entréprylar</t>
  </si>
  <si>
    <t>Drifvarbastu</t>
  </si>
  <si>
    <t>Pärmar &amp; sångböcker</t>
  </si>
  <si>
    <t>Fika drifvarträningar</t>
  </si>
  <si>
    <t xml:space="preserve">Drifvarkaden </t>
  </si>
  <si>
    <t>Utklädnad GOD</t>
  </si>
  <si>
    <t>Mat första entrén</t>
  </si>
  <si>
    <t>Phösarlokal</t>
  </si>
  <si>
    <t>MOT-Allmänt</t>
  </si>
  <si>
    <t>Bil- och släphyra</t>
  </si>
  <si>
    <t>Diverse teknik</t>
  </si>
  <si>
    <t>Filtar</t>
  </si>
  <si>
    <t>Representationsgåvor</t>
  </si>
  <si>
    <t>Intervjufika</t>
  </si>
  <si>
    <t>Milersättning</t>
  </si>
  <si>
    <t>Mörkläggning</t>
  </si>
  <si>
    <t>nØllekortsmaterial</t>
  </si>
  <si>
    <t>Örådsrestaurering</t>
  </si>
  <si>
    <t>m</t>
  </si>
  <si>
    <t xml:space="preserve">Övriga programvaror </t>
  </si>
  <si>
    <t>Sjuk &amp; hälsovård</t>
  </si>
  <si>
    <t>Skrifvarkvot</t>
  </si>
  <si>
    <t>Slack</t>
  </si>
  <si>
    <t>Spons nØllekort</t>
  </si>
  <si>
    <t>Stickers</t>
  </si>
  <si>
    <t>Utklädnad nØllan</t>
  </si>
  <si>
    <t>MOT-Efterkör &amp; Pub</t>
  </si>
  <si>
    <t>Maskinhyra</t>
  </si>
  <si>
    <t>Öronproppar</t>
  </si>
  <si>
    <t>Möte med näringslivet</t>
  </si>
  <si>
    <t>4045, 7691</t>
  </si>
  <si>
    <t>MOT - Internfest</t>
  </si>
  <si>
    <t>Utkädnader</t>
  </si>
  <si>
    <t>MOT-Internfest efterkör</t>
  </si>
  <si>
    <t>MOT-Övriga inkomster</t>
  </si>
  <si>
    <t>Huvudspons</t>
  </si>
  <si>
    <t>MOT-Personalpub</t>
  </si>
  <si>
    <t>Mat och fördrink</t>
  </si>
  <si>
    <t>Mottagningstack</t>
  </si>
  <si>
    <t>Biljetter sittning</t>
  </si>
  <si>
    <t>Köksplats</t>
  </si>
  <si>
    <t>Mottagningstack efterkör</t>
  </si>
  <si>
    <t>Biljetter efterkör</t>
  </si>
  <si>
    <t xml:space="preserve">MOT-Tröjor </t>
  </si>
  <si>
    <t>Kläder</t>
  </si>
  <si>
    <t>Nattorientering</t>
  </si>
  <si>
    <t>Varma mackor</t>
  </si>
  <si>
    <t>3026, 3029, 4029</t>
  </si>
  <si>
    <t>Sponsrad station</t>
  </si>
  <si>
    <t>3052, 3029</t>
  </si>
  <si>
    <t>Nattkäk</t>
  </si>
  <si>
    <t>Spons middag</t>
  </si>
  <si>
    <t>NBF</t>
  </si>
  <si>
    <t xml:space="preserve">Dryck </t>
  </si>
  <si>
    <t>3021-3025, 4021-4025</t>
  </si>
  <si>
    <t>NBE</t>
  </si>
  <si>
    <t>nØllan games</t>
  </si>
  <si>
    <t>nØllebanquette</t>
  </si>
  <si>
    <t>Städavgift</t>
  </si>
  <si>
    <t>Live-underhållning</t>
  </si>
  <si>
    <t>Hyra porslin</t>
  </si>
  <si>
    <t>6800, 5210</t>
  </si>
  <si>
    <t>Nymble personal</t>
  </si>
  <si>
    <t>nØllegasque - Medicinska Föreningen</t>
  </si>
  <si>
    <t>Mackor</t>
  </si>
  <si>
    <t>Hyra maskiner</t>
  </si>
  <si>
    <t>Inhyrd personal</t>
  </si>
  <si>
    <t>Personalmat</t>
  </si>
  <si>
    <t>Sittningsmat</t>
  </si>
  <si>
    <t>Utklädnad</t>
  </si>
  <si>
    <t>Bussar</t>
  </si>
  <si>
    <t>?</t>
  </si>
  <si>
    <t>Baxi</t>
  </si>
  <si>
    <t>Nagellack</t>
  </si>
  <si>
    <t>nØllekit</t>
  </si>
  <si>
    <t>Pennor</t>
  </si>
  <si>
    <t>nØlleOsqvik</t>
  </si>
  <si>
    <t>Nattgrillning</t>
  </si>
  <si>
    <t>3021, 4021-4025</t>
  </si>
  <si>
    <t>Ved</t>
  </si>
  <si>
    <t>4021, 4026, 4045, 7691, 7692</t>
  </si>
  <si>
    <t>plOsqvik</t>
  </si>
  <si>
    <t>Pusharpub</t>
  </si>
  <si>
    <t xml:space="preserve">Inköp dryck </t>
  </si>
  <si>
    <t>Sångarafton</t>
  </si>
  <si>
    <t>Sektionsgasque</t>
  </si>
  <si>
    <t xml:space="preserve">Dryck sittning </t>
  </si>
  <si>
    <t>Sektionsgasque efterkör</t>
  </si>
  <si>
    <t>Sittning med annan sektion</t>
  </si>
  <si>
    <t>vilken annan sektion?</t>
  </si>
  <si>
    <t>Resultat adjustering</t>
  </si>
  <si>
    <t>Storasyskonmiddag</t>
  </si>
  <si>
    <t>Stormöten</t>
  </si>
  <si>
    <t xml:space="preserve">Spons </t>
  </si>
  <si>
    <t xml:space="preserve">Mat </t>
  </si>
  <si>
    <t>Tenta Recovery</t>
  </si>
  <si>
    <t>TGT-middag</t>
  </si>
  <si>
    <t>4029, 7692</t>
  </si>
  <si>
    <t>3025, 4021-4025</t>
  </si>
  <si>
    <t xml:space="preserve">Inbjudningar </t>
  </si>
  <si>
    <t>Köksplats lilla gasque</t>
  </si>
  <si>
    <t>Titel</t>
  </si>
  <si>
    <t>Titelfika</t>
  </si>
  <si>
    <t xml:space="preserve">Titelbastu </t>
  </si>
  <si>
    <t>Titeltillbehör</t>
  </si>
  <si>
    <t>Titelslack</t>
  </si>
  <si>
    <t>HLR-utbildning</t>
  </si>
  <si>
    <t>TitElectus</t>
  </si>
  <si>
    <t>Titelöverlämning</t>
  </si>
  <si>
    <t>4021, 7693</t>
  </si>
  <si>
    <t>Titelspex</t>
  </si>
  <si>
    <t>Titt-in</t>
  </si>
  <si>
    <t>7692, 7693</t>
  </si>
  <si>
    <t>Gäris- och Icke-binärisfiika</t>
  </si>
  <si>
    <t>Tjockumenteristlunch</t>
  </si>
  <si>
    <t>TTG-föreläsning</t>
  </si>
  <si>
    <t>TTG-lab</t>
  </si>
  <si>
    <t>Mat sittning</t>
  </si>
  <si>
    <t>5010, 4029</t>
  </si>
  <si>
    <t>TTG-efterkör</t>
  </si>
  <si>
    <t>Väskor</t>
  </si>
  <si>
    <t>Xning</t>
  </si>
  <si>
    <t>Subotal</t>
  </si>
  <si>
    <t>Övrig - Event</t>
  </si>
  <si>
    <t>Vårevent</t>
  </si>
  <si>
    <t>Köksbokning</t>
  </si>
  <si>
    <t>Vårevent Efterkör</t>
  </si>
  <si>
    <t>Höstevent</t>
  </si>
  <si>
    <t>Höstevent Efterkör</t>
  </si>
  <si>
    <t>Spons dekorationer</t>
  </si>
  <si>
    <t>Dekorationer</t>
  </si>
  <si>
    <t>Spenderat</t>
  </si>
  <si>
    <t>D-rektoratet</t>
  </si>
  <si>
    <t>Skrivarkvot</t>
  </si>
  <si>
    <t>Juridisk rådgivning</t>
  </si>
  <si>
    <t>6900</t>
  </si>
  <si>
    <t>Porto för kort</t>
  </si>
  <si>
    <t>Styrelsemiddag</t>
  </si>
  <si>
    <t>Mat och aktivitet</t>
  </si>
  <si>
    <t>D-wreckmiddag</t>
  </si>
  <si>
    <t>Motion angående ny sångbok</t>
  </si>
  <si>
    <t>Glögg-SM 2021</t>
  </si>
  <si>
    <t>Motion angående inköp av ny sektionsbil</t>
  </si>
  <si>
    <t>Extra-SM Januari</t>
  </si>
  <si>
    <t>Proposition angående Styrelserummet 2.0</t>
  </si>
  <si>
    <t>Revisions-SM 2022</t>
  </si>
  <si>
    <t>Motion angående inköp av Switch</t>
  </si>
  <si>
    <t>Motion angående inköp av nya bildäck</t>
  </si>
  <si>
    <t>Motion angående stylea om bilen</t>
  </si>
  <si>
    <t>Motion angående säkerhetsutrustning till bilen</t>
  </si>
  <si>
    <t>Motion angående HLR-utbildning för funktionärer och sektionsmedlemmar</t>
  </si>
  <si>
    <t>Dispfonden</t>
  </si>
  <si>
    <t>Äskande för snabbtester</t>
  </si>
  <si>
    <t>PC-Beslut</t>
  </si>
  <si>
    <t>Äskande för bilhyra</t>
  </si>
  <si>
    <t>Äskande om pengar till transport för att hämta bilen</t>
  </si>
  <si>
    <t>Ett-Olympiskt-DM</t>
  </si>
  <si>
    <t>Friskvårdsbidrag</t>
  </si>
  <si>
    <t>Något att undersöka</t>
  </si>
  <si>
    <t>Hockeyevent</t>
  </si>
  <si>
    <t>4620</t>
  </si>
  <si>
    <t>Återställd och justerad #Revisions-SM</t>
  </si>
  <si>
    <t>Utrustning</t>
  </si>
  <si>
    <t>Ökad för kompensation #Revisions-SM</t>
  </si>
  <si>
    <t>Mjuk- och hårdvarukostnader</t>
  </si>
  <si>
    <t>6541, 4037</t>
  </si>
  <si>
    <t>EECS Internationell integration bidrag</t>
  </si>
  <si>
    <t>EECS JML bidrag</t>
  </si>
  <si>
    <t>Föreläsare</t>
  </si>
  <si>
    <t>Demon</t>
  </si>
  <si>
    <t>Replokalskostnader</t>
  </si>
  <si>
    <t>7610</t>
  </si>
  <si>
    <t>Personalvård för event</t>
  </si>
  <si>
    <t>Lättare förtäring</t>
  </si>
  <si>
    <t>Underhåll</t>
  </si>
  <si>
    <t>5510</t>
  </si>
  <si>
    <t>Kök/barutrustning</t>
  </si>
  <si>
    <t>Inköp förbrukningsinventarier</t>
  </si>
  <si>
    <t>KMR-avgift</t>
  </si>
  <si>
    <t>Onsdagspubar</t>
  </si>
  <si>
    <t>3029</t>
  </si>
  <si>
    <t>Åtgång dryck</t>
  </si>
  <si>
    <t>Ogillar hur det ser ut, men det funkar ju</t>
  </si>
  <si>
    <t>Tentapub VT1</t>
  </si>
  <si>
    <t>Tentapub HT2</t>
  </si>
  <si>
    <t>Plums</t>
  </si>
  <si>
    <t>Biljetter och bongar</t>
  </si>
  <si>
    <t>3021-3025, 2891</t>
  </si>
  <si>
    <t>Bardiskar</t>
  </si>
  <si>
    <t xml:space="preserve">Barkit drinkar </t>
  </si>
  <si>
    <t>Barkit personal</t>
  </si>
  <si>
    <t>Bensin</t>
  </si>
  <si>
    <t>5611</t>
  </si>
  <si>
    <t xml:space="preserve">Bröd </t>
  </si>
  <si>
    <t>Försäljningsplattform</t>
  </si>
  <si>
    <t>6062</t>
  </si>
  <si>
    <t>Glas</t>
  </si>
  <si>
    <t>Hyrbil</t>
  </si>
  <si>
    <t xml:space="preserve">Is </t>
  </si>
  <si>
    <t>Parkeringsbiljetter</t>
  </si>
  <si>
    <t>5617</t>
  </si>
  <si>
    <t>Pluntz 2022</t>
  </si>
  <si>
    <t>Åtgången dryck</t>
  </si>
  <si>
    <t>Reclaim</t>
  </si>
  <si>
    <t>Djulmiddag</t>
  </si>
  <si>
    <t>Lokalhyra prepp</t>
  </si>
  <si>
    <t>Mästeristsittning</t>
  </si>
  <si>
    <t>Åtgång Dryck</t>
  </si>
  <si>
    <t>Klubbmästarmiddag</t>
  </si>
  <si>
    <t>Cliffmiddag</t>
  </si>
  <si>
    <t>Sommarosqvik</t>
  </si>
  <si>
    <t>VPR</t>
  </si>
  <si>
    <t>PPP</t>
  </si>
  <si>
    <t>5613</t>
  </si>
  <si>
    <t>Godis</t>
  </si>
  <si>
    <t>Billtillbehör</t>
  </si>
  <si>
    <t>Bil</t>
  </si>
  <si>
    <t>Drivmedel</t>
  </si>
  <si>
    <t>Skatt och Försäkring</t>
  </si>
  <si>
    <t>5612, 5616</t>
  </si>
  <si>
    <t>Måste justeras</t>
  </si>
  <si>
    <t>Parkering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</si>
</sst>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\ [$kr-41D]"/>
    <numFmt numFmtId="165" formatCode="#,##0[$ kr]"/>
    <numFmt numFmtId="166" formatCode="#,##0.00\ [$kr-41D]"/>
  </numFmts>
  <fonts count="15">
    <font>
      <sz val="10.0"/>
      <color rgb="FF000000"/>
      <name val="Arial"/>
      <scheme val="minor"/>
    </font>
    <font>
      <color theme="1"/>
      <name val="Lato"/>
    </font>
    <font/>
    <font>
      <b/>
      <sz val="26.0"/>
      <color theme="1"/>
      <name val="Lato"/>
    </font>
    <font>
      <b/>
      <sz val="16.0"/>
      <color theme="1"/>
      <name val="Lato"/>
    </font>
    <font>
      <b/>
      <sz val="10.0"/>
      <color theme="1"/>
      <name val="Lato"/>
    </font>
    <font>
      <b/>
      <color theme="1"/>
      <name val="Lato"/>
    </font>
    <font>
      <sz val="14.0"/>
      <color theme="1"/>
      <name val="Lato"/>
    </font>
    <font>
      <sz val="10.0"/>
      <color theme="1"/>
      <name val="Lato"/>
    </font>
    <font>
      <sz val="9.0"/>
      <color theme="1"/>
      <name val="Sans-serif"/>
    </font>
    <font>
      <color theme="1"/>
      <name val="Arial"/>
    </font>
    <font>
      <b/>
      <color rgb="FF990000"/>
      <name val="Lato"/>
    </font>
    <font>
      <b/>
      <color rgb="FF38761D"/>
      <name val="Lato"/>
    </font>
    <font>
      <b/>
      <color theme="1"/>
      <name val="Docs-Lato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C5F99"/>
        <bgColor rgb="FFEC5F9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58">
    <border/>
    <border>
      <left style="thin">
        <color rgb="FFFFFFFF"/>
      </left>
      <top style="thin">
        <color rgb="FFFFFFFF"/>
      </top>
    </border>
    <border>
      <right style="thin">
        <color rgb="FFFFFFFF"/>
      </right>
      <top style="thin">
        <color rgb="FFFFFFFF"/>
      </top>
    </border>
    <border>
      <top style="thin">
        <color rgb="FFFFFFFF"/>
      </top>
    </border>
    <border>
      <left style="thin">
        <color rgb="FFEC5F99"/>
      </left>
      <top style="thin">
        <color rgb="FFEC5F99"/>
      </top>
      <bottom style="thin">
        <color rgb="FFEC5F99"/>
      </bottom>
    </border>
    <border>
      <top style="thin">
        <color rgb="FFEC5F99"/>
      </top>
      <bottom style="thin">
        <color rgb="FFEC5F99"/>
      </bottom>
    </border>
    <border>
      <right style="thin">
        <color rgb="FFEC5F99"/>
      </right>
      <top style="thin">
        <color rgb="FFEC5F99"/>
      </top>
      <bottom style="thin">
        <color rgb="FFEC5F99"/>
      </bottom>
    </border>
    <border>
      <left style="thin">
        <color rgb="FFEC5F99"/>
      </left>
      <right style="thin">
        <color rgb="FFEC5F99"/>
      </right>
      <top style="thin">
        <color rgb="FFEC5F99"/>
      </top>
      <bottom style="thin">
        <color rgb="FFEC5F99"/>
      </bottom>
    </border>
    <border>
      <left style="thin">
        <color rgb="FFFFFFFF"/>
      </left>
      <bottom style="medium">
        <color rgb="FF000000"/>
      </bottom>
    </border>
    <border>
      <left style="thin">
        <color rgb="FFFFFFFF"/>
      </left>
      <right style="medium">
        <color rgb="FF000000"/>
      </right>
      <bottom style="medium">
        <color rgb="FF000000"/>
      </bottom>
    </border>
    <border>
      <right style="thin">
        <color rgb="FFFFFFFF"/>
      </right>
      <bottom style="medium">
        <color rgb="FF000000"/>
      </bottom>
    </border>
    <border>
      <left style="thin">
        <color rgb="FFFFFFFF"/>
      </left>
      <right style="thin">
        <color rgb="FFFFFFFF"/>
      </right>
      <bottom style="medium">
        <color rgb="FF000000"/>
      </bottom>
    </border>
    <border>
      <left style="dotted">
        <color rgb="FF000000"/>
      </left>
      <right style="thin">
        <color rgb="FFFFFFFF"/>
      </right>
      <bottom style="medium">
        <color rgb="FF000000"/>
      </bottom>
    </border>
    <border>
      <left style="double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EFEFEF"/>
      </left>
      <right style="thin">
        <color rgb="FFEFEFEF"/>
      </right>
      <bottom style="thin">
        <color rgb="FFFFFFFF"/>
      </bottom>
    </border>
    <border>
      <left style="thin">
        <color rgb="FFEFEFEF"/>
      </left>
      <right style="medium">
        <color rgb="FF000000"/>
      </right>
      <bottom style="thin">
        <color rgb="FFFFFFFF"/>
      </bottom>
    </border>
    <border>
      <right style="thin">
        <color rgb="FFEFEFEF"/>
      </right>
      <bottom style="thin">
        <color rgb="FFFFFFFF"/>
      </bottom>
    </border>
    <border>
      <left style="thin">
        <color rgb="FFEFEFEF"/>
      </left>
      <bottom style="thin">
        <color rgb="FFFFFFFF"/>
      </bottom>
    </border>
    <border>
      <left style="dotted">
        <color rgb="FF000000"/>
      </left>
      <right style="thin">
        <color rgb="FFEFEFEF"/>
      </right>
      <bottom style="thin">
        <color rgb="FFFFFFFF"/>
      </bottom>
    </border>
    <border>
      <left style="double">
        <color rgb="FF000000"/>
      </left>
      <bottom style="thin">
        <color rgb="FFFFFFFF"/>
      </bottom>
    </border>
    <border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dotted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double">
        <color rgb="FF000000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EFEFEF"/>
      </left>
      <right style="thin">
        <color rgb="FFEFEFEF"/>
      </right>
      <top style="thin">
        <color rgb="FFFFFFFF"/>
      </top>
      <bottom style="thin">
        <color rgb="FFFFFFFF"/>
      </bottom>
    </border>
    <border>
      <left style="thin">
        <color rgb="FFEFEFEF"/>
      </left>
      <right style="medium">
        <color rgb="FF000000"/>
      </right>
      <top style="thin">
        <color rgb="FFFFFFFF"/>
      </top>
      <bottom style="thin">
        <color rgb="FFFFFFFF"/>
      </bottom>
    </border>
    <border>
      <right style="thin">
        <color rgb="FFEFEFEF"/>
      </right>
      <top style="thin">
        <color rgb="FFFFFFFF"/>
      </top>
      <bottom style="thin">
        <color rgb="FFFFFFFF"/>
      </bottom>
    </border>
    <border>
      <left style="thin">
        <color rgb="FFEFEFEF"/>
      </left>
      <top style="thin">
        <color rgb="FFFFFFFF"/>
      </top>
      <bottom style="thin">
        <color rgb="FFFFFFFF"/>
      </bottom>
    </border>
    <border>
      <left style="dotted">
        <color rgb="FF000000"/>
      </left>
      <right style="thin">
        <color rgb="FFEFEFE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EFEFEF"/>
      </right>
      <top style="thin">
        <color rgb="FFFFFFFF"/>
      </top>
      <bottom style="thin">
        <color rgb="FFFFFFFF"/>
      </bottom>
    </border>
    <border>
      <left style="thin">
        <color rgb="FFEFEFE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medium">
        <color rgb="FF000000"/>
      </right>
      <top style="thin">
        <color rgb="FFFFFFFF"/>
      </top>
      <bottom style="thin">
        <color rgb="FFFFFFFF"/>
      </bottom>
    </border>
    <border>
      <left style="dotted">
        <color rgb="FF000000"/>
      </left>
      <top style="thin">
        <color rgb="FFFFFFFF"/>
      </top>
      <bottom style="thin">
        <color rgb="FFFFFFFF"/>
      </bottom>
    </border>
    <border>
      <left style="double">
        <color rgb="FF000000"/>
      </left>
      <top style="thin">
        <color rgb="FFFFFFFF"/>
      </top>
    </border>
    <border>
      <right style="thin">
        <color rgb="FFEFEFEF"/>
      </right>
      <top style="thin">
        <color rgb="FFFFFFFF"/>
      </top>
    </border>
    <border>
      <left style="thin">
        <color rgb="FFEFEFEF"/>
      </left>
      <right style="medium">
        <color rgb="FF000000"/>
      </right>
      <top style="thin">
        <color rgb="FFFFFFFF"/>
      </top>
    </border>
    <border>
      <left style="thin">
        <color rgb="FFEFEFEF"/>
      </left>
      <right style="thin">
        <color rgb="FFEFEFEF"/>
      </right>
      <top style="thin">
        <color rgb="FFFFFFFF"/>
      </top>
    </border>
    <border>
      <left style="thin">
        <color rgb="FFEFEFEF"/>
      </left>
      <top style="thin">
        <color rgb="FFFFFFFF"/>
      </top>
    </border>
    <border>
      <left style="dotted">
        <color rgb="FF000000"/>
      </left>
      <right style="thin">
        <color rgb="FFEFEFEF"/>
      </right>
      <top style="thin">
        <color rgb="FFFFFFFF"/>
      </top>
    </border>
    <border>
      <left style="double">
        <color rgb="FF000000"/>
      </left>
    </border>
    <border>
      <right style="medium">
        <color rgb="FF000000"/>
      </right>
      <top style="thin">
        <color rgb="FFFFFFFF"/>
      </top>
    </border>
    <border>
      <left style="dotted">
        <color rgb="FF000000"/>
      </lef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</border>
    <border>
      <left style="thin">
        <color rgb="FFFFFFFF"/>
      </left>
      <right style="medium">
        <color rgb="FF000000"/>
      </right>
      <top style="thin">
        <color rgb="FFFFFFFF"/>
      </top>
      <bottom style="medium">
        <color rgb="FF000000"/>
      </bottom>
    </border>
    <border>
      <right style="thin">
        <color rgb="FFFFFFFF"/>
      </right>
      <top style="thin">
        <color rgb="FFFFFFFF"/>
      </top>
      <bottom style="medium">
        <color rgb="FF000000"/>
      </bottom>
    </border>
    <border>
      <left style="thin">
        <color rgb="FFFFFFFF"/>
      </left>
      <top style="thin">
        <color rgb="FFFFFFFF"/>
      </top>
      <bottom style="medium">
        <color rgb="FF000000"/>
      </bottom>
    </border>
    <border>
      <left style="dotted">
        <color rgb="FF000000"/>
      </left>
      <right style="thin">
        <color rgb="FFFFFFFF"/>
      </right>
      <top style="thin">
        <color rgb="FFFFFFFF"/>
      </top>
      <bottom style="medium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medium">
        <color rgb="FF000000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left style="dotted">
        <color rgb="FF000000"/>
      </left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1" fillId="0" fontId="3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2" fontId="1" numFmtId="0" xfId="0" applyBorder="1" applyFill="1" applyFont="1"/>
    <xf borderId="5" fillId="0" fontId="2" numFmtId="0" xfId="0" applyBorder="1" applyFont="1"/>
    <xf borderId="6" fillId="0" fontId="2" numFmtId="0" xfId="0" applyBorder="1" applyFont="1"/>
    <xf borderId="4" fillId="2" fontId="4" numFmtId="0" xfId="0" applyAlignment="1" applyBorder="1" applyFont="1">
      <alignment horizontal="center" readingOrder="0" vertical="center"/>
    </xf>
    <xf borderId="7" fillId="2" fontId="4" numFmtId="0" xfId="0" applyAlignment="1" applyBorder="1" applyFont="1">
      <alignment horizontal="center" readingOrder="0" vertical="center"/>
    </xf>
    <xf borderId="8" fillId="0" fontId="5" numFmtId="0" xfId="0" applyAlignment="1" applyBorder="1" applyFont="1">
      <alignment horizontal="center" readingOrder="0" vertical="center"/>
    </xf>
    <xf borderId="9" fillId="0" fontId="5" numFmtId="0" xfId="0" applyAlignment="1" applyBorder="1" applyFont="1">
      <alignment horizontal="center" readingOrder="0" vertical="center"/>
    </xf>
    <xf borderId="10" fillId="0" fontId="5" numFmtId="0" xfId="0" applyAlignment="1" applyBorder="1" applyFont="1">
      <alignment horizontal="center" readingOrder="0" vertical="center"/>
    </xf>
    <xf borderId="11" fillId="0" fontId="5" numFmtId="0" xfId="0" applyAlignment="1" applyBorder="1" applyFont="1">
      <alignment horizontal="center" readingOrder="0" vertical="center"/>
    </xf>
    <xf borderId="12" fillId="0" fontId="5" numFmtId="0" xfId="0" applyAlignment="1" applyBorder="1" applyFont="1">
      <alignment horizontal="center" readingOrder="0" vertical="center"/>
    </xf>
    <xf borderId="13" fillId="0" fontId="1" numFmtId="0" xfId="0" applyBorder="1" applyFont="1"/>
    <xf borderId="14" fillId="0" fontId="2" numFmtId="0" xfId="0" applyBorder="1" applyFont="1"/>
    <xf borderId="10" fillId="0" fontId="2" numFmtId="0" xfId="0" applyBorder="1" applyFont="1"/>
    <xf borderId="15" fillId="3" fontId="1" numFmtId="0" xfId="0" applyBorder="1" applyFill="1" applyFont="1"/>
    <xf borderId="16" fillId="3" fontId="5" numFmtId="0" xfId="0" applyAlignment="1" applyBorder="1" applyFont="1">
      <alignment horizontal="center" readingOrder="0" vertical="center"/>
    </xf>
    <xf borderId="17" fillId="3" fontId="6" numFmtId="164" xfId="0" applyAlignment="1" applyBorder="1" applyFont="1" applyNumberFormat="1">
      <alignment horizontal="right" vertical="center"/>
    </xf>
    <xf borderId="15" fillId="3" fontId="6" numFmtId="164" xfId="0" applyAlignment="1" applyBorder="1" applyFont="1" applyNumberFormat="1">
      <alignment horizontal="right" vertical="center"/>
    </xf>
    <xf borderId="18" fillId="3" fontId="6" numFmtId="164" xfId="0" applyAlignment="1" applyBorder="1" applyFont="1" applyNumberFormat="1">
      <alignment horizontal="right" vertical="center"/>
    </xf>
    <xf borderId="19" fillId="3" fontId="6" numFmtId="164" xfId="0" applyAlignment="1" applyBorder="1" applyFont="1" applyNumberFormat="1">
      <alignment horizontal="right" readingOrder="0" vertical="center"/>
    </xf>
    <xf borderId="15" fillId="3" fontId="6" numFmtId="164" xfId="0" applyAlignment="1" applyBorder="1" applyFont="1" applyNumberFormat="1">
      <alignment horizontal="right" readingOrder="0" vertical="center"/>
    </xf>
    <xf borderId="20" fillId="3" fontId="1" numFmtId="0" xfId="0" applyBorder="1" applyFont="1"/>
    <xf borderId="21" fillId="3" fontId="2" numFmtId="0" xfId="0" applyBorder="1" applyFont="1"/>
    <xf borderId="17" fillId="3" fontId="2" numFmtId="0" xfId="0" applyBorder="1" applyFont="1"/>
    <xf borderId="22" fillId="4" fontId="1" numFmtId="0" xfId="0" applyBorder="1" applyFill="1" applyFont="1"/>
    <xf borderId="23" fillId="4" fontId="5" numFmtId="0" xfId="0" applyAlignment="1" applyBorder="1" applyFont="1">
      <alignment horizontal="center" vertical="center"/>
    </xf>
    <xf borderId="24" fillId="4" fontId="6" numFmtId="164" xfId="0" applyAlignment="1" applyBorder="1" applyFont="1" applyNumberFormat="1">
      <alignment horizontal="right" vertical="center"/>
    </xf>
    <xf borderId="22" fillId="4" fontId="6" numFmtId="164" xfId="0" applyAlignment="1" applyBorder="1" applyFont="1" applyNumberFormat="1">
      <alignment horizontal="right" vertical="center"/>
    </xf>
    <xf borderId="25" fillId="4" fontId="6" numFmtId="164" xfId="0" applyAlignment="1" applyBorder="1" applyFont="1" applyNumberFormat="1">
      <alignment horizontal="right" vertical="center"/>
    </xf>
    <xf borderId="26" fillId="4" fontId="6" numFmtId="164" xfId="0" applyAlignment="1" applyBorder="1" applyFont="1" applyNumberFormat="1">
      <alignment horizontal="right" readingOrder="0" vertical="center"/>
    </xf>
    <xf borderId="22" fillId="4" fontId="6" numFmtId="164" xfId="0" applyAlignment="1" applyBorder="1" applyFont="1" applyNumberFormat="1">
      <alignment horizontal="right" readingOrder="0" vertical="center"/>
    </xf>
    <xf borderId="27" fillId="4" fontId="1" numFmtId="0" xfId="0" applyBorder="1" applyFont="1"/>
    <xf borderId="28" fillId="4" fontId="2" numFmtId="0" xfId="0" applyBorder="1" applyFont="1"/>
    <xf borderId="24" fillId="4" fontId="2" numFmtId="0" xfId="0" applyBorder="1" applyFont="1"/>
    <xf borderId="29" fillId="3" fontId="1" numFmtId="0" xfId="0" applyBorder="1" applyFont="1"/>
    <xf borderId="30" fillId="3" fontId="5" numFmtId="0" xfId="0" applyAlignment="1" applyBorder="1" applyFont="1">
      <alignment horizontal="center" vertical="center"/>
    </xf>
    <xf borderId="31" fillId="3" fontId="6" numFmtId="164" xfId="0" applyAlignment="1" applyBorder="1" applyFont="1" applyNumberFormat="1">
      <alignment horizontal="right" vertical="center"/>
    </xf>
    <xf borderId="29" fillId="3" fontId="6" numFmtId="164" xfId="0" applyAlignment="1" applyBorder="1" applyFont="1" applyNumberFormat="1">
      <alignment horizontal="right" vertical="center"/>
    </xf>
    <xf borderId="32" fillId="3" fontId="6" numFmtId="164" xfId="0" applyAlignment="1" applyBorder="1" applyFont="1" applyNumberFormat="1">
      <alignment horizontal="right" vertical="center"/>
    </xf>
    <xf borderId="33" fillId="3" fontId="6" numFmtId="164" xfId="0" applyAlignment="1" applyBorder="1" applyFont="1" applyNumberFormat="1">
      <alignment horizontal="right" readingOrder="0" vertical="center"/>
    </xf>
    <xf borderId="29" fillId="3" fontId="6" numFmtId="164" xfId="0" applyAlignment="1" applyBorder="1" applyFont="1" applyNumberFormat="1">
      <alignment horizontal="right" readingOrder="0" vertical="center"/>
    </xf>
    <xf borderId="27" fillId="3" fontId="1" numFmtId="0" xfId="0" applyBorder="1" applyFont="1"/>
    <xf borderId="28" fillId="3" fontId="2" numFmtId="0" xfId="0" applyBorder="1" applyFont="1"/>
    <xf borderId="31" fillId="3" fontId="2" numFmtId="0" xfId="0" applyBorder="1" applyFont="1"/>
    <xf borderId="25" fillId="4" fontId="6" numFmtId="164" xfId="0" applyAlignment="1" applyBorder="1" applyFont="1" applyNumberFormat="1">
      <alignment horizontal="right" readingOrder="0" vertical="center"/>
    </xf>
    <xf borderId="24" fillId="4" fontId="1" numFmtId="0" xfId="0" applyBorder="1" applyFont="1"/>
    <xf borderId="23" fillId="4" fontId="5" numFmtId="0" xfId="0" applyAlignment="1" applyBorder="1" applyFont="1">
      <alignment horizontal="center" readingOrder="0" vertical="center"/>
    </xf>
    <xf borderId="34" fillId="3" fontId="1" numFmtId="0" xfId="0" applyBorder="1" applyFont="1"/>
    <xf borderId="24" fillId="3" fontId="2" numFmtId="0" xfId="0" applyBorder="1" applyFont="1"/>
    <xf borderId="35" fillId="4" fontId="1" numFmtId="0" xfId="0" applyBorder="1" applyFont="1"/>
    <xf borderId="31" fillId="4" fontId="2" numFmtId="0" xfId="0" applyBorder="1" applyFont="1"/>
    <xf borderId="30" fillId="3" fontId="5" numFmtId="0" xfId="0" applyAlignment="1" applyBorder="1" applyFont="1">
      <alignment horizontal="center" readingOrder="0" vertical="center"/>
    </xf>
    <xf borderId="27" fillId="3" fontId="1" numFmtId="0" xfId="0" applyAlignment="1" applyBorder="1" applyFont="1">
      <alignment readingOrder="0"/>
    </xf>
    <xf borderId="31" fillId="3" fontId="6" numFmtId="164" xfId="0" applyAlignment="1" applyBorder="1" applyFont="1" applyNumberFormat="1">
      <alignment horizontal="right" readingOrder="0" vertical="center"/>
    </xf>
    <xf borderId="32" fillId="3" fontId="6" numFmtId="164" xfId="0" applyAlignment="1" applyBorder="1" applyFont="1" applyNumberFormat="1">
      <alignment horizontal="right" readingOrder="0" vertical="center"/>
    </xf>
    <xf borderId="28" fillId="4" fontId="1" numFmtId="0" xfId="0" applyBorder="1" applyFont="1"/>
    <xf borderId="36" fillId="4" fontId="5" numFmtId="0" xfId="0" applyAlignment="1" applyBorder="1" applyFont="1">
      <alignment horizontal="center" readingOrder="0" vertical="center"/>
    </xf>
    <xf borderId="28" fillId="4" fontId="6" numFmtId="164" xfId="0" applyAlignment="1" applyBorder="1" applyFont="1" applyNumberFormat="1">
      <alignment horizontal="right" vertical="center"/>
    </xf>
    <xf borderId="37" fillId="4" fontId="6" numFmtId="164" xfId="0" applyAlignment="1" applyBorder="1" applyFont="1" applyNumberFormat="1">
      <alignment horizontal="right" readingOrder="0" vertical="center"/>
    </xf>
    <xf borderId="28" fillId="4" fontId="6" numFmtId="164" xfId="0" applyAlignment="1" applyBorder="1" applyFont="1" applyNumberFormat="1">
      <alignment horizontal="right" readingOrder="0" vertical="center"/>
    </xf>
    <xf borderId="35" fillId="3" fontId="1" numFmtId="0" xfId="0" applyBorder="1" applyFont="1"/>
    <xf borderId="23" fillId="3" fontId="5" numFmtId="0" xfId="0" applyAlignment="1" applyBorder="1" applyFont="1">
      <alignment horizontal="center" vertical="center"/>
    </xf>
    <xf borderId="24" fillId="3" fontId="6" numFmtId="164" xfId="0" applyAlignment="1" applyBorder="1" applyFont="1" applyNumberFormat="1">
      <alignment horizontal="right" vertical="center"/>
    </xf>
    <xf borderId="22" fillId="3" fontId="6" numFmtId="164" xfId="0" applyAlignment="1" applyBorder="1" applyFont="1" applyNumberFormat="1">
      <alignment horizontal="right" vertical="center"/>
    </xf>
    <xf borderId="25" fillId="3" fontId="6" numFmtId="164" xfId="0" applyAlignment="1" applyBorder="1" applyFont="1" applyNumberFormat="1">
      <alignment horizontal="right" vertical="center"/>
    </xf>
    <xf borderId="26" fillId="3" fontId="6" numFmtId="164" xfId="0" applyAlignment="1" applyBorder="1" applyFont="1" applyNumberFormat="1">
      <alignment horizontal="right" readingOrder="0" vertical="center"/>
    </xf>
    <xf borderId="22" fillId="3" fontId="6" numFmtId="164" xfId="0" applyAlignment="1" applyBorder="1" applyFont="1" applyNumberFormat="1">
      <alignment horizontal="right" readingOrder="0" vertical="center"/>
    </xf>
    <xf borderId="34" fillId="4" fontId="1" numFmtId="0" xfId="0" applyBorder="1" applyFont="1"/>
    <xf borderId="30" fillId="4" fontId="5" numFmtId="0" xfId="0" applyAlignment="1" applyBorder="1" applyFont="1">
      <alignment horizontal="center" vertical="center"/>
    </xf>
    <xf borderId="31" fillId="4" fontId="6" numFmtId="164" xfId="0" applyAlignment="1" applyBorder="1" applyFont="1" applyNumberFormat="1">
      <alignment horizontal="right" vertical="center"/>
    </xf>
    <xf borderId="29" fillId="4" fontId="6" numFmtId="164" xfId="0" applyAlignment="1" applyBorder="1" applyFont="1" applyNumberFormat="1">
      <alignment horizontal="right" vertical="center"/>
    </xf>
    <xf borderId="32" fillId="4" fontId="6" numFmtId="164" xfId="0" applyAlignment="1" applyBorder="1" applyFont="1" applyNumberFormat="1">
      <alignment horizontal="right" vertical="center"/>
    </xf>
    <xf borderId="33" fillId="4" fontId="6" numFmtId="164" xfId="0" applyAlignment="1" applyBorder="1" applyFont="1" applyNumberFormat="1">
      <alignment horizontal="right" vertical="center"/>
    </xf>
    <xf borderId="26" fillId="3" fontId="6" numFmtId="164" xfId="0" applyAlignment="1" applyBorder="1" applyFont="1" applyNumberFormat="1">
      <alignment horizontal="right" vertical="center"/>
    </xf>
    <xf borderId="38" fillId="3" fontId="1" numFmtId="0" xfId="0" applyBorder="1" applyFont="1"/>
    <xf borderId="3" fillId="3" fontId="2" numFmtId="0" xfId="0" applyBorder="1" applyFont="1"/>
    <xf borderId="39" fillId="3" fontId="2" numFmtId="0" xfId="0" applyBorder="1" applyFont="1"/>
    <xf borderId="39" fillId="4" fontId="1" numFmtId="0" xfId="0" applyBorder="1" applyFont="1"/>
    <xf borderId="40" fillId="4" fontId="5" numFmtId="0" xfId="0" applyAlignment="1" applyBorder="1" applyFont="1">
      <alignment horizontal="center" readingOrder="0" vertical="center"/>
    </xf>
    <xf borderId="39" fillId="4" fontId="6" numFmtId="164" xfId="0" applyAlignment="1" applyBorder="1" applyFont="1" applyNumberFormat="1">
      <alignment horizontal="right" vertical="center"/>
    </xf>
    <xf borderId="41" fillId="4" fontId="6" numFmtId="164" xfId="0" applyAlignment="1" applyBorder="1" applyFont="1" applyNumberFormat="1">
      <alignment horizontal="right" vertical="center"/>
    </xf>
    <xf borderId="42" fillId="4" fontId="6" numFmtId="164" xfId="0" applyAlignment="1" applyBorder="1" applyFont="1" applyNumberFormat="1">
      <alignment horizontal="right" vertical="center"/>
    </xf>
    <xf borderId="43" fillId="4" fontId="6" numFmtId="164" xfId="0" applyAlignment="1" applyBorder="1" applyFont="1" applyNumberFormat="1">
      <alignment horizontal="right" vertical="center"/>
    </xf>
    <xf borderId="44" fillId="4" fontId="1" numFmtId="0" xfId="0" applyBorder="1" applyFont="1"/>
    <xf borderId="3" fillId="3" fontId="1" numFmtId="0" xfId="0" applyBorder="1" applyFont="1"/>
    <xf borderId="45" fillId="3" fontId="5" numFmtId="0" xfId="0" applyAlignment="1" applyBorder="1" applyFont="1">
      <alignment horizontal="center" readingOrder="0" vertical="center"/>
    </xf>
    <xf borderId="3" fillId="3" fontId="6" numFmtId="164" xfId="0" applyAlignment="1" applyBorder="1" applyFont="1" applyNumberFormat="1">
      <alignment horizontal="right" vertical="center"/>
    </xf>
    <xf borderId="46" fillId="3" fontId="6" numFmtId="164" xfId="0" applyAlignment="1" applyBorder="1" applyFont="1" applyNumberFormat="1">
      <alignment horizontal="right" vertical="center"/>
    </xf>
    <xf borderId="44" fillId="3" fontId="1" numFmtId="0" xfId="0" applyBorder="1" applyFont="1"/>
    <xf borderId="3" fillId="4" fontId="1" numFmtId="0" xfId="0" applyBorder="1" applyFont="1"/>
    <xf borderId="45" fillId="4" fontId="5" numFmtId="0" xfId="0" applyAlignment="1" applyBorder="1" applyFont="1">
      <alignment horizontal="center" readingOrder="0" vertical="center"/>
    </xf>
    <xf borderId="3" fillId="4" fontId="6" numFmtId="164" xfId="0" applyAlignment="1" applyBorder="1" applyFont="1" applyNumberFormat="1">
      <alignment horizontal="right" vertical="center"/>
    </xf>
    <xf borderId="46" fillId="4" fontId="6" numFmtId="164" xfId="0" applyAlignment="1" applyBorder="1" applyFont="1" applyNumberFormat="1">
      <alignment horizontal="right" vertical="center"/>
    </xf>
    <xf borderId="47" fillId="3" fontId="1" numFmtId="0" xfId="0" applyBorder="1" applyFont="1"/>
    <xf borderId="48" fillId="3" fontId="5" numFmtId="0" xfId="0" applyAlignment="1" applyBorder="1" applyFont="1">
      <alignment horizontal="center" vertical="center"/>
    </xf>
    <xf borderId="49" fillId="3" fontId="6" numFmtId="164" xfId="0" applyAlignment="1" applyBorder="1" applyFont="1" applyNumberFormat="1">
      <alignment horizontal="right" vertical="center"/>
    </xf>
    <xf borderId="47" fillId="3" fontId="6" numFmtId="164" xfId="0" applyAlignment="1" applyBorder="1" applyFont="1" applyNumberFormat="1">
      <alignment horizontal="right" vertical="center"/>
    </xf>
    <xf borderId="50" fillId="3" fontId="6" numFmtId="164" xfId="0" applyAlignment="1" applyBorder="1" applyFont="1" applyNumberFormat="1">
      <alignment horizontal="right" vertical="center"/>
    </xf>
    <xf borderId="51" fillId="3" fontId="6" numFmtId="164" xfId="0" applyAlignment="1" applyBorder="1" applyFont="1" applyNumberFormat="1">
      <alignment horizontal="right" vertical="center"/>
    </xf>
    <xf borderId="13" fillId="3" fontId="1" numFmtId="0" xfId="0" applyBorder="1" applyFont="1"/>
    <xf borderId="14" fillId="3" fontId="2" numFmtId="0" xfId="0" applyBorder="1" applyFont="1"/>
    <xf borderId="10" fillId="3" fontId="2" numFmtId="0" xfId="0" applyBorder="1" applyFont="1"/>
    <xf borderId="52" fillId="0" fontId="1" numFmtId="0" xfId="0" applyBorder="1" applyFont="1"/>
    <xf borderId="53" fillId="0" fontId="5" numFmtId="0" xfId="0" applyAlignment="1" applyBorder="1" applyFont="1">
      <alignment horizontal="center" readingOrder="0" vertical="center"/>
    </xf>
    <xf borderId="54" fillId="0" fontId="6" numFmtId="164" xfId="0" applyAlignment="1" applyBorder="1" applyFont="1" applyNumberFormat="1">
      <alignment horizontal="right" vertical="center"/>
    </xf>
    <xf borderId="52" fillId="0" fontId="6" numFmtId="164" xfId="0" applyAlignment="1" applyBorder="1" applyFont="1" applyNumberFormat="1">
      <alignment horizontal="right" vertical="center"/>
    </xf>
    <xf borderId="55" fillId="0" fontId="6" numFmtId="164" xfId="0" applyAlignment="1" applyBorder="1" applyFont="1" applyNumberFormat="1">
      <alignment horizontal="right" vertical="center"/>
    </xf>
    <xf borderId="56" fillId="0" fontId="6" numFmtId="164" xfId="0" applyAlignment="1" applyBorder="1" applyFont="1" applyNumberFormat="1">
      <alignment horizontal="right" vertical="center"/>
    </xf>
    <xf borderId="20" fillId="0" fontId="1" numFmtId="0" xfId="0" applyBorder="1" applyFont="1"/>
    <xf borderId="21" fillId="0" fontId="2" numFmtId="0" xfId="0" applyBorder="1" applyFont="1"/>
    <xf borderId="54" fillId="0" fontId="2" numFmtId="0" xfId="0" applyBorder="1" applyFont="1"/>
    <xf borderId="0" fillId="0" fontId="7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49" xfId="0" applyAlignment="1" applyFont="1" applyNumberFormat="1">
      <alignment vertical="bottom"/>
    </xf>
    <xf borderId="0" fillId="0" fontId="5" numFmtId="165" xfId="0" applyAlignment="1" applyFont="1" applyNumberFormat="1">
      <alignment vertical="bottom"/>
    </xf>
    <xf borderId="0" fillId="0" fontId="8" numFmtId="0" xfId="0" applyAlignment="1" applyFont="1">
      <alignment vertical="top"/>
    </xf>
    <xf borderId="0" fillId="0" fontId="8" numFmtId="0" xfId="0" applyFont="1"/>
    <xf borderId="0" fillId="0" fontId="5" numFmtId="165" xfId="0" applyAlignment="1" applyFont="1" applyNumberFormat="1">
      <alignment readingOrder="0" vertical="bottom"/>
    </xf>
    <xf borderId="0" fillId="0" fontId="5" numFmtId="165" xfId="0" applyAlignment="1" applyFont="1" applyNumberFormat="1">
      <alignment horizontal="right" vertical="bottom"/>
    </xf>
    <xf borderId="0" fillId="0" fontId="5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shrinkToFit="0" vertical="top" wrapText="1"/>
    </xf>
    <xf borderId="0" fillId="0" fontId="5" numFmtId="0" xfId="0" applyAlignment="1" applyFont="1">
      <alignment vertical="bottom"/>
    </xf>
    <xf borderId="0" fillId="0" fontId="7" numFmtId="164" xfId="0" applyAlignment="1" applyFont="1" applyNumberFormat="1">
      <alignment readingOrder="0"/>
    </xf>
    <xf borderId="0" fillId="0" fontId="5" numFmtId="164" xfId="0" applyAlignment="1" applyFont="1" applyNumberFormat="1">
      <alignment vertical="bottom"/>
    </xf>
    <xf borderId="0" fillId="0" fontId="5" numFmtId="164" xfId="0" applyAlignment="1" applyFont="1" applyNumberFormat="1">
      <alignment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vertical="top"/>
    </xf>
    <xf borderId="0" fillId="0" fontId="5" numFmtId="164" xfId="0" applyAlignment="1" applyFont="1" applyNumberFormat="1">
      <alignment horizontal="right" vertical="bottom"/>
    </xf>
    <xf borderId="0" fillId="0" fontId="8" numFmtId="0" xfId="0" applyAlignment="1" applyFont="1">
      <alignment readingOrder="0" shrinkToFit="0" vertical="top" wrapText="1"/>
    </xf>
    <xf borderId="0" fillId="0" fontId="5" numFmtId="164" xfId="0" applyFont="1" applyNumberFormat="1"/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8" numFmtId="0" xfId="0" applyFont="1"/>
    <xf borderId="0" fillId="0" fontId="8" numFmtId="49" xfId="0" applyAlignment="1" applyFont="1" applyNumberFormat="1">
      <alignment readingOrder="0" vertical="bottom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top"/>
    </xf>
    <xf borderId="0" fillId="0" fontId="5" numFmtId="0" xfId="0" applyFont="1"/>
    <xf borderId="0" fillId="0" fontId="8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49" xfId="0" applyAlignment="1" applyFont="1" applyNumberFormat="1">
      <alignment vertical="bottom"/>
    </xf>
    <xf borderId="0" fillId="0" fontId="10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11" numFmtId="164" xfId="0" applyAlignment="1" applyFont="1" applyNumberFormat="1">
      <alignment horizontal="right" vertical="bottom"/>
    </xf>
    <xf borderId="0" fillId="0" fontId="12" numFmtId="164" xfId="0" applyAlignment="1" applyFont="1" applyNumberFormat="1">
      <alignment horizontal="right" vertical="bottom"/>
    </xf>
    <xf borderId="0" fillId="0" fontId="1" numFmtId="49" xfId="0" applyAlignment="1" applyFont="1" applyNumberForma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6" numFmtId="164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4" fontId="13" numFmtId="0" xfId="0" applyAlignment="1" applyFont="1">
      <alignment vertical="bottom"/>
    </xf>
    <xf borderId="0" fillId="0" fontId="6" numFmtId="164" xfId="0" applyAlignment="1" applyFont="1" applyNumberFormat="1">
      <alignment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shrinkToFit="0" vertical="bottom" wrapText="1"/>
    </xf>
    <xf borderId="57" fillId="0" fontId="6" numFmtId="164" xfId="0" applyAlignment="1" applyBorder="1" applyFont="1" applyNumberFormat="1">
      <alignment shrinkToFit="0" vertical="bottom" wrapText="0"/>
    </xf>
    <xf borderId="0" fillId="0" fontId="10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0" fontId="6" numFmtId="166" xfId="0" applyAlignment="1" applyFont="1" applyNumberFormat="1">
      <alignment horizontal="right" vertical="bottom"/>
    </xf>
    <xf borderId="0" fillId="0" fontId="11" numFmtId="166" xfId="0" applyAlignment="1" applyFont="1" applyNumberFormat="1">
      <alignment horizontal="right" vertical="bottom"/>
    </xf>
    <xf borderId="0" fillId="0" fontId="10" numFmtId="166" xfId="0" applyAlignment="1" applyFont="1" applyNumberFormat="1">
      <alignment vertical="bottom"/>
    </xf>
    <xf borderId="0" fillId="0" fontId="14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horizontal="left" readingOrder="0" vertical="bottom"/>
    </xf>
  </cellXfs>
  <cellStyles count="1">
    <cellStyle xfId="0" name="Normal" builtinId="0"/>
  </cellStyles>
  <dxfs count="3">
    <dxf>
      <font>
        <color rgb="FF38761D"/>
      </font>
      <fill>
        <patternFill patternType="none"/>
      </fill>
      <border/>
    </dxf>
    <dxf>
      <font>
        <color rgb="FF990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0</xdr:row>
      <xdr:rowOff>0</xdr:rowOff>
    </xdr:from>
    <xdr:ext cx="952500" cy="952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.75"/>
    <col customWidth="1" min="2" max="2" width="22.5"/>
    <col customWidth="1" min="10" max="11" width="12.63"/>
  </cols>
  <sheetData>
    <row r="1" ht="75.0" customHeight="1">
      <c r="A1" s="1"/>
      <c r="B1" s="2"/>
      <c r="C1" s="3" t="s">
        <v>0</v>
      </c>
      <c r="D1" s="4"/>
      <c r="E1" s="4"/>
      <c r="F1" s="4"/>
      <c r="G1" s="4"/>
      <c r="H1" s="4"/>
      <c r="I1" s="2"/>
      <c r="J1" s="1"/>
      <c r="K1" s="2"/>
    </row>
    <row r="2" ht="26.25" customHeight="1">
      <c r="A2" s="5"/>
      <c r="B2" s="6"/>
      <c r="C2" s="7"/>
      <c r="D2" s="8" t="s">
        <v>1</v>
      </c>
      <c r="E2" s="6"/>
      <c r="F2" s="6"/>
      <c r="G2" s="7"/>
      <c r="H2" s="9"/>
      <c r="I2" s="8" t="s">
        <v>2</v>
      </c>
      <c r="J2" s="6"/>
      <c r="K2" s="7"/>
    </row>
    <row r="3" ht="26.25" customHeight="1">
      <c r="A3" s="10"/>
      <c r="B3" s="11" t="s">
        <v>3</v>
      </c>
      <c r="C3" s="12" t="s">
        <v>4</v>
      </c>
      <c r="D3" s="13" t="s">
        <v>5</v>
      </c>
      <c r="E3" s="10" t="s">
        <v>6</v>
      </c>
      <c r="F3" s="14" t="s">
        <v>7</v>
      </c>
      <c r="G3" s="13" t="s">
        <v>8</v>
      </c>
      <c r="H3" s="10" t="s">
        <v>9</v>
      </c>
      <c r="I3" s="15"/>
      <c r="J3" s="16"/>
      <c r="K3" s="17"/>
    </row>
    <row r="4" ht="21.0" customHeight="1">
      <c r="A4" s="18"/>
      <c r="B4" s="19" t="s">
        <v>10</v>
      </c>
      <c r="C4" s="20">
        <f>Centralt!E92</f>
        <v>54000</v>
      </c>
      <c r="D4" s="21">
        <f>Centralt!F92</f>
        <v>258840</v>
      </c>
      <c r="E4" s="22">
        <f>Centralt!I92</f>
        <v>-204840</v>
      </c>
      <c r="F4" s="23">
        <v>54000.0</v>
      </c>
      <c r="G4" s="24">
        <v>291520.0</v>
      </c>
      <c r="H4" s="22">
        <f t="shared" ref="H4:H36" si="1">F4-G4</f>
        <v>-237520</v>
      </c>
      <c r="I4" s="25"/>
      <c r="J4" s="26"/>
      <c r="K4" s="27"/>
    </row>
    <row r="5" ht="21.0" customHeight="1">
      <c r="A5" s="28"/>
      <c r="B5" s="29" t="s">
        <v>11</v>
      </c>
      <c r="C5" s="30">
        <f>'Engångskostnader'!E22</f>
        <v>0</v>
      </c>
      <c r="D5" s="31">
        <f>'Engångskostnader'!F22</f>
        <v>381779</v>
      </c>
      <c r="E5" s="32">
        <f>'Engångskostnader'!G22</f>
        <v>-381779</v>
      </c>
      <c r="F5" s="33">
        <v>0.0</v>
      </c>
      <c r="G5" s="34">
        <v>179156.0</v>
      </c>
      <c r="H5" s="32">
        <f t="shared" si="1"/>
        <v>-179156</v>
      </c>
      <c r="I5" s="35"/>
      <c r="J5" s="36"/>
      <c r="K5" s="37"/>
    </row>
    <row r="6" ht="21.0" customHeight="1">
      <c r="A6" s="38"/>
      <c r="B6" s="39" t="s">
        <v>12</v>
      </c>
      <c r="C6" s="40">
        <f>'Baknämnden'!E13</f>
        <v>0</v>
      </c>
      <c r="D6" s="41">
        <f>'Baknämnden'!F13</f>
        <v>9100</v>
      </c>
      <c r="E6" s="42">
        <f>'Baknämnden'!G13</f>
        <v>-9100</v>
      </c>
      <c r="F6" s="43">
        <v>0.0</v>
      </c>
      <c r="G6" s="44">
        <v>6600.0</v>
      </c>
      <c r="H6" s="42">
        <f t="shared" si="1"/>
        <v>-6600</v>
      </c>
      <c r="I6" s="45"/>
      <c r="J6" s="46"/>
      <c r="K6" s="47"/>
    </row>
    <row r="7" ht="21.0" customHeight="1">
      <c r="A7" s="28"/>
      <c r="B7" s="29" t="s">
        <v>13</v>
      </c>
      <c r="C7" s="30">
        <f>'D-Dagen'!E62</f>
        <v>2161260</v>
      </c>
      <c r="D7" s="31">
        <f>'D-Dagen'!F62</f>
        <v>823860</v>
      </c>
      <c r="E7" s="32">
        <f>'D-Dagen'!G62</f>
        <v>1337400</v>
      </c>
      <c r="F7" s="33">
        <v>2221260.0</v>
      </c>
      <c r="G7" s="34">
        <v>884160.0</v>
      </c>
      <c r="H7" s="48">
        <f t="shared" si="1"/>
        <v>1337100</v>
      </c>
      <c r="I7" s="35"/>
      <c r="J7" s="36"/>
      <c r="K7" s="37"/>
    </row>
    <row r="8" ht="21.0" customHeight="1">
      <c r="A8" s="38"/>
      <c r="B8" s="39" t="s">
        <v>14</v>
      </c>
      <c r="C8" s="40">
        <f>Demon!E10</f>
        <v>0</v>
      </c>
      <c r="D8" s="41">
        <f>Demon!F10</f>
        <v>34000</v>
      </c>
      <c r="E8" s="42">
        <f>Demon!G10</f>
        <v>-34000</v>
      </c>
      <c r="F8" s="43">
        <v>0.0</v>
      </c>
      <c r="G8" s="44">
        <v>6625.0</v>
      </c>
      <c r="H8" s="42">
        <f t="shared" si="1"/>
        <v>-6625</v>
      </c>
      <c r="I8" s="45"/>
      <c r="J8" s="46"/>
      <c r="K8" s="47"/>
    </row>
    <row r="9" ht="21.0" customHeight="1">
      <c r="A9" s="49"/>
      <c r="B9" s="50" t="s">
        <v>15</v>
      </c>
      <c r="C9" s="30">
        <f>DESC!E21</f>
        <v>0</v>
      </c>
      <c r="D9" s="31">
        <f>DESC!F21</f>
        <v>15000</v>
      </c>
      <c r="E9" s="32">
        <f>DESC!I21</f>
        <v>-15000</v>
      </c>
      <c r="F9" s="33">
        <v>0.0</v>
      </c>
      <c r="G9" s="34">
        <v>4875.0</v>
      </c>
      <c r="H9" s="32">
        <f t="shared" si="1"/>
        <v>-4875</v>
      </c>
      <c r="I9" s="35"/>
      <c r="J9" s="36"/>
      <c r="K9" s="36"/>
    </row>
    <row r="10" ht="21.0" customHeight="1">
      <c r="A10" s="51"/>
      <c r="B10" s="39" t="s">
        <v>16</v>
      </c>
      <c r="C10" s="40">
        <f>DKM!E178</f>
        <v>589010</v>
      </c>
      <c r="D10" s="41">
        <f>DKM!F178</f>
        <v>586030</v>
      </c>
      <c r="E10" s="42">
        <f>DKM!G178</f>
        <v>2980</v>
      </c>
      <c r="F10" s="43">
        <v>542650.0</v>
      </c>
      <c r="G10" s="44">
        <v>542230.0</v>
      </c>
      <c r="H10" s="42">
        <f t="shared" si="1"/>
        <v>420</v>
      </c>
      <c r="I10" s="45"/>
      <c r="J10" s="46"/>
      <c r="K10" s="52"/>
    </row>
    <row r="11" ht="21.0" customHeight="1">
      <c r="A11" s="53"/>
      <c r="B11" s="29" t="s">
        <v>17</v>
      </c>
      <c r="C11" s="30">
        <f>'D-rektoratet'!E35</f>
        <v>4500</v>
      </c>
      <c r="D11" s="31">
        <f>'D-rektoratet'!F35</f>
        <v>85700</v>
      </c>
      <c r="E11" s="32">
        <f>'D-rektoratet'!H35</f>
        <v>-81200</v>
      </c>
      <c r="F11" s="33">
        <v>4500.0</v>
      </c>
      <c r="G11" s="34">
        <v>94300.0</v>
      </c>
      <c r="H11" s="32">
        <f t="shared" si="1"/>
        <v>-89800</v>
      </c>
      <c r="I11" s="35"/>
      <c r="J11" s="36"/>
      <c r="K11" s="54"/>
    </row>
    <row r="12" ht="21.0" customHeight="1">
      <c r="A12" s="51"/>
      <c r="B12" s="39" t="s">
        <v>18</v>
      </c>
      <c r="C12" s="40">
        <f>'Idrottsnämnden'!E13</f>
        <v>7500</v>
      </c>
      <c r="D12" s="41">
        <f>'Idrottsnämnden'!F13</f>
        <v>60000</v>
      </c>
      <c r="E12" s="42">
        <f>'Idrottsnämnden'!G13</f>
        <v>-52500</v>
      </c>
      <c r="F12" s="43">
        <v>6000.0</v>
      </c>
      <c r="G12" s="44">
        <v>10000.0</v>
      </c>
      <c r="H12" s="42">
        <f t="shared" si="1"/>
        <v>-4000</v>
      </c>
      <c r="I12" s="45"/>
      <c r="J12" s="46"/>
      <c r="K12" s="52"/>
    </row>
    <row r="13" ht="21.0" customHeight="1">
      <c r="A13" s="53"/>
      <c r="B13" s="29" t="s">
        <v>19</v>
      </c>
      <c r="C13" s="30">
        <f>Informationsorganet!E10</f>
        <v>0</v>
      </c>
      <c r="D13" s="31">
        <f>Informationsorganet!F10</f>
        <v>40200</v>
      </c>
      <c r="E13" s="32">
        <f>Informationsorganet!G10</f>
        <v>-40200</v>
      </c>
      <c r="F13" s="33">
        <v>0.0</v>
      </c>
      <c r="G13" s="34">
        <v>39200.0</v>
      </c>
      <c r="H13" s="32">
        <f t="shared" si="1"/>
        <v>-39200</v>
      </c>
      <c r="I13" s="35"/>
      <c r="J13" s="36"/>
      <c r="K13" s="54"/>
    </row>
    <row r="14" ht="21.0" customHeight="1">
      <c r="A14" s="51"/>
      <c r="B14" s="39" t="s">
        <v>20</v>
      </c>
      <c r="C14" s="40">
        <f>'Internationella nämnden'!E10</f>
        <v>9000</v>
      </c>
      <c r="D14" s="41">
        <f>'Internationella nämnden'!F10</f>
        <v>13500</v>
      </c>
      <c r="E14" s="42">
        <f>'Internationella nämnden'!G10</f>
        <v>-4500</v>
      </c>
      <c r="F14" s="43">
        <v>9000.0</v>
      </c>
      <c r="G14" s="44">
        <v>13500.0</v>
      </c>
      <c r="H14" s="42">
        <f t="shared" si="1"/>
        <v>-4500</v>
      </c>
      <c r="I14" s="45"/>
      <c r="J14" s="46"/>
      <c r="K14" s="52"/>
    </row>
    <row r="15" ht="21.0" customHeight="1">
      <c r="A15" s="53"/>
      <c r="B15" s="29" t="s">
        <v>21</v>
      </c>
      <c r="C15" s="30">
        <f>'Jämlikhetsnämnden'!E16</f>
        <v>9000</v>
      </c>
      <c r="D15" s="31">
        <f>'Jämlikhetsnämnden'!F16</f>
        <v>30000</v>
      </c>
      <c r="E15" s="32">
        <f>'Jämlikhetsnämnden'!G16</f>
        <v>-21000</v>
      </c>
      <c r="F15" s="33">
        <v>9000.0</v>
      </c>
      <c r="G15" s="34">
        <v>22000.0</v>
      </c>
      <c r="H15" s="32">
        <f t="shared" si="1"/>
        <v>-13000</v>
      </c>
      <c r="I15" s="35"/>
      <c r="J15" s="36"/>
      <c r="K15" s="54"/>
    </row>
    <row r="16" ht="21.0" customHeight="1">
      <c r="A16" s="51"/>
      <c r="B16" s="55" t="s">
        <v>22</v>
      </c>
      <c r="C16" s="40">
        <f>Ada!E51</f>
        <v>29950</v>
      </c>
      <c r="D16" s="41">
        <f>Ada!F51</f>
        <v>36200</v>
      </c>
      <c r="E16" s="42">
        <f>Ada!G51</f>
        <v>-6250</v>
      </c>
      <c r="F16" s="43">
        <v>24025.0</v>
      </c>
      <c r="G16" s="44">
        <v>27250.0</v>
      </c>
      <c r="H16" s="42">
        <f t="shared" si="1"/>
        <v>-3225</v>
      </c>
      <c r="I16" s="56" t="s">
        <v>23</v>
      </c>
      <c r="J16" s="46"/>
      <c r="K16" s="52"/>
    </row>
    <row r="17" ht="21.0" customHeight="1">
      <c r="A17" s="53"/>
      <c r="B17" s="29" t="s">
        <v>24</v>
      </c>
      <c r="C17" s="30">
        <f>Mottagningen!E735</f>
        <v>1162894</v>
      </c>
      <c r="D17" s="31">
        <f>Mottagningen!F735</f>
        <v>1326043</v>
      </c>
      <c r="E17" s="32">
        <f>Mottagningen!G735</f>
        <v>-163149</v>
      </c>
      <c r="F17" s="33">
        <v>1056207.0</v>
      </c>
      <c r="G17" s="34">
        <v>1188153.0</v>
      </c>
      <c r="H17" s="32">
        <f t="shared" si="1"/>
        <v>-131946</v>
      </c>
      <c r="I17" s="35"/>
      <c r="J17" s="36"/>
      <c r="K17" s="54"/>
    </row>
    <row r="18" ht="21.0" customHeight="1">
      <c r="A18" s="51"/>
      <c r="B18" s="39" t="s">
        <v>25</v>
      </c>
      <c r="C18" s="40">
        <f>'Näringslivsgruppen'!E57</f>
        <v>569000</v>
      </c>
      <c r="D18" s="41">
        <f>'Näringslivsgruppen'!F57</f>
        <v>201000</v>
      </c>
      <c r="E18" s="42">
        <f>'Näringslivsgruppen'!G57</f>
        <v>368000</v>
      </c>
      <c r="F18" s="43">
        <v>253000.0</v>
      </c>
      <c r="G18" s="44">
        <v>126130.0</v>
      </c>
      <c r="H18" s="42">
        <f t="shared" si="1"/>
        <v>126870</v>
      </c>
      <c r="I18" s="45"/>
      <c r="J18" s="46"/>
      <c r="K18" s="52"/>
    </row>
    <row r="19" ht="21.0" customHeight="1">
      <c r="A19" s="53"/>
      <c r="B19" s="29" t="s">
        <v>26</v>
      </c>
      <c r="C19" s="30">
        <f>'Prylmångleriet'!E27</f>
        <v>131000</v>
      </c>
      <c r="D19" s="31">
        <f>'Prylmångleriet'!F27</f>
        <v>138800</v>
      </c>
      <c r="E19" s="32">
        <f>'Prylmångleriet'!G27</f>
        <v>-7800</v>
      </c>
      <c r="F19" s="33">
        <v>106000.0</v>
      </c>
      <c r="G19" s="34">
        <v>124000.0</v>
      </c>
      <c r="H19" s="32">
        <f t="shared" si="1"/>
        <v>-18000</v>
      </c>
      <c r="I19" s="35"/>
      <c r="J19" s="36"/>
      <c r="K19" s="54"/>
    </row>
    <row r="20" ht="21.0" customHeight="1">
      <c r="A20" s="51"/>
      <c r="B20" s="39" t="s">
        <v>27</v>
      </c>
      <c r="C20" s="40">
        <f>'Qulturnämnden'!E18</f>
        <v>2500</v>
      </c>
      <c r="D20" s="41">
        <f>'Qulturnämnden'!F18</f>
        <v>11000</v>
      </c>
      <c r="E20" s="42">
        <f>'Qulturnämnden'!G18</f>
        <v>-8500</v>
      </c>
      <c r="F20" s="43">
        <v>2500.0</v>
      </c>
      <c r="G20" s="44">
        <v>7500.0</v>
      </c>
      <c r="H20" s="42">
        <f t="shared" si="1"/>
        <v>-5000</v>
      </c>
      <c r="I20" s="45"/>
      <c r="J20" s="46"/>
      <c r="K20" s="52"/>
    </row>
    <row r="21" ht="21.0" customHeight="1">
      <c r="A21" s="53"/>
      <c r="B21" s="29" t="s">
        <v>28</v>
      </c>
      <c r="C21" s="30">
        <f>Redaqtionen!E13</f>
        <v>0</v>
      </c>
      <c r="D21" s="31">
        <f>Redaqtionen!F13</f>
        <v>17400</v>
      </c>
      <c r="E21" s="32">
        <f>Redaqtionen!G13</f>
        <v>-17400</v>
      </c>
      <c r="F21" s="33">
        <v>0.0</v>
      </c>
      <c r="G21" s="34">
        <v>9025.0</v>
      </c>
      <c r="H21" s="32">
        <f t="shared" si="1"/>
        <v>-9025</v>
      </c>
      <c r="I21" s="35"/>
      <c r="J21" s="36"/>
      <c r="K21" s="54"/>
    </row>
    <row r="22" ht="21.0" customHeight="1">
      <c r="A22" s="51"/>
      <c r="B22" s="39" t="s">
        <v>29</v>
      </c>
      <c r="C22" s="40">
        <f>Sektionshistoriker!E10</f>
        <v>0</v>
      </c>
      <c r="D22" s="41">
        <f>Sektionshistoriker!F10</f>
        <v>3100</v>
      </c>
      <c r="E22" s="42">
        <f>Sektionshistoriker!G10</f>
        <v>-3100</v>
      </c>
      <c r="F22" s="43">
        <v>0.0</v>
      </c>
      <c r="G22" s="44">
        <v>4100.0</v>
      </c>
      <c r="H22" s="42">
        <f t="shared" si="1"/>
        <v>-4100</v>
      </c>
      <c r="I22" s="45"/>
      <c r="J22" s="46"/>
      <c r="K22" s="52"/>
    </row>
    <row r="23" ht="21.0" customHeight="1">
      <c r="A23" s="53"/>
      <c r="B23" s="29" t="s">
        <v>30</v>
      </c>
      <c r="C23" s="30">
        <f>Sektionslokalsgruppen!E64</f>
        <v>28000</v>
      </c>
      <c r="D23" s="31">
        <f>Sektionslokalsgruppen!F64</f>
        <v>114500</v>
      </c>
      <c r="E23" s="32">
        <f>Sektionslokalsgruppen!G64</f>
        <v>-86500</v>
      </c>
      <c r="F23" s="33">
        <v>25800.0</v>
      </c>
      <c r="G23" s="34">
        <v>93500.0</v>
      </c>
      <c r="H23" s="32">
        <f t="shared" si="1"/>
        <v>-67700</v>
      </c>
      <c r="I23" s="35"/>
      <c r="J23" s="36"/>
      <c r="K23" s="54"/>
    </row>
    <row r="24" ht="21.0" customHeight="1">
      <c r="A24" s="51"/>
      <c r="B24" s="39" t="s">
        <v>31</v>
      </c>
      <c r="C24" s="57">
        <f>'Studienämnden'!E25</f>
        <v>26000</v>
      </c>
      <c r="D24" s="41">
        <f>'Studienämnden'!F25</f>
        <v>27000</v>
      </c>
      <c r="E24" s="42">
        <f>'Studienämnden'!G25</f>
        <v>-1000</v>
      </c>
      <c r="F24" s="43">
        <v>26000.0</v>
      </c>
      <c r="G24" s="44">
        <v>26700.0</v>
      </c>
      <c r="H24" s="42">
        <f t="shared" si="1"/>
        <v>-700</v>
      </c>
      <c r="I24" s="45"/>
      <c r="J24" s="46"/>
      <c r="K24" s="52"/>
    </row>
    <row r="25" ht="21.0" customHeight="1">
      <c r="A25" s="53"/>
      <c r="B25" s="29" t="s">
        <v>32</v>
      </c>
      <c r="C25" s="30">
        <f>'Tag Monkeys'!E12</f>
        <v>2000</v>
      </c>
      <c r="D25" s="31">
        <f>'Tag Monkeys'!F12</f>
        <v>21700</v>
      </c>
      <c r="E25" s="32">
        <f>'Tag Monkeys'!G12</f>
        <v>-19700</v>
      </c>
      <c r="F25" s="33">
        <v>2000.0</v>
      </c>
      <c r="G25" s="34">
        <v>15250.0</v>
      </c>
      <c r="H25" s="32">
        <f t="shared" si="1"/>
        <v>-13250</v>
      </c>
      <c r="I25" s="35"/>
      <c r="J25" s="36"/>
      <c r="K25" s="54"/>
    </row>
    <row r="26" ht="21.0" customHeight="1">
      <c r="A26" s="51"/>
      <c r="B26" s="39" t="s">
        <v>33</v>
      </c>
      <c r="C26" s="40">
        <f>Valberedningen!E14</f>
        <v>0</v>
      </c>
      <c r="D26" s="41">
        <f>Valberedningen!F14</f>
        <v>10500</v>
      </c>
      <c r="E26" s="42">
        <f>Valberedningen!G14</f>
        <v>-10500</v>
      </c>
      <c r="F26" s="43">
        <v>0.0</v>
      </c>
      <c r="G26" s="44">
        <v>19400.0</v>
      </c>
      <c r="H26" s="42">
        <f t="shared" si="1"/>
        <v>-19400</v>
      </c>
      <c r="I26" s="45"/>
      <c r="J26" s="46"/>
      <c r="K26" s="52"/>
    </row>
    <row r="27" ht="21.0" customHeight="1">
      <c r="A27" s="53"/>
      <c r="B27" s="29" t="s">
        <v>34</v>
      </c>
      <c r="C27" s="30">
        <f>'Stack Overbowl'!E11</f>
        <v>2000</v>
      </c>
      <c r="D27" s="31">
        <f>'Stack Overbowl'!F11</f>
        <v>17500</v>
      </c>
      <c r="E27" s="32">
        <f>'Stack Overbowl'!G11</f>
        <v>-15500</v>
      </c>
      <c r="F27" s="33">
        <v>2000.0</v>
      </c>
      <c r="G27" s="34">
        <v>4125.0</v>
      </c>
      <c r="H27" s="32">
        <f t="shared" si="1"/>
        <v>-2125</v>
      </c>
      <c r="I27" s="35"/>
      <c r="J27" s="36"/>
      <c r="K27" s="54"/>
    </row>
    <row r="28" ht="21.0" customHeight="1">
      <c r="A28" s="51"/>
      <c r="B28" s="39" t="s">
        <v>35</v>
      </c>
      <c r="C28" s="40">
        <f>Datasladden!E19</f>
        <v>0</v>
      </c>
      <c r="D28" s="41">
        <f>Datasladden!F19</f>
        <v>80080</v>
      </c>
      <c r="E28" s="42">
        <f>Datasladden!I19</f>
        <v>-80080</v>
      </c>
      <c r="F28" s="43">
        <v>0.0</v>
      </c>
      <c r="G28" s="44">
        <v>14250.0</v>
      </c>
      <c r="H28" s="42">
        <f t="shared" si="1"/>
        <v>-14250</v>
      </c>
      <c r="I28" s="45"/>
      <c r="J28" s="46"/>
      <c r="K28" s="52"/>
    </row>
    <row r="29" ht="21.0" customHeight="1">
      <c r="A29" s="53"/>
      <c r="B29" s="29" t="s">
        <v>36</v>
      </c>
      <c r="C29" s="30">
        <f>Scala!E10</f>
        <v>0</v>
      </c>
      <c r="D29" s="31">
        <f>Scala!F10</f>
        <v>4000</v>
      </c>
      <c r="E29" s="32">
        <f>Scala!G10</f>
        <v>-4000</v>
      </c>
      <c r="F29" s="33">
        <v>0.0</v>
      </c>
      <c r="G29" s="34">
        <v>1000.0</v>
      </c>
      <c r="H29" s="32">
        <f t="shared" si="1"/>
        <v>-1000</v>
      </c>
      <c r="I29" s="35"/>
      <c r="J29" s="36"/>
      <c r="K29" s="54"/>
    </row>
    <row r="30" ht="21.0" customHeight="1">
      <c r="A30" s="51"/>
      <c r="B30" s="39" t="s">
        <v>37</v>
      </c>
      <c r="C30" s="40">
        <f>DForum!E27</f>
        <v>30000</v>
      </c>
      <c r="D30" s="41">
        <f>DForum!F27</f>
        <v>30000</v>
      </c>
      <c r="E30" s="42">
        <f>DForum!G27</f>
        <v>0</v>
      </c>
      <c r="F30" s="43">
        <v>30000.0</v>
      </c>
      <c r="G30" s="44">
        <v>30000.0</v>
      </c>
      <c r="H30" s="42">
        <f t="shared" si="1"/>
        <v>0</v>
      </c>
      <c r="I30" s="45"/>
      <c r="J30" s="46"/>
      <c r="K30" s="52"/>
    </row>
    <row r="31" ht="21.0" customHeight="1">
      <c r="A31" s="53"/>
      <c r="B31" s="29" t="s">
        <v>38</v>
      </c>
      <c r="C31" s="30"/>
      <c r="D31" s="31"/>
      <c r="E31" s="32"/>
      <c r="F31" s="33">
        <v>4000.0</v>
      </c>
      <c r="G31" s="34">
        <v>3500.0</v>
      </c>
      <c r="H31" s="48">
        <f t="shared" si="1"/>
        <v>500</v>
      </c>
      <c r="I31" s="35"/>
      <c r="J31" s="36"/>
      <c r="K31" s="54"/>
    </row>
    <row r="32" ht="21.0" customHeight="1">
      <c r="A32" s="51"/>
      <c r="B32" s="39" t="s">
        <v>39</v>
      </c>
      <c r="C32" s="40">
        <f>'Project Pride 2022'!E34</f>
        <v>2750</v>
      </c>
      <c r="D32" s="41">
        <f>'Project Pride 2022'!F34</f>
        <v>110490</v>
      </c>
      <c r="E32" s="42">
        <f>'Project Pride 2022'!G34</f>
        <v>-107740</v>
      </c>
      <c r="F32" s="43">
        <v>0.0</v>
      </c>
      <c r="G32" s="44">
        <v>7380.0</v>
      </c>
      <c r="H32" s="58">
        <f t="shared" si="1"/>
        <v>-7380</v>
      </c>
      <c r="I32" s="45"/>
      <c r="J32" s="46"/>
      <c r="K32" s="52"/>
    </row>
    <row r="33" ht="21.0" customHeight="1">
      <c r="A33" s="53"/>
      <c r="B33" s="50" t="s">
        <v>40</v>
      </c>
      <c r="C33" s="30">
        <f>'dÅre 2023'!E22</f>
        <v>415600</v>
      </c>
      <c r="D33" s="31">
        <f>'dÅre 2023'!F22</f>
        <v>512780</v>
      </c>
      <c r="E33" s="32">
        <f>'dÅre 2023'!G22</f>
        <v>-97180</v>
      </c>
      <c r="F33" s="33">
        <v>415600.0</v>
      </c>
      <c r="G33" s="34">
        <v>508110.0</v>
      </c>
      <c r="H33" s="32">
        <f t="shared" si="1"/>
        <v>-92510</v>
      </c>
      <c r="I33" s="35"/>
      <c r="J33" s="36"/>
      <c r="K33" s="54"/>
    </row>
    <row r="34" ht="21.0" customHeight="1">
      <c r="A34" s="51"/>
      <c r="B34" s="39" t="s">
        <v>41</v>
      </c>
      <c r="C34" s="40"/>
      <c r="D34" s="41"/>
      <c r="E34" s="42"/>
      <c r="F34" s="43">
        <v>67620.0</v>
      </c>
      <c r="G34" s="44">
        <v>127420.0</v>
      </c>
      <c r="H34" s="42">
        <f t="shared" si="1"/>
        <v>-59800</v>
      </c>
      <c r="I34" s="45"/>
      <c r="J34" s="46"/>
      <c r="K34" s="52"/>
    </row>
    <row r="35" ht="21.0" customHeight="1">
      <c r="A35" s="53"/>
      <c r="B35" s="29" t="s">
        <v>42</v>
      </c>
      <c r="C35" s="30">
        <f>'METAspexet 2022'!E88</f>
        <v>287055</v>
      </c>
      <c r="D35" s="31">
        <f>'METAspexet 2022'!F88</f>
        <v>511413</v>
      </c>
      <c r="E35" s="32">
        <f>'METAspexet 2022'!G88</f>
        <v>-224358</v>
      </c>
      <c r="F35" s="33">
        <v>122350.0</v>
      </c>
      <c r="G35" s="34">
        <v>170340.0</v>
      </c>
      <c r="H35" s="32">
        <f t="shared" si="1"/>
        <v>-47990</v>
      </c>
      <c r="I35" s="35"/>
      <c r="J35" s="36"/>
      <c r="K35" s="54"/>
    </row>
    <row r="36" ht="21.0" customHeight="1">
      <c r="A36" s="51"/>
      <c r="B36" s="39" t="s">
        <v>43</v>
      </c>
      <c r="C36" s="40">
        <f>'Studs 2022'!E69</f>
        <v>925900</v>
      </c>
      <c r="D36" s="41">
        <f>'Studs 2022'!F69</f>
        <v>925900</v>
      </c>
      <c r="E36" s="42">
        <f>'Studs 2022'!G69</f>
        <v>0</v>
      </c>
      <c r="F36" s="43">
        <v>850000.0</v>
      </c>
      <c r="G36" s="44">
        <v>850000.0</v>
      </c>
      <c r="H36" s="42">
        <f t="shared" si="1"/>
        <v>0</v>
      </c>
      <c r="I36" s="45"/>
      <c r="J36" s="46"/>
      <c r="K36" s="52"/>
    </row>
    <row r="37" ht="21.0" customHeight="1">
      <c r="A37" s="59"/>
      <c r="B37" s="60" t="s">
        <v>44</v>
      </c>
      <c r="C37" s="61"/>
      <c r="D37" s="61"/>
      <c r="E37" s="61"/>
      <c r="F37" s="62"/>
      <c r="G37" s="63"/>
      <c r="H37" s="61"/>
      <c r="I37" s="35"/>
      <c r="J37" s="36"/>
      <c r="K37" s="36"/>
    </row>
    <row r="38" ht="21.0" customHeight="1">
      <c r="A38" s="64"/>
      <c r="B38" s="65" t="s">
        <v>45</v>
      </c>
      <c r="C38" s="66">
        <f>'Vårbalen 2022'!E39</f>
        <v>84450</v>
      </c>
      <c r="D38" s="67">
        <f>'Vårbalen 2022'!F39</f>
        <v>243530</v>
      </c>
      <c r="E38" s="68">
        <f>'Vårbalen 2022'!G39</f>
        <v>-159080</v>
      </c>
      <c r="F38" s="69">
        <v>8000.0</v>
      </c>
      <c r="G38" s="70">
        <v>18400.0</v>
      </c>
      <c r="H38" s="68">
        <f>F38-G38</f>
        <v>-10400</v>
      </c>
      <c r="I38" s="56" t="s">
        <v>46</v>
      </c>
      <c r="J38" s="46"/>
      <c r="K38" s="47"/>
    </row>
    <row r="39" ht="21.0" customHeight="1">
      <c r="A39" s="71"/>
      <c r="B39" s="72" t="s">
        <v>47</v>
      </c>
      <c r="C39" s="73">
        <f>Magenta!E29</f>
        <v>101000</v>
      </c>
      <c r="D39" s="74">
        <f>Magenta!F29</f>
        <v>109050</v>
      </c>
      <c r="E39" s="75">
        <f>Magenta!G29</f>
        <v>-8050</v>
      </c>
      <c r="F39" s="76"/>
      <c r="G39" s="74"/>
      <c r="H39" s="75"/>
      <c r="I39" s="35"/>
      <c r="J39" s="36"/>
      <c r="K39" s="37"/>
    </row>
    <row r="40" ht="21.0" customHeight="1">
      <c r="A40" s="64"/>
      <c r="B40" s="65" t="s">
        <v>48</v>
      </c>
      <c r="C40" s="66">
        <f>'Project &lt;Placeholder&gt;'!E9</f>
        <v>0</v>
      </c>
      <c r="D40" s="67">
        <f>'Project &lt;Placeholder&gt;'!F9</f>
        <v>101000</v>
      </c>
      <c r="E40" s="68">
        <f>'Project &lt;Placeholder&gt;'!G9</f>
        <v>-101000</v>
      </c>
      <c r="F40" s="77"/>
      <c r="G40" s="67"/>
      <c r="H40" s="68"/>
      <c r="I40" s="78"/>
      <c r="J40" s="79"/>
      <c r="K40" s="80"/>
    </row>
    <row r="41" ht="21.0" customHeight="1">
      <c r="A41" s="81"/>
      <c r="B41" s="82" t="s">
        <v>49</v>
      </c>
      <c r="C41" s="83"/>
      <c r="D41" s="84"/>
      <c r="E41" s="85"/>
      <c r="F41" s="86"/>
      <c r="G41" s="84"/>
      <c r="H41" s="85"/>
      <c r="I41" s="87"/>
    </row>
    <row r="42" ht="21.0" customHeight="1">
      <c r="A42" s="88"/>
      <c r="B42" s="89" t="s">
        <v>50</v>
      </c>
      <c r="C42" s="90"/>
      <c r="D42" s="90"/>
      <c r="E42" s="90"/>
      <c r="F42" s="91"/>
      <c r="G42" s="90"/>
      <c r="H42" s="90"/>
      <c r="I42" s="92"/>
    </row>
    <row r="43" ht="21.0" customHeight="1">
      <c r="A43" s="93"/>
      <c r="B43" s="94"/>
      <c r="C43" s="95"/>
      <c r="D43" s="95"/>
      <c r="E43" s="95"/>
      <c r="F43" s="96"/>
      <c r="G43" s="95"/>
      <c r="H43" s="95"/>
      <c r="I43" s="87"/>
    </row>
    <row r="44" ht="21.0" customHeight="1">
      <c r="A44" s="97"/>
      <c r="B44" s="98" t="s">
        <v>51</v>
      </c>
      <c r="C44" s="99">
        <f>Spelsylt!E9</f>
        <v>0</v>
      </c>
      <c r="D44" s="100">
        <f>Spelsylt!F9</f>
        <v>3000</v>
      </c>
      <c r="E44" s="101">
        <f>Spelsylt!G9</f>
        <v>-3000</v>
      </c>
      <c r="F44" s="102"/>
      <c r="G44" s="100"/>
      <c r="H44" s="101"/>
      <c r="I44" s="103"/>
      <c r="J44" s="104"/>
      <c r="K44" s="105"/>
    </row>
    <row r="45" ht="21.0" customHeight="1">
      <c r="A45" s="106"/>
      <c r="B45" s="107" t="s">
        <v>52</v>
      </c>
      <c r="C45" s="108">
        <f t="shared" ref="C45:H45" si="2">SUM(C4:C44)</f>
        <v>6634369</v>
      </c>
      <c r="D45" s="109">
        <f t="shared" si="2"/>
        <v>6893995</v>
      </c>
      <c r="E45" s="110">
        <f t="shared" si="2"/>
        <v>-259626</v>
      </c>
      <c r="F45" s="111">
        <f t="shared" si="2"/>
        <v>5841512</v>
      </c>
      <c r="G45" s="109">
        <f t="shared" si="2"/>
        <v>5469699</v>
      </c>
      <c r="H45" s="110">
        <f t="shared" si="2"/>
        <v>371813</v>
      </c>
      <c r="I45" s="112"/>
      <c r="J45" s="113"/>
      <c r="K45" s="114"/>
    </row>
  </sheetData>
  <mergeCells count="49">
    <mergeCell ref="A1:B1"/>
    <mergeCell ref="C1:I1"/>
    <mergeCell ref="J1:K1"/>
    <mergeCell ref="A2:C2"/>
    <mergeCell ref="D2:G2"/>
    <mergeCell ref="I2:K2"/>
    <mergeCell ref="I3:K3"/>
    <mergeCell ref="I4:K4"/>
    <mergeCell ref="I5:K5"/>
    <mergeCell ref="I6:K6"/>
    <mergeCell ref="I7:K7"/>
    <mergeCell ref="I8:K8"/>
    <mergeCell ref="I9:K9"/>
    <mergeCell ref="I10:K10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9:K39"/>
    <mergeCell ref="I40:K40"/>
    <mergeCell ref="I41:K41"/>
    <mergeCell ref="I42:K42"/>
    <mergeCell ref="I43:K43"/>
    <mergeCell ref="I44:K44"/>
    <mergeCell ref="I45:K45"/>
    <mergeCell ref="I32:K32"/>
    <mergeCell ref="I33:K33"/>
    <mergeCell ref="I34:K34"/>
    <mergeCell ref="I35:K35"/>
    <mergeCell ref="I36:K36"/>
    <mergeCell ref="I37:K37"/>
    <mergeCell ref="I38:K38"/>
  </mergeCells>
  <conditionalFormatting sqref="E1:E45 H1:H45">
    <cfRule type="cellIs" dxfId="0" priority="1" operator="greaterThan">
      <formula>0</formula>
    </cfRule>
  </conditionalFormatting>
  <conditionalFormatting sqref="E1:E45 H1:H45">
    <cfRule type="cellIs" dxfId="1" priority="2" operator="lessThan">
      <formula>0</formula>
    </cfRule>
  </conditionalFormatting>
  <conditionalFormatting sqref="D1:D45 G1:G45">
    <cfRule type="cellIs" dxfId="1" priority="3" operator="greaterThan">
      <formula>0</formula>
    </cfRule>
  </conditionalFormatting>
  <conditionalFormatting sqref="C1:C45 F1:F45">
    <cfRule type="cellIs" dxfId="0" priority="4" operator="greaterThan">
      <formula>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15" t="s">
        <v>4</v>
      </c>
      <c r="F1" s="115" t="s">
        <v>5</v>
      </c>
      <c r="G1" s="115" t="s">
        <v>56</v>
      </c>
      <c r="H1" s="115" t="s">
        <v>2</v>
      </c>
    </row>
    <row r="2">
      <c r="A2" s="116" t="s">
        <v>51</v>
      </c>
      <c r="B2" s="117"/>
      <c r="C2" s="118"/>
      <c r="D2" s="119"/>
      <c r="E2" s="120"/>
      <c r="F2" s="120"/>
      <c r="G2" s="120"/>
      <c r="H2" s="121"/>
    </row>
    <row r="3">
      <c r="A3" s="122"/>
      <c r="B3" s="117" t="s">
        <v>57</v>
      </c>
      <c r="C3" s="118"/>
      <c r="D3" s="119"/>
      <c r="E3" s="120"/>
      <c r="F3" s="120"/>
      <c r="G3" s="120"/>
      <c r="H3" s="121"/>
    </row>
    <row r="4">
      <c r="A4" s="118"/>
      <c r="B4" s="118"/>
      <c r="C4" s="118" t="s">
        <v>62</v>
      </c>
      <c r="D4" s="119"/>
      <c r="E4" s="123">
        <v>0.0</v>
      </c>
      <c r="F4" s="124">
        <v>2000.0</v>
      </c>
      <c r="G4" s="120"/>
      <c r="H4" s="121" t="s">
        <v>60</v>
      </c>
    </row>
    <row r="5">
      <c r="A5" s="118"/>
      <c r="B5" s="118"/>
      <c r="C5" s="118" t="s">
        <v>142</v>
      </c>
      <c r="D5" s="119"/>
      <c r="E5" s="125">
        <v>0.0</v>
      </c>
      <c r="F5" s="120">
        <v>1000.0</v>
      </c>
      <c r="G5" s="120"/>
      <c r="H5" s="121"/>
    </row>
    <row r="6">
      <c r="A6" s="118"/>
      <c r="B6" s="118"/>
      <c r="C6" s="118"/>
      <c r="D6" s="119"/>
      <c r="E6" s="120"/>
      <c r="F6" s="124"/>
      <c r="G6" s="120"/>
      <c r="H6" s="128"/>
    </row>
    <row r="7">
      <c r="A7" s="118"/>
      <c r="B7" s="118"/>
      <c r="C7" s="117" t="s">
        <v>66</v>
      </c>
      <c r="D7" s="119"/>
      <c r="E7" s="120">
        <f t="shared" ref="E7:F7" si="1">SUM(E4:E6)</f>
        <v>0</v>
      </c>
      <c r="F7" s="124">
        <f t="shared" si="1"/>
        <v>3000</v>
      </c>
      <c r="G7" s="120">
        <f>E7-F7</f>
        <v>-3000</v>
      </c>
      <c r="H7" s="121"/>
    </row>
    <row r="8">
      <c r="A8" s="118"/>
      <c r="B8" s="118"/>
      <c r="C8" s="118"/>
      <c r="D8" s="119"/>
      <c r="E8" s="120"/>
      <c r="F8" s="120"/>
      <c r="G8" s="120"/>
      <c r="H8" s="121"/>
    </row>
    <row r="9">
      <c r="A9" s="118"/>
      <c r="B9" s="118"/>
      <c r="C9" s="117" t="s">
        <v>67</v>
      </c>
      <c r="D9" s="119"/>
      <c r="E9" s="124">
        <f t="shared" ref="E9:F9" si="2">SUMIFS(E3:E8,$C3:$C8,"Subsubtotal")</f>
        <v>0</v>
      </c>
      <c r="F9" s="124">
        <f t="shared" si="2"/>
        <v>3000</v>
      </c>
      <c r="G9" s="124">
        <f>E9-F9</f>
        <v>-3000</v>
      </c>
      <c r="H9" s="121"/>
    </row>
    <row r="10">
      <c r="A10" s="122"/>
      <c r="B10" s="122"/>
      <c r="C10" s="122"/>
      <c r="D10" s="122"/>
      <c r="E10" s="126"/>
      <c r="F10" s="126"/>
      <c r="G10" s="126"/>
      <c r="H10" s="122"/>
    </row>
  </sheetData>
  <conditionalFormatting sqref="E1:E10">
    <cfRule type="cellIs" dxfId="0" priority="1" operator="greaterThan">
      <formula>0</formula>
    </cfRule>
  </conditionalFormatting>
  <conditionalFormatting sqref="F1:F10">
    <cfRule type="cellIs" dxfId="1" priority="2" operator="greaterThan">
      <formula>0</formula>
    </cfRule>
  </conditionalFormatting>
  <conditionalFormatting sqref="G1:G10">
    <cfRule type="cellIs" dxfId="0" priority="3" operator="greaterThan">
      <formula>0</formula>
    </cfRule>
  </conditionalFormatting>
  <conditionalFormatting sqref="G1:G10">
    <cfRule type="cellIs" dxfId="1" priority="4" operator="lessThan">
      <formula>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30" t="s">
        <v>4</v>
      </c>
      <c r="F1" s="130" t="s">
        <v>5</v>
      </c>
      <c r="G1" s="130" t="s">
        <v>56</v>
      </c>
      <c r="H1" s="115" t="s">
        <v>2</v>
      </c>
    </row>
    <row r="2">
      <c r="A2" s="116" t="s">
        <v>39</v>
      </c>
      <c r="B2" s="117"/>
      <c r="C2" s="118"/>
      <c r="D2" s="119"/>
      <c r="E2" s="131"/>
      <c r="F2" s="131"/>
      <c r="G2" s="131"/>
      <c r="H2" s="121"/>
    </row>
    <row r="3">
      <c r="A3" s="122"/>
      <c r="B3" s="117" t="s">
        <v>57</v>
      </c>
      <c r="C3" s="118"/>
      <c r="D3" s="119"/>
      <c r="E3" s="131"/>
      <c r="F3" s="131"/>
      <c r="G3" s="131"/>
      <c r="H3" s="121"/>
    </row>
    <row r="4">
      <c r="A4" s="118"/>
      <c r="B4" s="118"/>
      <c r="C4" s="118" t="s">
        <v>62</v>
      </c>
      <c r="D4" s="119"/>
      <c r="E4" s="132">
        <v>0.0</v>
      </c>
      <c r="F4" s="135">
        <v>500.0</v>
      </c>
      <c r="G4" s="131"/>
      <c r="H4" s="121"/>
    </row>
    <row r="5">
      <c r="A5" s="118"/>
      <c r="B5" s="118"/>
      <c r="C5" s="118" t="s">
        <v>61</v>
      </c>
      <c r="D5" s="119"/>
      <c r="E5" s="133">
        <v>0.0</v>
      </c>
      <c r="F5" s="131">
        <v>800.0</v>
      </c>
      <c r="G5" s="131"/>
      <c r="H5" s="121"/>
    </row>
    <row r="6">
      <c r="A6" s="118"/>
      <c r="B6" s="118"/>
      <c r="C6" s="118" t="s">
        <v>218</v>
      </c>
      <c r="D6" s="119"/>
      <c r="E6" s="132">
        <v>0.0</v>
      </c>
      <c r="F6" s="135">
        <v>1500.0</v>
      </c>
      <c r="G6" s="131"/>
      <c r="H6" s="121"/>
    </row>
    <row r="7">
      <c r="A7" s="118"/>
      <c r="B7" s="118"/>
      <c r="C7" s="118" t="s">
        <v>104</v>
      </c>
      <c r="D7" s="119"/>
      <c r="E7" s="132">
        <v>0.0</v>
      </c>
      <c r="F7" s="135">
        <v>2000.0</v>
      </c>
      <c r="G7" s="131"/>
      <c r="H7" s="121"/>
    </row>
    <row r="8">
      <c r="A8" s="118"/>
      <c r="B8" s="118"/>
      <c r="C8" s="117"/>
      <c r="D8" s="119"/>
      <c r="E8" s="131"/>
      <c r="F8" s="135"/>
      <c r="G8" s="131"/>
      <c r="H8" s="121"/>
    </row>
    <row r="9">
      <c r="A9" s="118"/>
      <c r="B9" s="118"/>
      <c r="C9" s="117" t="s">
        <v>66</v>
      </c>
      <c r="D9" s="119"/>
      <c r="E9" s="131">
        <f t="shared" ref="E9:F9" si="1">SUM(E4:E7)</f>
        <v>0</v>
      </c>
      <c r="F9" s="135">
        <f t="shared" si="1"/>
        <v>4800</v>
      </c>
      <c r="G9" s="131">
        <f>E9-F9</f>
        <v>-4800</v>
      </c>
      <c r="H9" s="121"/>
    </row>
    <row r="10">
      <c r="A10" s="118"/>
      <c r="B10" s="117"/>
      <c r="C10" s="118"/>
      <c r="D10" s="119"/>
      <c r="E10" s="131"/>
      <c r="F10" s="135"/>
      <c r="G10" s="131"/>
      <c r="H10" s="121"/>
    </row>
    <row r="11">
      <c r="A11" s="118"/>
      <c r="B11" s="117" t="s">
        <v>219</v>
      </c>
      <c r="C11" s="118"/>
      <c r="D11" s="119"/>
      <c r="E11" s="131"/>
      <c r="F11" s="135"/>
      <c r="G11" s="131"/>
      <c r="H11" s="121"/>
    </row>
    <row r="12">
      <c r="A12" s="118"/>
      <c r="B12" s="118"/>
      <c r="C12" s="118" t="s">
        <v>220</v>
      </c>
      <c r="D12" s="119"/>
      <c r="E12" s="132">
        <v>0.0</v>
      </c>
      <c r="F12" s="135">
        <v>5000.0</v>
      </c>
      <c r="G12" s="131"/>
      <c r="H12" s="121"/>
    </row>
    <row r="13">
      <c r="A13" s="118"/>
      <c r="B13" s="118"/>
      <c r="C13" s="118" t="s">
        <v>221</v>
      </c>
      <c r="D13" s="119"/>
      <c r="E13" s="132">
        <v>0.0</v>
      </c>
      <c r="F13" s="135">
        <v>2000.0</v>
      </c>
      <c r="G13" s="131"/>
      <c r="H13" s="121" t="s">
        <v>222</v>
      </c>
    </row>
    <row r="14">
      <c r="A14" s="118"/>
      <c r="B14" s="118"/>
      <c r="C14" s="118" t="s">
        <v>223</v>
      </c>
      <c r="D14" s="119"/>
      <c r="E14" s="132">
        <v>0.0</v>
      </c>
      <c r="F14" s="135">
        <v>28890.0</v>
      </c>
      <c r="G14" s="131"/>
      <c r="H14" s="128" t="s">
        <v>224</v>
      </c>
    </row>
    <row r="15">
      <c r="A15" s="118"/>
      <c r="B15" s="118"/>
      <c r="C15" s="118" t="s">
        <v>225</v>
      </c>
      <c r="D15" s="119"/>
      <c r="E15" s="132">
        <v>0.0</v>
      </c>
      <c r="F15" s="135">
        <v>19500.0</v>
      </c>
      <c r="G15" s="131"/>
      <c r="H15" s="121"/>
    </row>
    <row r="16">
      <c r="A16" s="118"/>
      <c r="B16" s="118"/>
      <c r="C16" s="118" t="s">
        <v>99</v>
      </c>
      <c r="D16" s="119"/>
      <c r="E16" s="132">
        <v>0.0</v>
      </c>
      <c r="F16" s="135">
        <v>5700.0</v>
      </c>
      <c r="G16" s="131"/>
      <c r="H16" s="121"/>
    </row>
    <row r="17">
      <c r="A17" s="118"/>
      <c r="B17" s="117"/>
      <c r="C17" s="118" t="s">
        <v>226</v>
      </c>
      <c r="D17" s="119"/>
      <c r="E17" s="132">
        <v>0.0</v>
      </c>
      <c r="F17" s="135">
        <v>17000.0</v>
      </c>
      <c r="G17" s="131"/>
      <c r="H17" s="121" t="s">
        <v>227</v>
      </c>
    </row>
    <row r="18">
      <c r="A18" s="118"/>
      <c r="B18" s="118"/>
      <c r="C18" s="118" t="s">
        <v>228</v>
      </c>
      <c r="D18" s="119"/>
      <c r="E18" s="132">
        <v>0.0</v>
      </c>
      <c r="F18" s="135">
        <v>5000.0</v>
      </c>
      <c r="G18" s="131"/>
      <c r="H18" s="121"/>
    </row>
    <row r="19">
      <c r="A19" s="118"/>
      <c r="B19" s="118"/>
      <c r="C19" s="118" t="s">
        <v>229</v>
      </c>
      <c r="D19" s="119"/>
      <c r="E19" s="132">
        <v>0.0</v>
      </c>
      <c r="F19" s="135">
        <v>6000.0</v>
      </c>
      <c r="G19" s="131"/>
      <c r="H19" s="121"/>
    </row>
    <row r="20">
      <c r="A20" s="118"/>
      <c r="B20" s="117"/>
      <c r="C20" s="118" t="s">
        <v>230</v>
      </c>
      <c r="D20" s="119"/>
      <c r="E20" s="132">
        <v>0.0</v>
      </c>
      <c r="F20" s="135">
        <v>4800.0</v>
      </c>
      <c r="G20" s="131"/>
      <c r="H20" s="121"/>
    </row>
    <row r="21">
      <c r="A21" s="118"/>
      <c r="B21" s="118"/>
      <c r="C21" s="118" t="s">
        <v>231</v>
      </c>
      <c r="D21" s="119"/>
      <c r="E21" s="131">
        <v>2750.0</v>
      </c>
      <c r="F21" s="131">
        <v>2500.0</v>
      </c>
      <c r="G21" s="131"/>
      <c r="H21" s="121" t="s">
        <v>232</v>
      </c>
    </row>
    <row r="22">
      <c r="A22" s="118"/>
      <c r="B22" s="118"/>
      <c r="C22" s="118" t="s">
        <v>124</v>
      </c>
      <c r="D22" s="119"/>
      <c r="E22" s="133">
        <v>0.0</v>
      </c>
      <c r="F22" s="135">
        <v>3500.0</v>
      </c>
      <c r="G22" s="135"/>
      <c r="H22" s="121"/>
    </row>
    <row r="23">
      <c r="A23" s="118"/>
      <c r="B23" s="118"/>
      <c r="C23" s="118" t="s">
        <v>233</v>
      </c>
      <c r="D23" s="119"/>
      <c r="E23" s="132">
        <v>0.0</v>
      </c>
      <c r="F23" s="131">
        <v>800.0</v>
      </c>
      <c r="G23" s="131"/>
      <c r="H23" s="121"/>
    </row>
    <row r="24">
      <c r="A24" s="118"/>
      <c r="B24" s="117"/>
      <c r="C24" s="118" t="s">
        <v>234</v>
      </c>
      <c r="D24" s="119"/>
      <c r="E24" s="132">
        <v>0.0</v>
      </c>
      <c r="F24" s="131">
        <v>3200.0</v>
      </c>
      <c r="G24" s="131"/>
      <c r="H24" s="121"/>
    </row>
    <row r="25">
      <c r="A25" s="118"/>
      <c r="B25" s="117"/>
      <c r="C25" s="117"/>
      <c r="D25" s="119"/>
      <c r="E25" s="135"/>
      <c r="F25" s="135"/>
      <c r="G25" s="131"/>
      <c r="H25" s="121"/>
    </row>
    <row r="26">
      <c r="A26" s="118"/>
      <c r="B26" s="118"/>
      <c r="C26" s="117" t="s">
        <v>66</v>
      </c>
      <c r="D26" s="119"/>
      <c r="E26" s="131">
        <f t="shared" ref="E26:F26" si="2">SUM(E12:E24)</f>
        <v>2750</v>
      </c>
      <c r="F26" s="131">
        <f t="shared" si="2"/>
        <v>103890</v>
      </c>
      <c r="G26" s="131">
        <f>E26-F26</f>
        <v>-101140</v>
      </c>
      <c r="H26" s="121"/>
    </row>
    <row r="27">
      <c r="A27" s="118"/>
      <c r="B27" s="118"/>
      <c r="C27" s="117"/>
      <c r="D27" s="119"/>
      <c r="E27" s="135"/>
      <c r="F27" s="135"/>
      <c r="G27" s="135"/>
      <c r="H27" s="121"/>
    </row>
    <row r="28">
      <c r="A28" s="122"/>
      <c r="B28" s="126" t="s">
        <v>235</v>
      </c>
      <c r="C28" s="122"/>
      <c r="D28" s="122"/>
      <c r="E28" s="137"/>
      <c r="F28" s="137"/>
      <c r="G28" s="137"/>
      <c r="H28" s="122"/>
    </row>
    <row r="29">
      <c r="A29" s="122"/>
      <c r="B29" s="122"/>
      <c r="C29" s="122" t="s">
        <v>236</v>
      </c>
      <c r="D29" s="122"/>
      <c r="E29" s="139">
        <v>0.0</v>
      </c>
      <c r="F29" s="137">
        <v>800.0</v>
      </c>
      <c r="G29" s="137"/>
      <c r="H29" s="122"/>
    </row>
    <row r="30">
      <c r="A30" s="122"/>
      <c r="B30" s="122"/>
      <c r="C30" s="122" t="s">
        <v>124</v>
      </c>
      <c r="D30" s="122"/>
      <c r="E30" s="139">
        <v>0.0</v>
      </c>
      <c r="F30" s="137">
        <v>1000.0</v>
      </c>
      <c r="G30" s="137"/>
      <c r="H30" s="122"/>
    </row>
    <row r="31">
      <c r="A31" s="122"/>
      <c r="B31" s="122"/>
      <c r="C31" s="122"/>
      <c r="D31" s="122"/>
      <c r="E31" s="137"/>
      <c r="F31" s="137"/>
      <c r="G31" s="137"/>
      <c r="H31" s="122"/>
    </row>
    <row r="32">
      <c r="A32" s="122"/>
      <c r="B32" s="122"/>
      <c r="C32" s="126" t="s">
        <v>66</v>
      </c>
      <c r="D32" s="122"/>
      <c r="E32" s="137">
        <f t="shared" ref="E32:F32" si="3">SUM(E29:E31)</f>
        <v>0</v>
      </c>
      <c r="F32" s="137">
        <f t="shared" si="3"/>
        <v>1800</v>
      </c>
      <c r="G32" s="137">
        <f>E32-F32</f>
        <v>-1800</v>
      </c>
      <c r="H32" s="122"/>
    </row>
    <row r="33">
      <c r="A33" s="122"/>
      <c r="B33" s="122"/>
      <c r="C33" s="126"/>
      <c r="D33" s="122"/>
      <c r="E33" s="137"/>
      <c r="F33" s="137"/>
      <c r="G33" s="137"/>
      <c r="H33" s="122"/>
    </row>
    <row r="34">
      <c r="A34" s="122"/>
      <c r="B34" s="122"/>
      <c r="C34" s="138" t="s">
        <v>67</v>
      </c>
      <c r="D34" s="122"/>
      <c r="E34" s="137">
        <f t="shared" ref="E34:F34" si="4">SUMIFS(E2:E33,$C2:$C33,"Subsubtotal")</f>
        <v>2750</v>
      </c>
      <c r="F34" s="137">
        <f t="shared" si="4"/>
        <v>110490</v>
      </c>
      <c r="G34" s="137">
        <f>E34-F34</f>
        <v>-107740</v>
      </c>
      <c r="H34" s="122"/>
    </row>
    <row r="35">
      <c r="A35" s="122"/>
      <c r="B35" s="122"/>
      <c r="C35" s="126"/>
      <c r="D35" s="122"/>
      <c r="E35" s="137"/>
      <c r="F35" s="137"/>
      <c r="G35" s="137"/>
      <c r="H35" s="122"/>
    </row>
  </sheetData>
  <conditionalFormatting sqref="E1:E35">
    <cfRule type="cellIs" dxfId="0" priority="1" operator="greaterThan">
      <formula>0</formula>
    </cfRule>
  </conditionalFormatting>
  <conditionalFormatting sqref="F1:F35">
    <cfRule type="cellIs" dxfId="1" priority="2" operator="greaterThan">
      <formula>0</formula>
    </cfRule>
  </conditionalFormatting>
  <conditionalFormatting sqref="G1:G35">
    <cfRule type="cellIs" dxfId="0" priority="3" operator="greaterThan">
      <formula>0</formula>
    </cfRule>
  </conditionalFormatting>
  <conditionalFormatting sqref="G1:G35">
    <cfRule type="cellIs" dxfId="1" priority="4" operator="lessThan">
      <formula>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30" t="s">
        <v>4</v>
      </c>
      <c r="F1" s="130" t="s">
        <v>5</v>
      </c>
      <c r="G1" s="130" t="s">
        <v>56</v>
      </c>
      <c r="H1" s="115" t="s">
        <v>2</v>
      </c>
    </row>
    <row r="2">
      <c r="A2" s="116" t="s">
        <v>237</v>
      </c>
      <c r="B2" s="117"/>
      <c r="C2" s="118"/>
      <c r="D2" s="119"/>
      <c r="E2" s="131"/>
      <c r="F2" s="131"/>
      <c r="G2" s="131"/>
      <c r="H2" s="121"/>
    </row>
    <row r="3">
      <c r="A3" s="122"/>
      <c r="B3" s="117" t="s">
        <v>57</v>
      </c>
      <c r="C3" s="118"/>
      <c r="D3" s="119"/>
      <c r="E3" s="131"/>
      <c r="F3" s="131"/>
      <c r="G3" s="131"/>
      <c r="H3" s="121"/>
    </row>
    <row r="4">
      <c r="A4" s="118"/>
      <c r="B4" s="118"/>
      <c r="C4" s="118" t="s">
        <v>61</v>
      </c>
      <c r="D4" s="119"/>
      <c r="E4" s="132">
        <v>0.0</v>
      </c>
      <c r="F4" s="135">
        <v>2300.0</v>
      </c>
      <c r="G4" s="131"/>
      <c r="H4" s="121"/>
    </row>
    <row r="5">
      <c r="A5" s="118"/>
      <c r="B5" s="118"/>
      <c r="C5" s="118" t="s">
        <v>238</v>
      </c>
      <c r="D5" s="119"/>
      <c r="E5" s="133">
        <v>0.0</v>
      </c>
      <c r="F5" s="131">
        <v>1100.0</v>
      </c>
      <c r="G5" s="131"/>
      <c r="H5" s="121"/>
    </row>
    <row r="6">
      <c r="A6" s="118"/>
      <c r="B6" s="118"/>
      <c r="C6" s="118" t="s">
        <v>151</v>
      </c>
      <c r="D6" s="119"/>
      <c r="E6" s="132">
        <v>0.0</v>
      </c>
      <c r="F6" s="135">
        <v>2000.0</v>
      </c>
      <c r="G6" s="131"/>
      <c r="H6" s="121"/>
    </row>
    <row r="7">
      <c r="A7" s="118"/>
      <c r="B7" s="118"/>
      <c r="C7" s="118" t="s">
        <v>148</v>
      </c>
      <c r="D7" s="119"/>
      <c r="E7" s="132">
        <v>0.0</v>
      </c>
      <c r="F7" s="135">
        <v>2000.0</v>
      </c>
      <c r="G7" s="131"/>
      <c r="H7" s="121"/>
    </row>
    <row r="8">
      <c r="A8" s="118"/>
      <c r="B8" s="118"/>
      <c r="C8" s="118" t="s">
        <v>62</v>
      </c>
      <c r="D8" s="119"/>
      <c r="E8" s="132">
        <v>0.0</v>
      </c>
      <c r="F8" s="135">
        <v>1000.0</v>
      </c>
      <c r="G8" s="131"/>
      <c r="H8" s="121"/>
    </row>
    <row r="9">
      <c r="A9" s="118"/>
      <c r="B9" s="118"/>
      <c r="C9" s="117"/>
      <c r="D9" s="119"/>
      <c r="E9" s="131"/>
      <c r="F9" s="135"/>
      <c r="G9" s="131"/>
      <c r="H9" s="121"/>
    </row>
    <row r="10">
      <c r="A10" s="118"/>
      <c r="B10" s="117"/>
      <c r="C10" s="117" t="s">
        <v>66</v>
      </c>
      <c r="D10" s="119"/>
      <c r="E10" s="131">
        <f t="shared" ref="E10:F10" si="1">SUM(E4:E8)</f>
        <v>0</v>
      </c>
      <c r="F10" s="135">
        <f t="shared" si="1"/>
        <v>8400</v>
      </c>
      <c r="G10" s="131">
        <f>E10-F10</f>
        <v>-8400</v>
      </c>
      <c r="H10" s="121"/>
    </row>
    <row r="11">
      <c r="A11" s="118"/>
      <c r="B11" s="117"/>
      <c r="C11" s="118"/>
      <c r="D11" s="119"/>
      <c r="E11" s="131"/>
      <c r="F11" s="135"/>
      <c r="G11" s="131"/>
      <c r="H11" s="121"/>
    </row>
    <row r="12">
      <c r="A12" s="118"/>
      <c r="B12" s="117" t="s">
        <v>239</v>
      </c>
      <c r="C12" s="118"/>
      <c r="D12" s="119"/>
      <c r="E12" s="131"/>
      <c r="F12" s="135"/>
      <c r="G12" s="131"/>
      <c r="H12" s="121"/>
    </row>
    <row r="13">
      <c r="A13" s="118"/>
      <c r="B13" s="118"/>
      <c r="C13" s="118" t="s">
        <v>183</v>
      </c>
      <c r="D13" s="119"/>
      <c r="E13" s="131">
        <v>57130.0</v>
      </c>
      <c r="F13" s="133">
        <v>0.0</v>
      </c>
      <c r="G13" s="131"/>
      <c r="H13" s="121"/>
    </row>
    <row r="14">
      <c r="A14" s="118"/>
      <c r="B14" s="118"/>
      <c r="C14" s="118" t="s">
        <v>240</v>
      </c>
      <c r="D14" s="119"/>
      <c r="E14" s="131">
        <v>19320.0</v>
      </c>
      <c r="F14" s="133">
        <v>0.0</v>
      </c>
      <c r="G14" s="131"/>
      <c r="H14" s="128"/>
    </row>
    <row r="15">
      <c r="A15" s="118"/>
      <c r="B15" s="118"/>
      <c r="C15" s="118" t="s">
        <v>161</v>
      </c>
      <c r="D15" s="119"/>
      <c r="E15" s="132">
        <v>0.0</v>
      </c>
      <c r="F15" s="135">
        <v>1200.0</v>
      </c>
      <c r="G15" s="131"/>
      <c r="H15" s="121"/>
    </row>
    <row r="16">
      <c r="A16" s="118"/>
      <c r="B16" s="118"/>
      <c r="C16" s="118" t="s">
        <v>65</v>
      </c>
      <c r="D16" s="119"/>
      <c r="E16" s="132">
        <v>0.0</v>
      </c>
      <c r="F16" s="135">
        <v>36900.0</v>
      </c>
      <c r="G16" s="131"/>
      <c r="H16" s="121"/>
    </row>
    <row r="17">
      <c r="A17" s="118"/>
      <c r="B17" s="117"/>
      <c r="C17" s="118" t="s">
        <v>241</v>
      </c>
      <c r="D17" s="119"/>
      <c r="E17" s="132">
        <v>0.0</v>
      </c>
      <c r="F17" s="135">
        <v>16000.0</v>
      </c>
      <c r="G17" s="131"/>
      <c r="H17" s="121"/>
    </row>
    <row r="18">
      <c r="A18" s="118"/>
      <c r="B18" s="118"/>
      <c r="C18" s="118" t="s">
        <v>242</v>
      </c>
      <c r="D18" s="119"/>
      <c r="E18" s="132">
        <v>0.0</v>
      </c>
      <c r="F18" s="135">
        <v>5330.0</v>
      </c>
      <c r="G18" s="131"/>
      <c r="H18" s="121"/>
    </row>
    <row r="19">
      <c r="A19" s="118"/>
      <c r="B19" s="118"/>
      <c r="C19" s="118" t="s">
        <v>243</v>
      </c>
      <c r="D19" s="119"/>
      <c r="E19" s="132">
        <v>0.0</v>
      </c>
      <c r="F19" s="135">
        <v>104125.0</v>
      </c>
      <c r="G19" s="131"/>
      <c r="H19" s="121"/>
    </row>
    <row r="20">
      <c r="A20" s="118"/>
      <c r="B20" s="117"/>
      <c r="C20" s="118" t="s">
        <v>244</v>
      </c>
      <c r="D20" s="119"/>
      <c r="E20" s="132">
        <v>0.0</v>
      </c>
      <c r="F20" s="135">
        <v>2100.0</v>
      </c>
      <c r="G20" s="131"/>
      <c r="H20" s="121"/>
    </row>
    <row r="21">
      <c r="A21" s="118"/>
      <c r="B21" s="118"/>
      <c r="C21" s="118" t="s">
        <v>245</v>
      </c>
      <c r="D21" s="119"/>
      <c r="E21" s="132">
        <v>0.0</v>
      </c>
      <c r="F21" s="131">
        <v>26775.0</v>
      </c>
      <c r="G21" s="131"/>
      <c r="H21" s="121"/>
    </row>
    <row r="22">
      <c r="A22" s="118"/>
      <c r="B22" s="118"/>
      <c r="C22" s="118" t="s">
        <v>124</v>
      </c>
      <c r="D22" s="119"/>
      <c r="E22" s="133">
        <v>0.0</v>
      </c>
      <c r="F22" s="135">
        <v>7100.0</v>
      </c>
      <c r="G22" s="135"/>
      <c r="H22" s="121"/>
    </row>
    <row r="23">
      <c r="A23" s="118"/>
      <c r="B23" s="118"/>
      <c r="C23" s="118" t="s">
        <v>104</v>
      </c>
      <c r="D23" s="119"/>
      <c r="E23" s="132">
        <v>0.0</v>
      </c>
      <c r="F23" s="131">
        <v>3300.0</v>
      </c>
      <c r="G23" s="131"/>
      <c r="H23" s="121"/>
    </row>
    <row r="24">
      <c r="A24" s="118"/>
      <c r="B24" s="117"/>
      <c r="C24" s="118" t="s">
        <v>246</v>
      </c>
      <c r="D24" s="119"/>
      <c r="E24" s="132">
        <v>0.0</v>
      </c>
      <c r="F24" s="131">
        <v>2500.0</v>
      </c>
      <c r="G24" s="131"/>
      <c r="H24" s="121"/>
    </row>
    <row r="25">
      <c r="A25" s="118"/>
      <c r="B25" s="117"/>
      <c r="C25" s="118" t="s">
        <v>247</v>
      </c>
      <c r="D25" s="119"/>
      <c r="E25" s="133">
        <v>0.0</v>
      </c>
      <c r="F25" s="135">
        <v>4000.0</v>
      </c>
      <c r="G25" s="131"/>
      <c r="H25" s="121"/>
    </row>
    <row r="26">
      <c r="A26" s="118"/>
      <c r="B26" s="118"/>
      <c r="C26" s="117"/>
      <c r="D26" s="119"/>
      <c r="E26" s="131"/>
      <c r="F26" s="131"/>
      <c r="G26" s="131"/>
      <c r="H26" s="121"/>
    </row>
    <row r="27">
      <c r="A27" s="118"/>
      <c r="B27" s="118"/>
      <c r="C27" s="117" t="s">
        <v>66</v>
      </c>
      <c r="D27" s="119"/>
      <c r="E27" s="135">
        <f t="shared" ref="E27:F27" si="2">SUM(E13:E25)</f>
        <v>76450</v>
      </c>
      <c r="F27" s="135">
        <f t="shared" si="2"/>
        <v>209330</v>
      </c>
      <c r="G27" s="135">
        <f>E27-F27</f>
        <v>-132880</v>
      </c>
      <c r="H27" s="121"/>
    </row>
    <row r="28">
      <c r="A28" s="122"/>
      <c r="B28" s="126"/>
      <c r="C28" s="122"/>
      <c r="D28" s="122"/>
      <c r="E28" s="137"/>
      <c r="F28" s="137"/>
      <c r="G28" s="137"/>
      <c r="H28" s="122"/>
    </row>
    <row r="29">
      <c r="A29" s="122"/>
      <c r="B29" s="126" t="s">
        <v>248</v>
      </c>
      <c r="C29" s="122"/>
      <c r="D29" s="122"/>
      <c r="E29" s="137"/>
      <c r="F29" s="137"/>
      <c r="G29" s="137"/>
      <c r="H29" s="122"/>
    </row>
    <row r="30">
      <c r="A30" s="122"/>
      <c r="B30" s="122"/>
      <c r="C30" s="122" t="s">
        <v>249</v>
      </c>
      <c r="D30" s="122"/>
      <c r="E30" s="137">
        <v>8000.0</v>
      </c>
      <c r="F30" s="137">
        <v>6000.0</v>
      </c>
      <c r="G30" s="137"/>
      <c r="H30" s="122"/>
    </row>
    <row r="31">
      <c r="A31" s="122"/>
      <c r="B31" s="122"/>
      <c r="C31" s="122" t="s">
        <v>250</v>
      </c>
      <c r="D31" s="122"/>
      <c r="E31" s="139">
        <v>0.0</v>
      </c>
      <c r="F31" s="137">
        <v>1500.0</v>
      </c>
      <c r="G31" s="137"/>
      <c r="H31" s="122"/>
    </row>
    <row r="32">
      <c r="A32" s="122"/>
      <c r="B32" s="122"/>
      <c r="C32" s="122" t="s">
        <v>251</v>
      </c>
      <c r="D32" s="122"/>
      <c r="E32" s="139">
        <v>0.0</v>
      </c>
      <c r="F32" s="137">
        <v>400.0</v>
      </c>
      <c r="G32" s="137"/>
      <c r="H32" s="122"/>
    </row>
    <row r="33">
      <c r="A33" s="122"/>
      <c r="B33" s="122"/>
      <c r="C33" s="122" t="s">
        <v>252</v>
      </c>
      <c r="D33" s="122"/>
      <c r="E33" s="139">
        <v>0.0</v>
      </c>
      <c r="F33" s="137">
        <v>8000.0</v>
      </c>
      <c r="G33" s="137"/>
      <c r="H33" s="122"/>
    </row>
    <row r="34">
      <c r="A34" s="122"/>
      <c r="B34" s="122"/>
      <c r="C34" s="140" t="s">
        <v>253</v>
      </c>
      <c r="D34" s="122"/>
      <c r="E34" s="139">
        <v>0.0</v>
      </c>
      <c r="F34" s="137">
        <v>6900.0</v>
      </c>
      <c r="G34" s="137"/>
      <c r="H34" s="122"/>
    </row>
    <row r="35">
      <c r="A35" s="122"/>
      <c r="B35" s="122"/>
      <c r="C35" s="122" t="s">
        <v>159</v>
      </c>
      <c r="D35" s="122"/>
      <c r="E35" s="139">
        <v>0.0</v>
      </c>
      <c r="F35" s="137">
        <v>3000.0</v>
      </c>
      <c r="G35" s="137"/>
      <c r="H35" s="122"/>
    </row>
    <row r="36">
      <c r="A36" s="122"/>
      <c r="B36" s="122"/>
      <c r="C36" s="126"/>
      <c r="D36" s="122"/>
      <c r="E36" s="137"/>
      <c r="F36" s="137"/>
      <c r="G36" s="137"/>
      <c r="H36" s="122"/>
    </row>
    <row r="37">
      <c r="A37" s="122"/>
      <c r="B37" s="122"/>
      <c r="C37" s="126" t="s">
        <v>66</v>
      </c>
      <c r="D37" s="122"/>
      <c r="E37" s="137">
        <f t="shared" ref="E37:F37" si="3">SUM(E30:E35)</f>
        <v>8000</v>
      </c>
      <c r="F37" s="137">
        <f t="shared" si="3"/>
        <v>25800</v>
      </c>
      <c r="G37" s="137">
        <f>E37-F37</f>
        <v>-17800</v>
      </c>
      <c r="H37" s="122"/>
    </row>
    <row r="38">
      <c r="A38" s="122"/>
      <c r="B38" s="122"/>
      <c r="C38" s="126"/>
      <c r="D38" s="122"/>
      <c r="E38" s="137"/>
      <c r="F38" s="137"/>
      <c r="G38" s="137"/>
      <c r="H38" s="122"/>
    </row>
    <row r="39">
      <c r="A39" s="122"/>
      <c r="B39" s="122"/>
      <c r="C39" s="138" t="s">
        <v>67</v>
      </c>
      <c r="D39" s="122"/>
      <c r="E39" s="137">
        <f t="shared" ref="E39:F39" si="4">SUMIFS(E2:E38,$C2:$C38,"Subsubtotal")</f>
        <v>84450</v>
      </c>
      <c r="F39" s="137">
        <f t="shared" si="4"/>
        <v>243530</v>
      </c>
      <c r="G39" s="137">
        <f>E39-F39</f>
        <v>-159080</v>
      </c>
      <c r="H39" s="122"/>
    </row>
    <row r="40">
      <c r="A40" s="122"/>
      <c r="B40" s="122"/>
      <c r="C40" s="126"/>
      <c r="D40" s="122"/>
      <c r="E40" s="137"/>
      <c r="F40" s="137"/>
      <c r="G40" s="137"/>
      <c r="H40" s="122"/>
    </row>
  </sheetData>
  <conditionalFormatting sqref="E1:E40">
    <cfRule type="cellIs" dxfId="0" priority="1" operator="greaterThan">
      <formula>0</formula>
    </cfRule>
  </conditionalFormatting>
  <conditionalFormatting sqref="F1:F40">
    <cfRule type="cellIs" dxfId="1" priority="2" operator="greaterThan">
      <formula>0</formula>
    </cfRule>
  </conditionalFormatting>
  <conditionalFormatting sqref="G1:G40">
    <cfRule type="cellIs" dxfId="0" priority="3" operator="greaterThan">
      <formula>0</formula>
    </cfRule>
  </conditionalFormatting>
  <conditionalFormatting sqref="G1:G40">
    <cfRule type="cellIs" dxfId="1" priority="4" operator="lessThan">
      <formula>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30" t="s">
        <v>4</v>
      </c>
      <c r="F1" s="130" t="s">
        <v>5</v>
      </c>
      <c r="G1" s="130" t="s">
        <v>56</v>
      </c>
      <c r="H1" s="115" t="s">
        <v>2</v>
      </c>
    </row>
    <row r="2">
      <c r="A2" s="116" t="s">
        <v>237</v>
      </c>
      <c r="B2" s="117"/>
      <c r="C2" s="118"/>
      <c r="D2" s="119"/>
      <c r="E2" s="131"/>
      <c r="F2" s="131"/>
      <c r="G2" s="131"/>
      <c r="H2" s="121"/>
    </row>
    <row r="3">
      <c r="A3" s="122"/>
      <c r="B3" s="117" t="s">
        <v>57</v>
      </c>
      <c r="C3" s="118"/>
      <c r="D3" s="119"/>
      <c r="E3" s="131"/>
      <c r="F3" s="131"/>
      <c r="G3" s="131"/>
      <c r="H3" s="121"/>
    </row>
    <row r="4">
      <c r="A4" s="118"/>
      <c r="B4" s="118"/>
      <c r="C4" s="118" t="s">
        <v>61</v>
      </c>
      <c r="D4" s="119"/>
      <c r="E4" s="132">
        <v>0.0</v>
      </c>
      <c r="F4" s="135">
        <v>2300.0</v>
      </c>
      <c r="G4" s="131"/>
      <c r="H4" s="121"/>
    </row>
    <row r="5">
      <c r="A5" s="118"/>
      <c r="B5" s="118"/>
      <c r="C5" s="118" t="s">
        <v>238</v>
      </c>
      <c r="D5" s="119"/>
      <c r="E5" s="133">
        <v>0.0</v>
      </c>
      <c r="F5" s="131">
        <v>1100.0</v>
      </c>
      <c r="G5" s="131"/>
      <c r="H5" s="121"/>
    </row>
    <row r="6">
      <c r="A6" s="118"/>
      <c r="B6" s="118"/>
      <c r="C6" s="118" t="s">
        <v>151</v>
      </c>
      <c r="D6" s="119"/>
      <c r="E6" s="132">
        <v>0.0</v>
      </c>
      <c r="F6" s="135">
        <v>2000.0</v>
      </c>
      <c r="G6" s="131"/>
      <c r="H6" s="121"/>
    </row>
    <row r="7">
      <c r="A7" s="118"/>
      <c r="B7" s="118"/>
      <c r="C7" s="118" t="s">
        <v>148</v>
      </c>
      <c r="D7" s="119"/>
      <c r="E7" s="132">
        <v>0.0</v>
      </c>
      <c r="F7" s="135">
        <v>2000.0</v>
      </c>
      <c r="G7" s="131"/>
      <c r="H7" s="121"/>
    </row>
    <row r="8">
      <c r="A8" s="118"/>
      <c r="B8" s="118"/>
      <c r="C8" s="118" t="s">
        <v>62</v>
      </c>
      <c r="D8" s="119"/>
      <c r="E8" s="132">
        <v>0.0</v>
      </c>
      <c r="F8" s="135">
        <v>1000.0</v>
      </c>
      <c r="G8" s="131"/>
      <c r="H8" s="121"/>
    </row>
    <row r="9">
      <c r="A9" s="118"/>
      <c r="B9" s="118"/>
      <c r="C9" s="127" t="s">
        <v>172</v>
      </c>
      <c r="D9" s="119"/>
      <c r="E9" s="132">
        <v>50000.0</v>
      </c>
      <c r="F9" s="133">
        <v>0.0</v>
      </c>
      <c r="G9" s="131"/>
      <c r="H9" s="121"/>
    </row>
    <row r="10">
      <c r="A10" s="118"/>
      <c r="B10" s="118"/>
      <c r="C10" s="117"/>
      <c r="D10" s="119"/>
      <c r="E10" s="131"/>
      <c r="F10" s="135"/>
      <c r="G10" s="131"/>
      <c r="H10" s="121"/>
    </row>
    <row r="11">
      <c r="A11" s="118"/>
      <c r="B11" s="117"/>
      <c r="C11" s="117" t="s">
        <v>66</v>
      </c>
      <c r="D11" s="119"/>
      <c r="E11" s="131">
        <f>SUM(E4:E10)</f>
        <v>50000</v>
      </c>
      <c r="F11" s="135">
        <f>SUM(F4:H10)</f>
        <v>8400</v>
      </c>
      <c r="G11" s="131">
        <f>E11-F11</f>
        <v>41600</v>
      </c>
      <c r="H11" s="121"/>
    </row>
    <row r="12">
      <c r="A12" s="118"/>
      <c r="B12" s="117"/>
      <c r="C12" s="118"/>
      <c r="D12" s="119"/>
      <c r="E12" s="131"/>
      <c r="F12" s="135"/>
      <c r="G12" s="131"/>
      <c r="H12" s="121"/>
    </row>
    <row r="13">
      <c r="A13" s="118"/>
      <c r="B13" s="117" t="s">
        <v>239</v>
      </c>
      <c r="C13" s="118"/>
      <c r="D13" s="119"/>
      <c r="E13" s="131"/>
      <c r="F13" s="135"/>
      <c r="G13" s="131"/>
      <c r="H13" s="121"/>
    </row>
    <row r="14">
      <c r="A14" s="118"/>
      <c r="B14" s="118"/>
      <c r="C14" s="127" t="s">
        <v>254</v>
      </c>
      <c r="D14" s="119"/>
      <c r="E14" s="132">
        <v>46000.0</v>
      </c>
      <c r="F14" s="133">
        <v>0.0</v>
      </c>
      <c r="G14" s="131"/>
      <c r="H14" s="134" t="s">
        <v>255</v>
      </c>
    </row>
    <row r="15">
      <c r="A15" s="118"/>
      <c r="B15" s="118"/>
      <c r="C15" s="127" t="s">
        <v>256</v>
      </c>
      <c r="D15" s="119"/>
      <c r="E15" s="132">
        <v>7000.0</v>
      </c>
      <c r="F15" s="133">
        <v>0.0</v>
      </c>
      <c r="G15" s="131"/>
      <c r="H15" s="136" t="s">
        <v>257</v>
      </c>
    </row>
    <row r="16">
      <c r="A16" s="118"/>
      <c r="B16" s="118"/>
      <c r="C16" s="127" t="s">
        <v>258</v>
      </c>
      <c r="D16" s="119"/>
      <c r="E16" s="132">
        <v>32000.0</v>
      </c>
      <c r="F16" s="133">
        <v>0.0</v>
      </c>
      <c r="G16" s="131"/>
      <c r="H16" s="136" t="s">
        <v>259</v>
      </c>
    </row>
    <row r="17">
      <c r="A17" s="118"/>
      <c r="B17" s="118"/>
      <c r="C17" s="118" t="s">
        <v>65</v>
      </c>
      <c r="D17" s="119"/>
      <c r="E17" s="132">
        <v>0.0</v>
      </c>
      <c r="F17" s="133">
        <v>40000.0</v>
      </c>
      <c r="G17" s="131"/>
      <c r="H17" s="121"/>
    </row>
    <row r="18">
      <c r="A18" s="118"/>
      <c r="B18" s="117"/>
      <c r="C18" s="118" t="s">
        <v>241</v>
      </c>
      <c r="D18" s="119"/>
      <c r="E18" s="132">
        <v>0.0</v>
      </c>
      <c r="F18" s="135">
        <v>16000.0</v>
      </c>
      <c r="G18" s="131"/>
      <c r="H18" s="121"/>
    </row>
    <row r="19">
      <c r="A19" s="118"/>
      <c r="B19" s="118"/>
      <c r="C19" s="118" t="s">
        <v>242</v>
      </c>
      <c r="D19" s="119"/>
      <c r="E19" s="132">
        <v>0.0</v>
      </c>
      <c r="F19" s="133">
        <v>5500.0</v>
      </c>
      <c r="G19" s="131"/>
      <c r="H19" s="121"/>
    </row>
    <row r="20">
      <c r="A20" s="118"/>
      <c r="B20" s="118"/>
      <c r="C20" s="127" t="s">
        <v>202</v>
      </c>
      <c r="D20" s="119"/>
      <c r="E20" s="132">
        <v>0.0</v>
      </c>
      <c r="F20" s="133">
        <v>105000.0</v>
      </c>
      <c r="G20" s="131"/>
      <c r="H20" s="134" t="s">
        <v>260</v>
      </c>
    </row>
    <row r="21">
      <c r="A21" s="118"/>
      <c r="B21" s="117"/>
      <c r="C21" s="118" t="s">
        <v>244</v>
      </c>
      <c r="D21" s="119"/>
      <c r="E21" s="132">
        <v>0.0</v>
      </c>
      <c r="F21" s="133">
        <v>2250.0</v>
      </c>
      <c r="G21" s="131"/>
      <c r="H21" s="134" t="s">
        <v>261</v>
      </c>
    </row>
    <row r="22">
      <c r="A22" s="118"/>
      <c r="B22" s="118"/>
      <c r="C22" s="118" t="s">
        <v>245</v>
      </c>
      <c r="D22" s="119"/>
      <c r="E22" s="132">
        <v>0.0</v>
      </c>
      <c r="F22" s="132">
        <v>25500.0</v>
      </c>
      <c r="G22" s="131"/>
      <c r="H22" s="134" t="s">
        <v>262</v>
      </c>
    </row>
    <row r="23">
      <c r="A23" s="118"/>
      <c r="B23" s="118"/>
      <c r="C23" s="118" t="s">
        <v>124</v>
      </c>
      <c r="D23" s="119"/>
      <c r="E23" s="133">
        <v>0.0</v>
      </c>
      <c r="F23" s="135">
        <v>7100.0</v>
      </c>
      <c r="G23" s="135"/>
      <c r="H23" s="121"/>
    </row>
    <row r="24">
      <c r="A24" s="118"/>
      <c r="B24" s="118"/>
      <c r="C24" s="118" t="s">
        <v>104</v>
      </c>
      <c r="D24" s="119"/>
      <c r="E24" s="132">
        <v>0.0</v>
      </c>
      <c r="F24" s="131">
        <v>3300.0</v>
      </c>
      <c r="G24" s="131"/>
      <c r="H24" s="121"/>
    </row>
    <row r="25">
      <c r="A25" s="118"/>
      <c r="B25" s="118"/>
      <c r="C25" s="118" t="s">
        <v>161</v>
      </c>
      <c r="D25" s="119"/>
      <c r="E25" s="132">
        <v>0.0</v>
      </c>
      <c r="F25" s="135">
        <v>1200.0</v>
      </c>
      <c r="G25" s="131"/>
      <c r="H25" s="121"/>
    </row>
    <row r="26">
      <c r="A26" s="118"/>
      <c r="B26" s="117"/>
      <c r="C26" s="118" t="s">
        <v>247</v>
      </c>
      <c r="D26" s="119"/>
      <c r="E26" s="133">
        <v>0.0</v>
      </c>
      <c r="F26" s="135">
        <v>4000.0</v>
      </c>
      <c r="G26" s="131"/>
      <c r="H26" s="121"/>
    </row>
    <row r="27">
      <c r="A27" s="118"/>
      <c r="B27" s="118"/>
      <c r="C27" s="117"/>
      <c r="D27" s="119"/>
      <c r="E27" s="131"/>
      <c r="F27" s="131"/>
      <c r="G27" s="131"/>
      <c r="H27" s="121"/>
    </row>
    <row r="28">
      <c r="A28" s="118"/>
      <c r="B28" s="118"/>
      <c r="C28" s="117" t="s">
        <v>66</v>
      </c>
      <c r="D28" s="119"/>
      <c r="E28" s="135">
        <f t="shared" ref="E28:F28" si="1">SUM(E14:E26)</f>
        <v>85000</v>
      </c>
      <c r="F28" s="135">
        <f t="shared" si="1"/>
        <v>209850</v>
      </c>
      <c r="G28" s="135">
        <f>E28-F28</f>
        <v>-124850</v>
      </c>
      <c r="H28" s="121"/>
    </row>
    <row r="29">
      <c r="A29" s="122"/>
      <c r="B29" s="126"/>
      <c r="C29" s="122"/>
      <c r="D29" s="122"/>
      <c r="E29" s="137"/>
      <c r="F29" s="137"/>
      <c r="G29" s="137"/>
      <c r="H29" s="122"/>
    </row>
    <row r="30">
      <c r="A30" s="122"/>
      <c r="B30" s="126" t="s">
        <v>248</v>
      </c>
      <c r="C30" s="122"/>
      <c r="D30" s="122"/>
      <c r="E30" s="137"/>
      <c r="F30" s="137"/>
      <c r="G30" s="137"/>
      <c r="H30" s="122"/>
    </row>
    <row r="31">
      <c r="A31" s="122"/>
      <c r="B31" s="122"/>
      <c r="C31" s="122" t="s">
        <v>249</v>
      </c>
      <c r="D31" s="122"/>
      <c r="E31" s="137">
        <v>8000.0</v>
      </c>
      <c r="F31" s="137">
        <v>6000.0</v>
      </c>
      <c r="G31" s="137"/>
      <c r="H31" s="122"/>
    </row>
    <row r="32">
      <c r="A32" s="122"/>
      <c r="B32" s="122"/>
      <c r="C32" s="122" t="s">
        <v>250</v>
      </c>
      <c r="D32" s="122"/>
      <c r="E32" s="139">
        <v>0.0</v>
      </c>
      <c r="F32" s="137">
        <v>1500.0</v>
      </c>
      <c r="G32" s="137"/>
      <c r="H32" s="122"/>
    </row>
    <row r="33">
      <c r="A33" s="122"/>
      <c r="B33" s="122"/>
      <c r="C33" s="122" t="s">
        <v>251</v>
      </c>
      <c r="D33" s="122"/>
      <c r="E33" s="139">
        <v>0.0</v>
      </c>
      <c r="F33" s="137">
        <v>400.0</v>
      </c>
      <c r="G33" s="137"/>
      <c r="H33" s="122"/>
    </row>
    <row r="34">
      <c r="A34" s="122"/>
      <c r="B34" s="122"/>
      <c r="C34" s="122" t="s">
        <v>252</v>
      </c>
      <c r="D34" s="122"/>
      <c r="E34" s="139">
        <v>0.0</v>
      </c>
      <c r="F34" s="137">
        <v>8000.0</v>
      </c>
      <c r="G34" s="137"/>
      <c r="H34" s="122"/>
    </row>
    <row r="35">
      <c r="A35" s="122"/>
      <c r="B35" s="122"/>
      <c r="C35" s="140" t="s">
        <v>253</v>
      </c>
      <c r="D35" s="122"/>
      <c r="E35" s="139">
        <v>0.0</v>
      </c>
      <c r="F35" s="137">
        <v>6900.0</v>
      </c>
      <c r="G35" s="137"/>
      <c r="H35" s="122"/>
    </row>
    <row r="36">
      <c r="A36" s="122"/>
      <c r="B36" s="122"/>
      <c r="C36" s="122" t="s">
        <v>159</v>
      </c>
      <c r="D36" s="122"/>
      <c r="E36" s="139">
        <v>0.0</v>
      </c>
      <c r="F36" s="137">
        <v>3000.0</v>
      </c>
      <c r="G36" s="137"/>
      <c r="H36" s="122"/>
    </row>
    <row r="37">
      <c r="A37" s="122"/>
      <c r="B37" s="122"/>
      <c r="C37" s="126"/>
      <c r="D37" s="122"/>
      <c r="E37" s="137"/>
      <c r="F37" s="137"/>
      <c r="G37" s="137"/>
      <c r="H37" s="122"/>
    </row>
    <row r="38">
      <c r="A38" s="122"/>
      <c r="B38" s="122"/>
      <c r="C38" s="126" t="s">
        <v>66</v>
      </c>
      <c r="D38" s="122"/>
      <c r="E38" s="137">
        <f t="shared" ref="E38:F38" si="2">SUM(E31:E36)</f>
        <v>8000</v>
      </c>
      <c r="F38" s="137">
        <f t="shared" si="2"/>
        <v>25800</v>
      </c>
      <c r="G38" s="137">
        <f>E38-F38</f>
        <v>-17800</v>
      </c>
      <c r="H38" s="122"/>
    </row>
    <row r="39">
      <c r="A39" s="122"/>
      <c r="B39" s="122"/>
      <c r="C39" s="126"/>
      <c r="D39" s="122"/>
      <c r="E39" s="137"/>
      <c r="F39" s="137"/>
      <c r="G39" s="137"/>
      <c r="H39" s="122"/>
    </row>
    <row r="40">
      <c r="A40" s="122"/>
      <c r="B40" s="122"/>
      <c r="C40" s="138" t="s">
        <v>67</v>
      </c>
      <c r="D40" s="122"/>
      <c r="E40" s="137">
        <f t="shared" ref="E40:F40" si="3">SUMIFS(E2:E39,$C2:$C39,"Subsubtotal")</f>
        <v>143000</v>
      </c>
      <c r="F40" s="137">
        <f t="shared" si="3"/>
        <v>244050</v>
      </c>
      <c r="G40" s="137">
        <f>E40-F40</f>
        <v>-101050</v>
      </c>
      <c r="H40" s="122"/>
    </row>
    <row r="41">
      <c r="A41" s="122"/>
      <c r="B41" s="122"/>
      <c r="C41" s="126"/>
      <c r="D41" s="122"/>
      <c r="E41" s="137"/>
      <c r="F41" s="137"/>
      <c r="G41" s="137"/>
      <c r="H41" s="122"/>
    </row>
  </sheetData>
  <conditionalFormatting sqref="E1:E41">
    <cfRule type="cellIs" dxfId="0" priority="1" operator="greaterThan">
      <formula>0</formula>
    </cfRule>
  </conditionalFormatting>
  <conditionalFormatting sqref="F1:F41">
    <cfRule type="cellIs" dxfId="1" priority="2" operator="greaterThan">
      <formula>0</formula>
    </cfRule>
  </conditionalFormatting>
  <conditionalFormatting sqref="G1:G41">
    <cfRule type="cellIs" dxfId="0" priority="3" operator="greaterThan">
      <formula>0</formula>
    </cfRule>
  </conditionalFormatting>
  <conditionalFormatting sqref="G1:G41">
    <cfRule type="cellIs" dxfId="1" priority="4" operator="lessThan">
      <formula>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30" t="s">
        <v>4</v>
      </c>
      <c r="F1" s="130" t="s">
        <v>5</v>
      </c>
      <c r="G1" s="130" t="s">
        <v>56</v>
      </c>
      <c r="H1" s="115" t="s">
        <v>2</v>
      </c>
    </row>
    <row r="2">
      <c r="A2" s="116" t="s">
        <v>43</v>
      </c>
      <c r="B2" s="117"/>
      <c r="C2" s="118"/>
      <c r="D2" s="119"/>
      <c r="E2" s="131"/>
      <c r="F2" s="131"/>
      <c r="G2" s="131"/>
      <c r="H2" s="121"/>
    </row>
    <row r="3">
      <c r="A3" s="122"/>
      <c r="B3" s="117" t="s">
        <v>263</v>
      </c>
      <c r="C3" s="118"/>
      <c r="D3" s="119"/>
      <c r="E3" s="131"/>
      <c r="F3" s="131"/>
      <c r="G3" s="131"/>
      <c r="H3" s="121"/>
    </row>
    <row r="4">
      <c r="A4" s="118"/>
      <c r="B4" s="118"/>
      <c r="C4" s="118" t="s">
        <v>263</v>
      </c>
      <c r="D4" s="119" t="s">
        <v>264</v>
      </c>
      <c r="E4" s="132">
        <v>842400.0</v>
      </c>
      <c r="F4" s="133">
        <v>0.0</v>
      </c>
      <c r="G4" s="131"/>
      <c r="H4" s="121"/>
    </row>
    <row r="5">
      <c r="A5" s="118"/>
      <c r="B5" s="118"/>
      <c r="C5" s="127" t="s">
        <v>265</v>
      </c>
      <c r="D5" s="141" t="s">
        <v>108</v>
      </c>
      <c r="E5" s="132">
        <v>0.0</v>
      </c>
      <c r="F5" s="133">
        <v>7040.0</v>
      </c>
      <c r="G5" s="131"/>
      <c r="H5" s="142" t="s">
        <v>266</v>
      </c>
    </row>
    <row r="6">
      <c r="A6" s="118"/>
      <c r="B6" s="118"/>
      <c r="C6" s="118" t="s">
        <v>267</v>
      </c>
      <c r="D6" s="119"/>
      <c r="E6" s="133">
        <v>0.0</v>
      </c>
      <c r="F6" s="131">
        <v>12400.0</v>
      </c>
      <c r="G6" s="131"/>
      <c r="H6" s="121"/>
    </row>
    <row r="7">
      <c r="A7" s="118"/>
      <c r="B7" s="118"/>
      <c r="C7" s="118" t="s">
        <v>268</v>
      </c>
      <c r="D7" s="119" t="s">
        <v>264</v>
      </c>
      <c r="E7" s="131">
        <v>44000.0</v>
      </c>
      <c r="F7" s="133">
        <v>0.0</v>
      </c>
      <c r="G7" s="131"/>
      <c r="H7" s="142" t="s">
        <v>269</v>
      </c>
    </row>
    <row r="8">
      <c r="A8" s="118"/>
      <c r="B8" s="118"/>
      <c r="C8" s="118" t="s">
        <v>131</v>
      </c>
      <c r="D8" s="119"/>
      <c r="E8" s="132">
        <v>0.0</v>
      </c>
      <c r="F8" s="135">
        <v>5400.0</v>
      </c>
      <c r="G8" s="131"/>
      <c r="H8" s="121"/>
    </row>
    <row r="9">
      <c r="A9" s="118"/>
      <c r="B9" s="118"/>
      <c r="C9" s="118" t="s">
        <v>156</v>
      </c>
      <c r="D9" s="119"/>
      <c r="E9" s="132">
        <v>0.0</v>
      </c>
      <c r="F9" s="135">
        <v>6000.0</v>
      </c>
      <c r="G9" s="131"/>
      <c r="H9" s="121"/>
    </row>
    <row r="10">
      <c r="A10" s="118"/>
      <c r="B10" s="117"/>
      <c r="C10" s="118" t="s">
        <v>162</v>
      </c>
      <c r="D10" s="119"/>
      <c r="E10" s="131">
        <v>8500.0</v>
      </c>
      <c r="F10" s="133">
        <v>0.0</v>
      </c>
      <c r="G10" s="131"/>
      <c r="H10" s="121"/>
    </row>
    <row r="11">
      <c r="A11" s="118"/>
      <c r="B11" s="117"/>
      <c r="C11" s="118"/>
      <c r="D11" s="119"/>
      <c r="E11" s="131"/>
      <c r="F11" s="135"/>
      <c r="G11" s="131"/>
      <c r="H11" s="121"/>
    </row>
    <row r="12">
      <c r="A12" s="118"/>
      <c r="B12" s="118"/>
      <c r="C12" s="117" t="s">
        <v>66</v>
      </c>
      <c r="D12" s="119"/>
      <c r="E12" s="131">
        <f t="shared" ref="E12:F12" si="1">SUM(E4:E10)</f>
        <v>894900</v>
      </c>
      <c r="F12" s="135">
        <f t="shared" si="1"/>
        <v>30840</v>
      </c>
      <c r="G12" s="131">
        <f>E12-F12</f>
        <v>864060</v>
      </c>
      <c r="H12" s="121"/>
    </row>
    <row r="13">
      <c r="A13" s="118"/>
      <c r="B13" s="118"/>
      <c r="C13" s="118"/>
      <c r="D13" s="119"/>
      <c r="E13" s="131"/>
      <c r="F13" s="135"/>
      <c r="G13" s="131"/>
      <c r="H13" s="121"/>
    </row>
    <row r="14">
      <c r="A14" s="118"/>
      <c r="B14" s="117" t="s">
        <v>57</v>
      </c>
      <c r="C14" s="118"/>
      <c r="D14" s="119"/>
      <c r="E14" s="131"/>
      <c r="F14" s="135"/>
      <c r="G14" s="131"/>
      <c r="H14" s="128"/>
    </row>
    <row r="15">
      <c r="A15" s="118"/>
      <c r="B15" s="118"/>
      <c r="C15" s="118" t="s">
        <v>98</v>
      </c>
      <c r="D15" s="119" t="s">
        <v>89</v>
      </c>
      <c r="E15" s="132">
        <v>0.0</v>
      </c>
      <c r="F15" s="133">
        <v>9409.51</v>
      </c>
      <c r="G15" s="131"/>
      <c r="H15" s="142" t="s">
        <v>270</v>
      </c>
    </row>
    <row r="16">
      <c r="A16" s="118"/>
      <c r="B16" s="118"/>
      <c r="C16" s="118" t="s">
        <v>271</v>
      </c>
      <c r="D16" s="119"/>
      <c r="E16" s="132">
        <v>0.0</v>
      </c>
      <c r="F16" s="135">
        <v>3450.0</v>
      </c>
      <c r="G16" s="131"/>
      <c r="H16" s="142" t="s">
        <v>272</v>
      </c>
    </row>
    <row r="17">
      <c r="A17" s="118"/>
      <c r="B17" s="117"/>
      <c r="C17" s="118" t="s">
        <v>62</v>
      </c>
      <c r="D17" s="119" t="s">
        <v>136</v>
      </c>
      <c r="E17" s="132">
        <v>0.0</v>
      </c>
      <c r="F17" s="135">
        <v>4100.0</v>
      </c>
      <c r="G17" s="131"/>
      <c r="H17" s="142" t="s">
        <v>273</v>
      </c>
    </row>
    <row r="18">
      <c r="A18" s="118"/>
      <c r="B18" s="118"/>
      <c r="C18" s="118" t="s">
        <v>247</v>
      </c>
      <c r="D18" s="119" t="s">
        <v>274</v>
      </c>
      <c r="E18" s="132">
        <v>0.0</v>
      </c>
      <c r="F18" s="135">
        <v>18000.0</v>
      </c>
      <c r="G18" s="131"/>
      <c r="H18" s="121"/>
    </row>
    <row r="19">
      <c r="A19" s="118"/>
      <c r="B19" s="118"/>
      <c r="C19" s="118" t="s">
        <v>275</v>
      </c>
      <c r="D19" s="119" t="s">
        <v>276</v>
      </c>
      <c r="E19" s="132">
        <v>0.0</v>
      </c>
      <c r="F19" s="135">
        <v>325.0</v>
      </c>
      <c r="G19" s="131"/>
      <c r="H19" s="142" t="s">
        <v>277</v>
      </c>
    </row>
    <row r="20">
      <c r="A20" s="118"/>
      <c r="B20" s="117"/>
      <c r="C20" s="118" t="s">
        <v>278</v>
      </c>
      <c r="D20" s="119" t="s">
        <v>87</v>
      </c>
      <c r="E20" s="132">
        <v>0.0</v>
      </c>
      <c r="F20" s="135">
        <v>1500.0</v>
      </c>
      <c r="G20" s="131"/>
      <c r="H20" s="142" t="s">
        <v>279</v>
      </c>
    </row>
    <row r="21">
      <c r="A21" s="118"/>
      <c r="B21" s="118"/>
      <c r="C21" s="118" t="s">
        <v>90</v>
      </c>
      <c r="D21" s="119" t="s">
        <v>91</v>
      </c>
      <c r="E21" s="132">
        <v>0.0</v>
      </c>
      <c r="F21" s="131">
        <v>500.0</v>
      </c>
      <c r="G21" s="131"/>
      <c r="H21" s="142" t="s">
        <v>280</v>
      </c>
    </row>
    <row r="22">
      <c r="A22" s="118"/>
      <c r="B22" s="118"/>
      <c r="C22" s="118" t="s">
        <v>281</v>
      </c>
      <c r="D22" s="119" t="s">
        <v>282</v>
      </c>
      <c r="E22" s="133">
        <v>0.0</v>
      </c>
      <c r="F22" s="135">
        <v>11000.0</v>
      </c>
      <c r="G22" s="135"/>
      <c r="H22" s="142" t="s">
        <v>283</v>
      </c>
    </row>
    <row r="23">
      <c r="A23" s="118"/>
      <c r="B23" s="118"/>
      <c r="C23" s="118" t="s">
        <v>284</v>
      </c>
      <c r="D23" s="119"/>
      <c r="E23" s="131">
        <v>5500.0</v>
      </c>
      <c r="F23" s="132">
        <v>0.0</v>
      </c>
      <c r="G23" s="131"/>
      <c r="H23" s="121"/>
    </row>
    <row r="24">
      <c r="A24" s="118"/>
      <c r="B24" s="117"/>
      <c r="C24" s="118" t="s">
        <v>285</v>
      </c>
      <c r="D24" s="119"/>
      <c r="E24" s="132">
        <v>0.0</v>
      </c>
      <c r="F24" s="131">
        <v>7500.0</v>
      </c>
      <c r="G24" s="131"/>
      <c r="H24" s="143" t="s">
        <v>286</v>
      </c>
    </row>
    <row r="25">
      <c r="A25" s="118"/>
      <c r="B25" s="117"/>
      <c r="C25" s="118" t="s">
        <v>287</v>
      </c>
      <c r="D25" s="119" t="s">
        <v>288</v>
      </c>
      <c r="E25" s="133">
        <v>0.0</v>
      </c>
      <c r="F25" s="135">
        <v>1500.0</v>
      </c>
      <c r="G25" s="131"/>
      <c r="H25" s="142" t="s">
        <v>289</v>
      </c>
    </row>
    <row r="26">
      <c r="A26" s="118"/>
      <c r="B26" s="118"/>
      <c r="C26" s="118" t="s">
        <v>148</v>
      </c>
      <c r="D26" s="119"/>
      <c r="E26" s="132">
        <v>0.0</v>
      </c>
      <c r="F26" s="131">
        <v>2000.0</v>
      </c>
      <c r="G26" s="131"/>
      <c r="H26" s="142" t="s">
        <v>290</v>
      </c>
    </row>
    <row r="27">
      <c r="A27" s="118"/>
      <c r="B27" s="118"/>
      <c r="C27" s="118"/>
      <c r="D27" s="119"/>
      <c r="E27" s="135"/>
      <c r="F27" s="135"/>
      <c r="G27" s="135"/>
      <c r="H27" s="121"/>
    </row>
    <row r="28">
      <c r="A28" s="122"/>
      <c r="B28" s="126"/>
      <c r="C28" s="126" t="s">
        <v>66</v>
      </c>
      <c r="D28" s="122"/>
      <c r="E28" s="137">
        <f t="shared" ref="E28:F28" si="2">SUM(E15:E27)</f>
        <v>5500</v>
      </c>
      <c r="F28" s="137">
        <f t="shared" si="2"/>
        <v>59284.51</v>
      </c>
      <c r="G28" s="137">
        <f>E28-F28</f>
        <v>-53784.51</v>
      </c>
      <c r="H28" s="122"/>
    </row>
    <row r="29">
      <c r="A29" s="122"/>
      <c r="B29" s="122"/>
      <c r="C29" s="126"/>
      <c r="D29" s="122"/>
      <c r="E29" s="137"/>
      <c r="F29" s="137"/>
      <c r="G29" s="137"/>
      <c r="H29" s="122"/>
    </row>
    <row r="30">
      <c r="A30" s="122"/>
      <c r="B30" s="126" t="s">
        <v>61</v>
      </c>
      <c r="C30" s="122"/>
      <c r="D30" s="122"/>
      <c r="E30" s="137"/>
      <c r="F30" s="137"/>
      <c r="G30" s="137"/>
      <c r="H30" s="122"/>
    </row>
    <row r="31">
      <c r="A31" s="122"/>
      <c r="B31" s="126"/>
      <c r="C31" s="122" t="s">
        <v>61</v>
      </c>
      <c r="D31" s="122" t="s">
        <v>291</v>
      </c>
      <c r="E31" s="139">
        <v>0.0</v>
      </c>
      <c r="F31" s="137">
        <v>23250.0</v>
      </c>
      <c r="G31" s="137"/>
      <c r="H31" s="144" t="s">
        <v>292</v>
      </c>
    </row>
    <row r="32">
      <c r="A32" s="122"/>
      <c r="B32" s="122"/>
      <c r="C32" s="122"/>
      <c r="D32" s="122"/>
      <c r="E32" s="137"/>
      <c r="F32" s="137"/>
      <c r="G32" s="137"/>
      <c r="H32" s="122"/>
    </row>
    <row r="33">
      <c r="A33" s="122"/>
      <c r="B33" s="122"/>
      <c r="C33" s="126" t="s">
        <v>66</v>
      </c>
      <c r="D33" s="122"/>
      <c r="E33" s="137">
        <f t="shared" ref="E33:F33" si="3">SUM(E31:E32)</f>
        <v>0</v>
      </c>
      <c r="F33" s="137">
        <f t="shared" si="3"/>
        <v>23250</v>
      </c>
      <c r="G33" s="137">
        <f>E33-F33</f>
        <v>-23250</v>
      </c>
      <c r="H33" s="122"/>
    </row>
    <row r="34">
      <c r="A34" s="122"/>
      <c r="B34" s="122"/>
      <c r="C34" s="140"/>
      <c r="D34" s="122"/>
      <c r="E34" s="137"/>
      <c r="F34" s="137"/>
      <c r="G34" s="137"/>
      <c r="H34" s="122"/>
    </row>
    <row r="35">
      <c r="A35" s="122"/>
      <c r="B35" s="126" t="s">
        <v>293</v>
      </c>
      <c r="C35" s="122"/>
      <c r="D35" s="122"/>
      <c r="E35" s="137"/>
      <c r="F35" s="137"/>
      <c r="G35" s="137"/>
      <c r="H35" s="122"/>
    </row>
    <row r="36">
      <c r="A36" s="122"/>
      <c r="B36" s="122"/>
      <c r="C36" s="122" t="s">
        <v>294</v>
      </c>
      <c r="D36" s="122" t="s">
        <v>295</v>
      </c>
      <c r="E36" s="139">
        <v>0.0</v>
      </c>
      <c r="F36" s="139">
        <v>381865.49</v>
      </c>
      <c r="G36" s="137"/>
      <c r="H36" s="144" t="s">
        <v>146</v>
      </c>
    </row>
    <row r="37">
      <c r="A37" s="122"/>
      <c r="B37" s="122"/>
      <c r="C37" s="122" t="s">
        <v>296</v>
      </c>
      <c r="D37" s="122" t="s">
        <v>297</v>
      </c>
      <c r="E37" s="139">
        <v>0.0</v>
      </c>
      <c r="F37" s="137">
        <v>255000.0</v>
      </c>
      <c r="G37" s="137"/>
      <c r="H37" s="122"/>
    </row>
    <row r="38">
      <c r="A38" s="122"/>
      <c r="B38" s="122"/>
      <c r="C38" s="122" t="s">
        <v>298</v>
      </c>
      <c r="D38" s="122" t="s">
        <v>299</v>
      </c>
      <c r="E38" s="139">
        <v>0.0</v>
      </c>
      <c r="F38" s="137">
        <v>31000.0</v>
      </c>
      <c r="G38" s="137"/>
      <c r="H38" s="144" t="s">
        <v>300</v>
      </c>
    </row>
    <row r="39">
      <c r="A39" s="122"/>
      <c r="B39" s="122"/>
      <c r="C39" s="122" t="s">
        <v>301</v>
      </c>
      <c r="D39" s="122" t="s">
        <v>291</v>
      </c>
      <c r="E39" s="139">
        <v>0.0</v>
      </c>
      <c r="F39" s="137">
        <v>31000.0</v>
      </c>
      <c r="G39" s="137"/>
      <c r="H39" s="122"/>
    </row>
    <row r="40">
      <c r="A40" s="122"/>
      <c r="B40" s="122"/>
      <c r="C40" s="122" t="s">
        <v>202</v>
      </c>
      <c r="D40" s="122"/>
      <c r="E40" s="139">
        <v>0.0</v>
      </c>
      <c r="F40" s="139">
        <v>82060.0</v>
      </c>
      <c r="G40" s="137"/>
      <c r="H40" s="144" t="s">
        <v>302</v>
      </c>
    </row>
    <row r="41">
      <c r="A41" s="122"/>
      <c r="B41" s="122"/>
      <c r="C41" s="126"/>
      <c r="D41" s="122"/>
      <c r="E41" s="137"/>
      <c r="F41" s="137"/>
      <c r="G41" s="137"/>
      <c r="H41" s="122"/>
    </row>
    <row r="42">
      <c r="A42" s="122"/>
      <c r="B42" s="122"/>
      <c r="C42" s="126" t="s">
        <v>66</v>
      </c>
      <c r="D42" s="122"/>
      <c r="E42" s="137">
        <f t="shared" ref="E42:F42" si="4">SUM(E36:E40)</f>
        <v>0</v>
      </c>
      <c r="F42" s="137">
        <f t="shared" si="4"/>
        <v>780925.49</v>
      </c>
      <c r="G42" s="137">
        <f>E42-F42</f>
        <v>-780925.49</v>
      </c>
      <c r="H42" s="122"/>
    </row>
    <row r="43">
      <c r="A43" s="122"/>
      <c r="B43" s="122"/>
      <c r="C43" s="126"/>
      <c r="D43" s="122"/>
      <c r="E43" s="137"/>
      <c r="F43" s="137"/>
      <c r="G43" s="137"/>
      <c r="H43" s="122"/>
    </row>
    <row r="44">
      <c r="A44" s="122"/>
      <c r="B44" s="126" t="s">
        <v>180</v>
      </c>
      <c r="C44" s="126"/>
      <c r="D44" s="122"/>
      <c r="E44" s="137"/>
      <c r="F44" s="137"/>
      <c r="G44" s="137"/>
      <c r="H44" s="122"/>
    </row>
    <row r="45">
      <c r="A45" s="122"/>
      <c r="B45" s="122"/>
      <c r="C45" s="122" t="s">
        <v>156</v>
      </c>
      <c r="D45" s="122"/>
      <c r="E45" s="139">
        <v>0.0</v>
      </c>
      <c r="F45" s="137">
        <v>6000.0</v>
      </c>
      <c r="G45" s="137"/>
      <c r="H45" s="122"/>
    </row>
    <row r="46">
      <c r="A46" s="122"/>
      <c r="B46" s="122"/>
      <c r="C46" s="122" t="s">
        <v>162</v>
      </c>
      <c r="D46" s="122"/>
      <c r="E46" s="137">
        <v>8500.0</v>
      </c>
      <c r="F46" s="139">
        <v>0.0</v>
      </c>
      <c r="G46" s="137"/>
      <c r="H46" s="122"/>
    </row>
    <row r="47">
      <c r="A47" s="122"/>
      <c r="B47" s="122"/>
      <c r="C47" s="122" t="s">
        <v>124</v>
      </c>
      <c r="D47" s="122"/>
      <c r="E47" s="139">
        <v>0.0</v>
      </c>
      <c r="F47" s="137">
        <v>1000.0</v>
      </c>
      <c r="G47" s="137"/>
      <c r="H47" s="122"/>
    </row>
    <row r="48">
      <c r="A48" s="122"/>
      <c r="B48" s="122"/>
      <c r="C48" s="122" t="s">
        <v>131</v>
      </c>
      <c r="D48" s="122"/>
      <c r="E48" s="139">
        <v>0.0</v>
      </c>
      <c r="F48" s="137">
        <v>2500.0</v>
      </c>
      <c r="G48" s="137"/>
      <c r="H48" s="122"/>
    </row>
    <row r="49">
      <c r="A49" s="122"/>
      <c r="B49" s="122"/>
      <c r="C49" s="122" t="s">
        <v>207</v>
      </c>
      <c r="D49" s="122"/>
      <c r="E49" s="139">
        <v>0.0</v>
      </c>
      <c r="F49" s="137">
        <v>200.0</v>
      </c>
      <c r="G49" s="137"/>
      <c r="H49" s="122"/>
    </row>
    <row r="50">
      <c r="A50" s="122"/>
      <c r="B50" s="122"/>
      <c r="C50" s="122"/>
      <c r="D50" s="122"/>
      <c r="E50" s="137"/>
      <c r="F50" s="137"/>
      <c r="G50" s="137"/>
      <c r="H50" s="122"/>
    </row>
    <row r="51">
      <c r="A51" s="122"/>
      <c r="B51" s="122"/>
      <c r="C51" s="126" t="s">
        <v>66</v>
      </c>
      <c r="D51" s="122"/>
      <c r="E51" s="137">
        <f t="shared" ref="E51:F51" si="5">SUM(E45:E49)</f>
        <v>8500</v>
      </c>
      <c r="F51" s="137">
        <f t="shared" si="5"/>
        <v>9700</v>
      </c>
      <c r="G51" s="137">
        <f>E51-F51</f>
        <v>-1200</v>
      </c>
      <c r="H51" s="122"/>
    </row>
    <row r="52">
      <c r="A52" s="122"/>
      <c r="B52" s="122"/>
      <c r="C52" s="126"/>
      <c r="D52" s="122"/>
      <c r="E52" s="137"/>
      <c r="F52" s="137"/>
      <c r="G52" s="137"/>
      <c r="H52" s="122"/>
    </row>
    <row r="53">
      <c r="A53" s="122"/>
      <c r="B53" s="126" t="s">
        <v>303</v>
      </c>
      <c r="C53" s="126"/>
      <c r="D53" s="122"/>
      <c r="E53" s="137"/>
      <c r="F53" s="137"/>
      <c r="G53" s="137"/>
      <c r="H53" s="122"/>
    </row>
    <row r="54">
      <c r="A54" s="122"/>
      <c r="B54" s="126"/>
      <c r="C54" s="122" t="s">
        <v>156</v>
      </c>
      <c r="D54" s="122"/>
      <c r="E54" s="139">
        <v>0.0</v>
      </c>
      <c r="F54" s="137">
        <v>6000.0</v>
      </c>
      <c r="G54" s="137"/>
      <c r="H54" s="122"/>
    </row>
    <row r="55">
      <c r="A55" s="122"/>
      <c r="B55" s="122"/>
      <c r="C55" s="122" t="s">
        <v>162</v>
      </c>
      <c r="D55" s="122"/>
      <c r="E55" s="137">
        <v>8500.0</v>
      </c>
      <c r="F55" s="139">
        <v>0.0</v>
      </c>
      <c r="G55" s="137"/>
      <c r="H55" s="122"/>
    </row>
    <row r="56">
      <c r="A56" s="122"/>
      <c r="B56" s="122"/>
      <c r="C56" s="122" t="s">
        <v>131</v>
      </c>
      <c r="D56" s="122"/>
      <c r="E56" s="139">
        <v>0.0</v>
      </c>
      <c r="F56" s="137">
        <v>6200.0</v>
      </c>
      <c r="G56" s="137"/>
      <c r="H56" s="144" t="s">
        <v>304</v>
      </c>
    </row>
    <row r="57">
      <c r="A57" s="122"/>
      <c r="B57" s="122"/>
      <c r="C57" s="122"/>
      <c r="D57" s="122"/>
      <c r="E57" s="137"/>
      <c r="F57" s="137"/>
      <c r="G57" s="137"/>
      <c r="H57" s="122"/>
    </row>
    <row r="58">
      <c r="A58" s="122"/>
      <c r="B58" s="126"/>
      <c r="C58" s="126" t="s">
        <v>66</v>
      </c>
      <c r="D58" s="122"/>
      <c r="E58" s="137">
        <f t="shared" ref="E58:F58" si="6">SUM(E54:E56)</f>
        <v>8500</v>
      </c>
      <c r="F58" s="137">
        <f t="shared" si="6"/>
        <v>12200</v>
      </c>
      <c r="G58" s="137">
        <f>E58-F58</f>
        <v>-3700</v>
      </c>
      <c r="H58" s="122"/>
    </row>
    <row r="59">
      <c r="A59" s="122"/>
      <c r="B59" s="122"/>
      <c r="C59" s="122"/>
      <c r="D59" s="122"/>
      <c r="E59" s="137"/>
      <c r="F59" s="137"/>
      <c r="G59" s="137"/>
      <c r="H59" s="122"/>
    </row>
    <row r="60">
      <c r="A60" s="122"/>
      <c r="B60" s="126" t="s">
        <v>305</v>
      </c>
      <c r="C60" s="126"/>
      <c r="D60" s="122"/>
      <c r="E60" s="137"/>
      <c r="F60" s="137"/>
      <c r="G60" s="137"/>
      <c r="H60" s="122"/>
    </row>
    <row r="61">
      <c r="A61" s="122"/>
      <c r="B61" s="122"/>
      <c r="C61" s="122" t="s">
        <v>156</v>
      </c>
      <c r="D61" s="122"/>
      <c r="E61" s="139">
        <v>0.0</v>
      </c>
      <c r="F61" s="137">
        <v>6000.0</v>
      </c>
      <c r="G61" s="137"/>
      <c r="H61" s="122"/>
    </row>
    <row r="62">
      <c r="A62" s="122"/>
      <c r="B62" s="122"/>
      <c r="C62" s="122" t="s">
        <v>162</v>
      </c>
      <c r="D62" s="122"/>
      <c r="E62" s="137">
        <v>8500.0</v>
      </c>
      <c r="F62" s="139">
        <v>0.0</v>
      </c>
      <c r="G62" s="137"/>
      <c r="H62" s="122"/>
    </row>
    <row r="63">
      <c r="A63" s="122"/>
      <c r="B63" s="126"/>
      <c r="C63" s="122" t="s">
        <v>124</v>
      </c>
      <c r="D63" s="122"/>
      <c r="E63" s="139">
        <v>0.0</v>
      </c>
      <c r="F63" s="137">
        <v>1000.0</v>
      </c>
      <c r="G63" s="137"/>
      <c r="H63" s="122"/>
    </row>
    <row r="64">
      <c r="A64" s="122"/>
      <c r="B64" s="122"/>
      <c r="C64" s="122" t="s">
        <v>131</v>
      </c>
      <c r="D64" s="122"/>
      <c r="E64" s="139">
        <v>0.0</v>
      </c>
      <c r="F64" s="137">
        <v>2500.0</v>
      </c>
      <c r="G64" s="137"/>
      <c r="H64" s="122"/>
    </row>
    <row r="65">
      <c r="A65" s="122"/>
      <c r="B65" s="122"/>
      <c r="C65" s="122" t="s">
        <v>207</v>
      </c>
      <c r="D65" s="122"/>
      <c r="E65" s="139">
        <v>0.0</v>
      </c>
      <c r="F65" s="137">
        <v>200.0</v>
      </c>
      <c r="G65" s="137"/>
      <c r="H65" s="122"/>
    </row>
    <row r="66">
      <c r="A66" s="122"/>
      <c r="B66" s="122"/>
      <c r="C66" s="122"/>
      <c r="D66" s="122"/>
      <c r="E66" s="137"/>
      <c r="F66" s="137"/>
      <c r="G66" s="137"/>
      <c r="H66" s="122"/>
    </row>
    <row r="67">
      <c r="A67" s="122"/>
      <c r="B67" s="122"/>
      <c r="C67" s="126" t="s">
        <v>66</v>
      </c>
      <c r="D67" s="122"/>
      <c r="E67" s="137">
        <f t="shared" ref="E67:F67" si="7">SUM(E61:E65)</f>
        <v>8500</v>
      </c>
      <c r="F67" s="137">
        <f t="shared" si="7"/>
        <v>9700</v>
      </c>
      <c r="G67" s="137">
        <f>E67-F67</f>
        <v>-1200</v>
      </c>
      <c r="H67" s="122"/>
    </row>
    <row r="68">
      <c r="A68" s="122"/>
      <c r="B68" s="122"/>
      <c r="C68" s="126"/>
      <c r="D68" s="122"/>
      <c r="E68" s="137"/>
      <c r="F68" s="137"/>
      <c r="G68" s="137"/>
      <c r="H68" s="122"/>
    </row>
    <row r="69">
      <c r="A69" s="122"/>
      <c r="B69" s="122"/>
      <c r="C69" s="126" t="s">
        <v>67</v>
      </c>
      <c r="D69" s="122"/>
      <c r="E69" s="137">
        <f t="shared" ref="E69:F69" si="8">SUMIFS(E2:E68,$C2:$C68,"Subsubtotal")</f>
        <v>925900</v>
      </c>
      <c r="F69" s="137">
        <f t="shared" si="8"/>
        <v>925900</v>
      </c>
      <c r="G69" s="137">
        <f>E69-F69</f>
        <v>0</v>
      </c>
      <c r="H69" s="122"/>
    </row>
  </sheetData>
  <conditionalFormatting sqref="E1:E69">
    <cfRule type="cellIs" dxfId="0" priority="1" operator="greaterThan">
      <formula>0</formula>
    </cfRule>
  </conditionalFormatting>
  <conditionalFormatting sqref="F1:F69">
    <cfRule type="cellIs" dxfId="1" priority="2" operator="greaterThan">
      <formula>0</formula>
    </cfRule>
  </conditionalFormatting>
  <conditionalFormatting sqref="G1:G69">
    <cfRule type="cellIs" dxfId="0" priority="3" operator="greaterThan">
      <formula>0</formula>
    </cfRule>
  </conditionalFormatting>
  <conditionalFormatting sqref="G1:G69">
    <cfRule type="cellIs" dxfId="1" priority="4" operator="lessThan">
      <formula>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15" t="s">
        <v>4</v>
      </c>
      <c r="F1" s="115" t="s">
        <v>5</v>
      </c>
      <c r="G1" s="115" t="s">
        <v>56</v>
      </c>
      <c r="H1" s="115" t="s">
        <v>2</v>
      </c>
    </row>
    <row r="2">
      <c r="A2" s="116" t="s">
        <v>13</v>
      </c>
      <c r="B2" s="117"/>
      <c r="C2" s="118"/>
      <c r="D2" s="119"/>
      <c r="E2" s="120"/>
      <c r="F2" s="120"/>
      <c r="G2" s="120"/>
      <c r="H2" s="121"/>
    </row>
    <row r="3">
      <c r="A3" s="122"/>
      <c r="B3" s="117" t="s">
        <v>57</v>
      </c>
      <c r="C3" s="118"/>
      <c r="D3" s="119"/>
      <c r="E3" s="120"/>
      <c r="F3" s="120"/>
      <c r="G3" s="120"/>
      <c r="H3" s="121"/>
    </row>
    <row r="4">
      <c r="A4" s="118"/>
      <c r="B4" s="118"/>
      <c r="C4" s="118" t="s">
        <v>306</v>
      </c>
      <c r="D4" s="119" t="s">
        <v>136</v>
      </c>
      <c r="E4" s="123">
        <v>0.0</v>
      </c>
      <c r="F4" s="124">
        <v>5500.0</v>
      </c>
      <c r="G4" s="120"/>
      <c r="H4" s="121" t="s">
        <v>307</v>
      </c>
    </row>
    <row r="5">
      <c r="A5" s="118"/>
      <c r="B5" s="118"/>
      <c r="C5" s="118" t="s">
        <v>308</v>
      </c>
      <c r="D5" s="119" t="s">
        <v>80</v>
      </c>
      <c r="E5" s="125">
        <v>0.0</v>
      </c>
      <c r="F5" s="120">
        <v>15000.0</v>
      </c>
      <c r="G5" s="120"/>
      <c r="H5" s="121"/>
    </row>
    <row r="6">
      <c r="A6" s="118"/>
      <c r="B6" s="118"/>
      <c r="C6" s="118" t="s">
        <v>309</v>
      </c>
      <c r="D6" s="119" t="s">
        <v>310</v>
      </c>
      <c r="E6" s="123">
        <v>0.0</v>
      </c>
      <c r="F6" s="124">
        <v>12000.0</v>
      </c>
      <c r="G6" s="120"/>
      <c r="H6" s="121"/>
    </row>
    <row r="7">
      <c r="A7" s="118"/>
      <c r="B7" s="118"/>
      <c r="C7" s="118" t="s">
        <v>311</v>
      </c>
      <c r="D7" s="119"/>
      <c r="E7" s="123">
        <v>0.0</v>
      </c>
      <c r="F7" s="124">
        <v>2000.0</v>
      </c>
      <c r="G7" s="120"/>
      <c r="H7" s="121"/>
    </row>
    <row r="8">
      <c r="A8" s="118"/>
      <c r="B8" s="118"/>
      <c r="C8" s="118" t="s">
        <v>312</v>
      </c>
      <c r="D8" s="119"/>
      <c r="E8" s="123">
        <v>0.0</v>
      </c>
      <c r="F8" s="124">
        <v>0.0</v>
      </c>
      <c r="G8" s="120"/>
      <c r="H8" s="121"/>
    </row>
    <row r="9">
      <c r="A9" s="118"/>
      <c r="B9" s="118"/>
      <c r="C9" s="118" t="s">
        <v>313</v>
      </c>
      <c r="D9" s="119" t="s">
        <v>82</v>
      </c>
      <c r="E9" s="123">
        <v>0.0</v>
      </c>
      <c r="F9" s="124">
        <v>12000.0</v>
      </c>
      <c r="G9" s="120"/>
      <c r="H9" s="121"/>
    </row>
    <row r="10">
      <c r="A10" s="118"/>
      <c r="B10" s="118"/>
      <c r="C10" s="118" t="s">
        <v>314</v>
      </c>
      <c r="D10" s="119" t="s">
        <v>82</v>
      </c>
      <c r="E10" s="123">
        <v>0.0</v>
      </c>
      <c r="F10" s="124">
        <v>12000.0</v>
      </c>
      <c r="G10" s="120"/>
      <c r="H10" s="121" t="s">
        <v>315</v>
      </c>
    </row>
    <row r="11">
      <c r="A11" s="118"/>
      <c r="B11" s="118"/>
      <c r="C11" s="118" t="s">
        <v>180</v>
      </c>
      <c r="D11" s="119"/>
      <c r="E11" s="123">
        <v>0.0</v>
      </c>
      <c r="F11" s="124">
        <v>960.0</v>
      </c>
      <c r="G11" s="120"/>
      <c r="H11" s="121"/>
    </row>
    <row r="12">
      <c r="A12" s="118"/>
      <c r="B12" s="118"/>
      <c r="C12" s="118" t="s">
        <v>218</v>
      </c>
      <c r="D12" s="119" t="s">
        <v>316</v>
      </c>
      <c r="E12" s="120">
        <v>12000.0</v>
      </c>
      <c r="F12" s="124">
        <v>12000.0</v>
      </c>
      <c r="G12" s="120"/>
      <c r="H12" s="121"/>
    </row>
    <row r="13">
      <c r="A13" s="118"/>
      <c r="B13" s="118"/>
      <c r="C13" s="118" t="s">
        <v>317</v>
      </c>
      <c r="D13" s="119"/>
      <c r="E13" s="123">
        <v>0.0</v>
      </c>
      <c r="F13" s="124">
        <v>2500.0</v>
      </c>
      <c r="G13" s="120"/>
      <c r="H13" s="121"/>
    </row>
    <row r="14">
      <c r="A14" s="118"/>
      <c r="B14" s="118"/>
      <c r="C14" s="118" t="s">
        <v>318</v>
      </c>
      <c r="D14" s="119" t="s">
        <v>316</v>
      </c>
      <c r="E14" s="123">
        <v>0.0</v>
      </c>
      <c r="F14" s="124">
        <v>4000.0</v>
      </c>
      <c r="G14" s="120"/>
      <c r="H14" s="128"/>
    </row>
    <row r="15">
      <c r="A15" s="118"/>
      <c r="B15" s="118"/>
      <c r="C15" s="118" t="s">
        <v>319</v>
      </c>
      <c r="D15" s="119" t="s">
        <v>80</v>
      </c>
      <c r="E15" s="123">
        <v>0.0</v>
      </c>
      <c r="F15" s="124">
        <v>2000.0</v>
      </c>
      <c r="G15" s="120"/>
      <c r="H15" s="121"/>
    </row>
    <row r="16">
      <c r="A16" s="118"/>
      <c r="B16" s="118"/>
      <c r="C16" s="118" t="s">
        <v>320</v>
      </c>
      <c r="D16" s="119" t="s">
        <v>93</v>
      </c>
      <c r="E16" s="123">
        <v>0.0</v>
      </c>
      <c r="F16" s="125">
        <v>0.0</v>
      </c>
      <c r="G16" s="120"/>
      <c r="H16" s="121"/>
    </row>
    <row r="17">
      <c r="A17" s="118"/>
      <c r="B17" s="118"/>
      <c r="C17" s="118" t="s">
        <v>321</v>
      </c>
      <c r="D17" s="119" t="s">
        <v>322</v>
      </c>
      <c r="E17" s="123">
        <v>0.0</v>
      </c>
      <c r="F17" s="124">
        <v>6000.0</v>
      </c>
      <c r="G17" s="120"/>
      <c r="H17" s="121"/>
    </row>
    <row r="18">
      <c r="A18" s="118"/>
      <c r="B18" s="118"/>
      <c r="C18" s="118"/>
      <c r="D18" s="119"/>
      <c r="E18" s="120"/>
      <c r="F18" s="124"/>
      <c r="G18" s="120"/>
      <c r="H18" s="121"/>
    </row>
    <row r="19">
      <c r="A19" s="118"/>
      <c r="B19" s="118"/>
      <c r="C19" s="117" t="s">
        <v>66</v>
      </c>
      <c r="D19" s="119"/>
      <c r="E19" s="120">
        <f t="shared" ref="E19:F19" si="1">SUM(E2:E17)</f>
        <v>12000</v>
      </c>
      <c r="F19" s="124">
        <f t="shared" si="1"/>
        <v>85960</v>
      </c>
      <c r="G19" s="120">
        <f>E19-F19</f>
        <v>-73960</v>
      </c>
      <c r="H19" s="121"/>
    </row>
    <row r="20">
      <c r="A20" s="118"/>
      <c r="B20" s="118"/>
      <c r="C20" s="118"/>
      <c r="D20" s="119"/>
      <c r="E20" s="120"/>
      <c r="F20" s="124"/>
      <c r="G20" s="120"/>
      <c r="H20" s="121"/>
    </row>
    <row r="21">
      <c r="A21" s="118"/>
      <c r="B21" s="117" t="s">
        <v>323</v>
      </c>
      <c r="C21" s="118"/>
      <c r="D21" s="119"/>
      <c r="E21" s="120"/>
      <c r="F21" s="120"/>
      <c r="G21" s="120"/>
      <c r="H21" s="121"/>
    </row>
    <row r="22">
      <c r="A22" s="118"/>
      <c r="B22" s="118"/>
      <c r="C22" s="118" t="s">
        <v>324</v>
      </c>
      <c r="D22" s="119" t="s">
        <v>264</v>
      </c>
      <c r="E22" s="124">
        <v>1800000.0</v>
      </c>
      <c r="F22" s="125">
        <v>0.0</v>
      </c>
      <c r="G22" s="124"/>
      <c r="H22" s="121" t="s">
        <v>325</v>
      </c>
    </row>
    <row r="23">
      <c r="A23" s="118"/>
      <c r="B23" s="118"/>
      <c r="C23" s="118" t="s">
        <v>326</v>
      </c>
      <c r="D23" s="119" t="s">
        <v>264</v>
      </c>
      <c r="E23" s="120">
        <v>80000.0</v>
      </c>
      <c r="F23" s="123">
        <v>0.0</v>
      </c>
      <c r="G23" s="120"/>
      <c r="H23" s="121"/>
    </row>
    <row r="24">
      <c r="A24" s="118"/>
      <c r="B24" s="117"/>
      <c r="C24" s="118" t="s">
        <v>327</v>
      </c>
      <c r="D24" s="119" t="s">
        <v>264</v>
      </c>
      <c r="E24" s="120">
        <v>120000.0</v>
      </c>
      <c r="F24" s="123">
        <v>0.0</v>
      </c>
      <c r="G24" s="120"/>
      <c r="H24" s="121"/>
    </row>
    <row r="25">
      <c r="A25" s="118"/>
      <c r="B25" s="117"/>
      <c r="C25" s="118" t="s">
        <v>328</v>
      </c>
      <c r="D25" s="119" t="s">
        <v>264</v>
      </c>
      <c r="E25" s="124">
        <v>99800.0</v>
      </c>
      <c r="F25" s="125">
        <v>0.0</v>
      </c>
      <c r="G25" s="120"/>
      <c r="H25" s="121"/>
    </row>
    <row r="26">
      <c r="A26" s="118"/>
      <c r="B26" s="117"/>
      <c r="C26" s="118" t="s">
        <v>329</v>
      </c>
      <c r="D26" s="119" t="s">
        <v>330</v>
      </c>
      <c r="E26" s="124">
        <v>20000.0</v>
      </c>
      <c r="F26" s="124">
        <v>25000.0</v>
      </c>
      <c r="G26" s="120"/>
      <c r="H26" s="121"/>
    </row>
    <row r="27">
      <c r="A27" s="118"/>
      <c r="B27" s="117"/>
      <c r="C27" s="118" t="s">
        <v>331</v>
      </c>
      <c r="D27" s="119"/>
      <c r="E27" s="123">
        <v>0.0</v>
      </c>
      <c r="F27" s="120">
        <v>3000.0</v>
      </c>
      <c r="G27" s="120"/>
      <c r="H27" s="121"/>
    </row>
    <row r="28">
      <c r="A28" s="118"/>
      <c r="B28" s="117"/>
      <c r="C28" s="118" t="s">
        <v>332</v>
      </c>
      <c r="D28" s="119" t="s">
        <v>333</v>
      </c>
      <c r="E28" s="125">
        <v>0.0</v>
      </c>
      <c r="F28" s="124">
        <v>105000.0</v>
      </c>
      <c r="G28" s="124"/>
      <c r="H28" s="121"/>
    </row>
    <row r="29">
      <c r="A29" s="118"/>
      <c r="B29" s="117"/>
      <c r="C29" s="118" t="s">
        <v>334</v>
      </c>
      <c r="D29" s="119" t="s">
        <v>123</v>
      </c>
      <c r="E29" s="123">
        <v>0.0</v>
      </c>
      <c r="F29" s="120">
        <v>42000.0</v>
      </c>
      <c r="G29" s="120"/>
      <c r="H29" s="121"/>
    </row>
    <row r="30">
      <c r="A30" s="118"/>
      <c r="B30" s="117"/>
      <c r="C30" s="118" t="s">
        <v>335</v>
      </c>
      <c r="D30" s="119" t="s">
        <v>322</v>
      </c>
      <c r="E30" s="123">
        <v>0.0</v>
      </c>
      <c r="F30" s="123">
        <v>0.0</v>
      </c>
      <c r="G30" s="120"/>
      <c r="H30" s="121"/>
    </row>
    <row r="31">
      <c r="A31" s="118"/>
      <c r="B31" s="117"/>
      <c r="C31" s="118" t="s">
        <v>336</v>
      </c>
      <c r="D31" s="119" t="s">
        <v>322</v>
      </c>
      <c r="E31" s="125">
        <v>0.0</v>
      </c>
      <c r="F31" s="125">
        <v>0.0</v>
      </c>
      <c r="G31" s="120"/>
      <c r="H31" s="121"/>
    </row>
    <row r="32">
      <c r="A32" s="118"/>
      <c r="B32" s="117"/>
      <c r="C32" s="118" t="s">
        <v>337</v>
      </c>
      <c r="D32" s="119"/>
      <c r="E32" s="123">
        <v>0.0</v>
      </c>
      <c r="F32" s="120">
        <v>250.0</v>
      </c>
      <c r="G32" s="120"/>
      <c r="H32" s="121"/>
    </row>
    <row r="33">
      <c r="A33" s="118"/>
      <c r="B33" s="117"/>
      <c r="C33" s="118" t="s">
        <v>338</v>
      </c>
      <c r="D33" s="119" t="s">
        <v>111</v>
      </c>
      <c r="E33" s="125">
        <v>0.0</v>
      </c>
      <c r="F33" s="124">
        <v>14000.0</v>
      </c>
      <c r="G33" s="124"/>
      <c r="H33" s="121"/>
    </row>
    <row r="34">
      <c r="A34" s="118"/>
      <c r="B34" s="117"/>
      <c r="C34" s="118" t="s">
        <v>339</v>
      </c>
      <c r="D34" s="119" t="s">
        <v>340</v>
      </c>
      <c r="E34" s="123">
        <v>0.0</v>
      </c>
      <c r="F34" s="120">
        <v>22000.0</v>
      </c>
      <c r="G34" s="120"/>
      <c r="H34" s="121"/>
    </row>
    <row r="35">
      <c r="A35" s="118"/>
      <c r="B35" s="117"/>
      <c r="C35" s="118" t="s">
        <v>65</v>
      </c>
      <c r="D35" s="119" t="s">
        <v>93</v>
      </c>
      <c r="E35" s="123">
        <v>0.0</v>
      </c>
      <c r="F35" s="120">
        <v>160000.0</v>
      </c>
      <c r="G35" s="120"/>
      <c r="H35" s="121"/>
    </row>
    <row r="36">
      <c r="A36" s="118"/>
      <c r="B36" s="117"/>
      <c r="C36" s="118" t="s">
        <v>124</v>
      </c>
      <c r="D36" s="119" t="s">
        <v>125</v>
      </c>
      <c r="E36" s="123">
        <v>0.0</v>
      </c>
      <c r="F36" s="124">
        <v>15000.0</v>
      </c>
      <c r="G36" s="120"/>
      <c r="H36" s="121"/>
    </row>
    <row r="37">
      <c r="A37" s="118"/>
      <c r="B37" s="117"/>
      <c r="C37" s="118" t="s">
        <v>341</v>
      </c>
      <c r="D37" s="119" t="s">
        <v>342</v>
      </c>
      <c r="E37" s="123">
        <v>0.0</v>
      </c>
      <c r="F37" s="124">
        <v>59000.0</v>
      </c>
      <c r="G37" s="120"/>
      <c r="H37" s="121"/>
    </row>
    <row r="38">
      <c r="A38" s="118"/>
      <c r="B38" s="117"/>
      <c r="C38" s="118" t="s">
        <v>343</v>
      </c>
      <c r="D38" s="119" t="s">
        <v>342</v>
      </c>
      <c r="E38" s="123">
        <v>0.0</v>
      </c>
      <c r="F38" s="124">
        <v>12000.0</v>
      </c>
      <c r="G38" s="120"/>
      <c r="H38" s="121"/>
    </row>
    <row r="39">
      <c r="A39" s="118"/>
      <c r="B39" s="117"/>
      <c r="C39" s="118" t="s">
        <v>344</v>
      </c>
      <c r="D39" s="119" t="s">
        <v>97</v>
      </c>
      <c r="E39" s="123">
        <v>0.0</v>
      </c>
      <c r="F39" s="120">
        <v>700.0</v>
      </c>
      <c r="G39" s="120"/>
      <c r="H39" s="121"/>
    </row>
    <row r="40">
      <c r="A40" s="118"/>
      <c r="B40" s="117"/>
      <c r="C40" s="118" t="s">
        <v>345</v>
      </c>
      <c r="D40" s="119" t="s">
        <v>346</v>
      </c>
      <c r="E40" s="125">
        <v>0.0</v>
      </c>
      <c r="F40" s="124">
        <v>0.0</v>
      </c>
      <c r="G40" s="124"/>
      <c r="H40" s="121"/>
    </row>
    <row r="41">
      <c r="A41" s="118"/>
      <c r="B41" s="117"/>
      <c r="C41" s="118" t="s">
        <v>347</v>
      </c>
      <c r="D41" s="119" t="s">
        <v>340</v>
      </c>
      <c r="E41" s="123">
        <v>0.0</v>
      </c>
      <c r="F41" s="120">
        <v>2500.0</v>
      </c>
      <c r="G41" s="120"/>
      <c r="H41" s="121"/>
    </row>
    <row r="42">
      <c r="A42" s="118"/>
      <c r="B42" s="117"/>
      <c r="C42" s="118" t="s">
        <v>348</v>
      </c>
      <c r="D42" s="119" t="s">
        <v>340</v>
      </c>
      <c r="E42" s="123">
        <v>0.0</v>
      </c>
      <c r="F42" s="120">
        <v>2500.0</v>
      </c>
      <c r="G42" s="120"/>
      <c r="H42" s="121"/>
    </row>
    <row r="43">
      <c r="A43" s="118"/>
      <c r="B43" s="117"/>
      <c r="C43" s="118"/>
      <c r="D43" s="119"/>
      <c r="E43" s="120"/>
      <c r="F43" s="124"/>
      <c r="G43" s="120"/>
      <c r="H43" s="128"/>
    </row>
    <row r="44">
      <c r="A44" s="118"/>
      <c r="B44" s="117"/>
      <c r="C44" s="117" t="s">
        <v>66</v>
      </c>
      <c r="D44" s="119"/>
      <c r="E44" s="120">
        <f t="shared" ref="E44:F44" si="2">SUM(E22:E42)</f>
        <v>2119800</v>
      </c>
      <c r="F44" s="120">
        <f t="shared" si="2"/>
        <v>462950</v>
      </c>
      <c r="G44" s="120">
        <f>E44-F44</f>
        <v>1656850</v>
      </c>
      <c r="H44" s="121"/>
    </row>
    <row r="45">
      <c r="A45" s="118"/>
      <c r="B45" s="117"/>
      <c r="C45" s="117"/>
      <c r="D45" s="119"/>
      <c r="E45" s="124"/>
      <c r="F45" s="124"/>
      <c r="G45" s="124"/>
      <c r="H45" s="121"/>
    </row>
    <row r="46">
      <c r="A46" s="118"/>
      <c r="B46" s="117" t="s">
        <v>141</v>
      </c>
      <c r="C46" s="118"/>
      <c r="D46" s="119"/>
      <c r="E46" s="120"/>
      <c r="F46" s="120"/>
      <c r="G46" s="120"/>
      <c r="H46" s="121"/>
    </row>
    <row r="47">
      <c r="A47" s="118"/>
      <c r="B47" s="117"/>
      <c r="C47" s="118" t="s">
        <v>202</v>
      </c>
      <c r="D47" s="119" t="s">
        <v>123</v>
      </c>
      <c r="E47" s="123">
        <v>0.0</v>
      </c>
      <c r="F47" s="120">
        <v>10000.0</v>
      </c>
      <c r="G47" s="120"/>
      <c r="H47" s="121"/>
    </row>
    <row r="48">
      <c r="A48" s="118"/>
      <c r="B48" s="117"/>
      <c r="C48" s="118"/>
      <c r="D48" s="119"/>
      <c r="E48" s="124"/>
      <c r="F48" s="120"/>
      <c r="G48" s="120"/>
      <c r="H48" s="121"/>
    </row>
    <row r="49">
      <c r="A49" s="118"/>
      <c r="B49" s="117"/>
      <c r="C49" s="117" t="s">
        <v>66</v>
      </c>
      <c r="D49" s="119"/>
      <c r="E49" s="124">
        <f t="shared" ref="E49:F49" si="3">SUM(E47:E48)</f>
        <v>0</v>
      </c>
      <c r="F49" s="120">
        <f t="shared" si="3"/>
        <v>10000</v>
      </c>
      <c r="G49" s="120">
        <f>E49-F49</f>
        <v>-10000</v>
      </c>
      <c r="H49" s="121"/>
    </row>
    <row r="50">
      <c r="A50" s="118"/>
      <c r="B50" s="117"/>
      <c r="C50" s="118"/>
      <c r="D50" s="119"/>
      <c r="E50" s="120"/>
      <c r="F50" s="124"/>
      <c r="G50" s="120"/>
      <c r="H50" s="121"/>
    </row>
    <row r="51">
      <c r="A51" s="118"/>
      <c r="B51" s="117" t="s">
        <v>349</v>
      </c>
      <c r="C51" s="118"/>
      <c r="D51" s="119"/>
      <c r="E51" s="120"/>
      <c r="F51" s="124"/>
      <c r="G51" s="120"/>
      <c r="H51" s="121"/>
    </row>
    <row r="52">
      <c r="A52" s="118"/>
      <c r="B52" s="117"/>
      <c r="C52" s="118" t="s">
        <v>350</v>
      </c>
      <c r="D52" s="119" t="s">
        <v>130</v>
      </c>
      <c r="E52" s="120">
        <v>29460.0</v>
      </c>
      <c r="F52" s="125">
        <v>0.0</v>
      </c>
      <c r="G52" s="120"/>
      <c r="H52" s="121"/>
    </row>
    <row r="53">
      <c r="A53" s="118"/>
      <c r="B53" s="117"/>
      <c r="C53" s="118" t="s">
        <v>177</v>
      </c>
      <c r="D53" s="119"/>
      <c r="E53" s="123">
        <v>0.0</v>
      </c>
      <c r="F53" s="120">
        <v>224700.0</v>
      </c>
      <c r="G53" s="120"/>
      <c r="H53" s="121"/>
    </row>
    <row r="54">
      <c r="A54" s="118"/>
      <c r="B54" s="117"/>
      <c r="C54" s="118" t="s">
        <v>351</v>
      </c>
      <c r="D54" s="119" t="s">
        <v>346</v>
      </c>
      <c r="E54" s="125">
        <v>0.0</v>
      </c>
      <c r="F54" s="124">
        <v>1500.0</v>
      </c>
      <c r="G54" s="124"/>
      <c r="H54" s="121"/>
    </row>
    <row r="55">
      <c r="A55" s="118"/>
      <c r="B55" s="117"/>
      <c r="C55" s="118" t="s">
        <v>124</v>
      </c>
      <c r="D55" s="119"/>
      <c r="E55" s="123">
        <v>0.0</v>
      </c>
      <c r="F55" s="120">
        <v>8000.0</v>
      </c>
      <c r="G55" s="120"/>
      <c r="H55" s="121"/>
    </row>
    <row r="56">
      <c r="A56" s="118"/>
      <c r="B56" s="117"/>
      <c r="C56" s="118" t="s">
        <v>352</v>
      </c>
      <c r="D56" s="119"/>
      <c r="E56" s="123">
        <v>0.0</v>
      </c>
      <c r="F56" s="120">
        <v>15000.0</v>
      </c>
      <c r="G56" s="120"/>
      <c r="H56" s="121"/>
    </row>
    <row r="57">
      <c r="A57" s="118"/>
      <c r="B57" s="117"/>
      <c r="C57" s="118" t="s">
        <v>353</v>
      </c>
      <c r="D57" s="119"/>
      <c r="E57" s="125">
        <v>0.0</v>
      </c>
      <c r="F57" s="120">
        <v>12000.0</v>
      </c>
      <c r="G57" s="120"/>
      <c r="H57" s="121"/>
    </row>
    <row r="58">
      <c r="A58" s="118"/>
      <c r="B58" s="117"/>
      <c r="C58" s="118" t="s">
        <v>354</v>
      </c>
      <c r="D58" s="119" t="s">
        <v>355</v>
      </c>
      <c r="E58" s="125">
        <v>0.0</v>
      </c>
      <c r="F58" s="120">
        <v>3750.0</v>
      </c>
      <c r="G58" s="120"/>
      <c r="H58" s="121"/>
    </row>
    <row r="59">
      <c r="A59" s="118"/>
      <c r="B59" s="117"/>
      <c r="C59" s="118"/>
      <c r="D59" s="119"/>
      <c r="E59" s="120"/>
      <c r="F59" s="124"/>
      <c r="G59" s="120"/>
      <c r="H59" s="121"/>
    </row>
    <row r="60">
      <c r="A60" s="118"/>
      <c r="B60" s="117"/>
      <c r="C60" s="117" t="s">
        <v>66</v>
      </c>
      <c r="D60" s="119"/>
      <c r="E60" s="120">
        <f>SUM(E52:E59)</f>
        <v>29460</v>
      </c>
      <c r="F60" s="124">
        <f>SUM(F52:F58)</f>
        <v>264950</v>
      </c>
      <c r="G60" s="120">
        <f>E60-F60</f>
        <v>-235490</v>
      </c>
      <c r="H60" s="121"/>
    </row>
    <row r="61">
      <c r="A61" s="118"/>
      <c r="B61" s="117"/>
      <c r="C61" s="118"/>
      <c r="D61" s="119"/>
      <c r="E61" s="120"/>
      <c r="F61" s="124"/>
      <c r="G61" s="120"/>
      <c r="H61" s="121"/>
    </row>
    <row r="62">
      <c r="A62" s="118"/>
      <c r="B62" s="117"/>
      <c r="C62" s="118" t="s">
        <v>67</v>
      </c>
      <c r="D62" s="119"/>
      <c r="E62" s="120">
        <f t="shared" ref="E62:F62" si="4">SUMIFS(E3:E61,$C3:$C61,"Subsubtotal")</f>
        <v>2161260</v>
      </c>
      <c r="F62" s="120">
        <f t="shared" si="4"/>
        <v>823860</v>
      </c>
      <c r="G62" s="120">
        <f>E62-F62</f>
        <v>1337400</v>
      </c>
      <c r="H62" s="121"/>
    </row>
    <row r="63">
      <c r="A63" s="118"/>
      <c r="B63" s="117"/>
      <c r="C63" s="118"/>
      <c r="D63" s="119"/>
      <c r="E63" s="120"/>
      <c r="F63" s="120"/>
      <c r="G63" s="120"/>
      <c r="H63" s="121"/>
    </row>
  </sheetData>
  <conditionalFormatting sqref="E1:E63">
    <cfRule type="cellIs" dxfId="0" priority="1" operator="greaterThan">
      <formula>0</formula>
    </cfRule>
  </conditionalFormatting>
  <conditionalFormatting sqref="F1:F63">
    <cfRule type="cellIs" dxfId="1" priority="2" operator="greaterThan">
      <formula>0</formula>
    </cfRule>
  </conditionalFormatting>
  <conditionalFormatting sqref="G1:G63">
    <cfRule type="cellIs" dxfId="0" priority="3" operator="greaterThan">
      <formula>0</formula>
    </cfRule>
  </conditionalFormatting>
  <conditionalFormatting sqref="G1:G63">
    <cfRule type="cellIs" dxfId="1" priority="4" operator="lessThan">
      <formula>0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30" t="s">
        <v>4</v>
      </c>
      <c r="F1" s="130" t="s">
        <v>5</v>
      </c>
      <c r="G1" s="130" t="s">
        <v>56</v>
      </c>
      <c r="H1" s="115" t="s">
        <v>2</v>
      </c>
    </row>
    <row r="2">
      <c r="A2" s="116" t="s">
        <v>44</v>
      </c>
      <c r="B2" s="117"/>
      <c r="C2" s="118"/>
      <c r="D2" s="119"/>
      <c r="E2" s="131"/>
      <c r="F2" s="131"/>
      <c r="G2" s="131"/>
      <c r="H2" s="121"/>
    </row>
    <row r="3">
      <c r="A3" s="122"/>
      <c r="B3" s="117" t="s">
        <v>263</v>
      </c>
      <c r="C3" s="118"/>
      <c r="D3" s="119"/>
      <c r="E3" s="131"/>
      <c r="F3" s="131"/>
      <c r="G3" s="131"/>
      <c r="H3" s="121"/>
    </row>
    <row r="4">
      <c r="A4" s="118"/>
      <c r="B4" s="118"/>
      <c r="C4" s="118" t="s">
        <v>263</v>
      </c>
      <c r="D4" s="119" t="s">
        <v>264</v>
      </c>
      <c r="E4" s="132">
        <v>842400.0</v>
      </c>
      <c r="F4" s="133">
        <v>0.0</v>
      </c>
      <c r="G4" s="131"/>
      <c r="H4" s="121"/>
    </row>
    <row r="5">
      <c r="A5" s="118"/>
      <c r="B5" s="118"/>
      <c r="C5" s="127" t="s">
        <v>265</v>
      </c>
      <c r="D5" s="141" t="s">
        <v>108</v>
      </c>
      <c r="E5" s="132">
        <v>0.0</v>
      </c>
      <c r="F5" s="133">
        <v>7040.0</v>
      </c>
      <c r="G5" s="131"/>
      <c r="H5" s="142" t="s">
        <v>266</v>
      </c>
    </row>
    <row r="6">
      <c r="A6" s="118"/>
      <c r="B6" s="118"/>
      <c r="C6" s="118" t="s">
        <v>267</v>
      </c>
      <c r="D6" s="119"/>
      <c r="E6" s="133">
        <v>0.0</v>
      </c>
      <c r="F6" s="131">
        <v>12400.0</v>
      </c>
      <c r="G6" s="131"/>
      <c r="H6" s="121"/>
    </row>
    <row r="7">
      <c r="A7" s="118"/>
      <c r="B7" s="118"/>
      <c r="C7" s="118" t="s">
        <v>268</v>
      </c>
      <c r="D7" s="119" t="s">
        <v>264</v>
      </c>
      <c r="E7" s="131">
        <v>44000.0</v>
      </c>
      <c r="F7" s="133">
        <v>0.0</v>
      </c>
      <c r="G7" s="131"/>
      <c r="H7" s="142" t="s">
        <v>269</v>
      </c>
    </row>
    <row r="8">
      <c r="A8" s="118"/>
      <c r="B8" s="118"/>
      <c r="C8" s="118" t="s">
        <v>131</v>
      </c>
      <c r="D8" s="119"/>
      <c r="E8" s="132">
        <v>0.0</v>
      </c>
      <c r="F8" s="135">
        <v>5400.0</v>
      </c>
      <c r="G8" s="131"/>
      <c r="H8" s="121"/>
    </row>
    <row r="9">
      <c r="A9" s="118"/>
      <c r="B9" s="118"/>
      <c r="C9" s="118" t="s">
        <v>156</v>
      </c>
      <c r="D9" s="119"/>
      <c r="E9" s="132">
        <v>0.0</v>
      </c>
      <c r="F9" s="135">
        <v>6000.0</v>
      </c>
      <c r="G9" s="131"/>
      <c r="H9" s="121"/>
    </row>
    <row r="10">
      <c r="A10" s="118"/>
      <c r="B10" s="117"/>
      <c r="C10" s="118" t="s">
        <v>162</v>
      </c>
      <c r="D10" s="119"/>
      <c r="E10" s="131">
        <v>8500.0</v>
      </c>
      <c r="F10" s="133">
        <v>0.0</v>
      </c>
      <c r="G10" s="131"/>
      <c r="H10" s="121"/>
    </row>
    <row r="11">
      <c r="A11" s="118"/>
      <c r="B11" s="117"/>
      <c r="C11" s="118"/>
      <c r="D11" s="119"/>
      <c r="E11" s="131"/>
      <c r="F11" s="135"/>
      <c r="G11" s="131"/>
      <c r="H11" s="121"/>
    </row>
    <row r="12">
      <c r="A12" s="118"/>
      <c r="B12" s="118"/>
      <c r="C12" s="117" t="s">
        <v>66</v>
      </c>
      <c r="D12" s="119"/>
      <c r="E12" s="131">
        <f t="shared" ref="E12:F12" si="1">SUM(E4:E10)</f>
        <v>894900</v>
      </c>
      <c r="F12" s="135">
        <f t="shared" si="1"/>
        <v>30840</v>
      </c>
      <c r="G12" s="131">
        <f>E12-F12</f>
        <v>864060</v>
      </c>
      <c r="H12" s="121"/>
    </row>
    <row r="13">
      <c r="A13" s="118"/>
      <c r="B13" s="118"/>
      <c r="C13" s="118"/>
      <c r="D13" s="119"/>
      <c r="E13" s="131"/>
      <c r="F13" s="135"/>
      <c r="G13" s="131"/>
      <c r="H13" s="121"/>
    </row>
    <row r="14">
      <c r="A14" s="118"/>
      <c r="B14" s="117" t="s">
        <v>57</v>
      </c>
      <c r="C14" s="118"/>
      <c r="D14" s="119"/>
      <c r="E14" s="131"/>
      <c r="F14" s="135"/>
      <c r="G14" s="131"/>
      <c r="H14" s="128"/>
    </row>
    <row r="15">
      <c r="A15" s="118"/>
      <c r="B15" s="118"/>
      <c r="C15" s="118" t="s">
        <v>98</v>
      </c>
      <c r="D15" s="119" t="s">
        <v>89</v>
      </c>
      <c r="E15" s="132">
        <v>0.0</v>
      </c>
      <c r="F15" s="133">
        <v>9409.51</v>
      </c>
      <c r="G15" s="131"/>
      <c r="H15" s="142" t="s">
        <v>270</v>
      </c>
    </row>
    <row r="16">
      <c r="A16" s="118"/>
      <c r="B16" s="118"/>
      <c r="C16" s="118" t="s">
        <v>271</v>
      </c>
      <c r="D16" s="119"/>
      <c r="E16" s="132">
        <v>0.0</v>
      </c>
      <c r="F16" s="135">
        <v>3450.0</v>
      </c>
      <c r="G16" s="131"/>
      <c r="H16" s="142" t="s">
        <v>272</v>
      </c>
    </row>
    <row r="17">
      <c r="A17" s="118"/>
      <c r="B17" s="117"/>
      <c r="C17" s="118" t="s">
        <v>62</v>
      </c>
      <c r="D17" s="119" t="s">
        <v>136</v>
      </c>
      <c r="E17" s="132">
        <v>0.0</v>
      </c>
      <c r="F17" s="135">
        <v>4100.0</v>
      </c>
      <c r="G17" s="131"/>
      <c r="H17" s="142" t="s">
        <v>273</v>
      </c>
    </row>
    <row r="18">
      <c r="A18" s="118"/>
      <c r="B18" s="118"/>
      <c r="C18" s="118" t="s">
        <v>247</v>
      </c>
      <c r="D18" s="119" t="s">
        <v>274</v>
      </c>
      <c r="E18" s="132">
        <v>0.0</v>
      </c>
      <c r="F18" s="135">
        <v>18000.0</v>
      </c>
      <c r="G18" s="131"/>
      <c r="H18" s="121"/>
    </row>
    <row r="19">
      <c r="A19" s="118"/>
      <c r="B19" s="118"/>
      <c r="C19" s="118" t="s">
        <v>275</v>
      </c>
      <c r="D19" s="119" t="s">
        <v>276</v>
      </c>
      <c r="E19" s="132">
        <v>0.0</v>
      </c>
      <c r="F19" s="135">
        <v>325.0</v>
      </c>
      <c r="G19" s="131"/>
      <c r="H19" s="142" t="s">
        <v>277</v>
      </c>
    </row>
    <row r="20">
      <c r="A20" s="118"/>
      <c r="B20" s="117"/>
      <c r="C20" s="118" t="s">
        <v>278</v>
      </c>
      <c r="D20" s="119" t="s">
        <v>87</v>
      </c>
      <c r="E20" s="132">
        <v>0.0</v>
      </c>
      <c r="F20" s="135">
        <v>1500.0</v>
      </c>
      <c r="G20" s="131"/>
      <c r="H20" s="142" t="s">
        <v>279</v>
      </c>
    </row>
    <row r="21">
      <c r="A21" s="118"/>
      <c r="B21" s="118"/>
      <c r="C21" s="118" t="s">
        <v>90</v>
      </c>
      <c r="D21" s="119" t="s">
        <v>91</v>
      </c>
      <c r="E21" s="132">
        <v>0.0</v>
      </c>
      <c r="F21" s="131">
        <v>500.0</v>
      </c>
      <c r="G21" s="131"/>
      <c r="H21" s="142" t="s">
        <v>280</v>
      </c>
    </row>
    <row r="22">
      <c r="A22" s="118"/>
      <c r="B22" s="118"/>
      <c r="C22" s="118" t="s">
        <v>281</v>
      </c>
      <c r="D22" s="119" t="s">
        <v>282</v>
      </c>
      <c r="E22" s="133">
        <v>0.0</v>
      </c>
      <c r="F22" s="135">
        <v>11000.0</v>
      </c>
      <c r="G22" s="135"/>
      <c r="H22" s="142" t="s">
        <v>283</v>
      </c>
    </row>
    <row r="23">
      <c r="A23" s="118"/>
      <c r="B23" s="118"/>
      <c r="C23" s="118" t="s">
        <v>284</v>
      </c>
      <c r="D23" s="119"/>
      <c r="E23" s="131">
        <v>5500.0</v>
      </c>
      <c r="F23" s="132">
        <v>0.0</v>
      </c>
      <c r="G23" s="131"/>
      <c r="H23" s="121"/>
    </row>
    <row r="24">
      <c r="A24" s="118"/>
      <c r="B24" s="117"/>
      <c r="C24" s="118" t="s">
        <v>285</v>
      </c>
      <c r="D24" s="119"/>
      <c r="E24" s="132">
        <v>0.0</v>
      </c>
      <c r="F24" s="131">
        <v>7500.0</v>
      </c>
      <c r="G24" s="131"/>
      <c r="H24" s="143" t="s">
        <v>286</v>
      </c>
    </row>
    <row r="25">
      <c r="A25" s="118"/>
      <c r="B25" s="117"/>
      <c r="C25" s="118" t="s">
        <v>287</v>
      </c>
      <c r="D25" s="119" t="s">
        <v>288</v>
      </c>
      <c r="E25" s="133">
        <v>0.0</v>
      </c>
      <c r="F25" s="135">
        <v>1500.0</v>
      </c>
      <c r="G25" s="131"/>
      <c r="H25" s="142" t="s">
        <v>289</v>
      </c>
    </row>
    <row r="26">
      <c r="A26" s="118"/>
      <c r="B26" s="118"/>
      <c r="C26" s="118" t="s">
        <v>148</v>
      </c>
      <c r="D26" s="119"/>
      <c r="E26" s="132">
        <v>0.0</v>
      </c>
      <c r="F26" s="131">
        <v>2000.0</v>
      </c>
      <c r="G26" s="131"/>
      <c r="H26" s="142" t="s">
        <v>290</v>
      </c>
    </row>
    <row r="27">
      <c r="A27" s="118"/>
      <c r="B27" s="118"/>
      <c r="C27" s="118"/>
      <c r="D27" s="119"/>
      <c r="E27" s="135"/>
      <c r="F27" s="135"/>
      <c r="G27" s="135"/>
      <c r="H27" s="121"/>
    </row>
    <row r="28">
      <c r="A28" s="122"/>
      <c r="B28" s="126"/>
      <c r="C28" s="126" t="s">
        <v>66</v>
      </c>
      <c r="D28" s="122"/>
      <c r="E28" s="137">
        <f t="shared" ref="E28:F28" si="2">SUM(E15:E27)</f>
        <v>5500</v>
      </c>
      <c r="F28" s="137">
        <f t="shared" si="2"/>
        <v>59284.51</v>
      </c>
      <c r="G28" s="137">
        <f>E28-F28</f>
        <v>-53784.51</v>
      </c>
      <c r="H28" s="122"/>
    </row>
    <row r="29">
      <c r="A29" s="122"/>
      <c r="B29" s="122"/>
      <c r="C29" s="126"/>
      <c r="D29" s="122"/>
      <c r="E29" s="137"/>
      <c r="F29" s="137"/>
      <c r="G29" s="137"/>
      <c r="H29" s="122"/>
    </row>
    <row r="30">
      <c r="A30" s="122"/>
      <c r="B30" s="126" t="s">
        <v>61</v>
      </c>
      <c r="C30" s="122"/>
      <c r="D30" s="122"/>
      <c r="E30" s="137"/>
      <c r="F30" s="137"/>
      <c r="G30" s="137"/>
      <c r="H30" s="122"/>
    </row>
    <row r="31">
      <c r="A31" s="122"/>
      <c r="B31" s="126"/>
      <c r="C31" s="122" t="s">
        <v>61</v>
      </c>
      <c r="D31" s="122" t="s">
        <v>291</v>
      </c>
      <c r="E31" s="139">
        <v>0.0</v>
      </c>
      <c r="F31" s="137">
        <v>23250.0</v>
      </c>
      <c r="G31" s="137"/>
      <c r="H31" s="144" t="s">
        <v>292</v>
      </c>
    </row>
    <row r="32">
      <c r="A32" s="122"/>
      <c r="B32" s="122"/>
      <c r="C32" s="122"/>
      <c r="D32" s="122"/>
      <c r="E32" s="137"/>
      <c r="F32" s="137"/>
      <c r="G32" s="137"/>
      <c r="H32" s="122"/>
    </row>
    <row r="33">
      <c r="A33" s="122"/>
      <c r="B33" s="122"/>
      <c r="C33" s="126" t="s">
        <v>66</v>
      </c>
      <c r="D33" s="122"/>
      <c r="E33" s="137">
        <f t="shared" ref="E33:F33" si="3">SUM(E31:E32)</f>
        <v>0</v>
      </c>
      <c r="F33" s="137">
        <f t="shared" si="3"/>
        <v>23250</v>
      </c>
      <c r="G33" s="137">
        <f>E33-F33</f>
        <v>-23250</v>
      </c>
      <c r="H33" s="122"/>
    </row>
    <row r="34">
      <c r="A34" s="122"/>
      <c r="B34" s="122"/>
      <c r="C34" s="140"/>
      <c r="D34" s="122"/>
      <c r="E34" s="137"/>
      <c r="F34" s="137"/>
      <c r="G34" s="137"/>
      <c r="H34" s="122"/>
    </row>
    <row r="35">
      <c r="A35" s="122"/>
      <c r="B35" s="126" t="s">
        <v>293</v>
      </c>
      <c r="C35" s="122"/>
      <c r="D35" s="122"/>
      <c r="E35" s="137"/>
      <c r="F35" s="137"/>
      <c r="G35" s="137"/>
      <c r="H35" s="122"/>
    </row>
    <row r="36">
      <c r="A36" s="122"/>
      <c r="B36" s="122"/>
      <c r="C36" s="122" t="s">
        <v>294</v>
      </c>
      <c r="D36" s="122" t="s">
        <v>295</v>
      </c>
      <c r="E36" s="139">
        <v>0.0</v>
      </c>
      <c r="F36" s="139">
        <v>381865.49</v>
      </c>
      <c r="G36" s="137"/>
      <c r="H36" s="144" t="s">
        <v>146</v>
      </c>
    </row>
    <row r="37">
      <c r="A37" s="122"/>
      <c r="B37" s="122"/>
      <c r="C37" s="122" t="s">
        <v>296</v>
      </c>
      <c r="D37" s="122" t="s">
        <v>297</v>
      </c>
      <c r="E37" s="139">
        <v>0.0</v>
      </c>
      <c r="F37" s="137">
        <v>255000.0</v>
      </c>
      <c r="G37" s="137"/>
      <c r="H37" s="122"/>
    </row>
    <row r="38">
      <c r="A38" s="122"/>
      <c r="B38" s="122"/>
      <c r="C38" s="122" t="s">
        <v>298</v>
      </c>
      <c r="D38" s="122" t="s">
        <v>299</v>
      </c>
      <c r="E38" s="139">
        <v>0.0</v>
      </c>
      <c r="F38" s="137">
        <v>31000.0</v>
      </c>
      <c r="G38" s="137"/>
      <c r="H38" s="144" t="s">
        <v>300</v>
      </c>
    </row>
    <row r="39">
      <c r="A39" s="122"/>
      <c r="B39" s="122"/>
      <c r="C39" s="122" t="s">
        <v>301</v>
      </c>
      <c r="D39" s="122" t="s">
        <v>291</v>
      </c>
      <c r="E39" s="139">
        <v>0.0</v>
      </c>
      <c r="F39" s="137">
        <v>31000.0</v>
      </c>
      <c r="G39" s="137"/>
      <c r="H39" s="122"/>
    </row>
    <row r="40">
      <c r="A40" s="122"/>
      <c r="B40" s="122"/>
      <c r="C40" s="122" t="s">
        <v>202</v>
      </c>
      <c r="D40" s="122"/>
      <c r="E40" s="139">
        <v>0.0</v>
      </c>
      <c r="F40" s="139">
        <v>82060.0</v>
      </c>
      <c r="G40" s="137"/>
      <c r="H40" s="144" t="s">
        <v>302</v>
      </c>
    </row>
    <row r="41">
      <c r="A41" s="122"/>
      <c r="B41" s="122"/>
      <c r="C41" s="126"/>
      <c r="D41" s="122"/>
      <c r="E41" s="137"/>
      <c r="F41" s="137"/>
      <c r="G41" s="137"/>
      <c r="H41" s="122"/>
    </row>
    <row r="42">
      <c r="A42" s="122"/>
      <c r="B42" s="122"/>
      <c r="C42" s="126" t="s">
        <v>66</v>
      </c>
      <c r="D42" s="122"/>
      <c r="E42" s="137">
        <f t="shared" ref="E42:F42" si="4">SUM(E36:E40)</f>
        <v>0</v>
      </c>
      <c r="F42" s="137">
        <f t="shared" si="4"/>
        <v>780925.49</v>
      </c>
      <c r="G42" s="137">
        <f>E42-F42</f>
        <v>-780925.49</v>
      </c>
      <c r="H42" s="122"/>
    </row>
    <row r="43">
      <c r="A43" s="122"/>
      <c r="B43" s="122"/>
      <c r="C43" s="126"/>
      <c r="D43" s="122"/>
      <c r="E43" s="137"/>
      <c r="F43" s="137"/>
      <c r="G43" s="137"/>
      <c r="H43" s="122"/>
    </row>
    <row r="44">
      <c r="A44" s="122"/>
      <c r="B44" s="126" t="s">
        <v>180</v>
      </c>
      <c r="C44" s="126"/>
      <c r="D44" s="122"/>
      <c r="E44" s="137"/>
      <c r="F44" s="137"/>
      <c r="G44" s="137"/>
      <c r="H44" s="122"/>
    </row>
    <row r="45">
      <c r="A45" s="122"/>
      <c r="B45" s="122"/>
      <c r="C45" s="122" t="s">
        <v>156</v>
      </c>
      <c r="D45" s="122"/>
      <c r="E45" s="139">
        <v>0.0</v>
      </c>
      <c r="F45" s="137">
        <v>6000.0</v>
      </c>
      <c r="G45" s="137"/>
      <c r="H45" s="122"/>
    </row>
    <row r="46">
      <c r="A46" s="122"/>
      <c r="B46" s="122"/>
      <c r="C46" s="122" t="s">
        <v>162</v>
      </c>
      <c r="D46" s="122"/>
      <c r="E46" s="137">
        <v>8500.0</v>
      </c>
      <c r="F46" s="139">
        <v>0.0</v>
      </c>
      <c r="G46" s="137"/>
      <c r="H46" s="122"/>
    </row>
    <row r="47">
      <c r="A47" s="122"/>
      <c r="B47" s="122"/>
      <c r="C47" s="122" t="s">
        <v>124</v>
      </c>
      <c r="D47" s="122"/>
      <c r="E47" s="139">
        <v>0.0</v>
      </c>
      <c r="F47" s="137">
        <v>1000.0</v>
      </c>
      <c r="G47" s="137"/>
      <c r="H47" s="122"/>
    </row>
    <row r="48">
      <c r="A48" s="122"/>
      <c r="B48" s="122"/>
      <c r="C48" s="122" t="s">
        <v>131</v>
      </c>
      <c r="D48" s="122"/>
      <c r="E48" s="139">
        <v>0.0</v>
      </c>
      <c r="F48" s="137">
        <v>2500.0</v>
      </c>
      <c r="G48" s="137"/>
      <c r="H48" s="122"/>
    </row>
    <row r="49">
      <c r="A49" s="122"/>
      <c r="B49" s="122"/>
      <c r="C49" s="122" t="s">
        <v>207</v>
      </c>
      <c r="D49" s="122"/>
      <c r="E49" s="139">
        <v>0.0</v>
      </c>
      <c r="F49" s="137">
        <v>200.0</v>
      </c>
      <c r="G49" s="137"/>
      <c r="H49" s="122"/>
    </row>
    <row r="50">
      <c r="A50" s="122"/>
      <c r="B50" s="122"/>
      <c r="C50" s="122"/>
      <c r="D50" s="122"/>
      <c r="E50" s="137"/>
      <c r="F50" s="137"/>
      <c r="G50" s="137"/>
      <c r="H50" s="122"/>
    </row>
    <row r="51">
      <c r="A51" s="122"/>
      <c r="B51" s="122"/>
      <c r="C51" s="126" t="s">
        <v>66</v>
      </c>
      <c r="D51" s="122"/>
      <c r="E51" s="137">
        <f t="shared" ref="E51:F51" si="5">SUM(E45:E49)</f>
        <v>8500</v>
      </c>
      <c r="F51" s="137">
        <f t="shared" si="5"/>
        <v>9700</v>
      </c>
      <c r="G51" s="137">
        <f>E51-F51</f>
        <v>-1200</v>
      </c>
      <c r="H51" s="122"/>
    </row>
    <row r="52">
      <c r="A52" s="122"/>
      <c r="B52" s="122"/>
      <c r="C52" s="126"/>
      <c r="D52" s="122"/>
      <c r="E52" s="137"/>
      <c r="F52" s="137"/>
      <c r="G52" s="137"/>
      <c r="H52" s="122"/>
    </row>
    <row r="53">
      <c r="A53" s="122"/>
      <c r="B53" s="126" t="s">
        <v>303</v>
      </c>
      <c r="C53" s="126"/>
      <c r="D53" s="122"/>
      <c r="E53" s="137"/>
      <c r="F53" s="137"/>
      <c r="G53" s="137"/>
      <c r="H53" s="122"/>
    </row>
    <row r="54">
      <c r="A54" s="122"/>
      <c r="B54" s="126"/>
      <c r="C54" s="122" t="s">
        <v>156</v>
      </c>
      <c r="D54" s="122"/>
      <c r="E54" s="139">
        <v>0.0</v>
      </c>
      <c r="F54" s="137">
        <v>6000.0</v>
      </c>
      <c r="G54" s="137"/>
      <c r="H54" s="122"/>
    </row>
    <row r="55">
      <c r="A55" s="122"/>
      <c r="B55" s="122"/>
      <c r="C55" s="122" t="s">
        <v>162</v>
      </c>
      <c r="D55" s="122"/>
      <c r="E55" s="137">
        <v>8500.0</v>
      </c>
      <c r="F55" s="139">
        <v>0.0</v>
      </c>
      <c r="G55" s="137"/>
      <c r="H55" s="122"/>
    </row>
    <row r="56">
      <c r="A56" s="122"/>
      <c r="B56" s="122"/>
      <c r="C56" s="122" t="s">
        <v>131</v>
      </c>
      <c r="D56" s="122"/>
      <c r="E56" s="139">
        <v>0.0</v>
      </c>
      <c r="F56" s="137">
        <v>6200.0</v>
      </c>
      <c r="G56" s="137"/>
      <c r="H56" s="144" t="s">
        <v>304</v>
      </c>
    </row>
    <row r="57">
      <c r="A57" s="122"/>
      <c r="B57" s="122"/>
      <c r="C57" s="122"/>
      <c r="D57" s="122"/>
      <c r="E57" s="137"/>
      <c r="F57" s="137"/>
      <c r="G57" s="137"/>
      <c r="H57" s="122"/>
    </row>
    <row r="58">
      <c r="A58" s="122"/>
      <c r="B58" s="126"/>
      <c r="C58" s="126" t="s">
        <v>66</v>
      </c>
      <c r="D58" s="122"/>
      <c r="E58" s="137">
        <f t="shared" ref="E58:F58" si="6">SUM(E54:E56)</f>
        <v>8500</v>
      </c>
      <c r="F58" s="137">
        <f t="shared" si="6"/>
        <v>12200</v>
      </c>
      <c r="G58" s="137">
        <f>E58-F58</f>
        <v>-3700</v>
      </c>
      <c r="H58" s="122"/>
    </row>
    <row r="59">
      <c r="A59" s="122"/>
      <c r="B59" s="122"/>
      <c r="C59" s="122"/>
      <c r="D59" s="122"/>
      <c r="E59" s="137"/>
      <c r="F59" s="137"/>
      <c r="G59" s="137"/>
      <c r="H59" s="122"/>
    </row>
    <row r="60">
      <c r="A60" s="122"/>
      <c r="B60" s="126" t="s">
        <v>305</v>
      </c>
      <c r="C60" s="126"/>
      <c r="D60" s="122"/>
      <c r="E60" s="137"/>
      <c r="F60" s="137"/>
      <c r="G60" s="137"/>
      <c r="H60" s="122"/>
    </row>
    <row r="61">
      <c r="A61" s="122"/>
      <c r="B61" s="122"/>
      <c r="C61" s="122" t="s">
        <v>156</v>
      </c>
      <c r="D61" s="122"/>
      <c r="E61" s="139">
        <v>0.0</v>
      </c>
      <c r="F61" s="137">
        <v>6000.0</v>
      </c>
      <c r="G61" s="137"/>
      <c r="H61" s="122"/>
    </row>
    <row r="62">
      <c r="A62" s="122"/>
      <c r="B62" s="122"/>
      <c r="C62" s="122" t="s">
        <v>162</v>
      </c>
      <c r="D62" s="122"/>
      <c r="E62" s="137">
        <v>8500.0</v>
      </c>
      <c r="F62" s="139">
        <v>0.0</v>
      </c>
      <c r="G62" s="137"/>
      <c r="H62" s="122"/>
    </row>
    <row r="63">
      <c r="A63" s="122"/>
      <c r="B63" s="126"/>
      <c r="C63" s="122" t="s">
        <v>124</v>
      </c>
      <c r="D63" s="122"/>
      <c r="E63" s="139">
        <v>0.0</v>
      </c>
      <c r="F63" s="137">
        <v>1000.0</v>
      </c>
      <c r="G63" s="137"/>
      <c r="H63" s="122"/>
    </row>
    <row r="64">
      <c r="A64" s="122"/>
      <c r="B64" s="122"/>
      <c r="C64" s="122" t="s">
        <v>131</v>
      </c>
      <c r="D64" s="122"/>
      <c r="E64" s="139">
        <v>0.0</v>
      </c>
      <c r="F64" s="137">
        <v>2500.0</v>
      </c>
      <c r="G64" s="137"/>
      <c r="H64" s="122"/>
    </row>
    <row r="65">
      <c r="A65" s="122"/>
      <c r="B65" s="122"/>
      <c r="C65" s="122" t="s">
        <v>207</v>
      </c>
      <c r="D65" s="122"/>
      <c r="E65" s="139">
        <v>0.0</v>
      </c>
      <c r="F65" s="137">
        <v>200.0</v>
      </c>
      <c r="G65" s="137"/>
      <c r="H65" s="122"/>
    </row>
    <row r="66">
      <c r="A66" s="122"/>
      <c r="B66" s="122"/>
      <c r="C66" s="122"/>
      <c r="D66" s="122"/>
      <c r="E66" s="137"/>
      <c r="F66" s="137"/>
      <c r="G66" s="137"/>
      <c r="H66" s="122"/>
    </row>
    <row r="67">
      <c r="A67" s="122"/>
      <c r="B67" s="122"/>
      <c r="C67" s="126" t="s">
        <v>66</v>
      </c>
      <c r="D67" s="122"/>
      <c r="E67" s="137">
        <f t="shared" ref="E67:F67" si="7">SUM(E61:E65)</f>
        <v>8500</v>
      </c>
      <c r="F67" s="137">
        <f t="shared" si="7"/>
        <v>9700</v>
      </c>
      <c r="G67" s="137">
        <f>E67-F67</f>
        <v>-1200</v>
      </c>
      <c r="H67" s="122"/>
    </row>
    <row r="68">
      <c r="A68" s="122"/>
      <c r="B68" s="122"/>
      <c r="C68" s="126"/>
      <c r="D68" s="122"/>
      <c r="E68" s="137"/>
      <c r="F68" s="137"/>
      <c r="G68" s="137"/>
      <c r="H68" s="122"/>
    </row>
    <row r="69">
      <c r="A69" s="122"/>
      <c r="B69" s="122"/>
      <c r="C69" s="126" t="s">
        <v>67</v>
      </c>
      <c r="D69" s="122"/>
      <c r="E69" s="137">
        <f t="shared" ref="E69:F69" si="8">SUMIFS(E2:E68,$C2:$C68,"Subsubtotal")</f>
        <v>925900</v>
      </c>
      <c r="F69" s="137">
        <f t="shared" si="8"/>
        <v>925900</v>
      </c>
      <c r="G69" s="137">
        <f>E69-F69</f>
        <v>0</v>
      </c>
      <c r="H69" s="122"/>
    </row>
  </sheetData>
  <conditionalFormatting sqref="E1:E69">
    <cfRule type="cellIs" dxfId="0" priority="1" operator="greaterThan">
      <formula>0</formula>
    </cfRule>
  </conditionalFormatting>
  <conditionalFormatting sqref="F1:F69">
    <cfRule type="cellIs" dxfId="1" priority="2" operator="greaterThan">
      <formula>0</formula>
    </cfRule>
  </conditionalFormatting>
  <conditionalFormatting sqref="G1:G69">
    <cfRule type="cellIs" dxfId="0" priority="3" operator="greaterThan">
      <formula>0</formula>
    </cfRule>
  </conditionalFormatting>
  <conditionalFormatting sqref="G1:G69">
    <cfRule type="cellIs" dxfId="1" priority="4" operator="lessThan">
      <formula>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30" t="s">
        <v>4</v>
      </c>
      <c r="F1" s="130" t="s">
        <v>5</v>
      </c>
      <c r="G1" s="130" t="s">
        <v>56</v>
      </c>
      <c r="H1" s="115" t="s">
        <v>2</v>
      </c>
    </row>
    <row r="2">
      <c r="A2" s="116" t="s">
        <v>42</v>
      </c>
      <c r="B2" s="117"/>
      <c r="C2" s="118"/>
      <c r="D2" s="119"/>
      <c r="E2" s="131"/>
      <c r="F2" s="131"/>
      <c r="G2" s="131"/>
      <c r="H2" s="121"/>
    </row>
    <row r="3">
      <c r="A3" s="122"/>
      <c r="B3" s="117" t="s">
        <v>57</v>
      </c>
      <c r="C3" s="118"/>
      <c r="D3" s="119"/>
      <c r="E3" s="131"/>
      <c r="F3" s="131"/>
      <c r="G3" s="131"/>
      <c r="H3" s="121"/>
    </row>
    <row r="4">
      <c r="A4" s="118"/>
      <c r="B4" s="118"/>
      <c r="C4" s="118" t="s">
        <v>356</v>
      </c>
      <c r="D4" s="119" t="s">
        <v>357</v>
      </c>
      <c r="E4" s="131">
        <v>24000.0</v>
      </c>
      <c r="F4" s="133">
        <v>0.0</v>
      </c>
      <c r="G4" s="131"/>
      <c r="H4" s="121"/>
    </row>
    <row r="5">
      <c r="A5" s="118"/>
      <c r="B5" s="118"/>
      <c r="C5" s="118" t="s">
        <v>358</v>
      </c>
      <c r="D5" s="119" t="s">
        <v>274</v>
      </c>
      <c r="E5" s="133">
        <v>0.0</v>
      </c>
      <c r="F5" s="131">
        <v>1600.0</v>
      </c>
      <c r="G5" s="131"/>
      <c r="H5" s="121"/>
    </row>
    <row r="6">
      <c r="A6" s="118"/>
      <c r="B6" s="118"/>
      <c r="C6" s="118" t="s">
        <v>359</v>
      </c>
      <c r="D6" s="119" t="s">
        <v>93</v>
      </c>
      <c r="E6" s="132">
        <v>0.0</v>
      </c>
      <c r="F6" s="135">
        <v>200.0</v>
      </c>
      <c r="G6" s="131"/>
      <c r="H6" s="121"/>
    </row>
    <row r="7">
      <c r="A7" s="118"/>
      <c r="B7" s="118"/>
      <c r="C7" s="118" t="s">
        <v>62</v>
      </c>
      <c r="D7" s="119" t="s">
        <v>136</v>
      </c>
      <c r="E7" s="132">
        <v>0.0</v>
      </c>
      <c r="F7" s="135">
        <v>20000.0</v>
      </c>
      <c r="G7" s="131"/>
      <c r="H7" s="121" t="s">
        <v>360</v>
      </c>
    </row>
    <row r="8">
      <c r="A8" s="118"/>
      <c r="B8" s="118"/>
      <c r="C8" s="118" t="s">
        <v>361</v>
      </c>
      <c r="D8" s="119" t="s">
        <v>362</v>
      </c>
      <c r="E8" s="132">
        <v>0.0</v>
      </c>
      <c r="F8" s="135">
        <v>850.0</v>
      </c>
      <c r="G8" s="131"/>
      <c r="H8" s="121"/>
    </row>
    <row r="9">
      <c r="A9" s="118"/>
      <c r="B9" s="118"/>
      <c r="C9" s="118" t="s">
        <v>363</v>
      </c>
      <c r="D9" s="119" t="s">
        <v>93</v>
      </c>
      <c r="E9" s="132">
        <v>0.0</v>
      </c>
      <c r="F9" s="135">
        <v>1800.0</v>
      </c>
      <c r="G9" s="131"/>
      <c r="H9" s="121"/>
    </row>
    <row r="10">
      <c r="A10" s="118"/>
      <c r="B10" s="117"/>
      <c r="C10" s="118" t="s">
        <v>364</v>
      </c>
      <c r="D10" s="119" t="s">
        <v>93</v>
      </c>
      <c r="E10" s="132">
        <v>0.0</v>
      </c>
      <c r="F10" s="135">
        <v>14870.0</v>
      </c>
      <c r="G10" s="131"/>
      <c r="H10" s="121"/>
    </row>
    <row r="11">
      <c r="A11" s="118"/>
      <c r="B11" s="117"/>
      <c r="C11" s="118" t="s">
        <v>365</v>
      </c>
      <c r="D11" s="119" t="s">
        <v>366</v>
      </c>
      <c r="E11" s="132">
        <v>0.0</v>
      </c>
      <c r="F11" s="135">
        <v>1052.0</v>
      </c>
      <c r="G11" s="131"/>
      <c r="H11" s="121"/>
    </row>
    <row r="12">
      <c r="A12" s="118"/>
      <c r="B12" s="118"/>
      <c r="C12" s="118" t="s">
        <v>367</v>
      </c>
      <c r="D12" s="119" t="s">
        <v>368</v>
      </c>
      <c r="E12" s="131">
        <v>1260.0</v>
      </c>
      <c r="F12" s="135">
        <v>1260.0</v>
      </c>
      <c r="G12" s="131"/>
      <c r="H12" s="121"/>
    </row>
    <row r="13">
      <c r="A13" s="118"/>
      <c r="B13" s="118"/>
      <c r="C13" s="118" t="s">
        <v>369</v>
      </c>
      <c r="D13" s="119" t="s">
        <v>322</v>
      </c>
      <c r="E13" s="131">
        <v>8400.0</v>
      </c>
      <c r="F13" s="135">
        <v>8400.0</v>
      </c>
      <c r="G13" s="131"/>
      <c r="H13" s="121"/>
    </row>
    <row r="14">
      <c r="A14" s="118"/>
      <c r="B14" s="118"/>
      <c r="C14" s="118" t="s">
        <v>370</v>
      </c>
      <c r="D14" s="119" t="s">
        <v>89</v>
      </c>
      <c r="E14" s="132">
        <v>0.0</v>
      </c>
      <c r="F14" s="135">
        <v>450.0</v>
      </c>
      <c r="G14" s="131"/>
      <c r="H14" s="128"/>
    </row>
    <row r="15">
      <c r="A15" s="118"/>
      <c r="B15" s="118"/>
      <c r="C15" s="118" t="s">
        <v>371</v>
      </c>
      <c r="D15" s="119" t="s">
        <v>89</v>
      </c>
      <c r="E15" s="132">
        <v>0.0</v>
      </c>
      <c r="F15" s="135">
        <v>900.0</v>
      </c>
      <c r="G15" s="131"/>
      <c r="H15" s="121"/>
    </row>
    <row r="16">
      <c r="A16" s="118"/>
      <c r="B16" s="118"/>
      <c r="C16" s="118" t="s">
        <v>372</v>
      </c>
      <c r="D16" s="119" t="s">
        <v>373</v>
      </c>
      <c r="E16" s="131">
        <v>20000.0</v>
      </c>
      <c r="F16" s="133">
        <v>0.0</v>
      </c>
      <c r="G16" s="131"/>
      <c r="H16" s="121"/>
    </row>
    <row r="17">
      <c r="A17" s="118"/>
      <c r="B17" s="117"/>
      <c r="C17" s="118" t="s">
        <v>218</v>
      </c>
      <c r="D17" s="119" t="s">
        <v>374</v>
      </c>
      <c r="E17" s="131">
        <v>10000.0</v>
      </c>
      <c r="F17" s="135">
        <v>10000.0</v>
      </c>
      <c r="G17" s="131"/>
      <c r="H17" s="121"/>
    </row>
    <row r="18">
      <c r="A18" s="118"/>
      <c r="B18" s="118"/>
      <c r="C18" s="118" t="s">
        <v>375</v>
      </c>
      <c r="D18" s="119" t="s">
        <v>346</v>
      </c>
      <c r="E18" s="132">
        <v>0.0</v>
      </c>
      <c r="F18" s="135">
        <v>500.0</v>
      </c>
      <c r="G18" s="131"/>
      <c r="H18" s="121"/>
    </row>
    <row r="19">
      <c r="A19" s="118"/>
      <c r="B19" s="118"/>
      <c r="C19" s="118" t="s">
        <v>376</v>
      </c>
      <c r="D19" s="119" t="s">
        <v>377</v>
      </c>
      <c r="E19" s="132">
        <v>0.0</v>
      </c>
      <c r="F19" s="135">
        <v>700.0</v>
      </c>
      <c r="G19" s="131"/>
      <c r="H19" s="121"/>
    </row>
    <row r="20">
      <c r="A20" s="118"/>
      <c r="B20" s="117"/>
      <c r="C20" s="118" t="s">
        <v>378</v>
      </c>
      <c r="D20" s="119" t="s">
        <v>97</v>
      </c>
      <c r="E20" s="132">
        <v>0.0</v>
      </c>
      <c r="F20" s="135">
        <v>400.0</v>
      </c>
      <c r="G20" s="131"/>
      <c r="H20" s="121"/>
    </row>
    <row r="21">
      <c r="A21" s="118"/>
      <c r="B21" s="118"/>
      <c r="C21" s="118" t="s">
        <v>172</v>
      </c>
      <c r="D21" s="119" t="s">
        <v>264</v>
      </c>
      <c r="E21" s="131">
        <v>10000.0</v>
      </c>
      <c r="F21" s="132">
        <v>0.0</v>
      </c>
      <c r="G21" s="131"/>
      <c r="H21" s="121"/>
    </row>
    <row r="22">
      <c r="A22" s="118"/>
      <c r="B22" s="118"/>
      <c r="C22" s="118" t="s">
        <v>379</v>
      </c>
      <c r="D22" s="119" t="s">
        <v>80</v>
      </c>
      <c r="E22" s="133">
        <v>0.0</v>
      </c>
      <c r="F22" s="135">
        <v>1000.0</v>
      </c>
      <c r="G22" s="135"/>
      <c r="H22" s="121"/>
    </row>
    <row r="23">
      <c r="A23" s="118"/>
      <c r="B23" s="118"/>
      <c r="C23" s="118" t="s">
        <v>61</v>
      </c>
      <c r="D23" s="119" t="s">
        <v>82</v>
      </c>
      <c r="E23" s="132">
        <v>0.0</v>
      </c>
      <c r="F23" s="131">
        <v>18950.0</v>
      </c>
      <c r="G23" s="131"/>
      <c r="H23" s="121"/>
    </row>
    <row r="24">
      <c r="A24" s="118"/>
      <c r="B24" s="117"/>
      <c r="C24" s="118" t="s">
        <v>380</v>
      </c>
      <c r="D24" s="119" t="s">
        <v>374</v>
      </c>
      <c r="E24" s="131">
        <v>24400.0</v>
      </c>
      <c r="F24" s="131">
        <v>29900.0</v>
      </c>
      <c r="G24" s="131"/>
      <c r="H24" s="121"/>
    </row>
    <row r="25">
      <c r="A25" s="118"/>
      <c r="B25" s="117"/>
      <c r="C25" s="118" t="s">
        <v>381</v>
      </c>
      <c r="D25" s="119" t="s">
        <v>342</v>
      </c>
      <c r="E25" s="133">
        <v>0.0</v>
      </c>
      <c r="F25" s="135">
        <v>9200.0</v>
      </c>
      <c r="G25" s="131"/>
      <c r="H25" s="121"/>
    </row>
    <row r="26">
      <c r="A26" s="118"/>
      <c r="B26" s="118"/>
      <c r="C26" s="118" t="s">
        <v>194</v>
      </c>
      <c r="D26" s="119" t="s">
        <v>382</v>
      </c>
      <c r="E26" s="131">
        <v>12620.0</v>
      </c>
      <c r="F26" s="131">
        <v>16440.0</v>
      </c>
      <c r="G26" s="131"/>
      <c r="H26" s="121"/>
    </row>
    <row r="27">
      <c r="A27" s="118"/>
      <c r="B27" s="118"/>
      <c r="C27" s="118" t="s">
        <v>383</v>
      </c>
      <c r="D27" s="119" t="s">
        <v>384</v>
      </c>
      <c r="E27" s="133">
        <v>0.0</v>
      </c>
      <c r="F27" s="135">
        <v>2000.0</v>
      </c>
      <c r="G27" s="135"/>
      <c r="H27" s="121"/>
    </row>
    <row r="28">
      <c r="A28" s="122"/>
      <c r="B28" s="126"/>
      <c r="C28" s="122"/>
      <c r="D28" s="122"/>
      <c r="E28" s="137"/>
      <c r="F28" s="137"/>
      <c r="G28" s="137"/>
      <c r="H28" s="122"/>
    </row>
    <row r="29">
      <c r="A29" s="122"/>
      <c r="B29" s="122"/>
      <c r="C29" s="126" t="s">
        <v>66</v>
      </c>
      <c r="D29" s="122"/>
      <c r="E29" s="137">
        <f t="shared" ref="E29:F29" si="1">SUM(E2:E27)</f>
        <v>110680</v>
      </c>
      <c r="F29" s="137">
        <f t="shared" si="1"/>
        <v>140472</v>
      </c>
      <c r="G29" s="137">
        <f>E29-F29</f>
        <v>-29792</v>
      </c>
      <c r="H29" s="122"/>
    </row>
    <row r="30">
      <c r="A30" s="122"/>
      <c r="B30" s="122"/>
      <c r="C30" s="122"/>
      <c r="D30" s="122"/>
      <c r="E30" s="137"/>
      <c r="F30" s="137"/>
      <c r="G30" s="137"/>
      <c r="H30" s="122"/>
    </row>
    <row r="31">
      <c r="A31" s="122"/>
      <c r="B31" s="126" t="s">
        <v>385</v>
      </c>
      <c r="C31" s="122"/>
      <c r="D31" s="122"/>
      <c r="E31" s="137"/>
      <c r="F31" s="137"/>
      <c r="G31" s="137"/>
      <c r="H31" s="122"/>
    </row>
    <row r="32">
      <c r="A32" s="122"/>
      <c r="B32" s="122"/>
      <c r="C32" s="122" t="s">
        <v>155</v>
      </c>
      <c r="D32" s="122" t="s">
        <v>130</v>
      </c>
      <c r="E32" s="137">
        <v>80000.0</v>
      </c>
      <c r="F32" s="139">
        <v>0.0</v>
      </c>
      <c r="G32" s="137"/>
      <c r="H32" s="122"/>
    </row>
    <row r="33">
      <c r="A33" s="122"/>
      <c r="B33" s="122"/>
      <c r="C33" s="122" t="s">
        <v>386</v>
      </c>
      <c r="D33" s="122" t="s">
        <v>366</v>
      </c>
      <c r="E33" s="139">
        <v>0.0</v>
      </c>
      <c r="F33" s="137">
        <v>1000.0</v>
      </c>
      <c r="G33" s="137"/>
      <c r="H33" s="122"/>
    </row>
    <row r="34">
      <c r="A34" s="122"/>
      <c r="B34" s="122"/>
      <c r="C34" s="140" t="s">
        <v>387</v>
      </c>
      <c r="D34" s="122" t="s">
        <v>93</v>
      </c>
      <c r="E34" s="139">
        <v>0.0</v>
      </c>
      <c r="F34" s="137">
        <v>75000.0</v>
      </c>
      <c r="G34" s="137"/>
      <c r="H34" s="122"/>
    </row>
    <row r="35">
      <c r="A35" s="122"/>
      <c r="B35" s="122"/>
      <c r="C35" s="122" t="s">
        <v>388</v>
      </c>
      <c r="D35" s="122" t="s">
        <v>114</v>
      </c>
      <c r="E35" s="139">
        <v>0.0</v>
      </c>
      <c r="F35" s="137">
        <v>9300.0</v>
      </c>
      <c r="G35" s="137"/>
      <c r="H35" s="122"/>
    </row>
    <row r="36">
      <c r="A36" s="122"/>
      <c r="B36" s="122"/>
      <c r="C36" s="122" t="s">
        <v>389</v>
      </c>
      <c r="D36" s="122" t="s">
        <v>316</v>
      </c>
      <c r="E36" s="139">
        <v>0.0</v>
      </c>
      <c r="F36" s="137">
        <v>10600.0</v>
      </c>
      <c r="G36" s="137"/>
      <c r="H36" s="122"/>
    </row>
    <row r="37">
      <c r="A37" s="122"/>
      <c r="B37" s="122"/>
      <c r="C37" s="122" t="s">
        <v>390</v>
      </c>
      <c r="D37" s="122" t="s">
        <v>391</v>
      </c>
      <c r="E37" s="139">
        <v>0.0</v>
      </c>
      <c r="F37" s="137">
        <v>11500.0</v>
      </c>
      <c r="G37" s="137"/>
      <c r="H37" s="122"/>
    </row>
    <row r="38">
      <c r="A38" s="122"/>
      <c r="B38" s="122"/>
      <c r="C38" s="122" t="s">
        <v>392</v>
      </c>
      <c r="D38" s="122" t="s">
        <v>355</v>
      </c>
      <c r="E38" s="139">
        <v>0.0</v>
      </c>
      <c r="F38" s="137">
        <v>50216.0</v>
      </c>
      <c r="G38" s="137"/>
      <c r="H38" s="122"/>
    </row>
    <row r="39">
      <c r="A39" s="122"/>
      <c r="B39" s="122"/>
      <c r="C39" s="122" t="s">
        <v>146</v>
      </c>
      <c r="D39" s="122" t="s">
        <v>393</v>
      </c>
      <c r="E39" s="139">
        <v>0.0</v>
      </c>
      <c r="F39" s="137">
        <v>5000.0</v>
      </c>
      <c r="G39" s="137"/>
      <c r="H39" s="122"/>
    </row>
    <row r="40">
      <c r="A40" s="122"/>
      <c r="B40" s="122"/>
      <c r="C40" s="122" t="s">
        <v>394</v>
      </c>
      <c r="D40" s="122" t="s">
        <v>395</v>
      </c>
      <c r="E40" s="139">
        <v>0.0</v>
      </c>
      <c r="F40" s="137">
        <v>10300.0</v>
      </c>
      <c r="G40" s="137"/>
      <c r="H40" s="122"/>
    </row>
    <row r="41">
      <c r="A41" s="122"/>
      <c r="B41" s="122"/>
      <c r="C41" s="126"/>
      <c r="D41" s="122"/>
      <c r="E41" s="137"/>
      <c r="F41" s="137"/>
      <c r="G41" s="137"/>
      <c r="H41" s="122"/>
    </row>
    <row r="42">
      <c r="A42" s="122"/>
      <c r="B42" s="122"/>
      <c r="C42" s="126" t="s">
        <v>66</v>
      </c>
      <c r="D42" s="122"/>
      <c r="E42" s="137">
        <f t="shared" ref="E42:F42" si="2">SUM(E32:E40)</f>
        <v>80000</v>
      </c>
      <c r="F42" s="137">
        <f t="shared" si="2"/>
        <v>172916</v>
      </c>
      <c r="G42" s="137">
        <f>E42-F42</f>
        <v>-92916</v>
      </c>
      <c r="H42" s="122"/>
    </row>
    <row r="43">
      <c r="A43" s="122"/>
      <c r="B43" s="122"/>
      <c r="C43" s="126"/>
      <c r="D43" s="122"/>
      <c r="E43" s="137"/>
      <c r="F43" s="137"/>
      <c r="G43" s="137"/>
      <c r="H43" s="122"/>
    </row>
    <row r="44">
      <c r="A44" s="122"/>
      <c r="B44" s="126" t="s">
        <v>396</v>
      </c>
      <c r="C44" s="126"/>
      <c r="D44" s="122"/>
      <c r="E44" s="137"/>
      <c r="F44" s="137"/>
      <c r="G44" s="137"/>
      <c r="H44" s="122"/>
    </row>
    <row r="45">
      <c r="A45" s="122"/>
      <c r="B45" s="122"/>
      <c r="C45" s="122" t="s">
        <v>183</v>
      </c>
      <c r="D45" s="122" t="s">
        <v>397</v>
      </c>
      <c r="E45" s="137">
        <v>15250.0</v>
      </c>
      <c r="F45" s="139">
        <v>0.0</v>
      </c>
      <c r="G45" s="137"/>
      <c r="H45" s="122"/>
    </row>
    <row r="46">
      <c r="A46" s="122"/>
      <c r="B46" s="122"/>
      <c r="C46" s="122" t="s">
        <v>202</v>
      </c>
      <c r="D46" s="122" t="s">
        <v>123</v>
      </c>
      <c r="E46" s="139">
        <v>0.0</v>
      </c>
      <c r="F46" s="137">
        <v>9000.0</v>
      </c>
      <c r="G46" s="137"/>
      <c r="H46" s="122"/>
    </row>
    <row r="47">
      <c r="A47" s="122"/>
      <c r="B47" s="122"/>
      <c r="C47" s="122" t="s">
        <v>124</v>
      </c>
      <c r="D47" s="122" t="s">
        <v>125</v>
      </c>
      <c r="E47" s="139">
        <v>0.0</v>
      </c>
      <c r="F47" s="137">
        <v>1300.0</v>
      </c>
      <c r="G47" s="137"/>
      <c r="H47" s="122"/>
    </row>
    <row r="48">
      <c r="A48" s="122"/>
      <c r="B48" s="122"/>
      <c r="C48" s="122" t="s">
        <v>398</v>
      </c>
      <c r="D48" s="122" t="s">
        <v>399</v>
      </c>
      <c r="E48" s="139">
        <v>0.0</v>
      </c>
      <c r="F48" s="137">
        <v>600.0</v>
      </c>
      <c r="G48" s="137"/>
      <c r="H48" s="122"/>
    </row>
    <row r="49">
      <c r="A49" s="122"/>
      <c r="B49" s="122"/>
      <c r="C49" s="122" t="s">
        <v>156</v>
      </c>
      <c r="D49" s="122" t="s">
        <v>121</v>
      </c>
      <c r="E49" s="139">
        <v>0.0</v>
      </c>
      <c r="F49" s="137">
        <v>6200.0</v>
      </c>
      <c r="G49" s="137"/>
      <c r="H49" s="122"/>
    </row>
    <row r="50">
      <c r="A50" s="122"/>
      <c r="B50" s="122"/>
      <c r="C50" s="122" t="s">
        <v>162</v>
      </c>
      <c r="D50" s="122" t="s">
        <v>119</v>
      </c>
      <c r="E50" s="137">
        <v>2500.0</v>
      </c>
      <c r="F50" s="139">
        <v>0.0</v>
      </c>
      <c r="G50" s="137"/>
      <c r="H50" s="122"/>
    </row>
    <row r="51">
      <c r="A51" s="122"/>
      <c r="B51" s="122"/>
      <c r="C51" s="126"/>
      <c r="D51" s="122"/>
      <c r="E51" s="137"/>
      <c r="F51" s="137"/>
      <c r="G51" s="137"/>
      <c r="H51" s="122"/>
    </row>
    <row r="52">
      <c r="A52" s="122"/>
      <c r="B52" s="122"/>
      <c r="C52" s="126" t="s">
        <v>66</v>
      </c>
      <c r="D52" s="122"/>
      <c r="E52" s="137">
        <f t="shared" ref="E52:F52" si="3">SUM(E45:E50)</f>
        <v>17750</v>
      </c>
      <c r="F52" s="137">
        <f t="shared" si="3"/>
        <v>17100</v>
      </c>
      <c r="G52" s="137">
        <f>E52-F52</f>
        <v>650</v>
      </c>
      <c r="H52" s="122"/>
    </row>
    <row r="53">
      <c r="A53" s="122"/>
      <c r="B53" s="122"/>
      <c r="C53" s="126"/>
      <c r="D53" s="122"/>
      <c r="E53" s="137"/>
      <c r="F53" s="137"/>
      <c r="G53" s="137"/>
      <c r="H53" s="122"/>
    </row>
    <row r="54">
      <c r="A54" s="122"/>
      <c r="B54" s="126" t="s">
        <v>400</v>
      </c>
      <c r="C54" s="126"/>
      <c r="D54" s="122"/>
      <c r="E54" s="137"/>
      <c r="F54" s="137"/>
      <c r="G54" s="137"/>
      <c r="H54" s="122"/>
    </row>
    <row r="55">
      <c r="A55" s="122"/>
      <c r="B55" s="122"/>
      <c r="C55" s="122" t="s">
        <v>183</v>
      </c>
      <c r="D55" s="122" t="s">
        <v>401</v>
      </c>
      <c r="E55" s="137">
        <v>7625.0</v>
      </c>
      <c r="F55" s="139">
        <v>0.0</v>
      </c>
      <c r="G55" s="137"/>
      <c r="H55" s="122"/>
    </row>
    <row r="56">
      <c r="A56" s="122"/>
      <c r="B56" s="122"/>
      <c r="C56" s="122" t="s">
        <v>202</v>
      </c>
      <c r="D56" s="122" t="s">
        <v>123</v>
      </c>
      <c r="E56" s="139">
        <v>0.0</v>
      </c>
      <c r="F56" s="137">
        <v>4800.0</v>
      </c>
      <c r="G56" s="137"/>
      <c r="H56" s="122"/>
    </row>
    <row r="57">
      <c r="A57" s="122"/>
      <c r="B57" s="122"/>
      <c r="C57" s="122" t="s">
        <v>124</v>
      </c>
      <c r="D57" s="122" t="s">
        <v>125</v>
      </c>
      <c r="E57" s="139">
        <v>0.0</v>
      </c>
      <c r="F57" s="137">
        <v>700.0</v>
      </c>
      <c r="G57" s="137"/>
      <c r="H57" s="122"/>
    </row>
    <row r="58">
      <c r="A58" s="122"/>
      <c r="B58" s="122"/>
      <c r="C58" s="122" t="s">
        <v>156</v>
      </c>
      <c r="D58" s="122" t="s">
        <v>121</v>
      </c>
      <c r="E58" s="139">
        <v>0.0</v>
      </c>
      <c r="F58" s="137">
        <v>14100.0</v>
      </c>
      <c r="G58" s="137"/>
      <c r="H58" s="122"/>
    </row>
    <row r="59">
      <c r="A59" s="122"/>
      <c r="B59" s="122"/>
      <c r="C59" s="122" t="s">
        <v>162</v>
      </c>
      <c r="D59" s="122" t="s">
        <v>119</v>
      </c>
      <c r="E59" s="137">
        <v>15000.0</v>
      </c>
      <c r="F59" s="139">
        <v>0.0</v>
      </c>
      <c r="G59" s="137"/>
      <c r="H59" s="122"/>
    </row>
    <row r="60">
      <c r="A60" s="122"/>
      <c r="B60" s="122"/>
      <c r="C60" s="126"/>
      <c r="D60" s="122"/>
      <c r="E60" s="137"/>
      <c r="F60" s="137"/>
      <c r="G60" s="137"/>
      <c r="H60" s="122"/>
    </row>
    <row r="61">
      <c r="A61" s="122"/>
      <c r="B61" s="122"/>
      <c r="C61" s="126" t="s">
        <v>66</v>
      </c>
      <c r="D61" s="122"/>
      <c r="E61" s="137">
        <f t="shared" ref="E61:F61" si="4">SUM(E55:E59)</f>
        <v>22625</v>
      </c>
      <c r="F61" s="137">
        <f t="shared" si="4"/>
        <v>19600</v>
      </c>
      <c r="G61" s="137">
        <f>E61-F61</f>
        <v>3025</v>
      </c>
      <c r="H61" s="122"/>
    </row>
    <row r="62">
      <c r="A62" s="122"/>
      <c r="B62" s="122"/>
      <c r="C62" s="126"/>
      <c r="D62" s="122"/>
      <c r="E62" s="137"/>
      <c r="F62" s="137"/>
      <c r="G62" s="137"/>
      <c r="H62" s="122"/>
    </row>
    <row r="63">
      <c r="A63" s="122"/>
      <c r="B63" s="126" t="s">
        <v>402</v>
      </c>
      <c r="C63" s="126"/>
      <c r="D63" s="122"/>
      <c r="E63" s="137"/>
      <c r="F63" s="137"/>
      <c r="G63" s="137"/>
      <c r="H63" s="122"/>
    </row>
    <row r="64">
      <c r="A64" s="122"/>
      <c r="B64" s="122"/>
      <c r="C64" s="122" t="s">
        <v>65</v>
      </c>
      <c r="D64" s="122" t="s">
        <v>93</v>
      </c>
      <c r="E64" s="139">
        <v>0.0</v>
      </c>
      <c r="F64" s="137">
        <v>13000.0</v>
      </c>
      <c r="G64" s="137"/>
      <c r="H64" s="122"/>
    </row>
    <row r="65">
      <c r="A65" s="122"/>
      <c r="B65" s="122"/>
      <c r="C65" s="122" t="s">
        <v>392</v>
      </c>
      <c r="D65" s="122" t="s">
        <v>355</v>
      </c>
      <c r="E65" s="139">
        <v>0.0</v>
      </c>
      <c r="F65" s="137">
        <v>37325.0</v>
      </c>
      <c r="G65" s="137"/>
      <c r="H65" s="122"/>
    </row>
    <row r="66">
      <c r="A66" s="122"/>
      <c r="B66" s="122"/>
      <c r="C66" s="122" t="s">
        <v>403</v>
      </c>
      <c r="D66" s="122" t="s">
        <v>391</v>
      </c>
      <c r="E66" s="139">
        <v>0.0</v>
      </c>
      <c r="F66" s="137">
        <v>500.0</v>
      </c>
      <c r="G66" s="137"/>
      <c r="H66" s="122"/>
    </row>
    <row r="67">
      <c r="A67" s="122"/>
      <c r="B67" s="122"/>
      <c r="C67" s="122" t="s">
        <v>404</v>
      </c>
      <c r="D67" s="122" t="s">
        <v>93</v>
      </c>
      <c r="E67" s="139">
        <v>0.0</v>
      </c>
      <c r="F67" s="137">
        <v>500.0</v>
      </c>
      <c r="G67" s="137"/>
      <c r="H67" s="122"/>
    </row>
    <row r="68">
      <c r="A68" s="122"/>
      <c r="B68" s="122"/>
      <c r="C68" s="122" t="s">
        <v>146</v>
      </c>
      <c r="D68" s="122" t="s">
        <v>393</v>
      </c>
      <c r="E68" s="139">
        <v>0.0</v>
      </c>
      <c r="F68" s="137">
        <v>4000.0</v>
      </c>
      <c r="G68" s="137"/>
      <c r="H68" s="122"/>
    </row>
    <row r="69">
      <c r="A69" s="122"/>
      <c r="B69" s="122"/>
      <c r="C69" s="126"/>
      <c r="D69" s="122"/>
      <c r="E69" s="137"/>
      <c r="F69" s="137"/>
      <c r="G69" s="137"/>
      <c r="H69" s="122"/>
    </row>
    <row r="70">
      <c r="A70" s="122"/>
      <c r="B70" s="122"/>
      <c r="C70" s="126" t="s">
        <v>66</v>
      </c>
      <c r="D70" s="122"/>
      <c r="E70" s="137">
        <f t="shared" ref="E70:F70" si="5">SUM(E64:E68)</f>
        <v>0</v>
      </c>
      <c r="F70" s="137">
        <f t="shared" si="5"/>
        <v>55325</v>
      </c>
      <c r="G70" s="137">
        <f>E70-F70</f>
        <v>-55325</v>
      </c>
      <c r="H70" s="122"/>
    </row>
    <row r="71">
      <c r="A71" s="122"/>
      <c r="B71" s="122"/>
      <c r="C71" s="126"/>
      <c r="D71" s="122"/>
      <c r="E71" s="137"/>
      <c r="F71" s="137"/>
      <c r="G71" s="137"/>
      <c r="H71" s="122"/>
    </row>
    <row r="72">
      <c r="A72" s="122"/>
      <c r="B72" s="126" t="s">
        <v>405</v>
      </c>
      <c r="C72" s="126"/>
      <c r="D72" s="122"/>
      <c r="E72" s="137"/>
      <c r="F72" s="137"/>
      <c r="G72" s="137"/>
      <c r="H72" s="122"/>
    </row>
    <row r="73">
      <c r="A73" s="122"/>
      <c r="B73" s="122"/>
      <c r="C73" s="122" t="s">
        <v>406</v>
      </c>
      <c r="D73" s="122" t="s">
        <v>397</v>
      </c>
      <c r="E73" s="137">
        <v>46000.0</v>
      </c>
      <c r="F73" s="139">
        <v>0.0</v>
      </c>
      <c r="G73" s="137"/>
      <c r="H73" s="122"/>
    </row>
    <row r="74">
      <c r="A74" s="122"/>
      <c r="B74" s="122"/>
      <c r="C74" s="122" t="s">
        <v>407</v>
      </c>
      <c r="D74" s="122" t="s">
        <v>373</v>
      </c>
      <c r="E74" s="137">
        <v>10000.0</v>
      </c>
      <c r="F74" s="139">
        <v>0.0</v>
      </c>
      <c r="G74" s="137"/>
      <c r="H74" s="122"/>
    </row>
    <row r="75">
      <c r="A75" s="122"/>
      <c r="B75" s="122"/>
      <c r="C75" s="122" t="s">
        <v>65</v>
      </c>
      <c r="D75" s="122" t="s">
        <v>93</v>
      </c>
      <c r="E75" s="139">
        <v>0.0</v>
      </c>
      <c r="F75" s="137">
        <v>10000.0</v>
      </c>
      <c r="G75" s="137"/>
      <c r="H75" s="122"/>
    </row>
    <row r="76">
      <c r="A76" s="122"/>
      <c r="B76" s="122"/>
      <c r="C76" s="122" t="s">
        <v>131</v>
      </c>
      <c r="D76" s="122" t="s">
        <v>123</v>
      </c>
      <c r="E76" s="139">
        <v>0.0</v>
      </c>
      <c r="F76" s="137">
        <v>55000.0</v>
      </c>
      <c r="G76" s="137"/>
      <c r="H76" s="122"/>
    </row>
    <row r="77">
      <c r="A77" s="122"/>
      <c r="B77" s="122"/>
      <c r="C77" s="122" t="s">
        <v>208</v>
      </c>
      <c r="D77" s="122" t="s">
        <v>121</v>
      </c>
      <c r="E77" s="139">
        <v>0.0</v>
      </c>
      <c r="F77" s="137">
        <v>15000.0</v>
      </c>
      <c r="G77" s="137"/>
      <c r="H77" s="122"/>
    </row>
    <row r="78">
      <c r="A78" s="122"/>
      <c r="B78" s="122"/>
      <c r="C78" s="122" t="s">
        <v>201</v>
      </c>
      <c r="D78" s="122" t="s">
        <v>125</v>
      </c>
      <c r="E78" s="139">
        <v>0.0</v>
      </c>
      <c r="F78" s="137">
        <v>3000.0</v>
      </c>
      <c r="G78" s="137"/>
      <c r="H78" s="122"/>
    </row>
    <row r="79">
      <c r="A79" s="122"/>
      <c r="B79" s="122"/>
      <c r="C79" s="122" t="s">
        <v>392</v>
      </c>
      <c r="D79" s="122" t="s">
        <v>114</v>
      </c>
      <c r="E79" s="139">
        <v>0.0</v>
      </c>
      <c r="F79" s="137">
        <v>6000.0</v>
      </c>
      <c r="G79" s="137"/>
      <c r="H79" s="122"/>
    </row>
    <row r="80">
      <c r="A80" s="122"/>
      <c r="B80" s="122"/>
      <c r="C80" s="122" t="s">
        <v>241</v>
      </c>
      <c r="D80" s="122" t="s">
        <v>408</v>
      </c>
      <c r="E80" s="139">
        <v>0.0</v>
      </c>
      <c r="F80" s="137">
        <v>3000.0</v>
      </c>
      <c r="G80" s="137"/>
      <c r="H80" s="122"/>
    </row>
    <row r="81">
      <c r="A81" s="122"/>
      <c r="B81" s="122"/>
      <c r="C81" s="122" t="s">
        <v>210</v>
      </c>
      <c r="D81" s="122" t="s">
        <v>93</v>
      </c>
      <c r="E81" s="139">
        <v>0.0</v>
      </c>
      <c r="F81" s="137">
        <v>1000.0</v>
      </c>
      <c r="G81" s="137"/>
      <c r="H81" s="122"/>
    </row>
    <row r="82">
      <c r="A82" s="122"/>
      <c r="B82" s="122"/>
      <c r="C82" s="122" t="s">
        <v>409</v>
      </c>
      <c r="D82" s="122" t="s">
        <v>340</v>
      </c>
      <c r="E82" s="139">
        <v>0.0</v>
      </c>
      <c r="F82" s="137">
        <v>7000.0</v>
      </c>
      <c r="G82" s="137"/>
      <c r="H82" s="122"/>
    </row>
    <row r="83">
      <c r="A83" s="122"/>
      <c r="B83" s="122"/>
      <c r="C83" s="122" t="s">
        <v>104</v>
      </c>
      <c r="D83" s="122" t="s">
        <v>410</v>
      </c>
      <c r="E83" s="139">
        <v>0.0</v>
      </c>
      <c r="F83" s="137">
        <v>3000.0</v>
      </c>
      <c r="G83" s="137"/>
      <c r="H83" s="122"/>
    </row>
    <row r="84">
      <c r="A84" s="122"/>
      <c r="B84" s="122"/>
      <c r="C84" s="122" t="s">
        <v>411</v>
      </c>
      <c r="D84" s="122"/>
      <c r="E84" s="139">
        <v>0.0</v>
      </c>
      <c r="F84" s="137">
        <v>3000.0</v>
      </c>
      <c r="G84" s="137"/>
      <c r="H84" s="122"/>
    </row>
    <row r="85">
      <c r="A85" s="122"/>
      <c r="B85" s="122"/>
      <c r="C85" s="126"/>
      <c r="D85" s="122"/>
      <c r="E85" s="137"/>
      <c r="F85" s="137"/>
      <c r="G85" s="137"/>
      <c r="H85" s="122"/>
    </row>
    <row r="86">
      <c r="A86" s="122"/>
      <c r="B86" s="122"/>
      <c r="C86" s="126" t="s">
        <v>66</v>
      </c>
      <c r="D86" s="122"/>
      <c r="E86" s="137">
        <f t="shared" ref="E86:F86" si="6">SUM(E73:E84)</f>
        <v>56000</v>
      </c>
      <c r="F86" s="137">
        <f t="shared" si="6"/>
        <v>106000</v>
      </c>
      <c r="G86" s="137">
        <f>E86-F86</f>
        <v>-50000</v>
      </c>
      <c r="H86" s="122"/>
    </row>
    <row r="87">
      <c r="A87" s="122"/>
      <c r="B87" s="122"/>
      <c r="C87" s="126"/>
      <c r="D87" s="122"/>
      <c r="E87" s="137"/>
      <c r="F87" s="137"/>
      <c r="G87" s="137"/>
      <c r="H87" s="122"/>
    </row>
    <row r="88">
      <c r="A88" s="122"/>
      <c r="B88" s="122"/>
      <c r="C88" s="126" t="s">
        <v>67</v>
      </c>
      <c r="D88" s="122"/>
      <c r="E88" s="137">
        <f t="shared" ref="E88:F88" si="7">SUMIFS(E2:E87,$C2:$C87,"Subsubtotal")</f>
        <v>287055</v>
      </c>
      <c r="F88" s="137">
        <f t="shared" si="7"/>
        <v>511413</v>
      </c>
      <c r="G88" s="137">
        <f>E88-F88</f>
        <v>-224358</v>
      </c>
      <c r="H88" s="122"/>
    </row>
  </sheetData>
  <conditionalFormatting sqref="E1:E88">
    <cfRule type="cellIs" dxfId="0" priority="1" operator="greaterThan">
      <formula>0</formula>
    </cfRule>
  </conditionalFormatting>
  <conditionalFormatting sqref="F1:F88">
    <cfRule type="cellIs" dxfId="1" priority="2" operator="greaterThan">
      <formula>0</formula>
    </cfRule>
  </conditionalFormatting>
  <conditionalFormatting sqref="G1:G88">
    <cfRule type="cellIs" dxfId="0" priority="3" operator="greaterThan">
      <formula>0</formula>
    </cfRule>
  </conditionalFormatting>
  <conditionalFormatting sqref="G1:G88">
    <cfRule type="cellIs" dxfId="1" priority="4" operator="lessThan">
      <formula>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15" t="s">
        <v>4</v>
      </c>
      <c r="F1" s="115" t="s">
        <v>5</v>
      </c>
      <c r="G1" s="115" t="s">
        <v>56</v>
      </c>
      <c r="H1" s="115" t="s">
        <v>2</v>
      </c>
    </row>
    <row r="2">
      <c r="A2" s="116" t="s">
        <v>32</v>
      </c>
      <c r="B2" s="117"/>
      <c r="C2" s="118"/>
      <c r="D2" s="119"/>
      <c r="E2" s="120"/>
      <c r="F2" s="120"/>
      <c r="G2" s="120"/>
      <c r="H2" s="121"/>
    </row>
    <row r="3">
      <c r="A3" s="122"/>
      <c r="B3" s="117" t="s">
        <v>57</v>
      </c>
      <c r="C3" s="118"/>
      <c r="D3" s="119"/>
      <c r="E3" s="120"/>
      <c r="F3" s="120"/>
      <c r="G3" s="120"/>
      <c r="H3" s="121"/>
    </row>
    <row r="4">
      <c r="A4" s="118"/>
      <c r="B4" s="118"/>
      <c r="C4" s="118" t="s">
        <v>62</v>
      </c>
      <c r="D4" s="119" t="s">
        <v>136</v>
      </c>
      <c r="E4" s="123">
        <v>0.0</v>
      </c>
      <c r="F4" s="124">
        <v>1500.0</v>
      </c>
      <c r="G4" s="120"/>
      <c r="H4" s="121" t="s">
        <v>63</v>
      </c>
    </row>
    <row r="5">
      <c r="A5" s="118"/>
      <c r="B5" s="118"/>
      <c r="C5" s="118" t="s">
        <v>141</v>
      </c>
      <c r="D5" s="119" t="s">
        <v>412</v>
      </c>
      <c r="E5" s="125">
        <v>0.0</v>
      </c>
      <c r="F5" s="120">
        <v>11000.0</v>
      </c>
      <c r="G5" s="120"/>
      <c r="H5" s="121" t="s">
        <v>413</v>
      </c>
    </row>
    <row r="6">
      <c r="A6" s="118"/>
      <c r="B6" s="118"/>
      <c r="C6" s="118" t="s">
        <v>365</v>
      </c>
      <c r="D6" s="119" t="s">
        <v>114</v>
      </c>
      <c r="E6" s="123">
        <v>0.0</v>
      </c>
      <c r="F6" s="124">
        <v>2000.0</v>
      </c>
      <c r="G6" s="120"/>
      <c r="H6" s="121"/>
    </row>
    <row r="7">
      <c r="A7" s="118"/>
      <c r="B7" s="118"/>
      <c r="C7" s="118" t="s">
        <v>414</v>
      </c>
      <c r="D7" s="119" t="s">
        <v>89</v>
      </c>
      <c r="E7" s="123">
        <v>0.0</v>
      </c>
      <c r="F7" s="124">
        <v>7200.0</v>
      </c>
      <c r="G7" s="120"/>
      <c r="H7" s="121"/>
    </row>
    <row r="8">
      <c r="A8" s="118"/>
      <c r="B8" s="118"/>
      <c r="C8" s="118" t="s">
        <v>415</v>
      </c>
      <c r="D8" s="119" t="s">
        <v>357</v>
      </c>
      <c r="E8" s="120">
        <v>2000.0</v>
      </c>
      <c r="F8" s="125">
        <v>0.0</v>
      </c>
      <c r="G8" s="120"/>
      <c r="H8" s="121"/>
    </row>
    <row r="9">
      <c r="A9" s="118"/>
      <c r="B9" s="118"/>
      <c r="C9" s="118"/>
      <c r="D9" s="119"/>
      <c r="E9" s="120"/>
      <c r="F9" s="124"/>
      <c r="G9" s="120"/>
      <c r="H9" s="128"/>
    </row>
    <row r="10">
      <c r="A10" s="118"/>
      <c r="B10" s="118"/>
      <c r="C10" s="117" t="s">
        <v>66</v>
      </c>
      <c r="D10" s="119"/>
      <c r="E10" s="120">
        <f t="shared" ref="E10:F10" si="1">SUM(E2:E8)</f>
        <v>2000</v>
      </c>
      <c r="F10" s="124">
        <f t="shared" si="1"/>
        <v>21700</v>
      </c>
      <c r="G10" s="120">
        <f>E10-F10</f>
        <v>-19700</v>
      </c>
      <c r="H10" s="121"/>
    </row>
    <row r="11">
      <c r="A11" s="118"/>
      <c r="B11" s="118"/>
      <c r="C11" s="118"/>
      <c r="D11" s="119"/>
      <c r="E11" s="120"/>
      <c r="F11" s="120"/>
      <c r="G11" s="120"/>
      <c r="H11" s="121"/>
    </row>
    <row r="12">
      <c r="A12" s="118"/>
      <c r="B12" s="118"/>
      <c r="C12" s="117" t="s">
        <v>67</v>
      </c>
      <c r="D12" s="119"/>
      <c r="E12" s="124">
        <f t="shared" ref="E12:F12" si="2">SUMIFS(E3:E11,$C3:$C11,"Subsubtotal")</f>
        <v>2000</v>
      </c>
      <c r="F12" s="124">
        <f t="shared" si="2"/>
        <v>21700</v>
      </c>
      <c r="G12" s="124">
        <f>E12-F12</f>
        <v>-19700</v>
      </c>
      <c r="H12" s="121"/>
    </row>
    <row r="13">
      <c r="A13" s="122"/>
      <c r="B13" s="122"/>
      <c r="C13" s="122"/>
      <c r="D13" s="122"/>
      <c r="E13" s="126"/>
      <c r="F13" s="126"/>
      <c r="G13" s="126"/>
      <c r="H13" s="122"/>
    </row>
  </sheetData>
  <conditionalFormatting sqref="E1:E13">
    <cfRule type="cellIs" dxfId="0" priority="1" operator="greaterThan">
      <formula>0</formula>
    </cfRule>
  </conditionalFormatting>
  <conditionalFormatting sqref="F1:F13">
    <cfRule type="cellIs" dxfId="1" priority="2" operator="greaterThan">
      <formula>0</formula>
    </cfRule>
  </conditionalFormatting>
  <conditionalFormatting sqref="G1:G13">
    <cfRule type="cellIs" dxfId="0" priority="3" operator="greaterThan">
      <formula>0</formula>
    </cfRule>
  </conditionalFormatting>
  <conditionalFormatting sqref="G1:G13">
    <cfRule type="cellIs" dxfId="1" priority="4" operator="lessThan">
      <formula>0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15" t="s">
        <v>4</v>
      </c>
      <c r="F1" s="115" t="s">
        <v>5</v>
      </c>
      <c r="G1" s="115" t="s">
        <v>56</v>
      </c>
      <c r="H1" s="115" t="s">
        <v>2</v>
      </c>
    </row>
    <row r="2">
      <c r="A2" s="116" t="s">
        <v>33</v>
      </c>
      <c r="B2" s="117"/>
      <c r="C2" s="118"/>
      <c r="D2" s="119"/>
      <c r="E2" s="120"/>
      <c r="F2" s="120"/>
      <c r="G2" s="120"/>
      <c r="H2" s="121"/>
    </row>
    <row r="3">
      <c r="A3" s="122"/>
      <c r="B3" s="117" t="s">
        <v>57</v>
      </c>
      <c r="C3" s="118"/>
      <c r="D3" s="119"/>
      <c r="E3" s="120"/>
      <c r="F3" s="120"/>
      <c r="G3" s="120"/>
      <c r="H3" s="121"/>
    </row>
    <row r="4">
      <c r="A4" s="118"/>
      <c r="B4" s="118"/>
      <c r="C4" s="118" t="s">
        <v>62</v>
      </c>
      <c r="D4" s="119" t="s">
        <v>136</v>
      </c>
      <c r="E4" s="123">
        <v>0.0</v>
      </c>
      <c r="F4" s="124">
        <v>1500.0</v>
      </c>
      <c r="G4" s="120"/>
      <c r="H4" s="121" t="s">
        <v>60</v>
      </c>
    </row>
    <row r="5">
      <c r="A5" s="118"/>
      <c r="B5" s="118"/>
      <c r="C5" s="118" t="s">
        <v>416</v>
      </c>
      <c r="D5" s="119" t="s">
        <v>123</v>
      </c>
      <c r="E5" s="125">
        <v>0.0</v>
      </c>
      <c r="F5" s="120">
        <v>1500.0</v>
      </c>
      <c r="G5" s="120"/>
      <c r="H5" s="121"/>
    </row>
    <row r="6">
      <c r="A6" s="118"/>
      <c r="B6" s="118"/>
      <c r="C6" s="118" t="s">
        <v>417</v>
      </c>
      <c r="D6" s="119" t="s">
        <v>362</v>
      </c>
      <c r="E6" s="123">
        <v>0.0</v>
      </c>
      <c r="F6" s="124">
        <v>1500.0</v>
      </c>
      <c r="G6" s="120"/>
      <c r="H6" s="121"/>
    </row>
    <row r="7">
      <c r="A7" s="118"/>
      <c r="B7" s="118"/>
      <c r="C7" s="118" t="s">
        <v>61</v>
      </c>
      <c r="D7" s="119" t="s">
        <v>418</v>
      </c>
      <c r="E7" s="123">
        <v>0.0</v>
      </c>
      <c r="F7" s="124">
        <v>1500.0</v>
      </c>
      <c r="G7" s="120"/>
      <c r="H7" s="121"/>
    </row>
    <row r="8">
      <c r="A8" s="118"/>
      <c r="B8" s="118"/>
      <c r="C8" s="118" t="s">
        <v>419</v>
      </c>
      <c r="D8" s="119" t="s">
        <v>123</v>
      </c>
      <c r="E8" s="123">
        <v>0.0</v>
      </c>
      <c r="F8" s="124">
        <v>1500.0</v>
      </c>
      <c r="G8" s="120"/>
      <c r="H8" s="121"/>
    </row>
    <row r="9">
      <c r="A9" s="118"/>
      <c r="B9" s="118"/>
      <c r="C9" s="118" t="s">
        <v>420</v>
      </c>
      <c r="D9" s="119" t="s">
        <v>421</v>
      </c>
      <c r="E9" s="123">
        <v>0.0</v>
      </c>
      <c r="F9" s="124">
        <v>1500.0</v>
      </c>
      <c r="G9" s="120"/>
      <c r="H9" s="128"/>
    </row>
    <row r="10">
      <c r="A10" s="118"/>
      <c r="B10" s="118"/>
      <c r="C10" s="118" t="s">
        <v>218</v>
      </c>
      <c r="D10" s="119" t="s">
        <v>316</v>
      </c>
      <c r="E10" s="123">
        <v>0.0</v>
      </c>
      <c r="F10" s="124">
        <v>1500.0</v>
      </c>
      <c r="G10" s="120"/>
      <c r="H10" s="121"/>
    </row>
    <row r="11">
      <c r="A11" s="118"/>
      <c r="B11" s="118"/>
      <c r="C11" s="118"/>
      <c r="D11" s="119"/>
      <c r="E11" s="123"/>
      <c r="F11" s="124"/>
      <c r="G11" s="120"/>
      <c r="H11" s="121"/>
    </row>
    <row r="12">
      <c r="A12" s="118"/>
      <c r="B12" s="118"/>
      <c r="C12" s="116" t="s">
        <v>66</v>
      </c>
      <c r="D12" s="119"/>
      <c r="E12" s="123">
        <f t="shared" ref="E12:F12" si="1">SUM(E2:E10)</f>
        <v>0</v>
      </c>
      <c r="F12" s="124">
        <f t="shared" si="1"/>
        <v>10500</v>
      </c>
      <c r="G12" s="120">
        <f>E12-F12</f>
        <v>-10500</v>
      </c>
      <c r="H12" s="121"/>
    </row>
    <row r="13">
      <c r="A13" s="118"/>
      <c r="B13" s="118"/>
      <c r="C13" s="118"/>
      <c r="D13" s="119"/>
      <c r="E13" s="120"/>
      <c r="F13" s="120"/>
      <c r="G13" s="120"/>
      <c r="H13" s="121"/>
    </row>
    <row r="14">
      <c r="A14" s="118"/>
      <c r="B14" s="118"/>
      <c r="C14" s="117" t="s">
        <v>67</v>
      </c>
      <c r="D14" s="119"/>
      <c r="E14" s="124">
        <f t="shared" ref="E14:F14" si="2">SUMIFS(E3:E13,$C3:$C13,"Subsubtotal")</f>
        <v>0</v>
      </c>
      <c r="F14" s="124">
        <f t="shared" si="2"/>
        <v>10500</v>
      </c>
      <c r="G14" s="124">
        <f>E14-F14</f>
        <v>-10500</v>
      </c>
      <c r="H14" s="121"/>
    </row>
    <row r="15">
      <c r="A15" s="122"/>
      <c r="B15" s="122"/>
      <c r="C15" s="122"/>
      <c r="D15" s="126"/>
      <c r="E15" s="126"/>
      <c r="F15" s="126"/>
      <c r="G15" s="126"/>
      <c r="H15" s="122"/>
    </row>
  </sheetData>
  <conditionalFormatting sqref="E1:E15">
    <cfRule type="cellIs" dxfId="0" priority="1" operator="greaterThan">
      <formula>0</formula>
    </cfRule>
  </conditionalFormatting>
  <conditionalFormatting sqref="F1:F15">
    <cfRule type="cellIs" dxfId="1" priority="2" operator="greaterThan">
      <formula>0</formula>
    </cfRule>
  </conditionalFormatting>
  <conditionalFormatting sqref="G1:G15">
    <cfRule type="cellIs" dxfId="0" priority="3" operator="greaterThan">
      <formula>0</formula>
    </cfRule>
  </conditionalFormatting>
  <conditionalFormatting sqref="G1:G15">
    <cfRule type="cellIs" dxfId="1" priority="4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15" t="s">
        <v>4</v>
      </c>
      <c r="F1" s="115" t="s">
        <v>5</v>
      </c>
      <c r="G1" s="115" t="s">
        <v>56</v>
      </c>
      <c r="H1" s="115" t="s">
        <v>2</v>
      </c>
    </row>
    <row r="2">
      <c r="A2" s="116" t="s">
        <v>12</v>
      </c>
      <c r="B2" s="117"/>
      <c r="C2" s="118"/>
      <c r="D2" s="119"/>
      <c r="E2" s="120"/>
      <c r="F2" s="120"/>
      <c r="G2" s="120"/>
      <c r="H2" s="121"/>
    </row>
    <row r="3">
      <c r="A3" s="122"/>
      <c r="B3" s="117" t="s">
        <v>57</v>
      </c>
      <c r="C3" s="118"/>
      <c r="D3" s="119"/>
      <c r="E3" s="120"/>
      <c r="F3" s="120"/>
      <c r="G3" s="120"/>
      <c r="H3" s="121"/>
    </row>
    <row r="4">
      <c r="A4" s="118"/>
      <c r="B4" s="118"/>
      <c r="C4" s="118" t="s">
        <v>58</v>
      </c>
      <c r="D4" s="119">
        <v>4037.0</v>
      </c>
      <c r="E4" s="123">
        <v>0.0</v>
      </c>
      <c r="F4" s="124">
        <v>500.0</v>
      </c>
      <c r="G4" s="120"/>
      <c r="H4" s="121"/>
    </row>
    <row r="5">
      <c r="A5" s="118"/>
      <c r="B5" s="118"/>
      <c r="C5" s="118" t="s">
        <v>59</v>
      </c>
      <c r="D5" s="119">
        <v>5460.0</v>
      </c>
      <c r="E5" s="125">
        <v>0.0</v>
      </c>
      <c r="F5" s="120">
        <v>4000.0</v>
      </c>
      <c r="G5" s="120"/>
      <c r="H5" s="121" t="s">
        <v>60</v>
      </c>
    </row>
    <row r="6">
      <c r="A6" s="118"/>
      <c r="B6" s="118"/>
      <c r="C6" s="118" t="s">
        <v>61</v>
      </c>
      <c r="D6" s="119">
        <v>7631.0</v>
      </c>
      <c r="E6" s="123">
        <v>0.0</v>
      </c>
      <c r="F6" s="124">
        <v>1000.0</v>
      </c>
      <c r="G6" s="120"/>
      <c r="H6" s="121"/>
    </row>
    <row r="7">
      <c r="A7" s="118"/>
      <c r="B7" s="118"/>
      <c r="C7" s="118" t="s">
        <v>62</v>
      </c>
      <c r="D7" s="119">
        <v>7691.0</v>
      </c>
      <c r="E7" s="123">
        <v>0.0</v>
      </c>
      <c r="F7" s="124">
        <v>500.0</v>
      </c>
      <c r="G7" s="120"/>
      <c r="H7" s="121" t="s">
        <v>63</v>
      </c>
    </row>
    <row r="8">
      <c r="A8" s="118"/>
      <c r="B8" s="118"/>
      <c r="C8" s="118" t="s">
        <v>64</v>
      </c>
      <c r="D8" s="119">
        <v>4029.0</v>
      </c>
      <c r="E8" s="123">
        <v>0.0</v>
      </c>
      <c r="F8" s="124">
        <v>1000.0</v>
      </c>
      <c r="G8" s="120"/>
      <c r="H8" s="121"/>
    </row>
    <row r="9">
      <c r="A9" s="118"/>
      <c r="B9" s="118"/>
      <c r="C9" s="118" t="s">
        <v>65</v>
      </c>
      <c r="D9" s="119">
        <v>5010.0</v>
      </c>
      <c r="E9" s="123">
        <v>0.0</v>
      </c>
      <c r="F9" s="124">
        <v>2100.0</v>
      </c>
      <c r="G9" s="120"/>
      <c r="H9" s="121"/>
    </row>
    <row r="10">
      <c r="A10" s="118"/>
      <c r="B10" s="118"/>
      <c r="C10" s="118"/>
      <c r="D10" s="119"/>
      <c r="E10" s="120"/>
      <c r="F10" s="124"/>
      <c r="G10" s="120"/>
      <c r="H10" s="121"/>
    </row>
    <row r="11">
      <c r="A11" s="118"/>
      <c r="B11" s="118"/>
      <c r="C11" s="116" t="s">
        <v>66</v>
      </c>
      <c r="D11" s="119"/>
      <c r="E11" s="120">
        <f t="shared" ref="E11:F11" si="1">SUM(E4:E10)</f>
        <v>0</v>
      </c>
      <c r="F11" s="124">
        <f t="shared" si="1"/>
        <v>9100</v>
      </c>
      <c r="G11" s="120">
        <f>E11-F11</f>
        <v>-9100</v>
      </c>
      <c r="H11" s="121"/>
    </row>
    <row r="12">
      <c r="A12" s="118"/>
      <c r="B12" s="118"/>
      <c r="C12" s="118"/>
      <c r="D12" s="119"/>
      <c r="E12" s="120"/>
      <c r="F12" s="120"/>
      <c r="G12" s="120"/>
      <c r="H12" s="121"/>
    </row>
    <row r="13">
      <c r="A13" s="118"/>
      <c r="B13" s="118"/>
      <c r="C13" s="117" t="s">
        <v>67</v>
      </c>
      <c r="D13" s="119"/>
      <c r="E13" s="124">
        <f t="shared" ref="E13:F13" si="2">SUMIFS(E3:E12,$C3:$C12,"Subsubtotal")</f>
        <v>0</v>
      </c>
      <c r="F13" s="124">
        <f t="shared" si="2"/>
        <v>9100</v>
      </c>
      <c r="G13" s="124">
        <f>E13-F13</f>
        <v>-9100</v>
      </c>
      <c r="H13" s="121"/>
    </row>
    <row r="14">
      <c r="A14" s="122"/>
      <c r="B14" s="122"/>
      <c r="C14" s="122"/>
      <c r="D14" s="122"/>
      <c r="E14" s="126"/>
      <c r="F14" s="126"/>
      <c r="G14" s="126"/>
      <c r="H14" s="122"/>
    </row>
  </sheetData>
  <conditionalFormatting sqref="E1:E14">
    <cfRule type="cellIs" dxfId="0" priority="1" operator="greaterThan">
      <formula>0</formula>
    </cfRule>
  </conditionalFormatting>
  <conditionalFormatting sqref="F1:F14">
    <cfRule type="cellIs" dxfId="1" priority="2" operator="greaterThan">
      <formula>0</formula>
    </cfRule>
  </conditionalFormatting>
  <conditionalFormatting sqref="G1:G14">
    <cfRule type="cellIs" dxfId="0" priority="3" operator="greaterThan">
      <formula>0</formula>
    </cfRule>
  </conditionalFormatting>
  <conditionalFormatting sqref="G1:G14">
    <cfRule type="cellIs" dxfId="1" priority="4" operator="lessThan">
      <formula>0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15" t="s">
        <v>4</v>
      </c>
      <c r="F1" s="115" t="s">
        <v>5</v>
      </c>
      <c r="G1" s="115" t="s">
        <v>56</v>
      </c>
      <c r="H1" s="115" t="s">
        <v>2</v>
      </c>
    </row>
    <row r="2">
      <c r="A2" s="116" t="s">
        <v>34</v>
      </c>
      <c r="B2" s="117"/>
      <c r="C2" s="118"/>
      <c r="D2" s="119"/>
      <c r="E2" s="120"/>
      <c r="F2" s="120"/>
      <c r="G2" s="120"/>
      <c r="H2" s="121"/>
    </row>
    <row r="3">
      <c r="A3" s="122"/>
      <c r="B3" s="117" t="s">
        <v>57</v>
      </c>
      <c r="C3" s="118"/>
      <c r="D3" s="119"/>
      <c r="E3" s="120"/>
      <c r="F3" s="120"/>
      <c r="G3" s="120"/>
      <c r="H3" s="121"/>
    </row>
    <row r="4">
      <c r="A4" s="118"/>
      <c r="B4" s="118"/>
      <c r="C4" s="118" t="s">
        <v>422</v>
      </c>
      <c r="D4" s="119"/>
      <c r="E4" s="123">
        <v>0.0</v>
      </c>
      <c r="F4" s="124">
        <v>16000.0</v>
      </c>
      <c r="G4" s="120"/>
      <c r="H4" s="121"/>
    </row>
    <row r="5">
      <c r="A5" s="118"/>
      <c r="B5" s="118"/>
      <c r="C5" s="118" t="s">
        <v>62</v>
      </c>
      <c r="D5" s="119" t="s">
        <v>136</v>
      </c>
      <c r="E5" s="125">
        <v>0.0</v>
      </c>
      <c r="F5" s="120">
        <v>1000.0</v>
      </c>
      <c r="G5" s="120"/>
      <c r="H5" s="121"/>
    </row>
    <row r="6">
      <c r="A6" s="118"/>
      <c r="B6" s="118"/>
      <c r="C6" s="118" t="s">
        <v>423</v>
      </c>
      <c r="D6" s="119" t="s">
        <v>108</v>
      </c>
      <c r="E6" s="123">
        <v>0.0</v>
      </c>
      <c r="F6" s="124">
        <v>500.0</v>
      </c>
      <c r="G6" s="120"/>
      <c r="H6" s="121"/>
    </row>
    <row r="7">
      <c r="A7" s="118"/>
      <c r="B7" s="118"/>
      <c r="C7" s="118" t="s">
        <v>415</v>
      </c>
      <c r="D7" s="119" t="s">
        <v>357</v>
      </c>
      <c r="E7" s="120">
        <v>2000.0</v>
      </c>
      <c r="F7" s="125">
        <v>0.0</v>
      </c>
      <c r="G7" s="120"/>
      <c r="H7" s="121"/>
    </row>
    <row r="8">
      <c r="A8" s="118"/>
      <c r="B8" s="118"/>
      <c r="C8" s="118"/>
      <c r="D8" s="119"/>
      <c r="E8" s="123"/>
      <c r="F8" s="124"/>
      <c r="G8" s="120"/>
      <c r="H8" s="121"/>
    </row>
    <row r="9">
      <c r="A9" s="118"/>
      <c r="B9" s="118"/>
      <c r="C9" s="116" t="s">
        <v>66</v>
      </c>
      <c r="D9" s="119"/>
      <c r="E9" s="123">
        <f t="shared" ref="E9:F9" si="1">SUM(E2:E7)</f>
        <v>2000</v>
      </c>
      <c r="F9" s="124">
        <f t="shared" si="1"/>
        <v>17500</v>
      </c>
      <c r="G9" s="120">
        <f>E9-F9</f>
        <v>-15500</v>
      </c>
      <c r="H9" s="121"/>
    </row>
    <row r="10">
      <c r="A10" s="118"/>
      <c r="B10" s="118"/>
      <c r="C10" s="118"/>
      <c r="D10" s="119"/>
      <c r="E10" s="120"/>
      <c r="F10" s="120"/>
      <c r="G10" s="120"/>
      <c r="H10" s="121"/>
    </row>
    <row r="11">
      <c r="A11" s="118"/>
      <c r="B11" s="118"/>
      <c r="C11" s="117" t="s">
        <v>67</v>
      </c>
      <c r="D11" s="119"/>
      <c r="E11" s="124">
        <f t="shared" ref="E11:F11" si="2">SUMIFS(E3:E10,$C3:$C10,"Subsubtotal")</f>
        <v>2000</v>
      </c>
      <c r="F11" s="124">
        <f t="shared" si="2"/>
        <v>17500</v>
      </c>
      <c r="G11" s="124">
        <f>E11-F11</f>
        <v>-15500</v>
      </c>
      <c r="H11" s="121"/>
    </row>
    <row r="12">
      <c r="A12" s="122"/>
      <c r="B12" s="122"/>
      <c r="C12" s="122"/>
      <c r="D12" s="126"/>
      <c r="E12" s="126"/>
      <c r="F12" s="126"/>
      <c r="G12" s="126"/>
      <c r="H12" s="122"/>
    </row>
  </sheetData>
  <conditionalFormatting sqref="E1:E12">
    <cfRule type="cellIs" dxfId="0" priority="1" operator="greaterThan">
      <formula>0</formula>
    </cfRule>
  </conditionalFormatting>
  <conditionalFormatting sqref="F1:F12">
    <cfRule type="cellIs" dxfId="1" priority="2" operator="greaterThan">
      <formula>0</formula>
    </cfRule>
  </conditionalFormatting>
  <conditionalFormatting sqref="G1:G12">
    <cfRule type="cellIs" dxfId="0" priority="3" operator="greaterThan">
      <formula>0</formula>
    </cfRule>
  </conditionalFormatting>
  <conditionalFormatting sqref="G1:G12">
    <cfRule type="cellIs" dxfId="1" priority="4" operator="lessThan">
      <formula>0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15" t="s">
        <v>4</v>
      </c>
      <c r="F1" s="115" t="s">
        <v>5</v>
      </c>
      <c r="G1" s="115" t="s">
        <v>56</v>
      </c>
      <c r="H1" s="115" t="s">
        <v>2</v>
      </c>
    </row>
    <row r="2">
      <c r="A2" s="116" t="s">
        <v>36</v>
      </c>
      <c r="B2" s="117"/>
      <c r="C2" s="118"/>
      <c r="D2" s="119"/>
      <c r="E2" s="120"/>
      <c r="F2" s="120"/>
      <c r="G2" s="120"/>
      <c r="H2" s="121"/>
    </row>
    <row r="3">
      <c r="A3" s="122"/>
      <c r="B3" s="117" t="s">
        <v>57</v>
      </c>
      <c r="C3" s="118"/>
      <c r="D3" s="119"/>
      <c r="E3" s="120"/>
      <c r="F3" s="120"/>
      <c r="G3" s="120"/>
      <c r="H3" s="121"/>
    </row>
    <row r="4">
      <c r="A4" s="118"/>
      <c r="B4" s="118"/>
      <c r="C4" s="118" t="s">
        <v>62</v>
      </c>
      <c r="D4" s="119" t="s">
        <v>136</v>
      </c>
      <c r="E4" s="123">
        <v>0.0</v>
      </c>
      <c r="F4" s="124">
        <v>1500.0</v>
      </c>
      <c r="G4" s="120"/>
      <c r="H4" s="121" t="s">
        <v>60</v>
      </c>
    </row>
    <row r="5">
      <c r="A5" s="118"/>
      <c r="B5" s="118"/>
      <c r="C5" s="118" t="s">
        <v>424</v>
      </c>
      <c r="D5" s="119"/>
      <c r="E5" s="125">
        <v>0.0</v>
      </c>
      <c r="F5" s="120">
        <v>500.0</v>
      </c>
      <c r="G5" s="120"/>
      <c r="H5" s="121" t="s">
        <v>425</v>
      </c>
    </row>
    <row r="6">
      <c r="A6" s="118"/>
      <c r="B6" s="118"/>
      <c r="C6" s="118" t="s">
        <v>61</v>
      </c>
      <c r="D6" s="119"/>
      <c r="E6" s="123">
        <v>0.0</v>
      </c>
      <c r="F6" s="124">
        <v>2000.0</v>
      </c>
      <c r="G6" s="120"/>
      <c r="H6" s="121" t="s">
        <v>60</v>
      </c>
    </row>
    <row r="7">
      <c r="A7" s="118"/>
      <c r="B7" s="118"/>
      <c r="C7" s="118"/>
      <c r="D7" s="119"/>
      <c r="E7" s="123"/>
      <c r="F7" s="124"/>
      <c r="G7" s="120"/>
      <c r="H7" s="121"/>
    </row>
    <row r="8">
      <c r="A8" s="118"/>
      <c r="B8" s="118"/>
      <c r="C8" s="116" t="s">
        <v>66</v>
      </c>
      <c r="D8" s="119"/>
      <c r="E8" s="123">
        <f t="shared" ref="E8:F8" si="1">SUM(E2:E6)</f>
        <v>0</v>
      </c>
      <c r="F8" s="124">
        <f t="shared" si="1"/>
        <v>4000</v>
      </c>
      <c r="G8" s="120">
        <f>E8-F8</f>
        <v>-4000</v>
      </c>
      <c r="H8" s="121"/>
    </row>
    <row r="9">
      <c r="A9" s="118"/>
      <c r="B9" s="118"/>
      <c r="C9" s="118"/>
      <c r="D9" s="119"/>
      <c r="E9" s="120"/>
      <c r="F9" s="120"/>
      <c r="G9" s="120"/>
      <c r="H9" s="121"/>
    </row>
    <row r="10">
      <c r="A10" s="118"/>
      <c r="B10" s="118"/>
      <c r="C10" s="117" t="s">
        <v>67</v>
      </c>
      <c r="D10" s="119"/>
      <c r="E10" s="124">
        <f t="shared" ref="E10:F10" si="2">SUMIFS(E3:E9,$C3:$C9,"Subsubtotal")</f>
        <v>0</v>
      </c>
      <c r="F10" s="124">
        <f t="shared" si="2"/>
        <v>4000</v>
      </c>
      <c r="G10" s="124">
        <f>E10-F10</f>
        <v>-4000</v>
      </c>
      <c r="H10" s="121"/>
    </row>
    <row r="11">
      <c r="A11" s="122"/>
      <c r="B11" s="122"/>
      <c r="C11" s="122"/>
      <c r="D11" s="126"/>
      <c r="E11" s="126"/>
      <c r="F11" s="126"/>
      <c r="G11" s="126"/>
      <c r="H11" s="122"/>
    </row>
  </sheetData>
  <conditionalFormatting sqref="E1:E11">
    <cfRule type="cellIs" dxfId="0" priority="1" operator="greaterThan">
      <formula>0</formula>
    </cfRule>
  </conditionalFormatting>
  <conditionalFormatting sqref="F1:F11">
    <cfRule type="cellIs" dxfId="1" priority="2" operator="greaterThan">
      <formula>0</formula>
    </cfRule>
  </conditionalFormatting>
  <conditionalFormatting sqref="G1:G11">
    <cfRule type="cellIs" dxfId="0" priority="3" operator="greaterThan">
      <formula>0</formula>
    </cfRule>
  </conditionalFormatting>
  <conditionalFormatting sqref="G1:G11">
    <cfRule type="cellIs" dxfId="1" priority="4" operator="lessThan">
      <formula>0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30" t="s">
        <v>4</v>
      </c>
      <c r="F1" s="130" t="s">
        <v>5</v>
      </c>
      <c r="G1" s="130" t="s">
        <v>56</v>
      </c>
      <c r="H1" s="115" t="s">
        <v>2</v>
      </c>
    </row>
    <row r="2">
      <c r="A2" s="116" t="s">
        <v>426</v>
      </c>
      <c r="B2" s="117"/>
      <c r="C2" s="118"/>
      <c r="D2" s="119"/>
      <c r="E2" s="131"/>
      <c r="F2" s="131"/>
      <c r="G2" s="131"/>
      <c r="H2" s="121"/>
    </row>
    <row r="3">
      <c r="A3" s="122"/>
      <c r="B3" s="117" t="s">
        <v>57</v>
      </c>
      <c r="C3" s="118"/>
      <c r="D3" s="119"/>
      <c r="E3" s="131"/>
      <c r="F3" s="131"/>
      <c r="G3" s="131"/>
      <c r="H3" s="121"/>
    </row>
    <row r="4">
      <c r="A4" s="118"/>
      <c r="B4" s="118"/>
      <c r="C4" s="145" t="s">
        <v>62</v>
      </c>
      <c r="D4" s="119" t="s">
        <v>136</v>
      </c>
      <c r="E4" s="132">
        <v>0.0</v>
      </c>
      <c r="F4" s="135">
        <v>3500.0</v>
      </c>
      <c r="G4" s="131"/>
      <c r="H4" s="121" t="s">
        <v>60</v>
      </c>
    </row>
    <row r="5">
      <c r="A5" s="118"/>
      <c r="B5" s="118"/>
      <c r="C5" s="145" t="s">
        <v>427</v>
      </c>
      <c r="D5" s="119" t="s">
        <v>428</v>
      </c>
      <c r="E5" s="133">
        <v>0.0</v>
      </c>
      <c r="F5" s="131">
        <v>5000.0</v>
      </c>
      <c r="G5" s="131"/>
      <c r="H5" s="121"/>
    </row>
    <row r="6">
      <c r="A6" s="118"/>
      <c r="B6" s="118"/>
      <c r="C6" s="145" t="s">
        <v>429</v>
      </c>
      <c r="D6" s="119" t="s">
        <v>346</v>
      </c>
      <c r="E6" s="132">
        <v>0.0</v>
      </c>
      <c r="F6" s="135">
        <v>10000.0</v>
      </c>
      <c r="G6" s="131"/>
      <c r="H6" s="121" t="s">
        <v>60</v>
      </c>
    </row>
    <row r="7">
      <c r="A7" s="118"/>
      <c r="B7" s="118"/>
      <c r="C7" s="145" t="s">
        <v>430</v>
      </c>
      <c r="D7" s="119" t="s">
        <v>431</v>
      </c>
      <c r="E7" s="132">
        <v>0.0</v>
      </c>
      <c r="F7" s="135">
        <v>18000.0</v>
      </c>
      <c r="G7" s="131"/>
      <c r="H7" s="121" t="s">
        <v>60</v>
      </c>
    </row>
    <row r="8">
      <c r="A8" s="118"/>
      <c r="B8" s="118"/>
      <c r="C8" s="145" t="s">
        <v>432</v>
      </c>
      <c r="D8" s="119" t="s">
        <v>366</v>
      </c>
      <c r="E8" s="132">
        <v>0.0</v>
      </c>
      <c r="F8" s="135">
        <v>5000.0</v>
      </c>
      <c r="G8" s="131"/>
      <c r="H8" s="121"/>
    </row>
    <row r="9">
      <c r="A9" s="118"/>
      <c r="B9" s="118"/>
      <c r="C9" s="145" t="s">
        <v>433</v>
      </c>
      <c r="D9" s="119" t="s">
        <v>434</v>
      </c>
      <c r="E9" s="132">
        <v>0.0</v>
      </c>
      <c r="F9" s="135">
        <v>4000.0</v>
      </c>
      <c r="G9" s="131"/>
      <c r="H9" s="121"/>
    </row>
    <row r="10">
      <c r="A10" s="118"/>
      <c r="B10" s="118"/>
      <c r="C10" s="145" t="s">
        <v>435</v>
      </c>
      <c r="D10" s="119" t="s">
        <v>436</v>
      </c>
      <c r="E10" s="132">
        <v>0.0</v>
      </c>
      <c r="F10" s="135">
        <v>2000.0</v>
      </c>
      <c r="G10" s="131"/>
      <c r="H10" s="121"/>
    </row>
    <row r="11">
      <c r="A11" s="118"/>
      <c r="B11" s="118"/>
      <c r="C11" s="145" t="s">
        <v>61</v>
      </c>
      <c r="D11" s="119" t="s">
        <v>437</v>
      </c>
      <c r="E11" s="132">
        <v>0.0</v>
      </c>
      <c r="F11" s="135">
        <v>16000.0</v>
      </c>
      <c r="G11" s="131"/>
      <c r="H11" s="146" t="s">
        <v>60</v>
      </c>
    </row>
    <row r="12">
      <c r="A12" s="118"/>
      <c r="B12" s="118"/>
      <c r="C12" s="145" t="s">
        <v>438</v>
      </c>
      <c r="D12" s="119" t="s">
        <v>97</v>
      </c>
      <c r="E12" s="132">
        <v>0.0</v>
      </c>
      <c r="F12" s="135">
        <v>17000.0</v>
      </c>
      <c r="G12" s="131"/>
      <c r="H12" s="121"/>
    </row>
    <row r="13">
      <c r="A13" s="118"/>
      <c r="B13" s="118"/>
      <c r="C13" s="118" t="s">
        <v>439</v>
      </c>
      <c r="D13" s="119" t="s">
        <v>80</v>
      </c>
      <c r="E13" s="132">
        <v>0.0</v>
      </c>
      <c r="F13" s="131">
        <v>2500.0</v>
      </c>
      <c r="G13" s="131"/>
      <c r="H13" s="121"/>
    </row>
    <row r="14">
      <c r="A14" s="118"/>
      <c r="B14" s="118"/>
      <c r="C14" s="118" t="s">
        <v>218</v>
      </c>
      <c r="D14" s="119"/>
      <c r="E14" s="133">
        <v>0.0</v>
      </c>
      <c r="F14" s="135">
        <v>2500.0</v>
      </c>
      <c r="G14" s="135"/>
      <c r="H14" s="121"/>
    </row>
    <row r="15">
      <c r="A15" s="118"/>
      <c r="B15" s="118"/>
      <c r="C15" s="118" t="s">
        <v>415</v>
      </c>
      <c r="D15" s="119" t="s">
        <v>357</v>
      </c>
      <c r="E15" s="131">
        <v>10000.0</v>
      </c>
      <c r="F15" s="132">
        <v>0.0</v>
      </c>
      <c r="G15" s="131"/>
      <c r="H15" s="121"/>
    </row>
    <row r="16">
      <c r="A16" s="118"/>
      <c r="B16" s="129"/>
      <c r="C16" s="118" t="s">
        <v>440</v>
      </c>
      <c r="D16" s="119" t="s">
        <v>125</v>
      </c>
      <c r="E16" s="132">
        <v>0.0</v>
      </c>
      <c r="F16" s="131">
        <v>5000.0</v>
      </c>
      <c r="G16" s="131"/>
      <c r="H16" s="121" t="s">
        <v>441</v>
      </c>
    </row>
    <row r="17">
      <c r="A17" s="118"/>
      <c r="B17" s="117"/>
      <c r="C17" s="145"/>
      <c r="D17" s="119"/>
      <c r="E17" s="135"/>
      <c r="F17" s="135"/>
      <c r="G17" s="131"/>
      <c r="H17" s="121"/>
    </row>
    <row r="18">
      <c r="A18" s="118"/>
      <c r="B18" s="117"/>
      <c r="C18" s="129" t="s">
        <v>66</v>
      </c>
      <c r="D18" s="119"/>
      <c r="E18" s="135">
        <f t="shared" ref="E18:F18" si="1">SUM(E2:E16)</f>
        <v>10000</v>
      </c>
      <c r="F18" s="135">
        <f t="shared" si="1"/>
        <v>90500</v>
      </c>
      <c r="G18" s="131">
        <f>E18-F18</f>
        <v>-80500</v>
      </c>
      <c r="H18" s="121"/>
    </row>
    <row r="19">
      <c r="A19" s="118"/>
      <c r="B19" s="117"/>
      <c r="C19" s="118"/>
      <c r="D19" s="119"/>
      <c r="E19" s="131"/>
      <c r="F19" s="131"/>
      <c r="G19" s="131"/>
      <c r="H19" s="121"/>
    </row>
    <row r="20">
      <c r="A20" s="118"/>
      <c r="B20" s="117" t="s">
        <v>442</v>
      </c>
      <c r="C20" s="117"/>
      <c r="D20" s="119"/>
      <c r="E20" s="135"/>
      <c r="F20" s="135"/>
      <c r="G20" s="135"/>
      <c r="H20" s="121"/>
    </row>
    <row r="21">
      <c r="A21" s="118"/>
      <c r="B21" s="117"/>
      <c r="C21" s="118" t="s">
        <v>183</v>
      </c>
      <c r="D21" s="119" t="s">
        <v>397</v>
      </c>
      <c r="E21" s="131">
        <v>3000.0</v>
      </c>
      <c r="F21" s="132">
        <v>0.0</v>
      </c>
      <c r="G21" s="131"/>
      <c r="H21" s="121"/>
    </row>
    <row r="22">
      <c r="A22" s="118"/>
      <c r="B22" s="129"/>
      <c r="C22" s="118" t="s">
        <v>118</v>
      </c>
      <c r="D22" s="119" t="s">
        <v>119</v>
      </c>
      <c r="E22" s="131">
        <v>3000.0</v>
      </c>
      <c r="F22" s="132">
        <v>0.0</v>
      </c>
      <c r="G22" s="131"/>
      <c r="H22" s="121"/>
    </row>
    <row r="23">
      <c r="A23" s="118"/>
      <c r="B23" s="117"/>
      <c r="C23" s="145" t="s">
        <v>122</v>
      </c>
      <c r="D23" s="119" t="s">
        <v>123</v>
      </c>
      <c r="E23" s="133">
        <v>0.0</v>
      </c>
      <c r="F23" s="135">
        <v>3000.0</v>
      </c>
      <c r="G23" s="131"/>
      <c r="H23" s="121"/>
    </row>
    <row r="24">
      <c r="A24" s="118"/>
      <c r="B24" s="117"/>
      <c r="C24" s="118" t="s">
        <v>120</v>
      </c>
      <c r="D24" s="119" t="s">
        <v>121</v>
      </c>
      <c r="E24" s="132">
        <v>0.0</v>
      </c>
      <c r="F24" s="135">
        <v>3000.0</v>
      </c>
      <c r="G24" s="131"/>
      <c r="H24" s="128"/>
    </row>
    <row r="25">
      <c r="A25" s="118"/>
      <c r="B25" s="117"/>
      <c r="C25" s="118" t="s">
        <v>124</v>
      </c>
      <c r="D25" s="119" t="s">
        <v>125</v>
      </c>
      <c r="E25" s="133">
        <v>0.0</v>
      </c>
      <c r="F25" s="135">
        <v>2000.0</v>
      </c>
      <c r="G25" s="135"/>
      <c r="H25" s="121"/>
    </row>
    <row r="26">
      <c r="A26" s="118"/>
      <c r="B26" s="117"/>
      <c r="C26" s="118" t="s">
        <v>443</v>
      </c>
      <c r="D26" s="119" t="s">
        <v>93</v>
      </c>
      <c r="E26" s="132">
        <v>0.0</v>
      </c>
      <c r="F26" s="131">
        <v>300.0</v>
      </c>
      <c r="G26" s="131"/>
      <c r="H26" s="121"/>
    </row>
    <row r="27">
      <c r="A27" s="118"/>
      <c r="B27" s="129"/>
      <c r="C27" s="118"/>
      <c r="D27" s="119"/>
      <c r="E27" s="131"/>
      <c r="F27" s="131"/>
      <c r="G27" s="131"/>
      <c r="H27" s="121"/>
    </row>
    <row r="28">
      <c r="A28" s="118"/>
      <c r="B28" s="117"/>
      <c r="C28" s="129" t="s">
        <v>66</v>
      </c>
      <c r="D28" s="119"/>
      <c r="E28" s="135">
        <f t="shared" ref="E28:F28" si="2">SUM(E21:E26)</f>
        <v>6000</v>
      </c>
      <c r="F28" s="131">
        <f t="shared" si="2"/>
        <v>8300</v>
      </c>
      <c r="G28" s="131">
        <f>E28-F28</f>
        <v>-2300</v>
      </c>
      <c r="H28" s="121"/>
    </row>
    <row r="29">
      <c r="A29" s="118"/>
      <c r="B29" s="117"/>
      <c r="C29" s="118"/>
      <c r="D29" s="119"/>
      <c r="E29" s="131"/>
      <c r="F29" s="135"/>
      <c r="G29" s="131"/>
      <c r="H29" s="121"/>
    </row>
    <row r="30">
      <c r="A30" s="118"/>
      <c r="B30" s="117" t="s">
        <v>444</v>
      </c>
      <c r="C30" s="118"/>
      <c r="D30" s="119"/>
      <c r="E30" s="131"/>
      <c r="F30" s="135"/>
      <c r="G30" s="131"/>
      <c r="H30" s="121"/>
    </row>
    <row r="31">
      <c r="A31" s="118"/>
      <c r="B31" s="117"/>
      <c r="C31" s="118" t="s">
        <v>118</v>
      </c>
      <c r="D31" s="119" t="s">
        <v>119</v>
      </c>
      <c r="E31" s="131">
        <v>2000.0</v>
      </c>
      <c r="F31" s="132">
        <v>0.0</v>
      </c>
      <c r="G31" s="131"/>
      <c r="H31" s="121"/>
    </row>
    <row r="32">
      <c r="A32" s="118"/>
      <c r="B32" s="117"/>
      <c r="C32" s="118" t="s">
        <v>161</v>
      </c>
      <c r="D32" s="119" t="s">
        <v>123</v>
      </c>
      <c r="E32" s="133">
        <v>0.0</v>
      </c>
      <c r="F32" s="135">
        <v>500.0</v>
      </c>
      <c r="G32" s="135"/>
      <c r="H32" s="121"/>
    </row>
    <row r="33">
      <c r="A33" s="118"/>
      <c r="B33" s="129"/>
      <c r="C33" s="118" t="s">
        <v>120</v>
      </c>
      <c r="D33" s="119" t="s">
        <v>121</v>
      </c>
      <c r="E33" s="132">
        <v>0.0</v>
      </c>
      <c r="F33" s="131">
        <v>2000.0</v>
      </c>
      <c r="G33" s="131"/>
      <c r="H33" s="121"/>
    </row>
    <row r="34">
      <c r="A34" s="118"/>
      <c r="B34" s="129"/>
      <c r="C34" s="145" t="s">
        <v>443</v>
      </c>
      <c r="D34" s="119" t="s">
        <v>93</v>
      </c>
      <c r="E34" s="132">
        <v>0.0</v>
      </c>
      <c r="F34" s="131">
        <v>300.0</v>
      </c>
      <c r="G34" s="131"/>
      <c r="H34" s="121"/>
    </row>
    <row r="35">
      <c r="A35" s="118"/>
      <c r="B35" s="117"/>
      <c r="C35" s="118"/>
      <c r="D35" s="119"/>
      <c r="E35" s="132"/>
      <c r="F35" s="135"/>
      <c r="G35" s="131"/>
      <c r="H35" s="121"/>
    </row>
    <row r="36">
      <c r="A36" s="118"/>
      <c r="B36" s="117"/>
      <c r="C36" s="117" t="s">
        <v>66</v>
      </c>
      <c r="D36" s="119"/>
      <c r="E36" s="131">
        <f t="shared" ref="E36:F36" si="3">SUM(E31:E34)</f>
        <v>2000</v>
      </c>
      <c r="F36" s="135">
        <f t="shared" si="3"/>
        <v>2800</v>
      </c>
      <c r="G36" s="131">
        <f>E36-F36</f>
        <v>-800</v>
      </c>
      <c r="H36" s="121"/>
    </row>
    <row r="37">
      <c r="A37" s="118"/>
      <c r="B37" s="117"/>
      <c r="C37" s="118"/>
      <c r="D37" s="119"/>
      <c r="E37" s="131"/>
      <c r="F37" s="131"/>
      <c r="G37" s="131"/>
      <c r="H37" s="121"/>
    </row>
    <row r="38">
      <c r="A38" s="118"/>
      <c r="B38" s="129" t="s">
        <v>445</v>
      </c>
      <c r="C38" s="117"/>
      <c r="D38" s="119"/>
      <c r="E38" s="135"/>
      <c r="F38" s="135"/>
      <c r="G38" s="135"/>
      <c r="H38" s="121"/>
    </row>
    <row r="39">
      <c r="A39" s="118"/>
      <c r="B39" s="117"/>
      <c r="C39" s="145" t="s">
        <v>118</v>
      </c>
      <c r="D39" s="119" t="s">
        <v>119</v>
      </c>
      <c r="E39" s="131">
        <v>2000.0</v>
      </c>
      <c r="F39" s="132">
        <v>0.0</v>
      </c>
      <c r="G39" s="131"/>
      <c r="H39" s="121"/>
    </row>
    <row r="40">
      <c r="A40" s="118"/>
      <c r="B40" s="117"/>
      <c r="C40" s="118" t="s">
        <v>161</v>
      </c>
      <c r="D40" s="119" t="s">
        <v>123</v>
      </c>
      <c r="E40" s="132">
        <v>0.0</v>
      </c>
      <c r="F40" s="131">
        <v>500.0</v>
      </c>
      <c r="G40" s="131"/>
      <c r="H40" s="121"/>
    </row>
    <row r="41">
      <c r="A41" s="118"/>
      <c r="B41" s="118"/>
      <c r="C41" s="118" t="s">
        <v>120</v>
      </c>
      <c r="D41" s="119" t="s">
        <v>121</v>
      </c>
      <c r="E41" s="132">
        <v>0.0</v>
      </c>
      <c r="F41" s="135">
        <v>2000.0</v>
      </c>
      <c r="G41" s="131"/>
      <c r="H41" s="121"/>
    </row>
    <row r="42">
      <c r="A42" s="118"/>
      <c r="B42" s="118"/>
      <c r="C42" s="118" t="s">
        <v>443</v>
      </c>
      <c r="D42" s="119" t="s">
        <v>93</v>
      </c>
      <c r="E42" s="132">
        <v>0.0</v>
      </c>
      <c r="F42" s="135">
        <v>300.0</v>
      </c>
      <c r="G42" s="131"/>
      <c r="H42" s="121"/>
    </row>
    <row r="43">
      <c r="A43" s="118"/>
      <c r="B43" s="129"/>
      <c r="C43" s="118"/>
      <c r="D43" s="119"/>
      <c r="E43" s="131"/>
      <c r="F43" s="131"/>
      <c r="G43" s="131"/>
      <c r="H43" s="121"/>
    </row>
    <row r="44">
      <c r="A44" s="118"/>
      <c r="B44" s="118"/>
      <c r="C44" s="129" t="s">
        <v>66</v>
      </c>
      <c r="D44" s="119"/>
      <c r="E44" s="135">
        <f t="shared" ref="E44:F44" si="4">SUM(E39:E42)</f>
        <v>2000</v>
      </c>
      <c r="F44" s="135">
        <f t="shared" si="4"/>
        <v>2800</v>
      </c>
      <c r="G44" s="131">
        <f>E44-F44</f>
        <v>-800</v>
      </c>
      <c r="H44" s="121"/>
    </row>
    <row r="45">
      <c r="A45" s="118"/>
      <c r="B45" s="118"/>
      <c r="C45" s="145"/>
      <c r="D45" s="119"/>
      <c r="E45" s="131"/>
      <c r="F45" s="131"/>
      <c r="G45" s="131"/>
      <c r="H45" s="121"/>
    </row>
    <row r="46">
      <c r="A46" s="118"/>
      <c r="B46" s="117" t="s">
        <v>446</v>
      </c>
      <c r="C46" s="145"/>
      <c r="D46" s="119"/>
      <c r="E46" s="135"/>
      <c r="F46" s="135"/>
      <c r="G46" s="135"/>
      <c r="H46" s="121"/>
    </row>
    <row r="47">
      <c r="A47" s="122"/>
      <c r="B47" s="122"/>
      <c r="C47" s="122" t="s">
        <v>118</v>
      </c>
      <c r="D47" s="122" t="s">
        <v>119</v>
      </c>
      <c r="E47" s="137">
        <v>2000.0</v>
      </c>
      <c r="F47" s="139">
        <v>0.0</v>
      </c>
      <c r="G47" s="137"/>
      <c r="H47" s="122"/>
    </row>
    <row r="48">
      <c r="A48" s="122"/>
      <c r="B48" s="122"/>
      <c r="C48" s="122" t="s">
        <v>161</v>
      </c>
      <c r="D48" s="122" t="s">
        <v>123</v>
      </c>
      <c r="E48" s="139">
        <v>0.0</v>
      </c>
      <c r="F48" s="137">
        <v>500.0</v>
      </c>
      <c r="G48" s="137"/>
      <c r="H48" s="122"/>
    </row>
    <row r="49">
      <c r="A49" s="122"/>
      <c r="B49" s="122"/>
      <c r="C49" s="122" t="s">
        <v>120</v>
      </c>
      <c r="D49" s="122" t="s">
        <v>121</v>
      </c>
      <c r="E49" s="139">
        <v>0.0</v>
      </c>
      <c r="F49" s="137">
        <v>2000.0</v>
      </c>
      <c r="G49" s="137"/>
      <c r="H49" s="122"/>
    </row>
    <row r="50">
      <c r="A50" s="122"/>
      <c r="B50" s="147"/>
      <c r="C50" s="122" t="s">
        <v>443</v>
      </c>
      <c r="D50" s="122" t="s">
        <v>93</v>
      </c>
      <c r="E50" s="139">
        <v>0.0</v>
      </c>
      <c r="F50" s="137">
        <v>300.0</v>
      </c>
      <c r="G50" s="137"/>
      <c r="H50" s="122"/>
    </row>
    <row r="51">
      <c r="A51" s="122"/>
      <c r="B51" s="122"/>
      <c r="C51" s="140"/>
      <c r="D51" s="122"/>
      <c r="E51" s="137"/>
      <c r="F51" s="137"/>
      <c r="G51" s="137"/>
      <c r="H51" s="122"/>
    </row>
    <row r="52">
      <c r="A52" s="122"/>
      <c r="B52" s="122"/>
      <c r="C52" s="147" t="s">
        <v>66</v>
      </c>
      <c r="D52" s="122"/>
      <c r="E52" s="137">
        <f t="shared" ref="E52:F52" si="5">SUM(E47:E50)</f>
        <v>2000</v>
      </c>
      <c r="F52" s="137">
        <f t="shared" si="5"/>
        <v>2800</v>
      </c>
      <c r="G52" s="137">
        <f>E52-F52</f>
        <v>-800</v>
      </c>
      <c r="H52" s="122"/>
    </row>
    <row r="53">
      <c r="A53" s="122"/>
      <c r="B53" s="122"/>
      <c r="C53" s="140"/>
      <c r="D53" s="122"/>
      <c r="E53" s="137"/>
      <c r="F53" s="137"/>
      <c r="G53" s="137"/>
      <c r="H53" s="122"/>
    </row>
    <row r="54">
      <c r="A54" s="122"/>
      <c r="B54" s="126" t="s">
        <v>447</v>
      </c>
      <c r="C54" s="122"/>
      <c r="D54" s="122"/>
      <c r="E54" s="137"/>
      <c r="F54" s="137"/>
      <c r="G54" s="137"/>
      <c r="H54" s="122"/>
    </row>
    <row r="55">
      <c r="A55" s="122"/>
      <c r="B55" s="122"/>
      <c r="C55" s="122" t="s">
        <v>183</v>
      </c>
      <c r="D55" s="122" t="s">
        <v>397</v>
      </c>
      <c r="E55" s="137">
        <v>3000.0</v>
      </c>
      <c r="F55" s="139">
        <v>0.0</v>
      </c>
      <c r="G55" s="137"/>
      <c r="H55" s="122"/>
    </row>
    <row r="56">
      <c r="A56" s="122"/>
      <c r="B56" s="122"/>
      <c r="C56" s="122" t="s">
        <v>118</v>
      </c>
      <c r="D56" s="122" t="s">
        <v>119</v>
      </c>
      <c r="E56" s="137">
        <v>3000.0</v>
      </c>
      <c r="F56" s="139">
        <v>0.0</v>
      </c>
      <c r="G56" s="137"/>
      <c r="H56" s="122"/>
    </row>
    <row r="57">
      <c r="A57" s="122"/>
      <c r="B57" s="122"/>
      <c r="C57" s="140" t="s">
        <v>122</v>
      </c>
      <c r="D57" s="122" t="s">
        <v>123</v>
      </c>
      <c r="E57" s="139">
        <v>0.0</v>
      </c>
      <c r="F57" s="137">
        <v>2500.0</v>
      </c>
      <c r="G57" s="137"/>
      <c r="H57" s="122"/>
    </row>
    <row r="58">
      <c r="A58" s="122"/>
      <c r="B58" s="122"/>
      <c r="C58" s="122" t="s">
        <v>120</v>
      </c>
      <c r="D58" s="122" t="s">
        <v>121</v>
      </c>
      <c r="E58" s="139">
        <v>0.0</v>
      </c>
      <c r="F58" s="137">
        <v>3000.0</v>
      </c>
      <c r="G58" s="137"/>
      <c r="H58" s="122"/>
    </row>
    <row r="59">
      <c r="A59" s="122"/>
      <c r="B59" s="122"/>
      <c r="C59" s="122" t="s">
        <v>124</v>
      </c>
      <c r="D59" s="122" t="s">
        <v>125</v>
      </c>
      <c r="E59" s="139">
        <v>0.0</v>
      </c>
      <c r="F59" s="137">
        <v>1500.0</v>
      </c>
      <c r="G59" s="137"/>
      <c r="H59" s="122"/>
    </row>
    <row r="60">
      <c r="A60" s="122"/>
      <c r="B60" s="122"/>
      <c r="C60" s="122" t="s">
        <v>443</v>
      </c>
      <c r="D60" s="122" t="s">
        <v>93</v>
      </c>
      <c r="E60" s="139">
        <v>0.0</v>
      </c>
      <c r="F60" s="137">
        <v>300.0</v>
      </c>
      <c r="G60" s="137"/>
      <c r="H60" s="122"/>
    </row>
    <row r="61">
      <c r="A61" s="122"/>
      <c r="B61" s="122"/>
      <c r="C61" s="126"/>
      <c r="D61" s="122"/>
      <c r="E61" s="137"/>
      <c r="F61" s="137"/>
      <c r="G61" s="137"/>
      <c r="H61" s="122"/>
    </row>
    <row r="62">
      <c r="A62" s="122"/>
      <c r="B62" s="122"/>
      <c r="C62" s="126" t="s">
        <v>66</v>
      </c>
      <c r="D62" s="122"/>
      <c r="E62" s="137">
        <f t="shared" ref="E62:F62" si="6">SUM(E55:E60)</f>
        <v>6000</v>
      </c>
      <c r="F62" s="137">
        <f t="shared" si="6"/>
        <v>7300</v>
      </c>
      <c r="G62" s="137">
        <f>E62-F62</f>
        <v>-1300</v>
      </c>
      <c r="H62" s="122"/>
    </row>
    <row r="63">
      <c r="A63" s="122"/>
      <c r="B63" s="122"/>
      <c r="C63" s="126"/>
      <c r="D63" s="122"/>
      <c r="E63" s="137"/>
      <c r="F63" s="137"/>
      <c r="G63" s="137"/>
      <c r="H63" s="122"/>
    </row>
    <row r="64">
      <c r="A64" s="122"/>
      <c r="B64" s="122"/>
      <c r="C64" s="138" t="s">
        <v>67</v>
      </c>
      <c r="D64" s="122"/>
      <c r="E64" s="137">
        <f t="shared" ref="E64:F64" si="7">SUMIFS(E3:E63,$C3:$C63,"Subsubtotal")</f>
        <v>28000</v>
      </c>
      <c r="F64" s="137">
        <f t="shared" si="7"/>
        <v>114500</v>
      </c>
      <c r="G64" s="137">
        <f>E64-F64</f>
        <v>-86500</v>
      </c>
      <c r="H64" s="122"/>
    </row>
    <row r="65">
      <c r="A65" s="122"/>
      <c r="B65" s="122"/>
      <c r="C65" s="126"/>
      <c r="D65" s="122"/>
      <c r="E65" s="137"/>
      <c r="F65" s="137"/>
      <c r="G65" s="137"/>
      <c r="H65" s="122"/>
    </row>
  </sheetData>
  <conditionalFormatting sqref="E1:E65">
    <cfRule type="cellIs" dxfId="0" priority="1" operator="greaterThan">
      <formula>0</formula>
    </cfRule>
  </conditionalFormatting>
  <conditionalFormatting sqref="F1:F65">
    <cfRule type="cellIs" dxfId="1" priority="2" operator="greaterThan">
      <formula>0</formula>
    </cfRule>
  </conditionalFormatting>
  <conditionalFormatting sqref="G1:G65">
    <cfRule type="cellIs" dxfId="0" priority="3" operator="greaterThan">
      <formula>0</formula>
    </cfRule>
  </conditionalFormatting>
  <conditionalFormatting sqref="G1:G65">
    <cfRule type="cellIs" dxfId="1" priority="4" operator="lessThan">
      <formula>0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15" t="s">
        <v>4</v>
      </c>
      <c r="F1" s="115" t="s">
        <v>5</v>
      </c>
      <c r="G1" s="115" t="s">
        <v>56</v>
      </c>
      <c r="H1" s="115" t="s">
        <v>2</v>
      </c>
    </row>
    <row r="2">
      <c r="A2" s="116" t="s">
        <v>26</v>
      </c>
      <c r="B2" s="117"/>
      <c r="C2" s="118"/>
      <c r="D2" s="119"/>
      <c r="E2" s="120"/>
      <c r="F2" s="120"/>
      <c r="G2" s="120"/>
      <c r="H2" s="121"/>
    </row>
    <row r="3">
      <c r="A3" s="122"/>
      <c r="B3" s="117" t="s">
        <v>57</v>
      </c>
      <c r="C3" s="118"/>
      <c r="D3" s="119"/>
      <c r="E3" s="120"/>
      <c r="F3" s="120"/>
      <c r="G3" s="120"/>
      <c r="H3" s="121"/>
    </row>
    <row r="4">
      <c r="A4" s="118"/>
      <c r="B4" s="118"/>
      <c r="C4" s="118" t="s">
        <v>62</v>
      </c>
      <c r="D4" s="119" t="s">
        <v>136</v>
      </c>
      <c r="E4" s="123">
        <v>0.0</v>
      </c>
      <c r="F4" s="124">
        <v>1800.0</v>
      </c>
      <c r="G4" s="120"/>
      <c r="H4" s="121" t="s">
        <v>60</v>
      </c>
    </row>
    <row r="5">
      <c r="A5" s="118"/>
      <c r="B5" s="118"/>
      <c r="C5" s="118" t="s">
        <v>61</v>
      </c>
      <c r="D5" s="119" t="s">
        <v>82</v>
      </c>
      <c r="E5" s="125">
        <v>0.0</v>
      </c>
      <c r="F5" s="120">
        <v>2000.0</v>
      </c>
      <c r="G5" s="120"/>
      <c r="H5" s="121"/>
    </row>
    <row r="6">
      <c r="A6" s="118"/>
      <c r="B6" s="118"/>
      <c r="C6" s="118" t="s">
        <v>448</v>
      </c>
      <c r="D6" s="119" t="s">
        <v>449</v>
      </c>
      <c r="E6" s="120">
        <v>53000.0</v>
      </c>
      <c r="F6" s="125">
        <v>0.0</v>
      </c>
      <c r="G6" s="120"/>
      <c r="H6" s="121"/>
    </row>
    <row r="7">
      <c r="A7" s="118"/>
      <c r="B7" s="118"/>
      <c r="C7" s="118" t="s">
        <v>450</v>
      </c>
      <c r="D7" s="119" t="s">
        <v>451</v>
      </c>
      <c r="E7" s="120">
        <v>43000.0</v>
      </c>
      <c r="F7" s="125">
        <v>0.0</v>
      </c>
      <c r="G7" s="120"/>
      <c r="H7" s="121"/>
    </row>
    <row r="8">
      <c r="A8" s="118"/>
      <c r="B8" s="118"/>
      <c r="C8" s="118" t="s">
        <v>452</v>
      </c>
      <c r="D8" s="119" t="s">
        <v>453</v>
      </c>
      <c r="E8" s="123">
        <v>0.0</v>
      </c>
      <c r="F8" s="124">
        <v>60000.0</v>
      </c>
      <c r="G8" s="120"/>
      <c r="H8" s="121"/>
    </row>
    <row r="9">
      <c r="A9" s="118"/>
      <c r="B9" s="118"/>
      <c r="C9" s="118" t="s">
        <v>454</v>
      </c>
      <c r="D9" s="119" t="s">
        <v>410</v>
      </c>
      <c r="E9" s="123">
        <v>0.0</v>
      </c>
      <c r="F9" s="124">
        <v>36000.0</v>
      </c>
      <c r="G9" s="120"/>
      <c r="H9" s="121"/>
    </row>
    <row r="10">
      <c r="A10" s="118"/>
      <c r="B10" s="118"/>
      <c r="C10" s="118" t="s">
        <v>455</v>
      </c>
      <c r="D10" s="119" t="s">
        <v>316</v>
      </c>
      <c r="E10" s="123">
        <v>0.0</v>
      </c>
      <c r="F10" s="124">
        <v>25000.0</v>
      </c>
      <c r="G10" s="120"/>
      <c r="H10" s="121"/>
    </row>
    <row r="11">
      <c r="A11" s="118"/>
      <c r="B11" s="118"/>
      <c r="C11" s="118" t="s">
        <v>456</v>
      </c>
      <c r="D11" s="119" t="s">
        <v>457</v>
      </c>
      <c r="E11" s="120">
        <v>15000.0</v>
      </c>
      <c r="F11" s="125">
        <v>0.0</v>
      </c>
      <c r="G11" s="120"/>
      <c r="H11" s="121" t="s">
        <v>458</v>
      </c>
    </row>
    <row r="12">
      <c r="A12" s="118"/>
      <c r="B12" s="118"/>
      <c r="C12" s="118" t="s">
        <v>459</v>
      </c>
      <c r="D12" s="119" t="s">
        <v>451</v>
      </c>
      <c r="E12" s="120">
        <v>12000.0</v>
      </c>
      <c r="F12" s="125">
        <v>0.0</v>
      </c>
      <c r="G12" s="120"/>
      <c r="H12" s="121"/>
    </row>
    <row r="13">
      <c r="A13" s="118"/>
      <c r="B13" s="118"/>
      <c r="C13" s="118" t="s">
        <v>460</v>
      </c>
      <c r="D13" s="119" t="s">
        <v>461</v>
      </c>
      <c r="E13" s="123">
        <v>0.0</v>
      </c>
      <c r="F13" s="124">
        <v>5000.0</v>
      </c>
      <c r="G13" s="120"/>
      <c r="H13" s="121"/>
    </row>
    <row r="14">
      <c r="A14" s="118"/>
      <c r="B14" s="118"/>
      <c r="C14" s="118"/>
      <c r="D14" s="119"/>
      <c r="E14" s="120"/>
      <c r="F14" s="124"/>
      <c r="G14" s="120"/>
      <c r="H14" s="128"/>
    </row>
    <row r="15">
      <c r="A15" s="118"/>
      <c r="B15" s="118"/>
      <c r="C15" s="117" t="s">
        <v>66</v>
      </c>
      <c r="D15" s="119"/>
      <c r="E15" s="120">
        <f t="shared" ref="E15:F15" si="1">SUM(E2:E13)</f>
        <v>123000</v>
      </c>
      <c r="F15" s="124">
        <f t="shared" si="1"/>
        <v>129800</v>
      </c>
      <c r="G15" s="120">
        <f>E15-F15</f>
        <v>-6800</v>
      </c>
      <c r="H15" s="121"/>
    </row>
    <row r="16">
      <c r="A16" s="118"/>
      <c r="B16" s="118"/>
      <c r="C16" s="118"/>
      <c r="D16" s="119"/>
      <c r="E16" s="120"/>
      <c r="F16" s="124"/>
      <c r="G16" s="120"/>
      <c r="H16" s="121"/>
    </row>
    <row r="17">
      <c r="A17" s="118"/>
      <c r="B17" s="117" t="s">
        <v>177</v>
      </c>
      <c r="C17" s="118"/>
      <c r="D17" s="119"/>
      <c r="E17" s="120"/>
      <c r="F17" s="124"/>
      <c r="G17" s="120"/>
      <c r="H17" s="121"/>
    </row>
    <row r="18">
      <c r="A18" s="118"/>
      <c r="B18" s="118"/>
      <c r="C18" s="118" t="s">
        <v>183</v>
      </c>
      <c r="D18" s="119"/>
      <c r="E18" s="120">
        <v>4000.0</v>
      </c>
      <c r="F18" s="125">
        <v>0.0</v>
      </c>
      <c r="G18" s="120"/>
      <c r="H18" s="121"/>
    </row>
    <row r="19">
      <c r="A19" s="118"/>
      <c r="B19" s="118"/>
      <c r="C19" s="118" t="s">
        <v>156</v>
      </c>
      <c r="D19" s="119" t="s">
        <v>121</v>
      </c>
      <c r="E19" s="123">
        <v>0.0</v>
      </c>
      <c r="F19" s="124">
        <v>4000.0</v>
      </c>
      <c r="G19" s="120"/>
      <c r="H19" s="121"/>
    </row>
    <row r="20">
      <c r="A20" s="118"/>
      <c r="B20" s="118"/>
      <c r="C20" s="118" t="s">
        <v>162</v>
      </c>
      <c r="D20" s="119"/>
      <c r="E20" s="120">
        <v>4000.0</v>
      </c>
      <c r="F20" s="125">
        <v>0.0</v>
      </c>
      <c r="G20" s="120"/>
      <c r="H20" s="121"/>
    </row>
    <row r="21">
      <c r="A21" s="118"/>
      <c r="B21" s="118"/>
      <c r="C21" s="118" t="s">
        <v>131</v>
      </c>
      <c r="D21" s="119" t="s">
        <v>123</v>
      </c>
      <c r="E21" s="123">
        <v>0.0</v>
      </c>
      <c r="F21" s="120">
        <v>2200.0</v>
      </c>
      <c r="G21" s="120"/>
      <c r="H21" s="121"/>
    </row>
    <row r="22">
      <c r="A22" s="118"/>
      <c r="B22" s="118"/>
      <c r="C22" s="118" t="s">
        <v>462</v>
      </c>
      <c r="D22" s="119" t="s">
        <v>93</v>
      </c>
      <c r="E22" s="125">
        <v>0.0</v>
      </c>
      <c r="F22" s="124">
        <v>300.0</v>
      </c>
      <c r="G22" s="124"/>
      <c r="H22" s="121"/>
    </row>
    <row r="23">
      <c r="A23" s="118"/>
      <c r="B23" s="118"/>
      <c r="C23" s="118" t="s">
        <v>124</v>
      </c>
      <c r="D23" s="119" t="s">
        <v>125</v>
      </c>
      <c r="E23" s="123">
        <v>0.0</v>
      </c>
      <c r="F23" s="120">
        <v>2500.0</v>
      </c>
      <c r="G23" s="120"/>
      <c r="H23" s="121"/>
    </row>
    <row r="24">
      <c r="A24" s="118"/>
      <c r="B24" s="117"/>
      <c r="C24" s="118"/>
      <c r="D24" s="119"/>
      <c r="E24" s="120"/>
      <c r="F24" s="120"/>
      <c r="G24" s="120"/>
      <c r="H24" s="121"/>
    </row>
    <row r="25">
      <c r="A25" s="118"/>
      <c r="B25" s="117"/>
      <c r="C25" s="117" t="s">
        <v>66</v>
      </c>
      <c r="D25" s="119"/>
      <c r="E25" s="124">
        <f t="shared" ref="E25:F25" si="2">SUM(E18:E23)</f>
        <v>8000</v>
      </c>
      <c r="F25" s="124">
        <f t="shared" si="2"/>
        <v>9000</v>
      </c>
      <c r="G25" s="120">
        <f>E25-F25</f>
        <v>-1000</v>
      </c>
      <c r="H25" s="121"/>
    </row>
    <row r="26">
      <c r="A26" s="118"/>
      <c r="B26" s="118"/>
      <c r="C26" s="118"/>
      <c r="D26" s="119"/>
      <c r="E26" s="120"/>
      <c r="F26" s="120"/>
      <c r="G26" s="120"/>
      <c r="H26" s="121"/>
    </row>
    <row r="27">
      <c r="A27" s="118"/>
      <c r="B27" s="118"/>
      <c r="C27" s="117" t="s">
        <v>67</v>
      </c>
      <c r="D27" s="119"/>
      <c r="E27" s="124">
        <f t="shared" ref="E27:F27" si="3">SUMIFS(E3:E26,$C3:$C26,"Subsubtotal")</f>
        <v>131000</v>
      </c>
      <c r="F27" s="124">
        <f t="shared" si="3"/>
        <v>138800</v>
      </c>
      <c r="G27" s="124">
        <f>E27-F27</f>
        <v>-7800</v>
      </c>
      <c r="H27" s="121"/>
    </row>
    <row r="28">
      <c r="A28" s="122"/>
      <c r="B28" s="122"/>
      <c r="C28" s="122"/>
      <c r="D28" s="122"/>
      <c r="E28" s="126"/>
      <c r="F28" s="126"/>
      <c r="G28" s="126"/>
      <c r="H28" s="122"/>
    </row>
  </sheetData>
  <conditionalFormatting sqref="E1:E28">
    <cfRule type="cellIs" dxfId="0" priority="1" operator="greaterThan">
      <formula>0</formula>
    </cfRule>
  </conditionalFormatting>
  <conditionalFormatting sqref="F1:F28">
    <cfRule type="cellIs" dxfId="1" priority="2" operator="greaterThan">
      <formula>0</formula>
    </cfRule>
  </conditionalFormatting>
  <conditionalFormatting sqref="G1:G28">
    <cfRule type="cellIs" dxfId="0" priority="3" operator="greaterThan">
      <formula>0</formula>
    </cfRule>
  </conditionalFormatting>
  <conditionalFormatting sqref="G1:G28">
    <cfRule type="cellIs" dxfId="1" priority="4" operator="lessThan">
      <formula>0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15" t="s">
        <v>4</v>
      </c>
      <c r="F1" s="115" t="s">
        <v>5</v>
      </c>
      <c r="G1" s="115" t="s">
        <v>56</v>
      </c>
      <c r="H1" s="115" t="s">
        <v>2</v>
      </c>
    </row>
    <row r="2">
      <c r="A2" s="116" t="s">
        <v>31</v>
      </c>
      <c r="B2" s="117"/>
      <c r="C2" s="118"/>
      <c r="D2" s="119"/>
      <c r="E2" s="120"/>
      <c r="F2" s="120"/>
      <c r="G2" s="120"/>
      <c r="H2" s="121"/>
    </row>
    <row r="3">
      <c r="A3" s="122"/>
      <c r="B3" s="117" t="s">
        <v>57</v>
      </c>
      <c r="C3" s="118"/>
      <c r="D3" s="119"/>
      <c r="E3" s="120"/>
      <c r="F3" s="120"/>
      <c r="G3" s="120"/>
      <c r="H3" s="121"/>
    </row>
    <row r="4">
      <c r="A4" s="118"/>
      <c r="B4" s="118"/>
      <c r="C4" s="118" t="s">
        <v>62</v>
      </c>
      <c r="D4" s="119" t="s">
        <v>123</v>
      </c>
      <c r="E4" s="123">
        <v>0.0</v>
      </c>
      <c r="F4" s="124">
        <v>3000.0</v>
      </c>
      <c r="G4" s="120"/>
      <c r="H4" s="121" t="s">
        <v>60</v>
      </c>
    </row>
    <row r="5">
      <c r="A5" s="118"/>
      <c r="B5" s="118"/>
      <c r="C5" s="118" t="s">
        <v>463</v>
      </c>
      <c r="D5" s="119"/>
      <c r="E5" s="125">
        <v>0.0</v>
      </c>
      <c r="F5" s="120">
        <v>4000.0</v>
      </c>
      <c r="G5" s="120"/>
      <c r="H5" s="121"/>
    </row>
    <row r="6">
      <c r="A6" s="118"/>
      <c r="B6" s="118"/>
      <c r="C6" s="118" t="s">
        <v>464</v>
      </c>
      <c r="D6" s="119" t="s">
        <v>465</v>
      </c>
      <c r="E6" s="123">
        <v>0.0</v>
      </c>
      <c r="F6" s="124">
        <v>5300.0</v>
      </c>
      <c r="G6" s="120"/>
      <c r="H6" s="121"/>
    </row>
    <row r="7">
      <c r="A7" s="118"/>
      <c r="B7" s="118"/>
      <c r="C7" s="118" t="s">
        <v>61</v>
      </c>
      <c r="D7" s="119" t="s">
        <v>82</v>
      </c>
      <c r="E7" s="123">
        <v>0.0</v>
      </c>
      <c r="F7" s="124">
        <v>4800.0</v>
      </c>
      <c r="G7" s="120"/>
      <c r="H7" s="121"/>
    </row>
    <row r="8">
      <c r="A8" s="118"/>
      <c r="B8" s="118"/>
      <c r="C8" s="118" t="s">
        <v>218</v>
      </c>
      <c r="D8" s="119" t="s">
        <v>374</v>
      </c>
      <c r="E8" s="123">
        <v>0.0</v>
      </c>
      <c r="F8" s="124">
        <v>3000.0</v>
      </c>
      <c r="G8" s="120"/>
      <c r="H8" s="121"/>
    </row>
    <row r="9">
      <c r="A9" s="118"/>
      <c r="B9" s="118"/>
      <c r="C9" s="118" t="s">
        <v>466</v>
      </c>
      <c r="D9" s="119" t="s">
        <v>357</v>
      </c>
      <c r="E9" s="120">
        <v>26000.0</v>
      </c>
      <c r="F9" s="125">
        <v>0.0</v>
      </c>
      <c r="G9" s="120"/>
      <c r="H9" s="121"/>
    </row>
    <row r="10">
      <c r="A10" s="118"/>
      <c r="B10" s="118"/>
      <c r="C10" s="118"/>
      <c r="D10" s="119"/>
      <c r="E10" s="120"/>
      <c r="F10" s="124"/>
      <c r="G10" s="120"/>
      <c r="H10" s="121"/>
    </row>
    <row r="11">
      <c r="A11" s="118"/>
      <c r="B11" s="118"/>
      <c r="C11" s="117" t="s">
        <v>66</v>
      </c>
      <c r="D11" s="119"/>
      <c r="E11" s="120">
        <f t="shared" ref="E11:F11" si="1">SUM(E4:E9)</f>
        <v>26000</v>
      </c>
      <c r="F11" s="124">
        <f t="shared" si="1"/>
        <v>20100</v>
      </c>
      <c r="G11" s="120">
        <f>E11-F11</f>
        <v>5900</v>
      </c>
      <c r="H11" s="121"/>
    </row>
    <row r="12">
      <c r="A12" s="118"/>
      <c r="B12" s="118"/>
      <c r="C12" s="118"/>
      <c r="D12" s="119"/>
      <c r="E12" s="120"/>
      <c r="F12" s="124"/>
      <c r="G12" s="120"/>
      <c r="H12" s="121"/>
    </row>
    <row r="13">
      <c r="A13" s="118"/>
      <c r="B13" s="117" t="s">
        <v>467</v>
      </c>
      <c r="C13" s="118"/>
      <c r="D13" s="119"/>
      <c r="E13" s="120"/>
      <c r="F13" s="124"/>
      <c r="G13" s="120"/>
      <c r="H13" s="121"/>
    </row>
    <row r="14">
      <c r="A14" s="118"/>
      <c r="B14" s="118"/>
      <c r="C14" s="118" t="s">
        <v>202</v>
      </c>
      <c r="D14" s="119" t="s">
        <v>123</v>
      </c>
      <c r="E14" s="123">
        <v>0.0</v>
      </c>
      <c r="F14" s="124">
        <v>2800.0</v>
      </c>
      <c r="G14" s="120"/>
      <c r="H14" s="128"/>
    </row>
    <row r="15">
      <c r="A15" s="118"/>
      <c r="B15" s="118"/>
      <c r="C15" s="118" t="s">
        <v>65</v>
      </c>
      <c r="D15" s="119" t="s">
        <v>93</v>
      </c>
      <c r="E15" s="123">
        <v>0.0</v>
      </c>
      <c r="F15" s="124">
        <v>650.0</v>
      </c>
      <c r="G15" s="120"/>
      <c r="H15" s="121"/>
    </row>
    <row r="16">
      <c r="A16" s="118"/>
      <c r="B16" s="118"/>
      <c r="C16" s="118"/>
      <c r="D16" s="119"/>
      <c r="E16" s="120"/>
      <c r="F16" s="124"/>
      <c r="G16" s="120"/>
      <c r="H16" s="121"/>
    </row>
    <row r="17">
      <c r="A17" s="118"/>
      <c r="B17" s="118"/>
      <c r="C17" s="116" t="s">
        <v>66</v>
      </c>
      <c r="D17" s="119"/>
      <c r="E17" s="120">
        <f t="shared" ref="E17:F17" si="2">SUM(E14:E16)</f>
        <v>0</v>
      </c>
      <c r="F17" s="124">
        <f t="shared" si="2"/>
        <v>3450</v>
      </c>
      <c r="G17" s="120">
        <f>E17-F17</f>
        <v>-3450</v>
      </c>
      <c r="H17" s="121"/>
    </row>
    <row r="18">
      <c r="A18" s="118"/>
      <c r="B18" s="118"/>
      <c r="C18" s="118"/>
      <c r="D18" s="119"/>
      <c r="E18" s="120"/>
      <c r="F18" s="124"/>
      <c r="G18" s="120"/>
      <c r="H18" s="121"/>
    </row>
    <row r="19">
      <c r="A19" s="118"/>
      <c r="B19" s="117" t="s">
        <v>468</v>
      </c>
      <c r="C19" s="118"/>
      <c r="D19" s="119"/>
      <c r="E19" s="120"/>
      <c r="F19" s="124"/>
      <c r="G19" s="120"/>
      <c r="H19" s="121"/>
    </row>
    <row r="20">
      <c r="A20" s="118"/>
      <c r="B20" s="118"/>
      <c r="C20" s="118" t="s">
        <v>202</v>
      </c>
      <c r="D20" s="119" t="s">
        <v>123</v>
      </c>
      <c r="E20" s="123">
        <v>0.0</v>
      </c>
      <c r="F20" s="124">
        <v>2800.0</v>
      </c>
      <c r="G20" s="120"/>
      <c r="H20" s="121"/>
    </row>
    <row r="21">
      <c r="A21" s="118"/>
      <c r="B21" s="118"/>
      <c r="C21" s="118" t="s">
        <v>65</v>
      </c>
      <c r="D21" s="119" t="s">
        <v>93</v>
      </c>
      <c r="E21" s="123">
        <v>0.0</v>
      </c>
      <c r="F21" s="124">
        <v>650.0</v>
      </c>
      <c r="G21" s="120"/>
      <c r="H21" s="121"/>
    </row>
    <row r="22">
      <c r="A22" s="118"/>
      <c r="B22" s="118"/>
      <c r="C22" s="118"/>
      <c r="D22" s="119"/>
      <c r="E22" s="120"/>
      <c r="F22" s="124"/>
      <c r="G22" s="120"/>
      <c r="H22" s="121"/>
    </row>
    <row r="23">
      <c r="A23" s="118"/>
      <c r="B23" s="117"/>
      <c r="C23" s="117" t="s">
        <v>66</v>
      </c>
      <c r="D23" s="119"/>
      <c r="E23" s="124">
        <f t="shared" ref="E23:F23" si="3">SUM(E20:E22)</f>
        <v>0</v>
      </c>
      <c r="F23" s="124">
        <f t="shared" si="3"/>
        <v>3450</v>
      </c>
      <c r="G23" s="120">
        <f>E23-F23</f>
        <v>-3450</v>
      </c>
      <c r="H23" s="121"/>
    </row>
    <row r="24">
      <c r="A24" s="118"/>
      <c r="B24" s="118"/>
      <c r="C24" s="118"/>
      <c r="D24" s="119"/>
      <c r="E24" s="120"/>
      <c r="F24" s="120"/>
      <c r="G24" s="120"/>
      <c r="H24" s="121"/>
    </row>
    <row r="25">
      <c r="A25" s="118"/>
      <c r="B25" s="118"/>
      <c r="C25" s="117" t="s">
        <v>67</v>
      </c>
      <c r="D25" s="119"/>
      <c r="E25" s="124">
        <f t="shared" ref="E25:F25" si="4">SUMIFS(E3:E24,$C3:$C24,"Subsubtotal")</f>
        <v>26000</v>
      </c>
      <c r="F25" s="124">
        <f t="shared" si="4"/>
        <v>27000</v>
      </c>
      <c r="G25" s="124">
        <f>E25-F25</f>
        <v>-1000</v>
      </c>
      <c r="H25" s="121"/>
    </row>
    <row r="26">
      <c r="A26" s="122"/>
      <c r="B26" s="122"/>
      <c r="C26" s="122"/>
      <c r="D26" s="122"/>
      <c r="E26" s="126"/>
      <c r="F26" s="126"/>
      <c r="G26" s="126"/>
      <c r="H26" s="122"/>
    </row>
  </sheetData>
  <conditionalFormatting sqref="E1:E26">
    <cfRule type="cellIs" dxfId="0" priority="1" operator="greaterThan">
      <formula>0</formula>
    </cfRule>
  </conditionalFormatting>
  <conditionalFormatting sqref="F1:F26">
    <cfRule type="cellIs" dxfId="1" priority="2" operator="greaterThan">
      <formula>0</formula>
    </cfRule>
  </conditionalFormatting>
  <conditionalFormatting sqref="G1:G26">
    <cfRule type="cellIs" dxfId="0" priority="3" operator="greaterThan">
      <formula>0</formula>
    </cfRule>
  </conditionalFormatting>
  <conditionalFormatting sqref="G1:G26">
    <cfRule type="cellIs" dxfId="1" priority="4" operator="lessThan">
      <formula>0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15" t="s">
        <v>4</v>
      </c>
      <c r="F1" s="115" t="s">
        <v>5</v>
      </c>
      <c r="G1" s="115" t="s">
        <v>56</v>
      </c>
      <c r="H1" s="115" t="s">
        <v>2</v>
      </c>
    </row>
    <row r="2">
      <c r="A2" s="116" t="s">
        <v>28</v>
      </c>
      <c r="B2" s="117"/>
      <c r="C2" s="118"/>
      <c r="D2" s="119"/>
      <c r="E2" s="120"/>
      <c r="F2" s="120"/>
      <c r="G2" s="120"/>
      <c r="H2" s="121"/>
    </row>
    <row r="3">
      <c r="A3" s="122"/>
      <c r="B3" s="117" t="s">
        <v>57</v>
      </c>
      <c r="C3" s="118"/>
      <c r="D3" s="119"/>
      <c r="E3" s="120"/>
      <c r="F3" s="120"/>
      <c r="G3" s="120"/>
      <c r="H3" s="121"/>
    </row>
    <row r="4">
      <c r="A4" s="118"/>
      <c r="B4" s="118"/>
      <c r="C4" s="118" t="s">
        <v>62</v>
      </c>
      <c r="D4" s="119" t="s">
        <v>136</v>
      </c>
      <c r="E4" s="123">
        <v>0.0</v>
      </c>
      <c r="F4" s="124">
        <v>1500.0</v>
      </c>
      <c r="G4" s="120"/>
      <c r="H4" s="121" t="s">
        <v>60</v>
      </c>
    </row>
    <row r="5">
      <c r="A5" s="118"/>
      <c r="B5" s="118"/>
      <c r="C5" s="118" t="s">
        <v>469</v>
      </c>
      <c r="D5" s="119" t="s">
        <v>274</v>
      </c>
      <c r="E5" s="125">
        <v>0.0</v>
      </c>
      <c r="F5" s="120">
        <v>8000.0</v>
      </c>
      <c r="G5" s="120"/>
      <c r="H5" s="121"/>
    </row>
    <row r="6">
      <c r="A6" s="118"/>
      <c r="B6" s="118"/>
      <c r="C6" s="118" t="s">
        <v>281</v>
      </c>
      <c r="D6" s="119" t="s">
        <v>282</v>
      </c>
      <c r="E6" s="123">
        <v>0.0</v>
      </c>
      <c r="F6" s="124">
        <v>500.0</v>
      </c>
      <c r="G6" s="120"/>
      <c r="H6" s="121"/>
    </row>
    <row r="7">
      <c r="A7" s="118"/>
      <c r="B7" s="118"/>
      <c r="C7" s="118" t="s">
        <v>470</v>
      </c>
      <c r="D7" s="119" t="s">
        <v>78</v>
      </c>
      <c r="E7" s="123">
        <v>0.0</v>
      </c>
      <c r="F7" s="124">
        <v>2500.0</v>
      </c>
      <c r="G7" s="120"/>
      <c r="H7" s="121"/>
    </row>
    <row r="8">
      <c r="A8" s="118"/>
      <c r="B8" s="118"/>
      <c r="C8" s="118" t="s">
        <v>218</v>
      </c>
      <c r="D8" s="119" t="s">
        <v>316</v>
      </c>
      <c r="E8" s="123">
        <v>0.0</v>
      </c>
      <c r="F8" s="124">
        <v>2500.0</v>
      </c>
      <c r="G8" s="120"/>
      <c r="H8" s="121"/>
    </row>
    <row r="9">
      <c r="A9" s="118"/>
      <c r="B9" s="118"/>
      <c r="C9" s="118" t="s">
        <v>471</v>
      </c>
      <c r="D9" s="119" t="s">
        <v>89</v>
      </c>
      <c r="E9" s="123">
        <v>0.0</v>
      </c>
      <c r="F9" s="124">
        <v>2400.0</v>
      </c>
      <c r="G9" s="120"/>
      <c r="H9" s="121"/>
    </row>
    <row r="10">
      <c r="A10" s="118"/>
      <c r="B10" s="118"/>
      <c r="C10" s="118"/>
      <c r="D10" s="119"/>
      <c r="E10" s="120"/>
      <c r="F10" s="124"/>
      <c r="G10" s="120"/>
      <c r="H10" s="128"/>
    </row>
    <row r="11">
      <c r="A11" s="118"/>
      <c r="B11" s="118"/>
      <c r="C11" s="117" t="s">
        <v>66</v>
      </c>
      <c r="D11" s="119"/>
      <c r="E11" s="120">
        <f t="shared" ref="E11:F11" si="1">SUM(E2:E9)</f>
        <v>0</v>
      </c>
      <c r="F11" s="124">
        <f t="shared" si="1"/>
        <v>17400</v>
      </c>
      <c r="G11" s="120">
        <f>E11-F11</f>
        <v>-17400</v>
      </c>
      <c r="H11" s="121"/>
    </row>
    <row r="12">
      <c r="A12" s="118"/>
      <c r="B12" s="118"/>
      <c r="C12" s="118"/>
      <c r="D12" s="119"/>
      <c r="E12" s="120"/>
      <c r="F12" s="120"/>
      <c r="G12" s="120"/>
      <c r="H12" s="121"/>
    </row>
    <row r="13">
      <c r="A13" s="118"/>
      <c r="B13" s="118"/>
      <c r="C13" s="117" t="s">
        <v>67</v>
      </c>
      <c r="D13" s="119"/>
      <c r="E13" s="124">
        <f t="shared" ref="E13:F13" si="2">SUMIFS(E3:E12,$C3:$C12,"Subsubtotal")</f>
        <v>0</v>
      </c>
      <c r="F13" s="124">
        <f t="shared" si="2"/>
        <v>17400</v>
      </c>
      <c r="G13" s="124">
        <f>E13-F13</f>
        <v>-17400</v>
      </c>
      <c r="H13" s="121"/>
    </row>
    <row r="14">
      <c r="A14" s="122"/>
      <c r="B14" s="122"/>
      <c r="C14" s="122"/>
      <c r="D14" s="122"/>
      <c r="E14" s="126"/>
      <c r="F14" s="126"/>
      <c r="G14" s="126"/>
      <c r="H14" s="122"/>
    </row>
  </sheetData>
  <conditionalFormatting sqref="E1:E14">
    <cfRule type="cellIs" dxfId="0" priority="1" operator="greaterThan">
      <formula>0</formula>
    </cfRule>
  </conditionalFormatting>
  <conditionalFormatting sqref="F1:F14">
    <cfRule type="cellIs" dxfId="1" priority="2" operator="greaterThan">
      <formula>0</formula>
    </cfRule>
  </conditionalFormatting>
  <conditionalFormatting sqref="G1:G14">
    <cfRule type="cellIs" dxfId="0" priority="3" operator="greaterThan">
      <formula>0</formula>
    </cfRule>
  </conditionalFormatting>
  <conditionalFormatting sqref="G1:G14">
    <cfRule type="cellIs" dxfId="1" priority="4" operator="lessThan">
      <formula>0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15" t="s">
        <v>4</v>
      </c>
      <c r="F1" s="115" t="s">
        <v>5</v>
      </c>
      <c r="G1" s="115" t="s">
        <v>56</v>
      </c>
      <c r="H1" s="115" t="s">
        <v>2</v>
      </c>
    </row>
    <row r="2">
      <c r="A2" s="116" t="s">
        <v>29</v>
      </c>
      <c r="B2" s="117"/>
      <c r="C2" s="118"/>
      <c r="D2" s="119"/>
      <c r="E2" s="120"/>
      <c r="F2" s="120"/>
      <c r="G2" s="120"/>
      <c r="H2" s="121"/>
    </row>
    <row r="3">
      <c r="A3" s="122"/>
      <c r="B3" s="117" t="s">
        <v>57</v>
      </c>
      <c r="C3" s="118"/>
      <c r="D3" s="119"/>
      <c r="E3" s="120"/>
      <c r="F3" s="120"/>
      <c r="G3" s="120"/>
      <c r="H3" s="121"/>
    </row>
    <row r="4">
      <c r="A4" s="118"/>
      <c r="B4" s="118"/>
      <c r="C4" s="118" t="s">
        <v>472</v>
      </c>
      <c r="D4" s="119"/>
      <c r="E4" s="123">
        <v>0.0</v>
      </c>
      <c r="F4" s="124">
        <v>2500.0</v>
      </c>
      <c r="G4" s="120"/>
      <c r="H4" s="121"/>
    </row>
    <row r="5">
      <c r="A5" s="118"/>
      <c r="B5" s="118"/>
      <c r="C5" s="118" t="s">
        <v>62</v>
      </c>
      <c r="D5" s="119" t="s">
        <v>136</v>
      </c>
      <c r="E5" s="125">
        <v>0.0</v>
      </c>
      <c r="F5" s="120">
        <v>500.0</v>
      </c>
      <c r="G5" s="120"/>
      <c r="H5" s="121"/>
    </row>
    <row r="6">
      <c r="A6" s="118"/>
      <c r="B6" s="118"/>
      <c r="C6" s="118" t="s">
        <v>473</v>
      </c>
      <c r="D6" s="119"/>
      <c r="E6" s="123">
        <v>0.0</v>
      </c>
      <c r="F6" s="124">
        <v>100.0</v>
      </c>
      <c r="G6" s="120"/>
      <c r="H6" s="121"/>
    </row>
    <row r="7">
      <c r="A7" s="118"/>
      <c r="B7" s="118"/>
      <c r="C7" s="118"/>
      <c r="D7" s="119"/>
      <c r="E7" s="120"/>
      <c r="F7" s="124"/>
      <c r="G7" s="120"/>
      <c r="H7" s="128"/>
    </row>
    <row r="8">
      <c r="A8" s="118"/>
      <c r="B8" s="118"/>
      <c r="C8" s="117" t="s">
        <v>66</v>
      </c>
      <c r="D8" s="119"/>
      <c r="E8" s="120">
        <f t="shared" ref="E8:F8" si="1">SUM(E2:E6)</f>
        <v>0</v>
      </c>
      <c r="F8" s="124">
        <f t="shared" si="1"/>
        <v>3100</v>
      </c>
      <c r="G8" s="120">
        <f>E8-F8</f>
        <v>-3100</v>
      </c>
      <c r="H8" s="121"/>
    </row>
    <row r="9">
      <c r="A9" s="118"/>
      <c r="B9" s="118"/>
      <c r="C9" s="118"/>
      <c r="D9" s="119"/>
      <c r="E9" s="120"/>
      <c r="F9" s="120"/>
      <c r="G9" s="120"/>
      <c r="H9" s="121"/>
    </row>
    <row r="10">
      <c r="A10" s="118"/>
      <c r="B10" s="118"/>
      <c r="C10" s="117" t="s">
        <v>67</v>
      </c>
      <c r="D10" s="119"/>
      <c r="E10" s="124">
        <f t="shared" ref="E10:F10" si="2">SUMIFS(E3:E9,$C3:$C9,"Subsubtotal")</f>
        <v>0</v>
      </c>
      <c r="F10" s="124">
        <f t="shared" si="2"/>
        <v>3100</v>
      </c>
      <c r="G10" s="124">
        <f>E10-F10</f>
        <v>-3100</v>
      </c>
      <c r="H10" s="121"/>
    </row>
    <row r="11">
      <c r="A11" s="122"/>
      <c r="B11" s="122"/>
      <c r="C11" s="122"/>
      <c r="D11" s="122"/>
      <c r="E11" s="126"/>
      <c r="F11" s="126"/>
      <c r="G11" s="126"/>
      <c r="H11" s="122"/>
    </row>
  </sheetData>
  <conditionalFormatting sqref="E1:E11">
    <cfRule type="cellIs" dxfId="0" priority="1" operator="greaterThan">
      <formula>0</formula>
    </cfRule>
  </conditionalFormatting>
  <conditionalFormatting sqref="F1:F11">
    <cfRule type="cellIs" dxfId="1" priority="2" operator="greaterThan">
      <formula>0</formula>
    </cfRule>
  </conditionalFormatting>
  <conditionalFormatting sqref="G1:G11">
    <cfRule type="cellIs" dxfId="0" priority="3" operator="greaterThan">
      <formula>0</formula>
    </cfRule>
  </conditionalFormatting>
  <conditionalFormatting sqref="G1:G11">
    <cfRule type="cellIs" dxfId="1" priority="4" operator="lessThan">
      <formula>0</formula>
    </cfRule>
  </conditionalFormatting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15" t="s">
        <v>4</v>
      </c>
      <c r="F1" s="115" t="s">
        <v>5</v>
      </c>
      <c r="G1" s="115" t="s">
        <v>56</v>
      </c>
      <c r="H1" s="115" t="s">
        <v>2</v>
      </c>
    </row>
    <row r="2">
      <c r="A2" s="116" t="s">
        <v>27</v>
      </c>
      <c r="B2" s="117"/>
      <c r="C2" s="118"/>
      <c r="D2" s="119"/>
      <c r="E2" s="120"/>
      <c r="F2" s="120"/>
      <c r="G2" s="120"/>
      <c r="H2" s="121"/>
    </row>
    <row r="3">
      <c r="A3" s="122"/>
      <c r="B3" s="117" t="s">
        <v>57</v>
      </c>
      <c r="C3" s="118"/>
      <c r="D3" s="119"/>
      <c r="E3" s="120"/>
      <c r="F3" s="120"/>
      <c r="G3" s="120"/>
      <c r="H3" s="121"/>
    </row>
    <row r="4">
      <c r="A4" s="118"/>
      <c r="B4" s="118"/>
      <c r="C4" s="118" t="s">
        <v>62</v>
      </c>
      <c r="D4" s="119" t="s">
        <v>136</v>
      </c>
      <c r="E4" s="123">
        <v>0.0</v>
      </c>
      <c r="F4" s="124">
        <v>2000.0</v>
      </c>
      <c r="G4" s="120"/>
      <c r="H4" s="121" t="s">
        <v>474</v>
      </c>
    </row>
    <row r="5">
      <c r="A5" s="118"/>
      <c r="B5" s="118"/>
      <c r="C5" s="118" t="s">
        <v>475</v>
      </c>
      <c r="D5" s="119" t="s">
        <v>362</v>
      </c>
      <c r="E5" s="125">
        <v>0.0</v>
      </c>
      <c r="F5" s="120">
        <v>3000.0</v>
      </c>
      <c r="G5" s="120"/>
      <c r="H5" s="121"/>
    </row>
    <row r="6">
      <c r="A6" s="118"/>
      <c r="B6" s="118"/>
      <c r="C6" s="118" t="s">
        <v>476</v>
      </c>
      <c r="D6" s="119"/>
      <c r="E6" s="123">
        <v>0.0</v>
      </c>
      <c r="F6" s="124">
        <v>3500.0</v>
      </c>
      <c r="G6" s="120"/>
      <c r="H6" s="121"/>
    </row>
    <row r="7">
      <c r="A7" s="118"/>
      <c r="B7" s="118"/>
      <c r="C7" s="118" t="s">
        <v>415</v>
      </c>
      <c r="D7" s="119" t="s">
        <v>357</v>
      </c>
      <c r="E7" s="120">
        <v>2500.0</v>
      </c>
      <c r="F7" s="125">
        <v>0.0</v>
      </c>
      <c r="G7" s="120"/>
      <c r="H7" s="121"/>
    </row>
    <row r="8">
      <c r="A8" s="118"/>
      <c r="B8" s="118"/>
      <c r="C8" s="118"/>
      <c r="D8" s="119"/>
      <c r="E8" s="120"/>
      <c r="F8" s="124"/>
      <c r="G8" s="120"/>
      <c r="H8" s="121"/>
    </row>
    <row r="9">
      <c r="A9" s="118"/>
      <c r="B9" s="118"/>
      <c r="C9" s="117" t="s">
        <v>66</v>
      </c>
      <c r="D9" s="119"/>
      <c r="E9" s="120">
        <f t="shared" ref="E9:F9" si="1">SUM(E4:E7)</f>
        <v>2500</v>
      </c>
      <c r="F9" s="124">
        <f t="shared" si="1"/>
        <v>8500</v>
      </c>
      <c r="G9" s="120">
        <f>E9-F9</f>
        <v>-6000</v>
      </c>
      <c r="H9" s="121"/>
    </row>
    <row r="10">
      <c r="A10" s="118"/>
      <c r="B10" s="118"/>
      <c r="C10" s="118"/>
      <c r="D10" s="119"/>
      <c r="E10" s="120"/>
      <c r="F10" s="124"/>
      <c r="G10" s="120"/>
      <c r="H10" s="121"/>
    </row>
    <row r="11">
      <c r="A11" s="118"/>
      <c r="B11" s="117" t="s">
        <v>477</v>
      </c>
      <c r="C11" s="118"/>
      <c r="D11" s="119"/>
      <c r="E11" s="120"/>
      <c r="F11" s="124"/>
      <c r="G11" s="120"/>
      <c r="H11" s="121"/>
    </row>
    <row r="12">
      <c r="A12" s="118"/>
      <c r="B12" s="118"/>
      <c r="C12" s="118" t="s">
        <v>202</v>
      </c>
      <c r="D12" s="119"/>
      <c r="E12" s="123">
        <v>0.0</v>
      </c>
      <c r="F12" s="124">
        <v>2000.0</v>
      </c>
      <c r="G12" s="120"/>
      <c r="H12" s="121"/>
    </row>
    <row r="13">
      <c r="A13" s="118"/>
      <c r="B13" s="118"/>
      <c r="C13" s="118" t="s">
        <v>250</v>
      </c>
      <c r="D13" s="119"/>
      <c r="E13" s="123">
        <v>0.0</v>
      </c>
      <c r="F13" s="124">
        <v>200.0</v>
      </c>
      <c r="G13" s="120"/>
      <c r="H13" s="121"/>
    </row>
    <row r="14">
      <c r="A14" s="118"/>
      <c r="B14" s="118"/>
      <c r="C14" s="118" t="s">
        <v>478</v>
      </c>
      <c r="D14" s="119"/>
      <c r="E14" s="123">
        <v>0.0</v>
      </c>
      <c r="F14" s="124">
        <v>300.0</v>
      </c>
      <c r="G14" s="120"/>
      <c r="H14" s="128"/>
    </row>
    <row r="15">
      <c r="A15" s="118"/>
      <c r="B15" s="118"/>
      <c r="C15" s="117"/>
      <c r="D15" s="119"/>
      <c r="E15" s="120"/>
      <c r="F15" s="124"/>
      <c r="G15" s="120"/>
      <c r="H15" s="121"/>
    </row>
    <row r="16">
      <c r="A16" s="118"/>
      <c r="B16" s="118"/>
      <c r="C16" s="117" t="s">
        <v>66</v>
      </c>
      <c r="D16" s="119"/>
      <c r="E16" s="120">
        <f t="shared" ref="E16:F16" si="2">SUM(E12:E15)</f>
        <v>0</v>
      </c>
      <c r="F16" s="124">
        <f t="shared" si="2"/>
        <v>2500</v>
      </c>
      <c r="G16" s="120">
        <f>E16-F16</f>
        <v>-2500</v>
      </c>
      <c r="H16" s="121"/>
    </row>
    <row r="17">
      <c r="A17" s="118"/>
      <c r="B17" s="118"/>
      <c r="C17" s="118"/>
      <c r="D17" s="119"/>
      <c r="E17" s="120"/>
      <c r="F17" s="120"/>
      <c r="G17" s="120"/>
      <c r="H17" s="121"/>
    </row>
    <row r="18">
      <c r="A18" s="118"/>
      <c r="B18" s="118"/>
      <c r="C18" s="117" t="s">
        <v>67</v>
      </c>
      <c r="D18" s="119"/>
      <c r="E18" s="124">
        <f t="shared" ref="E18:F18" si="3">SUMIFS(E3:E17,$C3:$C17,"Subsubtotal")</f>
        <v>2500</v>
      </c>
      <c r="F18" s="124">
        <f t="shared" si="3"/>
        <v>11000</v>
      </c>
      <c r="G18" s="124">
        <f>E18-F18</f>
        <v>-8500</v>
      </c>
      <c r="H18" s="121"/>
    </row>
    <row r="19">
      <c r="A19" s="122"/>
      <c r="B19" s="122"/>
      <c r="C19" s="122"/>
      <c r="D19" s="122"/>
      <c r="E19" s="126"/>
      <c r="F19" s="126"/>
      <c r="G19" s="126"/>
      <c r="H19" s="122"/>
    </row>
  </sheetData>
  <conditionalFormatting sqref="E1:E19">
    <cfRule type="cellIs" dxfId="0" priority="1" operator="greaterThan">
      <formula>0</formula>
    </cfRule>
  </conditionalFormatting>
  <conditionalFormatting sqref="F1:F19">
    <cfRule type="cellIs" dxfId="1" priority="2" operator="greaterThan">
      <formula>0</formula>
    </cfRule>
  </conditionalFormatting>
  <conditionalFormatting sqref="G1:G19">
    <cfRule type="cellIs" dxfId="0" priority="3" operator="greaterThan">
      <formula>0</formula>
    </cfRule>
  </conditionalFormatting>
  <conditionalFormatting sqref="G1:G19">
    <cfRule type="cellIs" dxfId="1" priority="4" operator="lessThan">
      <formula>0</formula>
    </cfRule>
  </conditionalFormatting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30" t="s">
        <v>4</v>
      </c>
      <c r="F1" s="130" t="s">
        <v>5</v>
      </c>
      <c r="G1" s="130" t="s">
        <v>56</v>
      </c>
      <c r="H1" s="115" t="s">
        <v>2</v>
      </c>
    </row>
    <row r="2">
      <c r="A2" s="116" t="s">
        <v>25</v>
      </c>
      <c r="B2" s="117"/>
      <c r="C2" s="118"/>
      <c r="D2" s="119"/>
      <c r="E2" s="131"/>
      <c r="F2" s="131"/>
      <c r="G2" s="131"/>
      <c r="H2" s="121"/>
    </row>
    <row r="3">
      <c r="A3" s="122"/>
      <c r="B3" s="117" t="s">
        <v>57</v>
      </c>
      <c r="C3" s="118"/>
      <c r="D3" s="119"/>
      <c r="E3" s="131"/>
      <c r="F3" s="131"/>
      <c r="G3" s="131"/>
      <c r="H3" s="121"/>
    </row>
    <row r="4">
      <c r="A4" s="118"/>
      <c r="B4" s="118"/>
      <c r="C4" s="127" t="s">
        <v>62</v>
      </c>
      <c r="D4" s="119">
        <v>7691.0</v>
      </c>
      <c r="E4" s="132">
        <v>0.0</v>
      </c>
      <c r="F4" s="133">
        <v>8000.0</v>
      </c>
      <c r="G4" s="131"/>
      <c r="H4" s="121"/>
    </row>
    <row r="5">
      <c r="A5" s="118"/>
      <c r="B5" s="118"/>
      <c r="C5" s="127" t="s">
        <v>61</v>
      </c>
      <c r="D5" s="119" t="s">
        <v>479</v>
      </c>
      <c r="E5" s="133">
        <v>0.0</v>
      </c>
      <c r="F5" s="132">
        <v>12000.0</v>
      </c>
      <c r="G5" s="131"/>
      <c r="H5" s="121"/>
    </row>
    <row r="6">
      <c r="A6" s="118"/>
      <c r="B6" s="118"/>
      <c r="C6" s="127" t="s">
        <v>319</v>
      </c>
      <c r="D6" s="119"/>
      <c r="E6" s="132">
        <v>0.0</v>
      </c>
      <c r="F6" s="133">
        <v>5000.0</v>
      </c>
      <c r="G6" s="131"/>
      <c r="H6" s="121"/>
    </row>
    <row r="7">
      <c r="A7" s="118"/>
      <c r="B7" s="118"/>
      <c r="C7" s="127" t="s">
        <v>480</v>
      </c>
      <c r="D7" s="119"/>
      <c r="E7" s="132">
        <v>0.0</v>
      </c>
      <c r="F7" s="133">
        <v>7500.0</v>
      </c>
      <c r="G7" s="131"/>
      <c r="H7" s="121"/>
    </row>
    <row r="8">
      <c r="A8" s="118"/>
      <c r="B8" s="118"/>
      <c r="C8" s="127" t="s">
        <v>218</v>
      </c>
      <c r="D8" s="119"/>
      <c r="E8" s="132">
        <v>0.0</v>
      </c>
      <c r="F8" s="133">
        <v>1000.0</v>
      </c>
      <c r="G8" s="131"/>
      <c r="H8" s="121"/>
    </row>
    <row r="9">
      <c r="A9" s="118"/>
      <c r="B9" s="118"/>
      <c r="C9" s="127" t="s">
        <v>481</v>
      </c>
      <c r="D9" s="119"/>
      <c r="E9" s="132">
        <v>0.0</v>
      </c>
      <c r="F9" s="133">
        <v>11000.0</v>
      </c>
      <c r="G9" s="131"/>
      <c r="H9" s="121"/>
    </row>
    <row r="10">
      <c r="A10" s="118"/>
      <c r="B10" s="118"/>
      <c r="C10" s="127" t="s">
        <v>482</v>
      </c>
      <c r="D10" s="119" t="s">
        <v>134</v>
      </c>
      <c r="E10" s="132">
        <v>0.0</v>
      </c>
      <c r="F10" s="133">
        <v>2500.0</v>
      </c>
      <c r="G10" s="131"/>
      <c r="H10" s="121"/>
    </row>
    <row r="11">
      <c r="A11" s="118"/>
      <c r="B11" s="118"/>
      <c r="C11" s="127" t="s">
        <v>483</v>
      </c>
      <c r="D11" s="119"/>
      <c r="E11" s="132">
        <v>0.0</v>
      </c>
      <c r="F11" s="133">
        <v>10000.0</v>
      </c>
      <c r="G11" s="131"/>
      <c r="H11" s="134" t="s">
        <v>484</v>
      </c>
    </row>
    <row r="12">
      <c r="A12" s="118"/>
      <c r="B12" s="118"/>
      <c r="C12" s="127" t="s">
        <v>485</v>
      </c>
      <c r="D12" s="119"/>
      <c r="E12" s="132">
        <v>0.0</v>
      </c>
      <c r="F12" s="133">
        <v>1000.0</v>
      </c>
      <c r="G12" s="131"/>
      <c r="H12" s="121"/>
    </row>
    <row r="13">
      <c r="A13" s="118"/>
      <c r="B13" s="118"/>
      <c r="C13" s="118"/>
      <c r="D13" s="119"/>
      <c r="E13" s="131"/>
      <c r="F13" s="131"/>
      <c r="G13" s="131"/>
      <c r="H13" s="121"/>
    </row>
    <row r="14">
      <c r="A14" s="118"/>
      <c r="B14" s="118"/>
      <c r="C14" s="117" t="s">
        <v>66</v>
      </c>
      <c r="D14" s="119"/>
      <c r="E14" s="135">
        <f t="shared" ref="E14:F14" si="1">SUM(E4:E13)</f>
        <v>0</v>
      </c>
      <c r="F14" s="135">
        <f t="shared" si="1"/>
        <v>58000</v>
      </c>
      <c r="G14" s="135">
        <f>E14-F14</f>
        <v>-58000</v>
      </c>
      <c r="H14" s="121"/>
    </row>
    <row r="15">
      <c r="A15" s="118"/>
      <c r="B15" s="118"/>
      <c r="C15" s="118"/>
      <c r="D15" s="119"/>
      <c r="E15" s="131"/>
      <c r="F15" s="131"/>
      <c r="G15" s="131"/>
      <c r="H15" s="121"/>
    </row>
    <row r="16">
      <c r="A16" s="118"/>
      <c r="B16" s="116" t="s">
        <v>486</v>
      </c>
      <c r="C16" s="118"/>
      <c r="D16" s="119"/>
      <c r="E16" s="131"/>
      <c r="F16" s="131"/>
      <c r="G16" s="131"/>
      <c r="H16" s="121"/>
    </row>
    <row r="17">
      <c r="A17" s="118"/>
      <c r="B17" s="117"/>
      <c r="C17" s="127" t="s">
        <v>487</v>
      </c>
      <c r="D17" s="141" t="s">
        <v>488</v>
      </c>
      <c r="E17" s="133">
        <v>10000.0</v>
      </c>
      <c r="F17" s="133">
        <v>0.0</v>
      </c>
      <c r="G17" s="131"/>
      <c r="H17" s="121" t="s">
        <v>489</v>
      </c>
    </row>
    <row r="18">
      <c r="A18" s="118"/>
      <c r="B18" s="117"/>
      <c r="C18" s="127" t="s">
        <v>490</v>
      </c>
      <c r="D18" s="141" t="s">
        <v>491</v>
      </c>
      <c r="E18" s="133">
        <v>75000.0</v>
      </c>
      <c r="F18" s="133">
        <v>0.0</v>
      </c>
      <c r="G18" s="131"/>
      <c r="H18" s="121" t="s">
        <v>492</v>
      </c>
    </row>
    <row r="19">
      <c r="A19" s="118"/>
      <c r="B19" s="117"/>
      <c r="C19" s="118"/>
      <c r="D19" s="119"/>
      <c r="E19" s="131"/>
      <c r="F19" s="131"/>
      <c r="G19" s="131"/>
      <c r="H19" s="121"/>
    </row>
    <row r="20">
      <c r="A20" s="118"/>
      <c r="B20" s="117"/>
      <c r="C20" s="117" t="s">
        <v>66</v>
      </c>
      <c r="D20" s="119"/>
      <c r="E20" s="135">
        <f t="shared" ref="E20:F20" si="2">SUM(E17:E18)</f>
        <v>85000</v>
      </c>
      <c r="F20" s="135">
        <f t="shared" si="2"/>
        <v>0</v>
      </c>
      <c r="G20" s="135">
        <f>E20-F20</f>
        <v>85000</v>
      </c>
      <c r="H20" s="121"/>
    </row>
    <row r="21">
      <c r="A21" s="118"/>
      <c r="B21" s="117"/>
      <c r="C21" s="118"/>
      <c r="D21" s="119"/>
      <c r="E21" s="131"/>
      <c r="F21" s="131"/>
      <c r="G21" s="131"/>
      <c r="H21" s="121"/>
    </row>
    <row r="22">
      <c r="A22" s="118"/>
      <c r="B22" s="116" t="s">
        <v>493</v>
      </c>
      <c r="C22" s="118"/>
      <c r="D22" s="119"/>
      <c r="E22" s="131"/>
      <c r="F22" s="131"/>
      <c r="G22" s="131"/>
      <c r="H22" s="121"/>
    </row>
    <row r="23">
      <c r="A23" s="118"/>
      <c r="B23" s="117"/>
      <c r="C23" s="127" t="s">
        <v>324</v>
      </c>
      <c r="D23" s="141" t="s">
        <v>264</v>
      </c>
      <c r="E23" s="133">
        <v>20000.0</v>
      </c>
      <c r="F23" s="133">
        <v>0.0</v>
      </c>
      <c r="G23" s="131"/>
      <c r="H23" s="142" t="s">
        <v>494</v>
      </c>
    </row>
    <row r="24">
      <c r="A24" s="118"/>
      <c r="B24" s="117"/>
      <c r="C24" s="118"/>
      <c r="D24" s="119"/>
      <c r="E24" s="131"/>
      <c r="F24" s="135"/>
      <c r="G24" s="131"/>
      <c r="H24" s="128"/>
    </row>
    <row r="25">
      <c r="A25" s="118"/>
      <c r="B25" s="117"/>
      <c r="C25" s="117" t="s">
        <v>66</v>
      </c>
      <c r="D25" s="119"/>
      <c r="E25" s="135">
        <f t="shared" ref="E25:F25" si="3">SUM(E23:E24)</f>
        <v>20000</v>
      </c>
      <c r="F25" s="135">
        <f t="shared" si="3"/>
        <v>0</v>
      </c>
      <c r="G25" s="135">
        <f>E25-F25</f>
        <v>20000</v>
      </c>
      <c r="H25" s="121"/>
    </row>
    <row r="26">
      <c r="A26" s="118"/>
      <c r="B26" s="117"/>
      <c r="C26" s="118"/>
      <c r="D26" s="119"/>
      <c r="E26" s="131"/>
      <c r="F26" s="131"/>
      <c r="G26" s="131"/>
      <c r="H26" s="121"/>
    </row>
    <row r="27">
      <c r="A27" s="118"/>
      <c r="B27" s="116" t="s">
        <v>495</v>
      </c>
      <c r="C27" s="118"/>
      <c r="D27" s="119"/>
      <c r="E27" s="131"/>
      <c r="F27" s="131"/>
      <c r="G27" s="131"/>
      <c r="H27" s="121"/>
    </row>
    <row r="28">
      <c r="A28" s="118"/>
      <c r="B28" s="117"/>
      <c r="C28" s="127" t="s">
        <v>324</v>
      </c>
      <c r="D28" s="141" t="s">
        <v>264</v>
      </c>
      <c r="E28" s="133">
        <v>34000.0</v>
      </c>
      <c r="F28" s="132">
        <v>0.0</v>
      </c>
      <c r="G28" s="131"/>
      <c r="H28" s="121" t="s">
        <v>496</v>
      </c>
    </row>
    <row r="29">
      <c r="A29" s="118"/>
      <c r="B29" s="117"/>
      <c r="C29" s="118"/>
      <c r="D29" s="119"/>
      <c r="E29" s="132"/>
      <c r="F29" s="135"/>
      <c r="G29" s="131"/>
      <c r="H29" s="121" t="s">
        <v>497</v>
      </c>
    </row>
    <row r="30">
      <c r="A30" s="118"/>
      <c r="B30" s="117"/>
      <c r="C30" s="118"/>
      <c r="D30" s="119"/>
      <c r="E30" s="132"/>
      <c r="F30" s="135"/>
      <c r="G30" s="131"/>
      <c r="H30" s="121"/>
    </row>
    <row r="31">
      <c r="A31" s="118"/>
      <c r="B31" s="117"/>
      <c r="C31" s="117" t="s">
        <v>66</v>
      </c>
      <c r="D31" s="119"/>
      <c r="E31" s="131">
        <f t="shared" ref="E31:F31" si="4">SUM(E28:E30)</f>
        <v>34000</v>
      </c>
      <c r="F31" s="131">
        <f t="shared" si="4"/>
        <v>0</v>
      </c>
      <c r="G31" s="131">
        <f>E31-F31</f>
        <v>34000</v>
      </c>
      <c r="H31" s="121"/>
    </row>
    <row r="32">
      <c r="A32" s="118"/>
      <c r="B32" s="117"/>
      <c r="C32" s="117"/>
      <c r="D32" s="119"/>
      <c r="E32" s="135"/>
      <c r="F32" s="135"/>
      <c r="G32" s="135"/>
      <c r="H32" s="121"/>
    </row>
    <row r="33">
      <c r="A33" s="118"/>
      <c r="B33" s="116" t="s">
        <v>498</v>
      </c>
      <c r="C33" s="118"/>
      <c r="D33" s="119"/>
      <c r="E33" s="131"/>
      <c r="F33" s="131"/>
      <c r="G33" s="131"/>
      <c r="H33" s="121"/>
    </row>
    <row r="34">
      <c r="A34" s="118"/>
      <c r="B34" s="129"/>
      <c r="C34" s="127" t="s">
        <v>324</v>
      </c>
      <c r="D34" s="141" t="s">
        <v>264</v>
      </c>
      <c r="E34" s="132">
        <v>60000.0</v>
      </c>
      <c r="F34" s="132">
        <v>0.0</v>
      </c>
      <c r="G34" s="131"/>
      <c r="H34" s="142" t="s">
        <v>499</v>
      </c>
    </row>
    <row r="35">
      <c r="A35" s="118"/>
      <c r="B35" s="117"/>
      <c r="C35" s="118"/>
      <c r="D35" s="119"/>
      <c r="E35" s="131"/>
      <c r="F35" s="135"/>
      <c r="G35" s="131"/>
      <c r="H35" s="121"/>
    </row>
    <row r="36">
      <c r="A36" s="118"/>
      <c r="B36" s="117"/>
      <c r="C36" s="117" t="s">
        <v>66</v>
      </c>
      <c r="D36" s="119"/>
      <c r="E36" s="131">
        <f t="shared" ref="E36:F36" si="5">SUM(E34)</f>
        <v>60000</v>
      </c>
      <c r="F36" s="135">
        <f t="shared" si="5"/>
        <v>0</v>
      </c>
      <c r="G36" s="131">
        <f>E36-F36</f>
        <v>60000</v>
      </c>
      <c r="H36" s="121"/>
    </row>
    <row r="37">
      <c r="A37" s="118"/>
      <c r="B37" s="117"/>
      <c r="C37" s="118"/>
      <c r="D37" s="119"/>
      <c r="E37" s="131"/>
      <c r="F37" s="131"/>
      <c r="G37" s="131"/>
      <c r="H37" s="121"/>
    </row>
    <row r="38">
      <c r="A38" s="118"/>
      <c r="B38" s="116" t="s">
        <v>500</v>
      </c>
      <c r="C38" s="117"/>
      <c r="D38" s="119"/>
      <c r="E38" s="135"/>
      <c r="F38" s="135"/>
      <c r="G38" s="135"/>
      <c r="H38" s="121"/>
    </row>
    <row r="39">
      <c r="A39" s="118"/>
      <c r="B39" s="117"/>
      <c r="C39" s="127" t="s">
        <v>324</v>
      </c>
      <c r="D39" s="119"/>
      <c r="E39" s="132">
        <v>7000.0</v>
      </c>
      <c r="F39" s="132">
        <v>0.0</v>
      </c>
      <c r="G39" s="131"/>
      <c r="H39" s="142" t="s">
        <v>501</v>
      </c>
    </row>
    <row r="40">
      <c r="A40" s="118"/>
      <c r="B40" s="117"/>
      <c r="C40" s="118"/>
      <c r="D40" s="119"/>
      <c r="E40" s="131"/>
      <c r="F40" s="131"/>
      <c r="G40" s="131"/>
      <c r="H40" s="121"/>
    </row>
    <row r="41">
      <c r="A41" s="118"/>
      <c r="B41" s="118"/>
      <c r="C41" s="117" t="s">
        <v>66</v>
      </c>
      <c r="D41" s="119"/>
      <c r="E41" s="131">
        <f t="shared" ref="E41:F41" si="6">SUM(E39)</f>
        <v>7000</v>
      </c>
      <c r="F41" s="135">
        <f t="shared" si="6"/>
        <v>0</v>
      </c>
      <c r="G41" s="131">
        <f>E41-F41</f>
        <v>7000</v>
      </c>
      <c r="H41" s="121"/>
    </row>
    <row r="42">
      <c r="A42" s="118"/>
      <c r="B42" s="118"/>
      <c r="C42" s="118"/>
      <c r="D42" s="119"/>
      <c r="E42" s="131"/>
      <c r="F42" s="135"/>
      <c r="G42" s="131"/>
      <c r="H42" s="121"/>
    </row>
    <row r="43">
      <c r="A43" s="118"/>
      <c r="B43" s="116" t="s">
        <v>464</v>
      </c>
      <c r="C43" s="118"/>
      <c r="D43" s="119"/>
      <c r="E43" s="131"/>
      <c r="F43" s="131"/>
      <c r="G43" s="131"/>
      <c r="H43" s="121"/>
    </row>
    <row r="44">
      <c r="A44" s="118"/>
      <c r="B44" s="118"/>
      <c r="C44" s="127" t="s">
        <v>324</v>
      </c>
      <c r="D44" s="119">
        <v>3052.0</v>
      </c>
      <c r="E44" s="133">
        <v>210000.0</v>
      </c>
      <c r="F44" s="133">
        <v>0.0</v>
      </c>
      <c r="G44" s="131"/>
      <c r="H44" s="121" t="s">
        <v>502</v>
      </c>
    </row>
    <row r="45">
      <c r="A45" s="118"/>
      <c r="B45" s="118"/>
      <c r="C45" s="127" t="s">
        <v>65</v>
      </c>
      <c r="D45" s="119">
        <v>5010.0</v>
      </c>
      <c r="E45" s="132">
        <v>0.0</v>
      </c>
      <c r="F45" s="132">
        <v>18000.0</v>
      </c>
      <c r="G45" s="131"/>
      <c r="H45" s="121" t="s">
        <v>503</v>
      </c>
    </row>
    <row r="46">
      <c r="A46" s="118"/>
      <c r="B46" s="118"/>
      <c r="C46" s="127" t="s">
        <v>504</v>
      </c>
      <c r="D46" s="119" t="s">
        <v>505</v>
      </c>
      <c r="E46" s="133">
        <v>0.0</v>
      </c>
      <c r="F46" s="133">
        <v>90000.0</v>
      </c>
      <c r="G46" s="135"/>
      <c r="H46" s="121" t="s">
        <v>506</v>
      </c>
    </row>
    <row r="47">
      <c r="A47" s="122"/>
      <c r="B47" s="122"/>
      <c r="C47" s="122"/>
      <c r="D47" s="122"/>
      <c r="E47" s="137"/>
      <c r="F47" s="137"/>
      <c r="G47" s="137"/>
      <c r="H47" s="122"/>
    </row>
    <row r="48">
      <c r="A48" s="122"/>
      <c r="B48" s="122"/>
      <c r="C48" s="126" t="s">
        <v>66</v>
      </c>
      <c r="D48" s="122"/>
      <c r="E48" s="137">
        <f t="shared" ref="E48:F48" si="7">SUM(E44:E46)</f>
        <v>210000</v>
      </c>
      <c r="F48" s="137">
        <f t="shared" si="7"/>
        <v>108000</v>
      </c>
      <c r="G48" s="137">
        <f>E48-F48</f>
        <v>102000</v>
      </c>
      <c r="H48" s="122"/>
    </row>
    <row r="49">
      <c r="A49" s="122"/>
      <c r="B49" s="122"/>
      <c r="C49" s="122"/>
      <c r="D49" s="122"/>
      <c r="E49" s="137"/>
      <c r="F49" s="137"/>
      <c r="G49" s="137"/>
      <c r="H49" s="122"/>
    </row>
    <row r="50">
      <c r="A50" s="122"/>
      <c r="B50" s="138" t="s">
        <v>507</v>
      </c>
      <c r="C50" s="122"/>
      <c r="D50" s="122"/>
      <c r="E50" s="137"/>
      <c r="F50" s="137"/>
      <c r="G50" s="137"/>
      <c r="H50" s="122"/>
    </row>
    <row r="51">
      <c r="A51" s="122"/>
      <c r="B51" s="122"/>
      <c r="C51" s="148" t="s">
        <v>324</v>
      </c>
      <c r="D51" s="122">
        <v>3052.0</v>
      </c>
      <c r="E51" s="139">
        <v>126000.0</v>
      </c>
      <c r="F51" s="139">
        <v>0.0</v>
      </c>
      <c r="G51" s="137"/>
      <c r="H51" s="122" t="s">
        <v>508</v>
      </c>
    </row>
    <row r="52">
      <c r="A52" s="122"/>
      <c r="B52" s="122"/>
      <c r="C52" s="148" t="s">
        <v>509</v>
      </c>
      <c r="D52" s="122">
        <v>3693.0</v>
      </c>
      <c r="E52" s="139">
        <v>27000.0</v>
      </c>
      <c r="F52" s="139">
        <v>0.0</v>
      </c>
      <c r="G52" s="137"/>
      <c r="H52" s="122" t="s">
        <v>510</v>
      </c>
    </row>
    <row r="53">
      <c r="A53" s="122"/>
      <c r="B53" s="122"/>
      <c r="C53" s="148" t="s">
        <v>504</v>
      </c>
      <c r="D53" s="122">
        <v>4029.0</v>
      </c>
      <c r="E53" s="139">
        <v>0.0</v>
      </c>
      <c r="F53" s="139">
        <v>35000.0</v>
      </c>
      <c r="G53" s="137"/>
      <c r="H53" s="122" t="s">
        <v>511</v>
      </c>
    </row>
    <row r="54">
      <c r="A54" s="122"/>
      <c r="B54" s="122"/>
      <c r="C54" s="122"/>
      <c r="D54" s="122"/>
      <c r="E54" s="137"/>
      <c r="F54" s="137"/>
      <c r="G54" s="137"/>
      <c r="H54" s="122"/>
    </row>
    <row r="55">
      <c r="A55" s="122"/>
      <c r="B55" s="122"/>
      <c r="C55" s="126" t="s">
        <v>66</v>
      </c>
      <c r="D55" s="122"/>
      <c r="E55" s="137">
        <f t="shared" ref="E55:F55" si="8">SUM(E51:E53)</f>
        <v>153000</v>
      </c>
      <c r="F55" s="137">
        <f t="shared" si="8"/>
        <v>35000</v>
      </c>
      <c r="G55" s="137">
        <f>E55-F55</f>
        <v>118000</v>
      </c>
      <c r="H55" s="122"/>
    </row>
    <row r="56">
      <c r="A56" s="122"/>
      <c r="B56" s="122"/>
      <c r="C56" s="122"/>
      <c r="D56" s="122"/>
      <c r="E56" s="137"/>
      <c r="F56" s="137"/>
      <c r="G56" s="137"/>
      <c r="H56" s="122"/>
    </row>
    <row r="57">
      <c r="A57" s="122"/>
      <c r="B57" s="122"/>
      <c r="C57" s="138" t="s">
        <v>67</v>
      </c>
      <c r="D57" s="122"/>
      <c r="E57" s="137">
        <f t="shared" ref="E57:F57" si="9">SUMIFS(E2:E56,$C2:$C56,"Subsubtotal")</f>
        <v>569000</v>
      </c>
      <c r="F57" s="137">
        <f t="shared" si="9"/>
        <v>201000</v>
      </c>
      <c r="G57" s="137">
        <f>E57-F57</f>
        <v>368000</v>
      </c>
      <c r="H57" s="122"/>
    </row>
    <row r="58">
      <c r="A58" s="122"/>
      <c r="B58" s="122"/>
      <c r="C58" s="126"/>
      <c r="D58" s="122"/>
      <c r="E58" s="137"/>
      <c r="F58" s="137"/>
      <c r="G58" s="137"/>
      <c r="H58" s="122"/>
    </row>
  </sheetData>
  <conditionalFormatting sqref="E1:E58">
    <cfRule type="cellIs" dxfId="0" priority="1" operator="greaterThan">
      <formula>0</formula>
    </cfRule>
  </conditionalFormatting>
  <conditionalFormatting sqref="F1:F58">
    <cfRule type="cellIs" dxfId="1" priority="2" operator="greaterThan">
      <formula>0</formula>
    </cfRule>
  </conditionalFormatting>
  <conditionalFormatting sqref="G1:G58">
    <cfRule type="cellIs" dxfId="0" priority="3" operator="greaterThan">
      <formula>0</formula>
    </cfRule>
  </conditionalFormatting>
  <conditionalFormatting sqref="G1:G58">
    <cfRule type="cellIs" dxfId="1" priority="4" operator="lessThan">
      <formula>0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15" t="s">
        <v>4</v>
      </c>
      <c r="F1" s="115" t="s">
        <v>5</v>
      </c>
      <c r="G1" s="115" t="s">
        <v>56</v>
      </c>
      <c r="H1" s="115" t="s">
        <v>2</v>
      </c>
    </row>
    <row r="2">
      <c r="A2" s="149" t="s">
        <v>24</v>
      </c>
      <c r="B2" s="150"/>
      <c r="C2" s="150"/>
      <c r="D2" s="151"/>
      <c r="E2" s="152"/>
      <c r="F2" s="152"/>
      <c r="G2" s="152"/>
      <c r="H2" s="150"/>
    </row>
    <row r="3">
      <c r="A3" s="150"/>
      <c r="B3" s="149" t="s">
        <v>512</v>
      </c>
      <c r="C3" s="150"/>
      <c r="D3" s="151"/>
      <c r="E3" s="152"/>
      <c r="F3" s="152"/>
      <c r="G3" s="152"/>
      <c r="H3" s="150"/>
    </row>
    <row r="4">
      <c r="A4" s="150"/>
      <c r="B4" s="150"/>
      <c r="C4" s="153" t="s">
        <v>249</v>
      </c>
      <c r="D4" s="151"/>
      <c r="E4" s="154">
        <v>0.0</v>
      </c>
      <c r="F4" s="155">
        <v>3000.0</v>
      </c>
      <c r="G4" s="152"/>
      <c r="H4" s="150"/>
    </row>
    <row r="5">
      <c r="A5" s="150"/>
      <c r="B5" s="150"/>
      <c r="C5" s="153" t="s">
        <v>202</v>
      </c>
      <c r="D5" s="151"/>
      <c r="E5" s="154">
        <v>0.0</v>
      </c>
      <c r="F5" s="155">
        <v>3000.0</v>
      </c>
      <c r="G5" s="152"/>
      <c r="H5" s="150"/>
    </row>
    <row r="6">
      <c r="A6" s="150"/>
      <c r="B6" s="150"/>
      <c r="C6" s="153" t="s">
        <v>172</v>
      </c>
      <c r="D6" s="151"/>
      <c r="E6" s="156">
        <v>10000.0</v>
      </c>
      <c r="F6" s="154">
        <v>0.0</v>
      </c>
      <c r="G6" s="152"/>
      <c r="H6" s="150"/>
    </row>
    <row r="7">
      <c r="A7" s="150"/>
      <c r="B7" s="150"/>
      <c r="C7" s="153" t="s">
        <v>513</v>
      </c>
      <c r="D7" s="151"/>
      <c r="E7" s="156">
        <v>3000.0</v>
      </c>
      <c r="F7" s="154">
        <v>0.0</v>
      </c>
      <c r="G7" s="152"/>
      <c r="H7" s="150"/>
    </row>
    <row r="8">
      <c r="A8" s="150"/>
      <c r="B8" s="150"/>
      <c r="C8" s="153" t="s">
        <v>514</v>
      </c>
      <c r="D8" s="151"/>
      <c r="E8" s="156">
        <v>3000.0</v>
      </c>
      <c r="F8" s="154">
        <v>0.0</v>
      </c>
      <c r="G8" s="152"/>
      <c r="H8" s="150"/>
    </row>
    <row r="9">
      <c r="A9" s="150"/>
      <c r="B9" s="150"/>
      <c r="C9" s="150"/>
      <c r="D9" s="151"/>
      <c r="E9" s="152"/>
      <c r="F9" s="152"/>
      <c r="G9" s="152"/>
      <c r="H9" s="150"/>
    </row>
    <row r="10">
      <c r="A10" s="150"/>
      <c r="B10" s="150"/>
      <c r="C10" s="149" t="s">
        <v>66</v>
      </c>
      <c r="D10" s="151"/>
      <c r="E10" s="156">
        <f t="shared" ref="E10:F10" si="1">SUM(E2:E9)</f>
        <v>16000</v>
      </c>
      <c r="F10" s="155">
        <f t="shared" si="1"/>
        <v>6000</v>
      </c>
      <c r="G10" s="156">
        <f>E10-F10</f>
        <v>10000</v>
      </c>
      <c r="H10" s="150"/>
    </row>
    <row r="11">
      <c r="A11" s="150"/>
      <c r="B11" s="150"/>
      <c r="C11" s="150"/>
      <c r="D11" s="151"/>
      <c r="E11" s="152"/>
      <c r="F11" s="152"/>
      <c r="G11" s="152"/>
      <c r="H11" s="150"/>
    </row>
    <row r="12">
      <c r="A12" s="150"/>
      <c r="B12" s="149" t="s">
        <v>515</v>
      </c>
      <c r="C12" s="150"/>
      <c r="D12" s="151"/>
      <c r="E12" s="152"/>
      <c r="F12" s="152"/>
      <c r="G12" s="152"/>
      <c r="H12" s="150"/>
    </row>
    <row r="13">
      <c r="A13" s="150"/>
      <c r="B13" s="150"/>
      <c r="C13" s="153" t="s">
        <v>183</v>
      </c>
      <c r="D13" s="157">
        <v>3041.0</v>
      </c>
      <c r="E13" s="156">
        <v>5300.0</v>
      </c>
      <c r="F13" s="154">
        <v>0.0</v>
      </c>
      <c r="G13" s="152"/>
      <c r="H13" s="150"/>
    </row>
    <row r="14">
      <c r="A14" s="150"/>
      <c r="B14" s="150"/>
      <c r="C14" s="153" t="s">
        <v>124</v>
      </c>
      <c r="D14" s="151"/>
      <c r="E14" s="154">
        <v>0.0</v>
      </c>
      <c r="F14" s="155">
        <v>1000.0</v>
      </c>
      <c r="G14" s="152"/>
      <c r="H14" s="150"/>
    </row>
    <row r="15">
      <c r="A15" s="150"/>
      <c r="B15" s="150"/>
      <c r="C15" s="153" t="s">
        <v>249</v>
      </c>
      <c r="D15" s="151"/>
      <c r="E15" s="154">
        <v>0.0</v>
      </c>
      <c r="F15" s="155">
        <v>3900.0</v>
      </c>
      <c r="G15" s="152"/>
      <c r="H15" s="150"/>
    </row>
    <row r="16">
      <c r="A16" s="150"/>
      <c r="B16" s="150"/>
      <c r="C16" s="153" t="s">
        <v>207</v>
      </c>
      <c r="D16" s="151"/>
      <c r="E16" s="154">
        <v>0.0</v>
      </c>
      <c r="F16" s="155">
        <v>700.0</v>
      </c>
      <c r="G16" s="152"/>
      <c r="H16" s="150"/>
    </row>
    <row r="17">
      <c r="A17" s="150"/>
      <c r="B17" s="150"/>
      <c r="C17" s="153" t="s">
        <v>162</v>
      </c>
      <c r="D17" s="151"/>
      <c r="E17" s="156">
        <v>8000.0</v>
      </c>
      <c r="F17" s="154">
        <v>0.0</v>
      </c>
      <c r="G17" s="152"/>
      <c r="H17" s="150"/>
    </row>
    <row r="18">
      <c r="A18" s="150"/>
      <c r="B18" s="150"/>
      <c r="C18" s="153" t="s">
        <v>156</v>
      </c>
      <c r="D18" s="151"/>
      <c r="E18" s="154">
        <v>0.0</v>
      </c>
      <c r="F18" s="155">
        <v>5000.0</v>
      </c>
      <c r="G18" s="152"/>
      <c r="H18" s="150"/>
    </row>
    <row r="19">
      <c r="A19" s="150"/>
      <c r="B19" s="150"/>
      <c r="C19" s="153" t="s">
        <v>202</v>
      </c>
      <c r="D19" s="151"/>
      <c r="E19" s="154">
        <v>0.0</v>
      </c>
      <c r="F19" s="155">
        <v>5500.0</v>
      </c>
      <c r="G19" s="152"/>
      <c r="H19" s="150"/>
    </row>
    <row r="20">
      <c r="A20" s="150"/>
      <c r="B20" s="150"/>
      <c r="C20" s="153" t="s">
        <v>516</v>
      </c>
      <c r="D20" s="151"/>
      <c r="E20" s="156">
        <v>1400.0</v>
      </c>
      <c r="F20" s="154">
        <v>0.0</v>
      </c>
      <c r="G20" s="152"/>
      <c r="H20" s="150"/>
    </row>
    <row r="21">
      <c r="A21" s="150"/>
      <c r="B21" s="150"/>
      <c r="C21" s="150"/>
      <c r="D21" s="151"/>
      <c r="E21" s="152"/>
      <c r="F21" s="152"/>
      <c r="G21" s="152"/>
      <c r="H21" s="150"/>
    </row>
    <row r="22">
      <c r="A22" s="150"/>
      <c r="B22" s="150"/>
      <c r="C22" s="149" t="s">
        <v>66</v>
      </c>
      <c r="D22" s="151"/>
      <c r="E22" s="156">
        <f t="shared" ref="E22:F22" si="2">SUM(E13:E21)</f>
        <v>14700</v>
      </c>
      <c r="F22" s="155">
        <f t="shared" si="2"/>
        <v>16100</v>
      </c>
      <c r="G22" s="155">
        <f>E22-F22</f>
        <v>-1400</v>
      </c>
      <c r="H22" s="150"/>
    </row>
    <row r="23">
      <c r="A23" s="150"/>
      <c r="B23" s="150"/>
      <c r="C23" s="150"/>
      <c r="D23" s="151"/>
      <c r="E23" s="152"/>
      <c r="F23" s="152"/>
      <c r="G23" s="152"/>
      <c r="H23" s="150"/>
    </row>
    <row r="24">
      <c r="A24" s="150"/>
      <c r="B24" s="149" t="s">
        <v>517</v>
      </c>
      <c r="C24" s="150"/>
      <c r="D24" s="151"/>
      <c r="E24" s="152"/>
      <c r="F24" s="152"/>
      <c r="G24" s="152"/>
      <c r="H24" s="150"/>
    </row>
    <row r="25">
      <c r="A25" s="150"/>
      <c r="B25" s="150"/>
      <c r="C25" s="153" t="s">
        <v>478</v>
      </c>
      <c r="D25" s="151"/>
      <c r="E25" s="156">
        <v>7500.0</v>
      </c>
      <c r="F25" s="155">
        <v>7000.0</v>
      </c>
      <c r="G25" s="152"/>
      <c r="H25" s="150"/>
    </row>
    <row r="26">
      <c r="A26" s="150"/>
      <c r="B26" s="150"/>
      <c r="C26" s="153" t="s">
        <v>518</v>
      </c>
      <c r="D26" s="151"/>
      <c r="E26" s="156">
        <v>8300.0</v>
      </c>
      <c r="F26" s="155">
        <v>7500.0</v>
      </c>
      <c r="G26" s="152"/>
      <c r="H26" s="150"/>
    </row>
    <row r="27">
      <c r="A27" s="150"/>
      <c r="B27" s="150"/>
      <c r="C27" s="153" t="s">
        <v>519</v>
      </c>
      <c r="D27" s="151"/>
      <c r="E27" s="154">
        <v>0.0</v>
      </c>
      <c r="F27" s="155">
        <v>1000.0</v>
      </c>
      <c r="G27" s="152"/>
      <c r="H27" s="150"/>
    </row>
    <row r="28">
      <c r="A28" s="150"/>
      <c r="B28" s="150"/>
      <c r="C28" s="150"/>
      <c r="D28" s="151"/>
      <c r="E28" s="152"/>
      <c r="F28" s="152"/>
      <c r="G28" s="152"/>
      <c r="H28" s="150"/>
    </row>
    <row r="29">
      <c r="A29" s="150"/>
      <c r="B29" s="150"/>
      <c r="C29" s="149" t="s">
        <v>66</v>
      </c>
      <c r="D29" s="151"/>
      <c r="E29" s="156">
        <f t="shared" ref="E29:F29" si="3">SUM(E25:E28)</f>
        <v>15800</v>
      </c>
      <c r="F29" s="155">
        <f t="shared" si="3"/>
        <v>15500</v>
      </c>
      <c r="G29" s="156">
        <f>E29-F29</f>
        <v>300</v>
      </c>
      <c r="H29" s="150"/>
    </row>
    <row r="30">
      <c r="A30" s="150"/>
      <c r="B30" s="150"/>
      <c r="C30" s="150"/>
      <c r="D30" s="151"/>
      <c r="E30" s="152"/>
      <c r="F30" s="152"/>
      <c r="G30" s="152"/>
      <c r="H30" s="150"/>
    </row>
    <row r="31">
      <c r="A31" s="150"/>
      <c r="B31" s="149" t="s">
        <v>520</v>
      </c>
      <c r="C31" s="150"/>
      <c r="D31" s="151"/>
      <c r="E31" s="152"/>
      <c r="F31" s="152"/>
      <c r="G31" s="152"/>
      <c r="H31" s="150"/>
    </row>
    <row r="32">
      <c r="A32" s="150"/>
      <c r="B32" s="150"/>
      <c r="C32" s="153" t="s">
        <v>202</v>
      </c>
      <c r="D32" s="151"/>
      <c r="E32" s="154">
        <v>0.0</v>
      </c>
      <c r="F32" s="155">
        <v>4500.0</v>
      </c>
      <c r="G32" s="152"/>
      <c r="H32" s="150"/>
    </row>
    <row r="33">
      <c r="A33" s="150"/>
      <c r="B33" s="150"/>
      <c r="C33" s="153" t="s">
        <v>249</v>
      </c>
      <c r="D33" s="151"/>
      <c r="E33" s="154">
        <v>0.0</v>
      </c>
      <c r="F33" s="155">
        <v>2500.0</v>
      </c>
      <c r="G33" s="152"/>
      <c r="H33" s="150"/>
    </row>
    <row r="34">
      <c r="A34" s="150"/>
      <c r="B34" s="150"/>
      <c r="C34" s="153" t="s">
        <v>207</v>
      </c>
      <c r="D34" s="151"/>
      <c r="E34" s="154">
        <v>0.0</v>
      </c>
      <c r="F34" s="155">
        <v>1500.0</v>
      </c>
      <c r="G34" s="152"/>
      <c r="H34" s="150"/>
    </row>
    <row r="35">
      <c r="A35" s="150"/>
      <c r="B35" s="150"/>
      <c r="C35" s="153" t="s">
        <v>172</v>
      </c>
      <c r="D35" s="151"/>
      <c r="E35" s="156">
        <v>12000.0</v>
      </c>
      <c r="F35" s="154">
        <v>0.0</v>
      </c>
      <c r="G35" s="152"/>
      <c r="H35" s="150"/>
    </row>
    <row r="36">
      <c r="A36" s="150"/>
      <c r="B36" s="150"/>
      <c r="C36" s="150"/>
      <c r="D36" s="151"/>
      <c r="E36" s="152"/>
      <c r="F36" s="152"/>
      <c r="G36" s="152"/>
      <c r="H36" s="150"/>
    </row>
    <row r="37">
      <c r="A37" s="150"/>
      <c r="B37" s="150"/>
      <c r="C37" s="149" t="s">
        <v>66</v>
      </c>
      <c r="D37" s="151"/>
      <c r="E37" s="156">
        <f t="shared" ref="E37:F37" si="4">SUM(E32:E36)</f>
        <v>12000</v>
      </c>
      <c r="F37" s="155">
        <f t="shared" si="4"/>
        <v>8500</v>
      </c>
      <c r="G37" s="156">
        <f>E37-F37</f>
        <v>3500</v>
      </c>
      <c r="H37" s="150"/>
    </row>
    <row r="38">
      <c r="A38" s="150"/>
      <c r="B38" s="150"/>
      <c r="C38" s="150"/>
      <c r="D38" s="151"/>
      <c r="E38" s="152"/>
      <c r="F38" s="152"/>
      <c r="G38" s="152"/>
      <c r="H38" s="150"/>
    </row>
    <row r="39">
      <c r="A39" s="150"/>
      <c r="B39" s="149" t="s">
        <v>521</v>
      </c>
      <c r="C39" s="150"/>
      <c r="D39" s="151"/>
      <c r="E39" s="152"/>
      <c r="F39" s="152"/>
      <c r="G39" s="152"/>
      <c r="H39" s="150"/>
    </row>
    <row r="40">
      <c r="A40" s="150"/>
      <c r="B40" s="150"/>
      <c r="C40" s="153" t="s">
        <v>202</v>
      </c>
      <c r="D40" s="151"/>
      <c r="E40" s="154">
        <v>0.0</v>
      </c>
      <c r="F40" s="155">
        <v>800.0</v>
      </c>
      <c r="G40" s="152"/>
      <c r="H40" s="150"/>
    </row>
    <row r="41">
      <c r="A41" s="150"/>
      <c r="B41" s="150"/>
      <c r="C41" s="153" t="s">
        <v>249</v>
      </c>
      <c r="D41" s="151"/>
      <c r="E41" s="154">
        <v>0.0</v>
      </c>
      <c r="F41" s="155">
        <v>200.0</v>
      </c>
      <c r="G41" s="152"/>
      <c r="H41" s="150"/>
    </row>
    <row r="42">
      <c r="A42" s="150"/>
      <c r="B42" s="150"/>
      <c r="C42" s="153" t="s">
        <v>207</v>
      </c>
      <c r="D42" s="151"/>
      <c r="E42" s="154">
        <v>0.0</v>
      </c>
      <c r="F42" s="155">
        <v>100.0</v>
      </c>
      <c r="G42" s="152"/>
      <c r="H42" s="150"/>
    </row>
    <row r="43">
      <c r="A43" s="150"/>
      <c r="B43" s="150"/>
      <c r="C43" s="150"/>
      <c r="D43" s="151"/>
      <c r="E43" s="152"/>
      <c r="F43" s="152"/>
      <c r="G43" s="152"/>
      <c r="H43" s="150"/>
    </row>
    <row r="44">
      <c r="A44" s="150"/>
      <c r="B44" s="150"/>
      <c r="C44" s="149" t="s">
        <v>66</v>
      </c>
      <c r="D44" s="151"/>
      <c r="E44" s="154">
        <f t="shared" ref="E44:F44" si="5">SUM(E40:E43)</f>
        <v>0</v>
      </c>
      <c r="F44" s="155">
        <f t="shared" si="5"/>
        <v>1100</v>
      </c>
      <c r="G44" s="155">
        <f>E44-F44</f>
        <v>-1100</v>
      </c>
      <c r="H44" s="150"/>
    </row>
    <row r="45">
      <c r="A45" s="150"/>
      <c r="B45" s="150"/>
      <c r="C45" s="150"/>
      <c r="D45" s="151"/>
      <c r="E45" s="152"/>
      <c r="F45" s="152"/>
      <c r="G45" s="152"/>
      <c r="H45" s="150"/>
    </row>
    <row r="46">
      <c r="A46" s="150"/>
      <c r="B46" s="149" t="s">
        <v>522</v>
      </c>
      <c r="C46" s="150"/>
      <c r="D46" s="151"/>
      <c r="E46" s="152"/>
      <c r="F46" s="152"/>
      <c r="G46" s="152"/>
      <c r="H46" s="150"/>
    </row>
    <row r="47">
      <c r="A47" s="150"/>
      <c r="B47" s="150"/>
      <c r="C47" s="153" t="s">
        <v>202</v>
      </c>
      <c r="D47" s="151"/>
      <c r="E47" s="154">
        <v>0.0</v>
      </c>
      <c r="F47" s="155">
        <v>800.0</v>
      </c>
      <c r="G47" s="152"/>
      <c r="H47" s="150"/>
    </row>
    <row r="48">
      <c r="A48" s="150"/>
      <c r="B48" s="150"/>
      <c r="C48" s="153" t="s">
        <v>249</v>
      </c>
      <c r="D48" s="151"/>
      <c r="E48" s="154">
        <v>0.0</v>
      </c>
      <c r="F48" s="155">
        <v>200.0</v>
      </c>
      <c r="G48" s="152"/>
      <c r="H48" s="150"/>
    </row>
    <row r="49">
      <c r="A49" s="150"/>
      <c r="B49" s="150"/>
      <c r="C49" s="153" t="s">
        <v>207</v>
      </c>
      <c r="D49" s="151"/>
      <c r="E49" s="154">
        <v>0.0</v>
      </c>
      <c r="F49" s="155">
        <v>100.0</v>
      </c>
      <c r="G49" s="152"/>
      <c r="H49" s="150"/>
    </row>
    <row r="50">
      <c r="A50" s="150"/>
      <c r="B50" s="150"/>
      <c r="C50" s="150"/>
      <c r="D50" s="151"/>
      <c r="E50" s="152"/>
      <c r="F50" s="152"/>
      <c r="G50" s="152"/>
      <c r="H50" s="150"/>
    </row>
    <row r="51">
      <c r="A51" s="150"/>
      <c r="B51" s="150"/>
      <c r="C51" s="149" t="s">
        <v>66</v>
      </c>
      <c r="D51" s="151"/>
      <c r="E51" s="154">
        <f t="shared" ref="E51:F51" si="6">SUM(E47:E50)</f>
        <v>0</v>
      </c>
      <c r="F51" s="155">
        <f t="shared" si="6"/>
        <v>1100</v>
      </c>
      <c r="G51" s="155">
        <f>E51-F51</f>
        <v>-1100</v>
      </c>
      <c r="H51" s="150"/>
    </row>
    <row r="52">
      <c r="A52" s="150"/>
      <c r="B52" s="150"/>
      <c r="C52" s="150"/>
      <c r="D52" s="151"/>
      <c r="E52" s="152"/>
      <c r="F52" s="152"/>
      <c r="G52" s="152"/>
      <c r="H52" s="150"/>
    </row>
    <row r="53">
      <c r="A53" s="150"/>
      <c r="B53" s="149" t="s">
        <v>523</v>
      </c>
      <c r="C53" s="150"/>
      <c r="D53" s="151"/>
      <c r="E53" s="152"/>
      <c r="F53" s="152"/>
      <c r="G53" s="152"/>
      <c r="H53" s="150"/>
    </row>
    <row r="54">
      <c r="A54" s="150"/>
      <c r="B54" s="150"/>
      <c r="C54" s="153" t="s">
        <v>156</v>
      </c>
      <c r="D54" s="151"/>
      <c r="E54" s="154">
        <v>0.0</v>
      </c>
      <c r="F54" s="155">
        <v>14000.0</v>
      </c>
      <c r="G54" s="152"/>
      <c r="H54" s="150"/>
    </row>
    <row r="55">
      <c r="A55" s="150"/>
      <c r="B55" s="150"/>
      <c r="C55" s="153" t="s">
        <v>162</v>
      </c>
      <c r="D55" s="151"/>
      <c r="E55" s="156">
        <v>20000.0</v>
      </c>
      <c r="F55" s="154">
        <v>0.0</v>
      </c>
      <c r="G55" s="152"/>
      <c r="H55" s="150"/>
    </row>
    <row r="56">
      <c r="A56" s="150"/>
      <c r="B56" s="150"/>
      <c r="C56" s="153" t="s">
        <v>202</v>
      </c>
      <c r="D56" s="151"/>
      <c r="E56" s="156">
        <v>2200.0</v>
      </c>
      <c r="F56" s="154">
        <v>0.0</v>
      </c>
      <c r="G56" s="152"/>
      <c r="H56" s="150"/>
    </row>
    <row r="57">
      <c r="A57" s="150"/>
      <c r="B57" s="150"/>
      <c r="C57" s="153" t="s">
        <v>207</v>
      </c>
      <c r="D57" s="151"/>
      <c r="E57" s="154">
        <v>0.0</v>
      </c>
      <c r="F57" s="155">
        <v>200.0</v>
      </c>
      <c r="G57" s="152"/>
      <c r="H57" s="150"/>
    </row>
    <row r="58">
      <c r="A58" s="150"/>
      <c r="B58" s="150"/>
      <c r="C58" s="153" t="s">
        <v>124</v>
      </c>
      <c r="D58" s="151"/>
      <c r="E58" s="154">
        <v>0.0</v>
      </c>
      <c r="F58" s="155">
        <v>500.0</v>
      </c>
      <c r="G58" s="152"/>
      <c r="H58" s="150"/>
    </row>
    <row r="59">
      <c r="A59" s="150"/>
      <c r="B59" s="150"/>
      <c r="C59" s="150"/>
      <c r="D59" s="151"/>
      <c r="E59" s="152"/>
      <c r="F59" s="152"/>
      <c r="G59" s="152"/>
      <c r="H59" s="150"/>
    </row>
    <row r="60">
      <c r="A60" s="150"/>
      <c r="B60" s="150"/>
      <c r="C60" s="149" t="s">
        <v>66</v>
      </c>
      <c r="D60" s="151"/>
      <c r="E60" s="156">
        <f t="shared" ref="E60:F60" si="7">SUM(E54:E59)</f>
        <v>22200</v>
      </c>
      <c r="F60" s="155">
        <f t="shared" si="7"/>
        <v>14700</v>
      </c>
      <c r="G60" s="156">
        <f>E60-F60</f>
        <v>7500</v>
      </c>
      <c r="H60" s="150"/>
    </row>
    <row r="61">
      <c r="A61" s="150"/>
      <c r="B61" s="150"/>
      <c r="C61" s="150"/>
      <c r="D61" s="151"/>
      <c r="E61" s="152"/>
      <c r="F61" s="152"/>
      <c r="G61" s="152"/>
      <c r="H61" s="150"/>
    </row>
    <row r="62">
      <c r="A62" s="150"/>
      <c r="B62" s="149" t="s">
        <v>524</v>
      </c>
      <c r="C62" s="150"/>
      <c r="D62" s="151"/>
      <c r="E62" s="152"/>
      <c r="F62" s="152"/>
      <c r="G62" s="152"/>
      <c r="H62" s="150"/>
    </row>
    <row r="63">
      <c r="A63" s="150"/>
      <c r="B63" s="150"/>
      <c r="C63" s="153" t="s">
        <v>156</v>
      </c>
      <c r="D63" s="151"/>
      <c r="E63" s="154">
        <v>0.0</v>
      </c>
      <c r="F63" s="155">
        <v>24000.0</v>
      </c>
      <c r="G63" s="152"/>
      <c r="H63" s="150"/>
    </row>
    <row r="64">
      <c r="A64" s="150"/>
      <c r="B64" s="150"/>
      <c r="C64" s="153" t="s">
        <v>162</v>
      </c>
      <c r="D64" s="151"/>
      <c r="E64" s="156">
        <v>40000.0</v>
      </c>
      <c r="F64" s="154">
        <v>0.0</v>
      </c>
      <c r="G64" s="152"/>
      <c r="H64" s="150"/>
    </row>
    <row r="65">
      <c r="A65" s="150"/>
      <c r="B65" s="150"/>
      <c r="C65" s="153" t="s">
        <v>525</v>
      </c>
      <c r="D65" s="151"/>
      <c r="E65" s="154">
        <v>0.0</v>
      </c>
      <c r="F65" s="155">
        <v>600.0</v>
      </c>
      <c r="G65" s="152"/>
      <c r="H65" s="150"/>
    </row>
    <row r="66">
      <c r="A66" s="150"/>
      <c r="B66" s="150"/>
      <c r="C66" s="153" t="s">
        <v>124</v>
      </c>
      <c r="D66" s="151"/>
      <c r="E66" s="154">
        <v>0.0</v>
      </c>
      <c r="F66" s="155">
        <v>1000.0</v>
      </c>
      <c r="G66" s="152"/>
      <c r="H66" s="150"/>
    </row>
    <row r="67">
      <c r="A67" s="150"/>
      <c r="B67" s="150"/>
      <c r="C67" s="153" t="s">
        <v>104</v>
      </c>
      <c r="D67" s="151"/>
      <c r="E67" s="156">
        <v>20000.0</v>
      </c>
      <c r="F67" s="155">
        <v>5000.0</v>
      </c>
      <c r="G67" s="152"/>
      <c r="H67" s="150"/>
    </row>
    <row r="68">
      <c r="A68" s="150"/>
      <c r="B68" s="150"/>
      <c r="C68" s="153" t="s">
        <v>526</v>
      </c>
      <c r="D68" s="151"/>
      <c r="E68" s="154">
        <v>0.0</v>
      </c>
      <c r="F68" s="155">
        <v>14700.0</v>
      </c>
      <c r="G68" s="152"/>
      <c r="H68" s="150"/>
    </row>
    <row r="69">
      <c r="A69" s="150"/>
      <c r="B69" s="150"/>
      <c r="C69" s="150"/>
      <c r="D69" s="151"/>
      <c r="E69" s="152"/>
      <c r="F69" s="152"/>
      <c r="G69" s="152"/>
      <c r="H69" s="150"/>
    </row>
    <row r="70">
      <c r="A70" s="150"/>
      <c r="B70" s="150"/>
      <c r="C70" s="149" t="s">
        <v>66</v>
      </c>
      <c r="D70" s="151"/>
      <c r="E70" s="156">
        <f t="shared" ref="E70:F70" si="8">SUM(E63:E69)</f>
        <v>60000</v>
      </c>
      <c r="F70" s="155">
        <f t="shared" si="8"/>
        <v>45300</v>
      </c>
      <c r="G70" s="156">
        <f>E70-F70</f>
        <v>14700</v>
      </c>
      <c r="H70" s="150"/>
    </row>
    <row r="71">
      <c r="A71" s="150"/>
      <c r="B71" s="150"/>
      <c r="C71" s="150"/>
      <c r="D71" s="151"/>
      <c r="E71" s="152"/>
      <c r="F71" s="152"/>
      <c r="G71" s="152"/>
      <c r="H71" s="150"/>
    </row>
    <row r="72">
      <c r="A72" s="150"/>
      <c r="B72" s="149" t="s">
        <v>527</v>
      </c>
      <c r="C72" s="150"/>
      <c r="D72" s="151"/>
      <c r="E72" s="152"/>
      <c r="F72" s="152"/>
      <c r="G72" s="152"/>
      <c r="H72" s="150"/>
    </row>
    <row r="73">
      <c r="A73" s="150"/>
      <c r="B73" s="150"/>
      <c r="C73" s="158" t="s">
        <v>528</v>
      </c>
      <c r="D73" s="151"/>
      <c r="E73" s="154">
        <v>0.0</v>
      </c>
      <c r="F73" s="155">
        <v>550.0</v>
      </c>
      <c r="G73" s="152"/>
      <c r="H73" s="150"/>
    </row>
    <row r="74">
      <c r="A74" s="150"/>
      <c r="B74" s="150"/>
      <c r="C74" s="150"/>
      <c r="D74" s="151"/>
      <c r="E74" s="152"/>
      <c r="F74" s="152"/>
      <c r="G74" s="152"/>
      <c r="H74" s="150"/>
    </row>
    <row r="75">
      <c r="A75" s="150"/>
      <c r="B75" s="150"/>
      <c r="C75" s="149" t="s">
        <v>66</v>
      </c>
      <c r="D75" s="151"/>
      <c r="E75" s="154">
        <f t="shared" ref="E75:F75" si="9">SUM(E73:E74)</f>
        <v>0</v>
      </c>
      <c r="F75" s="155">
        <f t="shared" si="9"/>
        <v>550</v>
      </c>
      <c r="G75" s="155">
        <f>E75-F75</f>
        <v>-550</v>
      </c>
      <c r="H75" s="150"/>
    </row>
    <row r="76">
      <c r="A76" s="150"/>
      <c r="B76" s="150"/>
      <c r="C76" s="150"/>
      <c r="D76" s="151"/>
      <c r="E76" s="152"/>
      <c r="F76" s="152"/>
      <c r="G76" s="152"/>
      <c r="H76" s="150"/>
    </row>
    <row r="77">
      <c r="A77" s="150"/>
      <c r="B77" s="149" t="s">
        <v>529</v>
      </c>
      <c r="C77" s="150"/>
      <c r="D77" s="151"/>
      <c r="E77" s="152"/>
      <c r="F77" s="152"/>
      <c r="G77" s="152"/>
      <c r="H77" s="150"/>
    </row>
    <row r="78">
      <c r="A78" s="150"/>
      <c r="B78" s="150"/>
      <c r="C78" s="153" t="s">
        <v>202</v>
      </c>
      <c r="D78" s="151"/>
      <c r="E78" s="154">
        <v>0.0</v>
      </c>
      <c r="F78" s="155">
        <v>2500.0</v>
      </c>
      <c r="G78" s="152"/>
      <c r="H78" s="150"/>
    </row>
    <row r="79">
      <c r="A79" s="150"/>
      <c r="B79" s="150"/>
      <c r="C79" s="153" t="s">
        <v>249</v>
      </c>
      <c r="D79" s="151"/>
      <c r="E79" s="154">
        <v>0.0</v>
      </c>
      <c r="F79" s="155">
        <v>1500.0</v>
      </c>
      <c r="G79" s="152"/>
      <c r="H79" s="150"/>
    </row>
    <row r="80">
      <c r="A80" s="150"/>
      <c r="B80" s="150"/>
      <c r="C80" s="153" t="s">
        <v>61</v>
      </c>
      <c r="D80" s="151"/>
      <c r="E80" s="154">
        <v>0.0</v>
      </c>
      <c r="F80" s="155">
        <v>2500.0</v>
      </c>
      <c r="G80" s="152"/>
      <c r="H80" s="150"/>
    </row>
    <row r="81">
      <c r="A81" s="150"/>
      <c r="B81" s="150"/>
      <c r="C81" s="150"/>
      <c r="D81" s="151"/>
      <c r="E81" s="152"/>
      <c r="F81" s="152"/>
      <c r="G81" s="152"/>
      <c r="H81" s="150"/>
    </row>
    <row r="82">
      <c r="A82" s="150"/>
      <c r="B82" s="150"/>
      <c r="C82" s="149" t="s">
        <v>66</v>
      </c>
      <c r="D82" s="151"/>
      <c r="E82" s="154">
        <f t="shared" ref="E82:F82" si="10">SUM(E78:E81)</f>
        <v>0</v>
      </c>
      <c r="F82" s="155">
        <f t="shared" si="10"/>
        <v>6500</v>
      </c>
      <c r="G82" s="155">
        <f>E82-F82</f>
        <v>-6500</v>
      </c>
      <c r="H82" s="150"/>
    </row>
    <row r="83">
      <c r="A83" s="150"/>
      <c r="B83" s="150"/>
      <c r="C83" s="150"/>
      <c r="D83" s="151"/>
      <c r="E83" s="152"/>
      <c r="F83" s="152"/>
      <c r="G83" s="152"/>
      <c r="H83" s="150"/>
    </row>
    <row r="84">
      <c r="A84" s="150"/>
      <c r="B84" s="149" t="s">
        <v>530</v>
      </c>
      <c r="C84" s="150"/>
      <c r="D84" s="151"/>
      <c r="E84" s="152"/>
      <c r="F84" s="152"/>
      <c r="G84" s="152"/>
      <c r="H84" s="153" t="s">
        <v>531</v>
      </c>
    </row>
    <row r="85">
      <c r="A85" s="150"/>
      <c r="B85" s="150"/>
      <c r="C85" s="153" t="s">
        <v>156</v>
      </c>
      <c r="D85" s="151"/>
      <c r="E85" s="154">
        <v>0.0</v>
      </c>
      <c r="F85" s="155">
        <v>7000.0</v>
      </c>
      <c r="G85" s="152"/>
      <c r="H85" s="150"/>
    </row>
    <row r="86">
      <c r="A86" s="150"/>
      <c r="B86" s="150"/>
      <c r="C86" s="153" t="s">
        <v>162</v>
      </c>
      <c r="D86" s="151"/>
      <c r="E86" s="156">
        <v>12000.0</v>
      </c>
      <c r="F86" s="154">
        <v>0.0</v>
      </c>
      <c r="G86" s="152"/>
      <c r="H86" s="150"/>
    </row>
    <row r="87">
      <c r="A87" s="150"/>
      <c r="B87" s="150"/>
      <c r="C87" s="150"/>
      <c r="D87" s="151"/>
      <c r="E87" s="152"/>
      <c r="F87" s="152"/>
      <c r="G87" s="152"/>
      <c r="H87" s="150"/>
    </row>
    <row r="88">
      <c r="A88" s="150"/>
      <c r="B88" s="150"/>
      <c r="C88" s="149" t="s">
        <v>66</v>
      </c>
      <c r="D88" s="151"/>
      <c r="E88" s="156">
        <f t="shared" ref="E88:F88" si="11">SUM(E85:E87)</f>
        <v>12000</v>
      </c>
      <c r="F88" s="155">
        <f t="shared" si="11"/>
        <v>7000</v>
      </c>
      <c r="G88" s="156">
        <f>E88-F88</f>
        <v>5000</v>
      </c>
      <c r="H88" s="150"/>
    </row>
    <row r="89">
      <c r="A89" s="150"/>
      <c r="B89" s="150"/>
      <c r="C89" s="150"/>
      <c r="D89" s="151"/>
      <c r="E89" s="152"/>
      <c r="F89" s="152"/>
      <c r="G89" s="152"/>
      <c r="H89" s="150"/>
    </row>
    <row r="90">
      <c r="A90" s="150"/>
      <c r="B90" s="149" t="s">
        <v>532</v>
      </c>
      <c r="C90" s="150"/>
      <c r="D90" s="151"/>
      <c r="E90" s="152"/>
      <c r="F90" s="152"/>
      <c r="G90" s="152"/>
      <c r="H90" s="150"/>
    </row>
    <row r="91">
      <c r="A91" s="150"/>
      <c r="B91" s="150"/>
      <c r="C91" s="153" t="s">
        <v>183</v>
      </c>
      <c r="D91" s="151"/>
      <c r="E91" s="156">
        <v>30500.0</v>
      </c>
      <c r="F91" s="154">
        <v>0.0</v>
      </c>
      <c r="G91" s="152"/>
      <c r="H91" s="150"/>
    </row>
    <row r="92">
      <c r="A92" s="150"/>
      <c r="B92" s="150"/>
      <c r="C92" s="153" t="s">
        <v>202</v>
      </c>
      <c r="D92" s="150"/>
      <c r="E92" s="154">
        <v>0.0</v>
      </c>
      <c r="F92" s="155">
        <v>20000.0</v>
      </c>
      <c r="G92" s="152"/>
      <c r="H92" s="150"/>
    </row>
    <row r="93">
      <c r="A93" s="150"/>
      <c r="B93" s="150"/>
      <c r="C93" s="153" t="s">
        <v>249</v>
      </c>
      <c r="D93" s="150"/>
      <c r="E93" s="154">
        <v>0.0</v>
      </c>
      <c r="F93" s="155">
        <v>6500.0</v>
      </c>
      <c r="G93" s="152"/>
      <c r="H93" s="150"/>
    </row>
    <row r="94">
      <c r="A94" s="150"/>
      <c r="B94" s="150"/>
      <c r="C94" s="153" t="s">
        <v>65</v>
      </c>
      <c r="D94" s="150"/>
      <c r="E94" s="154">
        <v>0.0</v>
      </c>
      <c r="F94" s="155">
        <v>25000.0</v>
      </c>
      <c r="G94" s="152"/>
      <c r="H94" s="150"/>
    </row>
    <row r="95">
      <c r="A95" s="150"/>
      <c r="B95" s="150"/>
      <c r="C95" s="153" t="s">
        <v>533</v>
      </c>
      <c r="D95" s="150"/>
      <c r="E95" s="154">
        <v>0.0</v>
      </c>
      <c r="F95" s="155">
        <v>5000.0</v>
      </c>
      <c r="G95" s="152"/>
      <c r="H95" s="150"/>
    </row>
    <row r="96">
      <c r="A96" s="150"/>
      <c r="B96" s="150"/>
      <c r="C96" s="153" t="s">
        <v>124</v>
      </c>
      <c r="D96" s="150"/>
      <c r="E96" s="154">
        <v>0.0</v>
      </c>
      <c r="F96" s="155">
        <v>1500.0</v>
      </c>
      <c r="G96" s="152"/>
      <c r="H96" s="150"/>
    </row>
    <row r="97">
      <c r="A97" s="150"/>
      <c r="B97" s="150"/>
      <c r="C97" s="153" t="s">
        <v>104</v>
      </c>
      <c r="D97" s="150"/>
      <c r="E97" s="154">
        <v>0.0</v>
      </c>
      <c r="F97" s="155">
        <v>1500.0</v>
      </c>
      <c r="G97" s="152"/>
      <c r="H97" s="150"/>
    </row>
    <row r="98">
      <c r="A98" s="150"/>
      <c r="B98" s="150"/>
      <c r="C98" s="153" t="s">
        <v>238</v>
      </c>
      <c r="D98" s="150"/>
      <c r="E98" s="154">
        <v>0.0</v>
      </c>
      <c r="F98" s="155">
        <v>1100.0</v>
      </c>
      <c r="G98" s="152"/>
      <c r="H98" s="150"/>
    </row>
    <row r="99">
      <c r="A99" s="150"/>
      <c r="B99" s="150"/>
      <c r="C99" s="153" t="s">
        <v>534</v>
      </c>
      <c r="D99" s="150"/>
      <c r="E99" s="154">
        <v>0.0</v>
      </c>
      <c r="F99" s="155">
        <v>150.0</v>
      </c>
      <c r="G99" s="152"/>
      <c r="H99" s="150"/>
    </row>
    <row r="100">
      <c r="A100" s="150"/>
      <c r="B100" s="150"/>
      <c r="C100" s="153" t="s">
        <v>535</v>
      </c>
      <c r="D100" s="150"/>
      <c r="E100" s="154">
        <v>0.0</v>
      </c>
      <c r="F100" s="155">
        <v>1400.0</v>
      </c>
      <c r="G100" s="152"/>
      <c r="H100" s="150"/>
    </row>
    <row r="101">
      <c r="A101" s="150"/>
      <c r="B101" s="150"/>
      <c r="C101" s="153" t="s">
        <v>398</v>
      </c>
      <c r="D101" s="150"/>
      <c r="E101" s="154">
        <v>0.0</v>
      </c>
      <c r="F101" s="155">
        <v>1000.0</v>
      </c>
      <c r="G101" s="152"/>
      <c r="H101" s="150"/>
    </row>
    <row r="102">
      <c r="A102" s="150"/>
      <c r="B102" s="150"/>
      <c r="C102" s="150"/>
      <c r="D102" s="150"/>
      <c r="E102" s="152"/>
      <c r="F102" s="152"/>
      <c r="G102" s="152"/>
      <c r="H102" s="150"/>
    </row>
    <row r="103">
      <c r="A103" s="150"/>
      <c r="B103" s="150"/>
      <c r="C103" s="149" t="s">
        <v>66</v>
      </c>
      <c r="D103" s="150"/>
      <c r="E103" s="156">
        <f t="shared" ref="E103:F103" si="12">SUM(E91:E102)</f>
        <v>30500</v>
      </c>
      <c r="F103" s="155">
        <f t="shared" si="12"/>
        <v>63150</v>
      </c>
      <c r="G103" s="155">
        <f>E103-F103</f>
        <v>-32650</v>
      </c>
      <c r="H103" s="150"/>
    </row>
    <row r="104">
      <c r="A104" s="150"/>
      <c r="B104" s="150"/>
      <c r="C104" s="150"/>
      <c r="D104" s="150"/>
      <c r="E104" s="152"/>
      <c r="F104" s="152"/>
      <c r="G104" s="152"/>
      <c r="H104" s="150"/>
    </row>
    <row r="105">
      <c r="A105" s="150"/>
      <c r="B105" s="149" t="s">
        <v>536</v>
      </c>
      <c r="C105" s="150"/>
      <c r="D105" s="150"/>
      <c r="E105" s="152"/>
      <c r="F105" s="152"/>
      <c r="G105" s="152"/>
      <c r="H105" s="150"/>
    </row>
    <row r="106">
      <c r="A106" s="150"/>
      <c r="B106" s="150"/>
      <c r="C106" s="153" t="s">
        <v>156</v>
      </c>
      <c r="D106" s="150"/>
      <c r="E106" s="154">
        <v>0.0</v>
      </c>
      <c r="F106" s="155">
        <v>3500.0</v>
      </c>
      <c r="G106" s="152"/>
      <c r="H106" s="150"/>
    </row>
    <row r="107">
      <c r="A107" s="150"/>
      <c r="B107" s="150"/>
      <c r="C107" s="153" t="s">
        <v>162</v>
      </c>
      <c r="D107" s="150"/>
      <c r="E107" s="156">
        <v>4000.0</v>
      </c>
      <c r="F107" s="154">
        <v>0.0</v>
      </c>
      <c r="G107" s="152"/>
      <c r="H107" s="150"/>
    </row>
    <row r="108">
      <c r="A108" s="150"/>
      <c r="B108" s="150"/>
      <c r="C108" s="150"/>
      <c r="D108" s="150"/>
      <c r="E108" s="152"/>
      <c r="F108" s="152"/>
      <c r="G108" s="152"/>
      <c r="H108" s="150"/>
    </row>
    <row r="109">
      <c r="A109" s="150"/>
      <c r="B109" s="150"/>
      <c r="C109" s="149" t="s">
        <v>66</v>
      </c>
      <c r="D109" s="150"/>
      <c r="E109" s="156">
        <f t="shared" ref="E109:F109" si="13">SUM(E106:E107)</f>
        <v>4000</v>
      </c>
      <c r="F109" s="155">
        <f t="shared" si="13"/>
        <v>3500</v>
      </c>
      <c r="G109" s="156">
        <f>E109-F109</f>
        <v>500</v>
      </c>
      <c r="H109" s="150"/>
    </row>
    <row r="110">
      <c r="A110" s="150"/>
      <c r="B110" s="150"/>
      <c r="C110" s="150"/>
      <c r="D110" s="150"/>
      <c r="E110" s="152"/>
      <c r="F110" s="152"/>
      <c r="G110" s="152"/>
      <c r="H110" s="150"/>
    </row>
    <row r="111">
      <c r="A111" s="150"/>
      <c r="B111" s="149" t="s">
        <v>537</v>
      </c>
      <c r="C111" s="150"/>
      <c r="D111" s="150"/>
      <c r="E111" s="152"/>
      <c r="F111" s="152"/>
      <c r="G111" s="152"/>
      <c r="H111" s="150"/>
    </row>
    <row r="112">
      <c r="A112" s="150"/>
      <c r="B112" s="150"/>
      <c r="C112" s="153" t="s">
        <v>172</v>
      </c>
      <c r="D112" s="150"/>
      <c r="E112" s="156">
        <v>10000.0</v>
      </c>
      <c r="F112" s="154">
        <v>0.0</v>
      </c>
      <c r="G112" s="152"/>
      <c r="H112" s="150"/>
    </row>
    <row r="113">
      <c r="A113" s="150"/>
      <c r="B113" s="150"/>
      <c r="C113" s="150"/>
      <c r="D113" s="150"/>
      <c r="E113" s="152"/>
      <c r="F113" s="152"/>
      <c r="G113" s="152"/>
      <c r="H113" s="150"/>
    </row>
    <row r="114">
      <c r="A114" s="150"/>
      <c r="B114" s="150"/>
      <c r="C114" s="149" t="s">
        <v>66</v>
      </c>
      <c r="D114" s="150"/>
      <c r="E114" s="156">
        <f t="shared" ref="E114:F114" si="14">SUM(E112:E113)</f>
        <v>10000</v>
      </c>
      <c r="F114" s="154">
        <f t="shared" si="14"/>
        <v>0</v>
      </c>
      <c r="G114" s="156">
        <f>E114-F114</f>
        <v>10000</v>
      </c>
      <c r="H114" s="150"/>
    </row>
    <row r="115">
      <c r="A115" s="150"/>
      <c r="B115" s="150"/>
      <c r="C115" s="150"/>
      <c r="D115" s="150"/>
      <c r="E115" s="152"/>
      <c r="F115" s="152"/>
      <c r="G115" s="152"/>
      <c r="H115" s="150"/>
    </row>
    <row r="116">
      <c r="A116" s="150"/>
      <c r="B116" s="149" t="s">
        <v>538</v>
      </c>
      <c r="C116" s="150"/>
      <c r="D116" s="150"/>
      <c r="E116" s="152"/>
      <c r="F116" s="152"/>
      <c r="G116" s="152"/>
      <c r="H116" s="150"/>
    </row>
    <row r="117">
      <c r="A117" s="150"/>
      <c r="B117" s="150"/>
      <c r="C117" s="153" t="s">
        <v>202</v>
      </c>
      <c r="D117" s="150"/>
      <c r="E117" s="154">
        <v>0.0</v>
      </c>
      <c r="F117" s="155">
        <v>11700.0</v>
      </c>
      <c r="G117" s="152"/>
      <c r="H117" s="150"/>
    </row>
    <row r="118">
      <c r="A118" s="150"/>
      <c r="B118" s="150"/>
      <c r="C118" s="153" t="s">
        <v>294</v>
      </c>
      <c r="D118" s="150"/>
      <c r="E118" s="154">
        <v>0.0</v>
      </c>
      <c r="F118" s="155">
        <v>1400.0</v>
      </c>
      <c r="G118" s="152"/>
      <c r="H118" s="150"/>
    </row>
    <row r="119">
      <c r="A119" s="150"/>
      <c r="B119" s="150"/>
      <c r="C119" s="150"/>
      <c r="D119" s="150"/>
      <c r="E119" s="152"/>
      <c r="F119" s="152"/>
      <c r="G119" s="152"/>
      <c r="H119" s="150"/>
    </row>
    <row r="120">
      <c r="A120" s="150"/>
      <c r="B120" s="150"/>
      <c r="C120" s="149" t="s">
        <v>66</v>
      </c>
      <c r="D120" s="150"/>
      <c r="E120" s="154">
        <f t="shared" ref="E120:F120" si="15">SUM(E117:E118)</f>
        <v>0</v>
      </c>
      <c r="F120" s="155">
        <f t="shared" si="15"/>
        <v>13100</v>
      </c>
      <c r="G120" s="155">
        <f>E120-F120</f>
        <v>-13100</v>
      </c>
      <c r="H120" s="150"/>
    </row>
    <row r="121">
      <c r="A121" s="150"/>
      <c r="B121" s="150"/>
      <c r="C121" s="150"/>
      <c r="D121" s="150"/>
      <c r="E121" s="152"/>
      <c r="F121" s="152"/>
      <c r="G121" s="152"/>
      <c r="H121" s="150"/>
    </row>
    <row r="122">
      <c r="A122" s="150"/>
      <c r="B122" s="149" t="s">
        <v>539</v>
      </c>
      <c r="C122" s="150"/>
      <c r="D122" s="150"/>
      <c r="E122" s="152"/>
      <c r="F122" s="152"/>
      <c r="G122" s="152"/>
      <c r="H122" s="150"/>
    </row>
    <row r="123">
      <c r="A123" s="150"/>
      <c r="B123" s="150"/>
      <c r="C123" s="153" t="s">
        <v>202</v>
      </c>
      <c r="D123" s="150"/>
      <c r="E123" s="154">
        <v>0.0</v>
      </c>
      <c r="F123" s="155">
        <v>10300.0</v>
      </c>
      <c r="G123" s="152"/>
      <c r="H123" s="150"/>
    </row>
    <row r="124">
      <c r="A124" s="150"/>
      <c r="B124" s="150"/>
      <c r="C124" s="153" t="s">
        <v>294</v>
      </c>
      <c r="D124" s="150"/>
      <c r="E124" s="154">
        <v>0.0</v>
      </c>
      <c r="F124" s="155">
        <v>1400.0</v>
      </c>
      <c r="G124" s="152"/>
      <c r="H124" s="150"/>
    </row>
    <row r="125">
      <c r="A125" s="150"/>
      <c r="B125" s="150"/>
      <c r="C125" s="150"/>
      <c r="D125" s="150"/>
      <c r="E125" s="152"/>
      <c r="F125" s="152"/>
      <c r="G125" s="152"/>
      <c r="H125" s="150"/>
    </row>
    <row r="126">
      <c r="A126" s="150"/>
      <c r="B126" s="150"/>
      <c r="C126" s="149" t="s">
        <v>66</v>
      </c>
      <c r="D126" s="150"/>
      <c r="E126" s="154">
        <f t="shared" ref="E126:F126" si="16">SUM(E123:E124)</f>
        <v>0</v>
      </c>
      <c r="F126" s="155">
        <f t="shared" si="16"/>
        <v>11700</v>
      </c>
      <c r="G126" s="155">
        <f>E126-F126</f>
        <v>-11700</v>
      </c>
      <c r="H126" s="150"/>
    </row>
    <row r="127">
      <c r="A127" s="150"/>
      <c r="B127" s="150"/>
      <c r="C127" s="150"/>
      <c r="D127" s="150"/>
      <c r="E127" s="152"/>
      <c r="F127" s="152"/>
      <c r="G127" s="152"/>
      <c r="H127" s="150"/>
    </row>
    <row r="128">
      <c r="A128" s="150"/>
      <c r="B128" s="149" t="s">
        <v>540</v>
      </c>
      <c r="C128" s="150"/>
      <c r="D128" s="150"/>
      <c r="E128" s="152"/>
      <c r="F128" s="152"/>
      <c r="G128" s="152"/>
      <c r="H128" s="150"/>
    </row>
    <row r="129">
      <c r="A129" s="150"/>
      <c r="B129" s="150"/>
      <c r="C129" s="153" t="s">
        <v>207</v>
      </c>
      <c r="D129" s="150"/>
      <c r="E129" s="154">
        <v>0.0</v>
      </c>
      <c r="F129" s="155">
        <v>330.0</v>
      </c>
      <c r="G129" s="152"/>
      <c r="H129" s="150"/>
    </row>
    <row r="130">
      <c r="A130" s="150"/>
      <c r="B130" s="150"/>
      <c r="C130" s="153" t="s">
        <v>156</v>
      </c>
      <c r="D130" s="150"/>
      <c r="E130" s="154">
        <v>0.0</v>
      </c>
      <c r="F130" s="155">
        <v>3333.0</v>
      </c>
      <c r="G130" s="152"/>
      <c r="H130" s="150"/>
    </row>
    <row r="131">
      <c r="A131" s="150"/>
      <c r="B131" s="150"/>
      <c r="C131" s="153" t="s">
        <v>162</v>
      </c>
      <c r="D131" s="150"/>
      <c r="E131" s="156">
        <v>5000.0</v>
      </c>
      <c r="F131" s="154">
        <v>0.0</v>
      </c>
      <c r="G131" s="152"/>
      <c r="H131" s="150"/>
    </row>
    <row r="132">
      <c r="A132" s="150"/>
      <c r="B132" s="150"/>
      <c r="C132" s="153" t="s">
        <v>541</v>
      </c>
      <c r="D132" s="150"/>
      <c r="E132" s="156">
        <v>1000.0</v>
      </c>
      <c r="F132" s="154">
        <v>0.0</v>
      </c>
      <c r="G132" s="152"/>
      <c r="H132" s="150"/>
    </row>
    <row r="133">
      <c r="A133" s="150"/>
      <c r="B133" s="150"/>
      <c r="C133" s="150"/>
      <c r="D133" s="150"/>
      <c r="E133" s="152"/>
      <c r="F133" s="152"/>
      <c r="G133" s="152"/>
      <c r="H133" s="150"/>
    </row>
    <row r="134">
      <c r="A134" s="150"/>
      <c r="B134" s="150"/>
      <c r="C134" s="149" t="s">
        <v>66</v>
      </c>
      <c r="D134" s="150"/>
      <c r="E134" s="156">
        <f t="shared" ref="E134:F134" si="17">SUM(E129:E132)</f>
        <v>6000</v>
      </c>
      <c r="F134" s="155">
        <f t="shared" si="17"/>
        <v>3663</v>
      </c>
      <c r="G134" s="156">
        <f>E134-F134</f>
        <v>2337</v>
      </c>
      <c r="H134" s="150"/>
    </row>
    <row r="135">
      <c r="A135" s="150"/>
      <c r="B135" s="150"/>
      <c r="C135" s="150"/>
      <c r="D135" s="150"/>
      <c r="E135" s="152"/>
      <c r="F135" s="152"/>
      <c r="G135" s="152"/>
      <c r="H135" s="150"/>
    </row>
    <row r="136">
      <c r="A136" s="150"/>
      <c r="B136" s="149" t="s">
        <v>542</v>
      </c>
      <c r="C136" s="150"/>
      <c r="D136" s="150"/>
      <c r="E136" s="152"/>
      <c r="F136" s="152"/>
      <c r="G136" s="152"/>
      <c r="H136" s="150"/>
    </row>
    <row r="137">
      <c r="A137" s="150"/>
      <c r="B137" s="150"/>
      <c r="C137" s="153" t="s">
        <v>172</v>
      </c>
      <c r="D137" s="150"/>
      <c r="E137" s="156">
        <v>20000.0</v>
      </c>
      <c r="F137" s="154">
        <v>0.0</v>
      </c>
      <c r="G137" s="152"/>
      <c r="H137" s="150"/>
    </row>
    <row r="138">
      <c r="A138" s="150"/>
      <c r="B138" s="150"/>
      <c r="C138" s="150"/>
      <c r="D138" s="150"/>
      <c r="E138" s="152"/>
      <c r="F138" s="152"/>
      <c r="G138" s="152"/>
      <c r="H138" s="150"/>
    </row>
    <row r="139">
      <c r="A139" s="150"/>
      <c r="B139" s="150"/>
      <c r="C139" s="149" t="s">
        <v>66</v>
      </c>
      <c r="D139" s="150"/>
      <c r="E139" s="156">
        <f t="shared" ref="E139:F139" si="18">SUM(E137:E138)</f>
        <v>20000</v>
      </c>
      <c r="F139" s="154">
        <f t="shared" si="18"/>
        <v>0</v>
      </c>
      <c r="G139" s="156">
        <f>E139+F139</f>
        <v>20000</v>
      </c>
      <c r="H139" s="150"/>
    </row>
    <row r="140">
      <c r="A140" s="150"/>
      <c r="B140" s="150"/>
      <c r="C140" s="150"/>
      <c r="D140" s="150"/>
      <c r="E140" s="152"/>
      <c r="F140" s="152"/>
      <c r="G140" s="152"/>
      <c r="H140" s="150"/>
    </row>
    <row r="141">
      <c r="A141" s="150"/>
      <c r="B141" s="149" t="s">
        <v>543</v>
      </c>
      <c r="C141" s="150"/>
      <c r="D141" s="150"/>
      <c r="E141" s="152"/>
      <c r="F141" s="152"/>
      <c r="G141" s="152"/>
      <c r="H141" s="153" t="s">
        <v>544</v>
      </c>
    </row>
    <row r="142">
      <c r="A142" s="150"/>
      <c r="B142" s="150"/>
      <c r="C142" s="158" t="s">
        <v>545</v>
      </c>
      <c r="D142" s="150"/>
      <c r="E142" s="154">
        <v>0.0</v>
      </c>
      <c r="F142" s="155">
        <v>10000.0</v>
      </c>
      <c r="G142" s="152"/>
      <c r="H142" s="150"/>
    </row>
    <row r="143">
      <c r="A143" s="150"/>
      <c r="B143" s="150"/>
      <c r="C143" s="153" t="s">
        <v>546</v>
      </c>
      <c r="D143" s="150"/>
      <c r="E143" s="154">
        <v>0.0</v>
      </c>
      <c r="F143" s="155">
        <v>500.0</v>
      </c>
      <c r="G143" s="152"/>
      <c r="H143" s="150"/>
    </row>
    <row r="144">
      <c r="A144" s="150"/>
      <c r="B144" s="150"/>
      <c r="C144" s="153" t="s">
        <v>547</v>
      </c>
      <c r="D144" s="150"/>
      <c r="E144" s="154">
        <v>0.0</v>
      </c>
      <c r="F144" s="155">
        <v>700.0</v>
      </c>
      <c r="G144" s="152"/>
      <c r="H144" s="150"/>
    </row>
    <row r="145">
      <c r="A145" s="150"/>
      <c r="B145" s="150"/>
      <c r="C145" s="153" t="s">
        <v>548</v>
      </c>
      <c r="D145" s="150"/>
      <c r="E145" s="154">
        <v>0.0</v>
      </c>
      <c r="F145" s="155">
        <v>20000.0</v>
      </c>
      <c r="G145" s="152"/>
      <c r="H145" s="150"/>
    </row>
    <row r="146">
      <c r="A146" s="150"/>
      <c r="B146" s="150"/>
      <c r="C146" s="153" t="s">
        <v>207</v>
      </c>
      <c r="D146" s="150"/>
      <c r="E146" s="154">
        <v>0.0</v>
      </c>
      <c r="F146" s="155">
        <v>1500.0</v>
      </c>
      <c r="G146" s="152"/>
      <c r="H146" s="150"/>
    </row>
    <row r="147">
      <c r="A147" s="150"/>
      <c r="B147" s="150"/>
      <c r="C147" s="153" t="s">
        <v>172</v>
      </c>
      <c r="D147" s="150"/>
      <c r="E147" s="156">
        <v>24000.0</v>
      </c>
      <c r="F147" s="154">
        <v>0.0</v>
      </c>
      <c r="G147" s="152"/>
      <c r="H147" s="150"/>
    </row>
    <row r="148">
      <c r="A148" s="150"/>
      <c r="B148" s="150"/>
      <c r="C148" s="150"/>
      <c r="D148" s="150"/>
      <c r="E148" s="152"/>
      <c r="F148" s="152"/>
      <c r="G148" s="152"/>
      <c r="H148" s="150"/>
    </row>
    <row r="149">
      <c r="A149" s="150"/>
      <c r="B149" s="150"/>
      <c r="C149" s="149" t="s">
        <v>66</v>
      </c>
      <c r="D149" s="150"/>
      <c r="E149" s="156">
        <f t="shared" ref="E149:F149" si="19">SUM(E142:E147)</f>
        <v>24000</v>
      </c>
      <c r="F149" s="155">
        <f t="shared" si="19"/>
        <v>32700</v>
      </c>
      <c r="G149" s="155">
        <f>E149-F149</f>
        <v>-8700</v>
      </c>
      <c r="H149" s="150"/>
    </row>
    <row r="150">
      <c r="A150" s="150"/>
      <c r="B150" s="150"/>
      <c r="C150" s="150"/>
      <c r="D150" s="150"/>
      <c r="E150" s="152"/>
      <c r="F150" s="152"/>
      <c r="G150" s="152"/>
      <c r="H150" s="150"/>
    </row>
    <row r="151">
      <c r="A151" s="150"/>
      <c r="B151" s="149" t="s">
        <v>549</v>
      </c>
      <c r="C151" s="150"/>
      <c r="D151" s="150"/>
      <c r="E151" s="152"/>
      <c r="F151" s="152"/>
      <c r="G151" s="152"/>
      <c r="H151" s="150"/>
    </row>
    <row r="152">
      <c r="A152" s="150"/>
      <c r="B152" s="150"/>
      <c r="C152" s="153" t="s">
        <v>183</v>
      </c>
      <c r="D152" s="150"/>
      <c r="E152" s="156">
        <v>4000.0</v>
      </c>
      <c r="F152" s="154">
        <v>0.0</v>
      </c>
      <c r="G152" s="152"/>
      <c r="H152" s="150"/>
    </row>
    <row r="153">
      <c r="A153" s="150"/>
      <c r="B153" s="150"/>
      <c r="C153" s="153" t="s">
        <v>202</v>
      </c>
      <c r="D153" s="150"/>
      <c r="E153" s="154">
        <v>0.0</v>
      </c>
      <c r="F153" s="155">
        <v>3000.0</v>
      </c>
      <c r="G153" s="152"/>
      <c r="H153" s="150"/>
    </row>
    <row r="154">
      <c r="A154" s="150"/>
      <c r="B154" s="150"/>
      <c r="C154" s="153" t="s">
        <v>162</v>
      </c>
      <c r="D154" s="150"/>
      <c r="E154" s="156">
        <v>2000.0</v>
      </c>
      <c r="F154" s="154">
        <v>0.0</v>
      </c>
      <c r="G154" s="152"/>
      <c r="H154" s="150"/>
    </row>
    <row r="155">
      <c r="A155" s="150"/>
      <c r="B155" s="150"/>
      <c r="C155" s="153" t="s">
        <v>156</v>
      </c>
      <c r="D155" s="150"/>
      <c r="E155" s="154">
        <v>0.0</v>
      </c>
      <c r="F155" s="155">
        <v>2700.0</v>
      </c>
      <c r="G155" s="152"/>
      <c r="H155" s="150"/>
    </row>
    <row r="156">
      <c r="A156" s="150"/>
      <c r="B156" s="150"/>
      <c r="C156" s="153" t="s">
        <v>124</v>
      </c>
      <c r="D156" s="150"/>
      <c r="E156" s="154">
        <v>0.0</v>
      </c>
      <c r="F156" s="155">
        <v>300.0</v>
      </c>
      <c r="G156" s="152"/>
      <c r="H156" s="150"/>
    </row>
    <row r="157">
      <c r="A157" s="150"/>
      <c r="B157" s="150"/>
      <c r="C157" s="150"/>
      <c r="D157" s="150"/>
      <c r="E157" s="152"/>
      <c r="F157" s="152"/>
      <c r="G157" s="152"/>
      <c r="H157" s="150"/>
    </row>
    <row r="158">
      <c r="A158" s="150"/>
      <c r="B158" s="150"/>
      <c r="C158" s="149" t="s">
        <v>66</v>
      </c>
      <c r="D158" s="150"/>
      <c r="E158" s="156">
        <f t="shared" ref="E158:F158" si="20">SUM(E152:E156)</f>
        <v>6000</v>
      </c>
      <c r="F158" s="155">
        <f t="shared" si="20"/>
        <v>6000</v>
      </c>
      <c r="G158" s="154">
        <f>E158-F158</f>
        <v>0</v>
      </c>
      <c r="H158" s="150"/>
    </row>
    <row r="159">
      <c r="A159" s="150"/>
      <c r="B159" s="150"/>
      <c r="C159" s="150"/>
      <c r="D159" s="150"/>
      <c r="E159" s="152"/>
      <c r="F159" s="152"/>
      <c r="G159" s="152"/>
      <c r="H159" s="150"/>
    </row>
    <row r="160">
      <c r="A160" s="150"/>
      <c r="B160" s="149" t="s">
        <v>550</v>
      </c>
      <c r="C160" s="150"/>
      <c r="D160" s="150"/>
      <c r="E160" s="152"/>
      <c r="F160" s="152"/>
      <c r="G160" s="152"/>
      <c r="H160" s="150"/>
    </row>
    <row r="161">
      <c r="A161" s="150"/>
      <c r="B161" s="150"/>
      <c r="C161" s="153" t="s">
        <v>250</v>
      </c>
      <c r="D161" s="150"/>
      <c r="E161" s="154">
        <v>0.0</v>
      </c>
      <c r="F161" s="155">
        <v>1200.0</v>
      </c>
      <c r="G161" s="152"/>
      <c r="H161" s="150"/>
    </row>
    <row r="162">
      <c r="A162" s="150"/>
      <c r="B162" s="150"/>
      <c r="C162" s="150"/>
      <c r="D162" s="150"/>
      <c r="E162" s="152"/>
      <c r="F162" s="152"/>
      <c r="G162" s="152"/>
      <c r="H162" s="150"/>
    </row>
    <row r="163">
      <c r="A163" s="150"/>
      <c r="B163" s="150"/>
      <c r="C163" s="149" t="s">
        <v>66</v>
      </c>
      <c r="D163" s="150"/>
      <c r="E163" s="154">
        <f t="shared" ref="E163:F163" si="21">SUM(E161:E162)</f>
        <v>0</v>
      </c>
      <c r="F163" s="155">
        <f t="shared" si="21"/>
        <v>1200</v>
      </c>
      <c r="G163" s="155">
        <f>E163-F163</f>
        <v>-1200</v>
      </c>
      <c r="H163" s="150"/>
    </row>
    <row r="164">
      <c r="A164" s="150"/>
      <c r="B164" s="150"/>
      <c r="C164" s="150"/>
      <c r="D164" s="150"/>
      <c r="E164" s="152"/>
      <c r="F164" s="152"/>
      <c r="G164" s="152"/>
      <c r="H164" s="150"/>
    </row>
    <row r="165">
      <c r="A165" s="150"/>
      <c r="B165" s="149" t="s">
        <v>551</v>
      </c>
      <c r="C165" s="150"/>
      <c r="D165" s="150"/>
      <c r="E165" s="152"/>
      <c r="F165" s="152"/>
      <c r="G165" s="152"/>
      <c r="H165" s="150"/>
    </row>
    <row r="166">
      <c r="A166" s="150"/>
      <c r="B166" s="150"/>
      <c r="C166" s="153" t="s">
        <v>552</v>
      </c>
      <c r="D166" s="150"/>
      <c r="E166" s="154">
        <v>0.0</v>
      </c>
      <c r="F166" s="155">
        <v>3000.0</v>
      </c>
      <c r="G166" s="152"/>
      <c r="H166" s="150"/>
    </row>
    <row r="167">
      <c r="A167" s="150"/>
      <c r="B167" s="150"/>
      <c r="C167" s="158" t="s">
        <v>233</v>
      </c>
      <c r="D167" s="150"/>
      <c r="E167" s="154">
        <v>0.0</v>
      </c>
      <c r="F167" s="155">
        <v>1500.0</v>
      </c>
      <c r="G167" s="152"/>
      <c r="H167" s="150"/>
    </row>
    <row r="168">
      <c r="A168" s="150"/>
      <c r="B168" s="150"/>
      <c r="C168" s="153" t="s">
        <v>202</v>
      </c>
      <c r="D168" s="150"/>
      <c r="E168" s="154">
        <v>0.0</v>
      </c>
      <c r="F168" s="155">
        <v>5000.0</v>
      </c>
      <c r="G168" s="152"/>
      <c r="H168" s="150"/>
    </row>
    <row r="169">
      <c r="A169" s="150"/>
      <c r="B169" s="150"/>
      <c r="C169" s="150"/>
      <c r="D169" s="150"/>
      <c r="E169" s="152"/>
      <c r="F169" s="152"/>
      <c r="G169" s="152"/>
      <c r="H169" s="150"/>
    </row>
    <row r="170">
      <c r="A170" s="150"/>
      <c r="B170" s="150"/>
      <c r="C170" s="149" t="s">
        <v>66</v>
      </c>
      <c r="D170" s="150"/>
      <c r="E170" s="154">
        <f t="shared" ref="E170:F170" si="22">SUM(E166:E168)</f>
        <v>0</v>
      </c>
      <c r="F170" s="155">
        <f t="shared" si="22"/>
        <v>9500</v>
      </c>
      <c r="G170" s="155">
        <f>E170-F170</f>
        <v>-9500</v>
      </c>
      <c r="H170" s="150"/>
    </row>
    <row r="171">
      <c r="A171" s="150"/>
      <c r="B171" s="150"/>
      <c r="C171" s="150"/>
      <c r="D171" s="150"/>
      <c r="E171" s="152"/>
      <c r="F171" s="152"/>
      <c r="G171" s="152"/>
      <c r="H171" s="150"/>
    </row>
    <row r="172">
      <c r="A172" s="150"/>
      <c r="B172" s="149" t="s">
        <v>553</v>
      </c>
      <c r="C172" s="150"/>
      <c r="D172" s="150"/>
      <c r="E172" s="152"/>
      <c r="F172" s="152"/>
      <c r="G172" s="152"/>
      <c r="H172" s="150"/>
    </row>
    <row r="173">
      <c r="A173" s="150"/>
      <c r="B173" s="150"/>
      <c r="C173" s="153" t="s">
        <v>162</v>
      </c>
      <c r="D173" s="150"/>
      <c r="E173" s="156">
        <v>8000.0</v>
      </c>
      <c r="F173" s="154">
        <v>0.0</v>
      </c>
      <c r="G173" s="152"/>
      <c r="H173" s="150"/>
    </row>
    <row r="174">
      <c r="A174" s="150"/>
      <c r="B174" s="150"/>
      <c r="C174" s="153" t="s">
        <v>156</v>
      </c>
      <c r="D174" s="150"/>
      <c r="E174" s="154">
        <v>0.0</v>
      </c>
      <c r="F174" s="155">
        <v>5000.0</v>
      </c>
      <c r="G174" s="152"/>
      <c r="H174" s="150"/>
    </row>
    <row r="175">
      <c r="A175" s="150"/>
      <c r="B175" s="150"/>
      <c r="C175" s="153" t="s">
        <v>554</v>
      </c>
      <c r="D175" s="150"/>
      <c r="E175" s="154">
        <v>0.0</v>
      </c>
      <c r="F175" s="155">
        <v>500.0</v>
      </c>
      <c r="G175" s="152"/>
      <c r="H175" s="150"/>
    </row>
    <row r="176">
      <c r="A176" s="150"/>
      <c r="B176" s="150"/>
      <c r="C176" s="150"/>
      <c r="D176" s="150"/>
      <c r="E176" s="152"/>
      <c r="F176" s="152"/>
      <c r="G176" s="152"/>
      <c r="H176" s="150"/>
    </row>
    <row r="177">
      <c r="A177" s="150"/>
      <c r="B177" s="150"/>
      <c r="C177" s="149" t="s">
        <v>66</v>
      </c>
      <c r="D177" s="150"/>
      <c r="E177" s="156">
        <f t="shared" ref="E177:F177" si="23">SUM(E173:E175)</f>
        <v>8000</v>
      </c>
      <c r="F177" s="155">
        <f t="shared" si="23"/>
        <v>5500</v>
      </c>
      <c r="G177" s="156">
        <f>E177-F177</f>
        <v>2500</v>
      </c>
      <c r="H177" s="150"/>
    </row>
    <row r="178">
      <c r="A178" s="150"/>
      <c r="B178" s="150"/>
      <c r="C178" s="150"/>
      <c r="D178" s="150"/>
      <c r="E178" s="152"/>
      <c r="F178" s="152"/>
      <c r="G178" s="152"/>
      <c r="H178" s="150"/>
    </row>
    <row r="179">
      <c r="A179" s="150"/>
      <c r="B179" s="149" t="s">
        <v>555</v>
      </c>
      <c r="C179" s="150"/>
      <c r="D179" s="150"/>
      <c r="E179" s="152"/>
      <c r="F179" s="152"/>
      <c r="G179" s="152"/>
      <c r="H179" s="150"/>
    </row>
    <row r="180">
      <c r="A180" s="150"/>
      <c r="B180" s="150"/>
      <c r="C180" s="153" t="s">
        <v>202</v>
      </c>
      <c r="D180" s="150"/>
      <c r="E180" s="154">
        <v>0.0</v>
      </c>
      <c r="F180" s="155">
        <v>2000.0</v>
      </c>
      <c r="G180" s="152"/>
      <c r="H180" s="150"/>
    </row>
    <row r="181">
      <c r="A181" s="150"/>
      <c r="B181" s="150"/>
      <c r="C181" s="150"/>
      <c r="D181" s="150"/>
      <c r="E181" s="152"/>
      <c r="F181" s="152"/>
      <c r="G181" s="152"/>
      <c r="H181" s="150"/>
    </row>
    <row r="182">
      <c r="A182" s="150"/>
      <c r="B182" s="150"/>
      <c r="C182" s="149" t="s">
        <v>66</v>
      </c>
      <c r="D182" s="150"/>
      <c r="E182" s="154">
        <f t="shared" ref="E182:F182" si="24">SUM(E180)</f>
        <v>0</v>
      </c>
      <c r="F182" s="155">
        <f t="shared" si="24"/>
        <v>2000</v>
      </c>
      <c r="G182" s="155">
        <f>E182-F182</f>
        <v>-2000</v>
      </c>
      <c r="H182" s="150"/>
    </row>
    <row r="183">
      <c r="A183" s="150"/>
      <c r="B183" s="150"/>
      <c r="C183" s="150"/>
      <c r="D183" s="150"/>
      <c r="E183" s="152"/>
      <c r="F183" s="152"/>
      <c r="G183" s="152"/>
      <c r="H183" s="150"/>
    </row>
    <row r="184">
      <c r="A184" s="150"/>
      <c r="B184" s="149" t="s">
        <v>556</v>
      </c>
      <c r="C184" s="150"/>
      <c r="D184" s="150"/>
      <c r="E184" s="152"/>
      <c r="F184" s="152"/>
      <c r="G184" s="152"/>
      <c r="H184" s="150"/>
    </row>
    <row r="185">
      <c r="A185" s="150"/>
      <c r="B185" s="150"/>
      <c r="C185" s="153" t="s">
        <v>183</v>
      </c>
      <c r="D185" s="150"/>
      <c r="E185" s="156">
        <v>2450.0</v>
      </c>
      <c r="F185" s="154">
        <v>0.0</v>
      </c>
      <c r="G185" s="152"/>
      <c r="H185" s="150"/>
    </row>
    <row r="186">
      <c r="A186" s="150"/>
      <c r="B186" s="150"/>
      <c r="C186" s="153" t="s">
        <v>202</v>
      </c>
      <c r="D186" s="150"/>
      <c r="E186" s="154">
        <v>0.0</v>
      </c>
      <c r="F186" s="155">
        <v>4000.0</v>
      </c>
      <c r="G186" s="152"/>
      <c r="H186" s="150"/>
    </row>
    <row r="187">
      <c r="A187" s="150"/>
      <c r="B187" s="150"/>
      <c r="C187" s="153" t="s">
        <v>124</v>
      </c>
      <c r="D187" s="150"/>
      <c r="E187" s="154">
        <v>0.0</v>
      </c>
      <c r="F187" s="155">
        <v>600.0</v>
      </c>
      <c r="G187" s="152"/>
      <c r="H187" s="150"/>
    </row>
    <row r="188">
      <c r="A188" s="150"/>
      <c r="B188" s="150"/>
      <c r="C188" s="153" t="s">
        <v>249</v>
      </c>
      <c r="D188" s="150"/>
      <c r="E188" s="154">
        <v>0.0</v>
      </c>
      <c r="F188" s="155">
        <v>1000.0</v>
      </c>
      <c r="G188" s="152"/>
      <c r="H188" s="150"/>
    </row>
    <row r="189">
      <c r="A189" s="150"/>
      <c r="B189" s="150"/>
      <c r="C189" s="153" t="s">
        <v>398</v>
      </c>
      <c r="D189" s="150"/>
      <c r="E189" s="154">
        <v>0.0</v>
      </c>
      <c r="F189" s="155">
        <v>300.0</v>
      </c>
      <c r="G189" s="152"/>
      <c r="H189" s="150"/>
    </row>
    <row r="190">
      <c r="A190" s="150"/>
      <c r="B190" s="150"/>
      <c r="C190" s="150"/>
      <c r="D190" s="150"/>
      <c r="E190" s="152"/>
      <c r="F190" s="152"/>
      <c r="G190" s="152"/>
      <c r="H190" s="150"/>
    </row>
    <row r="191">
      <c r="A191" s="150"/>
      <c r="B191" s="150"/>
      <c r="C191" s="149" t="s">
        <v>66</v>
      </c>
      <c r="D191" s="150"/>
      <c r="E191" s="156">
        <f t="shared" ref="E191:F191" si="25">SUM(E185:E189)</f>
        <v>2450</v>
      </c>
      <c r="F191" s="155">
        <f t="shared" si="25"/>
        <v>5900</v>
      </c>
      <c r="G191" s="155">
        <f>E191-F191</f>
        <v>-3450</v>
      </c>
      <c r="H191" s="150"/>
    </row>
    <row r="192">
      <c r="A192" s="150"/>
      <c r="B192" s="150"/>
      <c r="C192" s="150"/>
      <c r="D192" s="150"/>
      <c r="E192" s="152"/>
      <c r="F192" s="152"/>
      <c r="G192" s="152"/>
      <c r="H192" s="150"/>
    </row>
    <row r="193">
      <c r="A193" s="150"/>
      <c r="B193" s="159" t="s">
        <v>557</v>
      </c>
      <c r="C193" s="152"/>
      <c r="D193" s="152"/>
      <c r="E193" s="159"/>
      <c r="F193" s="159"/>
      <c r="G193" s="159"/>
      <c r="H193" s="150"/>
    </row>
    <row r="194">
      <c r="A194" s="150"/>
      <c r="B194" s="150"/>
      <c r="C194" s="150" t="s">
        <v>156</v>
      </c>
      <c r="D194" s="160" t="s">
        <v>121</v>
      </c>
      <c r="E194" s="154">
        <v>0.0</v>
      </c>
      <c r="F194" s="155">
        <v>3000.0</v>
      </c>
      <c r="G194" s="152"/>
      <c r="H194" s="150"/>
    </row>
    <row r="195">
      <c r="A195" s="150"/>
      <c r="B195" s="150"/>
      <c r="C195" s="150" t="s">
        <v>162</v>
      </c>
      <c r="D195" s="160" t="s">
        <v>119</v>
      </c>
      <c r="E195" s="156">
        <v>4500.0</v>
      </c>
      <c r="F195" s="154">
        <v>0.0</v>
      </c>
      <c r="G195" s="152"/>
      <c r="H195" s="150"/>
    </row>
    <row r="196">
      <c r="A196" s="150"/>
      <c r="B196" s="150"/>
      <c r="C196" s="150"/>
      <c r="D196" s="150"/>
      <c r="E196" s="159"/>
      <c r="F196" s="159"/>
      <c r="G196" s="159"/>
      <c r="H196" s="150"/>
    </row>
    <row r="197">
      <c r="A197" s="150"/>
      <c r="B197" s="150"/>
      <c r="C197" s="150" t="s">
        <v>66</v>
      </c>
      <c r="D197" s="150"/>
      <c r="E197" s="156">
        <f t="shared" ref="E197:F197" si="26">SUM(E194:E195)</f>
        <v>4500</v>
      </c>
      <c r="F197" s="155">
        <f t="shared" si="26"/>
        <v>3000</v>
      </c>
      <c r="G197" s="156">
        <f>E197-F197</f>
        <v>1500</v>
      </c>
      <c r="H197" s="150"/>
    </row>
    <row r="198">
      <c r="A198" s="150"/>
      <c r="B198" s="150"/>
      <c r="C198" s="150"/>
      <c r="D198" s="160"/>
      <c r="E198" s="159"/>
      <c r="F198" s="152"/>
      <c r="G198" s="159"/>
      <c r="H198" s="150"/>
    </row>
    <row r="199">
      <c r="A199" s="150"/>
      <c r="B199" s="159" t="s">
        <v>558</v>
      </c>
      <c r="C199" s="159"/>
      <c r="D199" s="159"/>
      <c r="E199" s="159"/>
      <c r="F199" s="159"/>
      <c r="G199" s="159"/>
      <c r="H199" s="150"/>
    </row>
    <row r="200">
      <c r="A200" s="150"/>
      <c r="B200" s="150"/>
      <c r="C200" s="150" t="s">
        <v>202</v>
      </c>
      <c r="D200" s="160">
        <v>7692.0</v>
      </c>
      <c r="E200" s="154">
        <v>0.0</v>
      </c>
      <c r="F200" s="155">
        <v>1500.0</v>
      </c>
      <c r="G200" s="152"/>
      <c r="H200" s="150"/>
    </row>
    <row r="201">
      <c r="A201" s="150"/>
      <c r="B201" s="150"/>
      <c r="C201" s="150"/>
      <c r="D201" s="150"/>
      <c r="E201" s="159"/>
      <c r="F201" s="159"/>
      <c r="G201" s="159"/>
      <c r="H201" s="150"/>
    </row>
    <row r="202">
      <c r="A202" s="150"/>
      <c r="B202" s="150"/>
      <c r="C202" s="150" t="s">
        <v>66</v>
      </c>
      <c r="D202" s="150"/>
      <c r="E202" s="152">
        <f t="shared" ref="E202:F202" si="27">SUM(E200)</f>
        <v>0</v>
      </c>
      <c r="F202" s="155">
        <f t="shared" si="27"/>
        <v>1500</v>
      </c>
      <c r="G202" s="155">
        <f>E202-F202</f>
        <v>-1500</v>
      </c>
      <c r="H202" s="150"/>
    </row>
    <row r="203">
      <c r="A203" s="150"/>
      <c r="B203" s="150"/>
      <c r="C203" s="150"/>
      <c r="D203" s="150"/>
      <c r="E203" s="159"/>
      <c r="F203" s="159"/>
      <c r="G203" s="159"/>
      <c r="H203" s="150"/>
    </row>
    <row r="204">
      <c r="A204" s="150"/>
      <c r="B204" s="159" t="s">
        <v>559</v>
      </c>
      <c r="H204" s="150"/>
    </row>
    <row r="205">
      <c r="A205" s="150"/>
      <c r="B205" s="150"/>
      <c r="C205" s="150" t="s">
        <v>202</v>
      </c>
      <c r="D205" s="160">
        <v>7692.0</v>
      </c>
      <c r="E205" s="154">
        <v>0.0</v>
      </c>
      <c r="F205" s="155">
        <v>1000.0</v>
      </c>
      <c r="G205" s="152"/>
      <c r="H205" s="150"/>
    </row>
    <row r="206">
      <c r="A206" s="150"/>
      <c r="B206" s="150"/>
      <c r="C206" s="150"/>
      <c r="D206" s="150"/>
      <c r="E206" s="159"/>
      <c r="F206" s="159"/>
      <c r="G206" s="159"/>
      <c r="H206" s="150"/>
    </row>
    <row r="207">
      <c r="A207" s="150"/>
      <c r="B207" s="150"/>
      <c r="C207" s="150"/>
      <c r="D207" s="150"/>
      <c r="E207" s="152">
        <f t="shared" ref="E207:F207" si="28">SUM(E205)</f>
        <v>0</v>
      </c>
      <c r="F207" s="155">
        <f t="shared" si="28"/>
        <v>1000</v>
      </c>
      <c r="G207" s="155">
        <f>E207-F207</f>
        <v>-1000</v>
      </c>
      <c r="H207" s="150"/>
    </row>
    <row r="208">
      <c r="A208" s="150"/>
      <c r="B208" s="150"/>
      <c r="C208" s="150" t="s">
        <v>66</v>
      </c>
      <c r="D208" s="150"/>
      <c r="E208" s="159"/>
      <c r="F208" s="159"/>
      <c r="G208" s="159"/>
      <c r="H208" s="150"/>
    </row>
    <row r="209">
      <c r="A209" s="150"/>
      <c r="B209" s="149" t="s">
        <v>560</v>
      </c>
      <c r="C209" s="150"/>
      <c r="D209" s="150"/>
      <c r="E209" s="159"/>
      <c r="F209" s="159"/>
      <c r="G209" s="159"/>
      <c r="H209" s="150"/>
    </row>
    <row r="210">
      <c r="A210" s="150"/>
      <c r="B210" s="150"/>
      <c r="C210" s="150" t="s">
        <v>561</v>
      </c>
      <c r="D210" s="150"/>
      <c r="E210" s="154">
        <v>0.0</v>
      </c>
      <c r="F210" s="155">
        <v>500.0</v>
      </c>
      <c r="G210" s="152"/>
      <c r="H210" s="150"/>
    </row>
    <row r="211">
      <c r="A211" s="150"/>
      <c r="B211" s="150"/>
      <c r="C211" s="150" t="s">
        <v>156</v>
      </c>
      <c r="D211" s="150"/>
      <c r="E211" s="154">
        <v>0.0</v>
      </c>
      <c r="F211" s="155">
        <v>100.0</v>
      </c>
      <c r="G211" s="152"/>
      <c r="H211" s="150"/>
    </row>
    <row r="212">
      <c r="A212" s="150"/>
      <c r="B212" s="150"/>
      <c r="C212" s="150"/>
      <c r="D212" s="150"/>
      <c r="E212" s="159"/>
      <c r="F212" s="159"/>
      <c r="G212" s="159"/>
      <c r="H212" s="150"/>
    </row>
    <row r="213">
      <c r="A213" s="150"/>
      <c r="B213" s="150"/>
      <c r="C213" s="161" t="s">
        <v>66</v>
      </c>
      <c r="D213" s="150"/>
      <c r="E213" s="152">
        <f t="shared" ref="E213:F213" si="29">sum(E210:E211)</f>
        <v>0</v>
      </c>
      <c r="F213" s="155">
        <f t="shared" si="29"/>
        <v>600</v>
      </c>
      <c r="G213" s="155">
        <f>E213-F213</f>
        <v>-600</v>
      </c>
      <c r="H213" s="150"/>
    </row>
    <row r="214">
      <c r="A214" s="150"/>
      <c r="B214" s="150"/>
      <c r="C214" s="150"/>
      <c r="D214" s="150"/>
      <c r="E214" s="159"/>
      <c r="F214" s="159"/>
      <c r="G214" s="159"/>
      <c r="H214" s="150"/>
    </row>
    <row r="215">
      <c r="A215" s="150"/>
      <c r="B215" s="159" t="s">
        <v>562</v>
      </c>
      <c r="C215" s="159"/>
      <c r="D215" s="159"/>
      <c r="E215" s="159"/>
      <c r="F215" s="159"/>
      <c r="G215" s="159"/>
      <c r="H215" s="150"/>
    </row>
    <row r="216">
      <c r="A216" s="150"/>
      <c r="B216" s="150"/>
      <c r="C216" s="150" t="s">
        <v>249</v>
      </c>
      <c r="D216" s="150"/>
      <c r="E216" s="154">
        <v>0.0</v>
      </c>
      <c r="F216" s="155">
        <v>3000.0</v>
      </c>
      <c r="G216" s="152"/>
      <c r="H216" s="150"/>
    </row>
    <row r="217">
      <c r="A217" s="150"/>
      <c r="B217" s="150"/>
      <c r="C217" s="150" t="s">
        <v>202</v>
      </c>
      <c r="D217" s="150"/>
      <c r="E217" s="154">
        <v>0.0</v>
      </c>
      <c r="F217" s="155">
        <v>3000.0</v>
      </c>
      <c r="G217" s="152"/>
      <c r="H217" s="150"/>
    </row>
    <row r="218">
      <c r="A218" s="150"/>
      <c r="B218" s="150"/>
      <c r="C218" s="150" t="s">
        <v>172</v>
      </c>
      <c r="D218" s="150"/>
      <c r="E218" s="156">
        <v>10000.0</v>
      </c>
      <c r="F218" s="154">
        <v>0.0</v>
      </c>
      <c r="G218" s="152"/>
      <c r="H218" s="150"/>
    </row>
    <row r="219">
      <c r="A219" s="150"/>
      <c r="B219" s="150"/>
      <c r="C219" s="150" t="s">
        <v>513</v>
      </c>
      <c r="D219" s="150"/>
      <c r="E219" s="156">
        <v>3000.0</v>
      </c>
      <c r="F219" s="154">
        <v>0.0</v>
      </c>
      <c r="G219" s="152"/>
      <c r="H219" s="150"/>
    </row>
    <row r="220">
      <c r="A220" s="150"/>
      <c r="B220" s="150"/>
      <c r="C220" s="150" t="s">
        <v>514</v>
      </c>
      <c r="D220" s="150"/>
      <c r="E220" s="156">
        <v>3000.0</v>
      </c>
      <c r="F220" s="154">
        <v>0.0</v>
      </c>
      <c r="G220" s="152"/>
      <c r="H220" s="150"/>
    </row>
    <row r="221">
      <c r="A221" s="150"/>
      <c r="B221" s="150"/>
      <c r="C221" s="150"/>
      <c r="D221" s="150"/>
      <c r="E221" s="159"/>
      <c r="F221" s="159"/>
      <c r="G221" s="159"/>
      <c r="H221" s="150"/>
    </row>
    <row r="222">
      <c r="A222" s="150"/>
      <c r="B222" s="150"/>
      <c r="C222" s="161" t="s">
        <v>66</v>
      </c>
      <c r="D222" s="150"/>
      <c r="E222" s="156">
        <f t="shared" ref="E222:F222" si="30">SUM(E216:E221)</f>
        <v>16000</v>
      </c>
      <c r="F222" s="155">
        <f t="shared" si="30"/>
        <v>6000</v>
      </c>
      <c r="G222" s="156">
        <f>E222-F222</f>
        <v>10000</v>
      </c>
      <c r="H222" s="150"/>
    </row>
    <row r="223">
      <c r="A223" s="150"/>
      <c r="B223" s="150"/>
      <c r="C223" s="150"/>
      <c r="D223" s="150"/>
      <c r="E223" s="159"/>
      <c r="F223" s="159"/>
      <c r="G223" s="159"/>
      <c r="H223" s="150"/>
    </row>
    <row r="224">
      <c r="A224" s="150"/>
      <c r="B224" s="149" t="s">
        <v>563</v>
      </c>
      <c r="C224" s="150"/>
      <c r="D224" s="150"/>
      <c r="E224" s="159"/>
      <c r="F224" s="159"/>
      <c r="G224" s="159"/>
      <c r="H224" s="150"/>
    </row>
    <row r="225">
      <c r="A225" s="150"/>
      <c r="B225" s="150"/>
      <c r="C225" s="150" t="s">
        <v>202</v>
      </c>
      <c r="D225" s="150"/>
      <c r="E225" s="154">
        <v>0.0</v>
      </c>
      <c r="F225" s="155">
        <v>4000.0</v>
      </c>
      <c r="G225" s="152"/>
      <c r="H225" s="150"/>
    </row>
    <row r="226">
      <c r="A226" s="150"/>
      <c r="B226" s="150"/>
      <c r="C226" s="150" t="s">
        <v>554</v>
      </c>
      <c r="D226" s="150"/>
      <c r="E226" s="154">
        <v>0.0</v>
      </c>
      <c r="F226" s="155">
        <v>1000.0</v>
      </c>
      <c r="G226" s="152"/>
      <c r="H226" s="150"/>
    </row>
    <row r="227">
      <c r="A227" s="150"/>
      <c r="B227" s="150"/>
      <c r="C227" s="150" t="s">
        <v>62</v>
      </c>
      <c r="D227" s="150"/>
      <c r="E227" s="154">
        <v>0.0</v>
      </c>
      <c r="F227" s="155">
        <v>500.0</v>
      </c>
      <c r="G227" s="152"/>
      <c r="H227" s="150"/>
    </row>
    <row r="228">
      <c r="A228" s="150"/>
      <c r="B228" s="150"/>
      <c r="C228" s="150" t="s">
        <v>207</v>
      </c>
      <c r="D228" s="150"/>
      <c r="E228" s="154">
        <v>0.0</v>
      </c>
      <c r="F228" s="155">
        <v>1500.0</v>
      </c>
      <c r="G228" s="152"/>
      <c r="H228" s="150"/>
    </row>
    <row r="229">
      <c r="A229" s="150"/>
      <c r="B229" s="150"/>
      <c r="C229" s="150"/>
      <c r="D229" s="160"/>
      <c r="E229" s="159"/>
      <c r="F229" s="152"/>
      <c r="G229" s="159"/>
      <c r="H229" s="150"/>
    </row>
    <row r="230">
      <c r="A230" s="150"/>
      <c r="B230" s="150"/>
      <c r="C230" s="161" t="s">
        <v>66</v>
      </c>
      <c r="D230" s="160"/>
      <c r="E230" s="152">
        <f t="shared" ref="E230:F230" si="31">SUM(E225:E228)</f>
        <v>0</v>
      </c>
      <c r="F230" s="155">
        <f t="shared" si="31"/>
        <v>7000</v>
      </c>
      <c r="G230" s="155">
        <f>E230-F230</f>
        <v>-7000</v>
      </c>
      <c r="H230" s="150"/>
    </row>
    <row r="231">
      <c r="A231" s="150"/>
      <c r="B231" s="150"/>
      <c r="C231" s="150"/>
      <c r="D231" s="160"/>
      <c r="E231" s="159"/>
      <c r="F231" s="152"/>
      <c r="G231" s="159"/>
      <c r="H231" s="150"/>
    </row>
    <row r="232">
      <c r="A232" s="150"/>
      <c r="B232" s="162" t="s">
        <v>564</v>
      </c>
      <c r="C232" s="159"/>
      <c r="D232" s="159"/>
      <c r="E232" s="159"/>
      <c r="F232" s="159"/>
      <c r="G232" s="159"/>
      <c r="H232" s="153" t="s">
        <v>565</v>
      </c>
    </row>
    <row r="233">
      <c r="A233" s="150"/>
      <c r="B233" s="150"/>
      <c r="C233" s="150" t="s">
        <v>172</v>
      </c>
      <c r="D233" s="160">
        <v>3052.0</v>
      </c>
      <c r="E233" s="156">
        <v>10000.0</v>
      </c>
      <c r="F233" s="154">
        <v>0.0</v>
      </c>
      <c r="G233" s="152"/>
      <c r="H233" s="150"/>
    </row>
    <row r="234">
      <c r="A234" s="150"/>
      <c r="B234" s="150"/>
      <c r="C234" s="150"/>
      <c r="D234" s="150"/>
      <c r="E234" s="159"/>
      <c r="F234" s="159"/>
      <c r="G234" s="159"/>
      <c r="H234" s="150"/>
    </row>
    <row r="235">
      <c r="A235" s="150"/>
      <c r="B235" s="150"/>
      <c r="C235" s="161" t="s">
        <v>66</v>
      </c>
      <c r="D235" s="150"/>
      <c r="E235" s="156">
        <f t="shared" ref="E235:F235" si="32">SUM(E233:E234)</f>
        <v>10000</v>
      </c>
      <c r="F235" s="152">
        <f t="shared" si="32"/>
        <v>0</v>
      </c>
      <c r="G235" s="156">
        <f>E235-F235</f>
        <v>10000</v>
      </c>
      <c r="H235" s="150"/>
    </row>
    <row r="236">
      <c r="A236" s="150"/>
      <c r="B236" s="150"/>
      <c r="C236" s="150"/>
      <c r="D236" s="150"/>
      <c r="E236" s="152"/>
      <c r="F236" s="152"/>
      <c r="G236" s="159"/>
      <c r="H236" s="150"/>
    </row>
    <row r="237">
      <c r="A237" s="150"/>
      <c r="B237" s="159" t="s">
        <v>566</v>
      </c>
      <c r="C237" s="159"/>
      <c r="D237" s="159"/>
      <c r="E237" s="159"/>
      <c r="F237" s="159"/>
      <c r="G237" s="159"/>
      <c r="H237" s="150"/>
    </row>
    <row r="238">
      <c r="A238" s="150"/>
      <c r="B238" s="150"/>
      <c r="C238" s="150" t="s">
        <v>548</v>
      </c>
      <c r="D238" s="160">
        <v>7692.0</v>
      </c>
      <c r="E238" s="156">
        <v>12000.0</v>
      </c>
      <c r="F238" s="155">
        <v>12000.0</v>
      </c>
      <c r="G238" s="152"/>
      <c r="H238" s="150"/>
    </row>
    <row r="239">
      <c r="A239" s="150"/>
      <c r="B239" s="150"/>
      <c r="C239" s="150" t="s">
        <v>207</v>
      </c>
      <c r="D239" s="160"/>
      <c r="E239" s="154">
        <v>0.0</v>
      </c>
      <c r="F239" s="155">
        <v>1500.0</v>
      </c>
      <c r="G239" s="152"/>
      <c r="H239" s="150"/>
    </row>
    <row r="240">
      <c r="A240" s="150"/>
      <c r="B240" s="150"/>
      <c r="C240" s="150" t="s">
        <v>567</v>
      </c>
      <c r="D240" s="160">
        <v>7692.0</v>
      </c>
      <c r="E240" s="154">
        <v>0.0</v>
      </c>
      <c r="F240" s="155">
        <v>13000.0</v>
      </c>
      <c r="G240" s="152"/>
      <c r="H240" s="150"/>
    </row>
    <row r="241">
      <c r="A241" s="150"/>
      <c r="B241" s="150"/>
      <c r="C241" s="150" t="s">
        <v>568</v>
      </c>
      <c r="D241" s="160">
        <v>5462.0</v>
      </c>
      <c r="E241" s="154">
        <v>0.0</v>
      </c>
      <c r="F241" s="155">
        <v>3000.0</v>
      </c>
      <c r="G241" s="152"/>
      <c r="H241" s="150"/>
    </row>
    <row r="242">
      <c r="A242" s="150"/>
      <c r="B242" s="150"/>
      <c r="C242" s="150"/>
      <c r="D242" s="160"/>
      <c r="E242" s="152"/>
      <c r="F242" s="159"/>
      <c r="G242" s="159"/>
      <c r="H242" s="150"/>
    </row>
    <row r="243">
      <c r="A243" s="150"/>
      <c r="B243" s="150"/>
      <c r="C243" s="161" t="s">
        <v>66</v>
      </c>
      <c r="D243" s="150"/>
      <c r="E243" s="156">
        <f>SUM(E238:E242)</f>
        <v>12000</v>
      </c>
      <c r="F243" s="155">
        <f>SUM(F238:F241)</f>
        <v>29500</v>
      </c>
      <c r="G243" s="155">
        <f>E243-F243</f>
        <v>-17500</v>
      </c>
      <c r="H243" s="150"/>
    </row>
    <row r="244">
      <c r="A244" s="150"/>
      <c r="B244" s="150"/>
      <c r="C244" s="150"/>
      <c r="D244" s="150"/>
      <c r="E244" s="159"/>
      <c r="F244" s="159"/>
      <c r="G244" s="159"/>
      <c r="H244" s="150"/>
    </row>
    <row r="245">
      <c r="A245" s="150"/>
      <c r="B245" s="159" t="s">
        <v>569</v>
      </c>
      <c r="C245" s="159"/>
      <c r="D245" s="159"/>
      <c r="E245" s="159"/>
      <c r="F245" s="159"/>
      <c r="G245" s="159"/>
      <c r="H245" s="150"/>
    </row>
    <row r="246">
      <c r="A246" s="150"/>
      <c r="B246" s="150"/>
      <c r="C246" s="150" t="s">
        <v>172</v>
      </c>
      <c r="D246" s="160"/>
      <c r="E246" s="156">
        <v>10000.0</v>
      </c>
      <c r="F246" s="154">
        <v>0.0</v>
      </c>
      <c r="G246" s="159"/>
      <c r="H246" s="150"/>
    </row>
    <row r="247">
      <c r="A247" s="150"/>
      <c r="B247" s="150"/>
      <c r="C247" s="150"/>
      <c r="D247" s="160"/>
      <c r="E247" s="159"/>
      <c r="F247" s="159"/>
      <c r="G247" s="159"/>
      <c r="H247" s="150"/>
    </row>
    <row r="248">
      <c r="A248" s="150"/>
      <c r="B248" s="150"/>
      <c r="C248" s="161" t="s">
        <v>66</v>
      </c>
      <c r="D248" s="160"/>
      <c r="E248" s="156">
        <f t="shared" ref="E248:F248" si="33">SUM(E245:E246)</f>
        <v>10000</v>
      </c>
      <c r="F248" s="152">
        <f t="shared" si="33"/>
        <v>0</v>
      </c>
      <c r="G248" s="156">
        <f>E248-F248</f>
        <v>10000</v>
      </c>
      <c r="H248" s="150"/>
    </row>
    <row r="249">
      <c r="A249" s="150"/>
      <c r="B249" s="150"/>
      <c r="C249" s="150"/>
      <c r="D249" s="160"/>
      <c r="E249" s="159"/>
      <c r="F249" s="152"/>
      <c r="G249" s="159"/>
      <c r="H249" s="150"/>
    </row>
    <row r="250">
      <c r="A250" s="150"/>
      <c r="B250" s="159" t="s">
        <v>570</v>
      </c>
      <c r="C250" s="159"/>
      <c r="D250" s="159"/>
      <c r="E250" s="159"/>
      <c r="F250" s="159"/>
      <c r="G250" s="159"/>
      <c r="H250" s="150"/>
    </row>
    <row r="251">
      <c r="A251" s="150"/>
      <c r="B251" s="150"/>
      <c r="C251" s="150" t="s">
        <v>234</v>
      </c>
      <c r="D251" s="160">
        <v>5060.0</v>
      </c>
      <c r="E251" s="154">
        <v>0.0</v>
      </c>
      <c r="F251" s="155">
        <v>1600.0</v>
      </c>
      <c r="G251" s="152"/>
      <c r="H251" s="150"/>
    </row>
    <row r="252">
      <c r="A252" s="150"/>
      <c r="B252" s="150"/>
      <c r="C252" s="150" t="s">
        <v>65</v>
      </c>
      <c r="D252" s="160">
        <v>5010.0</v>
      </c>
      <c r="E252" s="154">
        <v>0.0</v>
      </c>
      <c r="F252" s="152">
        <v>0.0</v>
      </c>
      <c r="G252" s="159"/>
      <c r="H252" s="153" t="s">
        <v>571</v>
      </c>
    </row>
    <row r="253">
      <c r="A253" s="150"/>
      <c r="B253" s="150"/>
      <c r="C253" s="150" t="s">
        <v>392</v>
      </c>
      <c r="D253" s="160">
        <v>5210.0</v>
      </c>
      <c r="E253" s="154">
        <v>0.0</v>
      </c>
      <c r="F253" s="155">
        <v>350.0</v>
      </c>
      <c r="G253" s="159"/>
      <c r="H253" s="150"/>
    </row>
    <row r="254">
      <c r="A254" s="150"/>
      <c r="B254" s="150"/>
      <c r="C254" s="150" t="s">
        <v>572</v>
      </c>
      <c r="D254" s="160">
        <v>6800.0</v>
      </c>
      <c r="E254" s="154">
        <v>0.0</v>
      </c>
      <c r="F254" s="155">
        <v>120.0</v>
      </c>
      <c r="G254" s="159"/>
      <c r="H254" s="150"/>
    </row>
    <row r="255">
      <c r="A255" s="150"/>
      <c r="B255" s="150"/>
      <c r="C255" s="150"/>
      <c r="D255" s="150"/>
      <c r="E255" s="159"/>
      <c r="F255" s="159"/>
      <c r="G255" s="159"/>
      <c r="H255" s="150"/>
    </row>
    <row r="256">
      <c r="A256" s="150"/>
      <c r="B256" s="150"/>
      <c r="C256" s="161" t="s">
        <v>66</v>
      </c>
      <c r="D256" s="150"/>
      <c r="E256" s="152">
        <f t="shared" ref="E256:F256" si="34">SUM(E251:E254)</f>
        <v>0</v>
      </c>
      <c r="F256" s="155">
        <f t="shared" si="34"/>
        <v>2070</v>
      </c>
      <c r="G256" s="155">
        <f>E256-F256</f>
        <v>-2070</v>
      </c>
      <c r="H256" s="150"/>
    </row>
    <row r="257">
      <c r="A257" s="150"/>
      <c r="B257" s="150"/>
      <c r="C257" s="150"/>
      <c r="D257" s="160"/>
      <c r="E257" s="159"/>
      <c r="F257" s="152"/>
      <c r="G257" s="159"/>
      <c r="H257" s="150"/>
    </row>
    <row r="258">
      <c r="A258" s="150"/>
      <c r="B258" s="159" t="s">
        <v>573</v>
      </c>
      <c r="C258" s="159"/>
      <c r="D258" s="159"/>
      <c r="E258" s="159"/>
      <c r="F258" s="159"/>
      <c r="G258" s="159"/>
      <c r="H258" s="150"/>
    </row>
    <row r="259">
      <c r="A259" s="150"/>
      <c r="B259" s="150"/>
      <c r="C259" s="150" t="s">
        <v>183</v>
      </c>
      <c r="D259" s="160">
        <v>3041.3042</v>
      </c>
      <c r="E259" s="156">
        <v>18000.0</v>
      </c>
      <c r="F259" s="154">
        <v>0.0</v>
      </c>
      <c r="G259" s="152"/>
      <c r="H259" s="150"/>
    </row>
    <row r="260">
      <c r="A260" s="150"/>
      <c r="B260" s="150"/>
      <c r="C260" s="150" t="s">
        <v>202</v>
      </c>
      <c r="D260" s="160">
        <v>4029.0</v>
      </c>
      <c r="E260" s="154">
        <v>0.0</v>
      </c>
      <c r="F260" s="155">
        <f>180*45</f>
        <v>8100</v>
      </c>
      <c r="G260" s="152"/>
      <c r="H260" s="150"/>
    </row>
    <row r="261">
      <c r="A261" s="150"/>
      <c r="B261" s="150"/>
      <c r="C261" s="150" t="s">
        <v>249</v>
      </c>
      <c r="D261" s="160" t="s">
        <v>121</v>
      </c>
      <c r="E261" s="154">
        <v>0.0</v>
      </c>
      <c r="F261" s="155">
        <v>5500.0</v>
      </c>
      <c r="G261" s="152"/>
      <c r="H261" s="150"/>
    </row>
    <row r="262">
      <c r="A262" s="150"/>
      <c r="B262" s="150"/>
      <c r="C262" s="150" t="s">
        <v>353</v>
      </c>
      <c r="D262" s="160"/>
      <c r="E262" s="154">
        <v>0.0</v>
      </c>
      <c r="F262" s="155">
        <v>2000.0</v>
      </c>
      <c r="G262" s="152"/>
      <c r="H262" s="150"/>
    </row>
    <row r="263">
      <c r="A263" s="150"/>
      <c r="B263" s="150"/>
      <c r="C263" s="150" t="s">
        <v>574</v>
      </c>
      <c r="D263" s="160">
        <v>5010.0</v>
      </c>
      <c r="E263" s="154">
        <v>0.0</v>
      </c>
      <c r="F263" s="155">
        <v>700.0</v>
      </c>
      <c r="G263" s="152"/>
      <c r="H263" s="150"/>
    </row>
    <row r="264">
      <c r="A264" s="150"/>
      <c r="B264" s="150"/>
      <c r="C264" s="150" t="s">
        <v>575</v>
      </c>
      <c r="D264" s="160" t="s">
        <v>576</v>
      </c>
      <c r="E264" s="154">
        <v>0.0</v>
      </c>
      <c r="F264" s="155">
        <v>5000.0</v>
      </c>
      <c r="G264" s="152"/>
      <c r="H264" s="150"/>
    </row>
    <row r="265">
      <c r="A265" s="150"/>
      <c r="B265" s="150"/>
      <c r="C265" s="150" t="s">
        <v>207</v>
      </c>
      <c r="D265" s="160"/>
      <c r="E265" s="154">
        <v>0.0</v>
      </c>
      <c r="F265" s="155">
        <v>500.0</v>
      </c>
      <c r="G265" s="152"/>
      <c r="H265" s="150"/>
    </row>
    <row r="266">
      <c r="A266" s="150"/>
      <c r="B266" s="150"/>
      <c r="C266" s="150" t="s">
        <v>124</v>
      </c>
      <c r="D266" s="160">
        <v>5411.0</v>
      </c>
      <c r="E266" s="154">
        <v>0.0</v>
      </c>
      <c r="F266" s="155">
        <v>1000.0</v>
      </c>
      <c r="G266" s="152"/>
      <c r="H266" s="150"/>
    </row>
    <row r="267">
      <c r="A267" s="150"/>
      <c r="B267" s="150"/>
      <c r="C267" s="150"/>
      <c r="D267" s="150"/>
      <c r="E267" s="159"/>
      <c r="F267" s="159"/>
      <c r="G267" s="159"/>
      <c r="H267" s="150"/>
    </row>
    <row r="268">
      <c r="A268" s="150"/>
      <c r="B268" s="150"/>
      <c r="C268" s="161" t="s">
        <v>66</v>
      </c>
      <c r="D268" s="150"/>
      <c r="E268" s="156">
        <f t="shared" ref="E268:F268" si="35">SUM(E259:E266)</f>
        <v>18000</v>
      </c>
      <c r="F268" s="155">
        <f t="shared" si="35"/>
        <v>22800</v>
      </c>
      <c r="G268" s="155">
        <f>E268-F268</f>
        <v>-4800</v>
      </c>
      <c r="H268" s="150"/>
    </row>
    <row r="269">
      <c r="A269" s="150"/>
      <c r="B269" s="150"/>
      <c r="C269" s="150"/>
      <c r="D269" s="160"/>
      <c r="E269" s="159"/>
      <c r="F269" s="159"/>
      <c r="G269" s="159"/>
      <c r="H269" s="150"/>
    </row>
    <row r="270">
      <c r="A270" s="150"/>
      <c r="B270" s="159" t="s">
        <v>577</v>
      </c>
      <c r="C270" s="159"/>
      <c r="D270" s="159"/>
      <c r="E270" s="159"/>
      <c r="F270" s="159"/>
      <c r="G270" s="159"/>
      <c r="H270" s="150"/>
    </row>
    <row r="271">
      <c r="A271" s="150"/>
      <c r="B271" s="150"/>
      <c r="C271" s="150" t="s">
        <v>124</v>
      </c>
      <c r="D271" s="160">
        <v>5411.0</v>
      </c>
      <c r="E271" s="154">
        <v>0.0</v>
      </c>
      <c r="F271" s="155">
        <v>700.0</v>
      </c>
      <c r="G271" s="152"/>
      <c r="H271" s="150"/>
    </row>
    <row r="272">
      <c r="A272" s="150"/>
      <c r="B272" s="150"/>
      <c r="C272" s="150" t="s">
        <v>207</v>
      </c>
      <c r="D272" s="160">
        <v>5463.0</v>
      </c>
      <c r="E272" s="154">
        <v>0.0</v>
      </c>
      <c r="F272" s="155">
        <v>1500.0</v>
      </c>
      <c r="G272" s="152"/>
      <c r="H272" s="150"/>
    </row>
    <row r="273">
      <c r="A273" s="150"/>
      <c r="B273" s="150"/>
      <c r="C273" s="150" t="s">
        <v>567</v>
      </c>
      <c r="D273" s="160">
        <v>7692.0</v>
      </c>
      <c r="E273" s="154">
        <v>0.0</v>
      </c>
      <c r="F273" s="155">
        <v>1300.0</v>
      </c>
      <c r="G273" s="152"/>
      <c r="H273" s="150"/>
    </row>
    <row r="274">
      <c r="A274" s="150"/>
      <c r="B274" s="150"/>
      <c r="C274" s="150" t="s">
        <v>578</v>
      </c>
      <c r="D274" s="160">
        <v>5220.0</v>
      </c>
      <c r="E274" s="154">
        <v>0.0</v>
      </c>
      <c r="F274" s="155">
        <v>1100.0</v>
      </c>
      <c r="G274" s="152"/>
      <c r="H274" s="150"/>
    </row>
    <row r="275">
      <c r="A275" s="150"/>
      <c r="B275" s="150"/>
      <c r="C275" s="150" t="s">
        <v>579</v>
      </c>
      <c r="D275" s="160">
        <v>5410.0</v>
      </c>
      <c r="E275" s="154">
        <v>0.0</v>
      </c>
      <c r="F275" s="155">
        <v>800.0</v>
      </c>
      <c r="G275" s="152"/>
      <c r="H275" s="150"/>
    </row>
    <row r="276">
      <c r="A276" s="150"/>
      <c r="B276" s="150"/>
      <c r="C276" s="150" t="s">
        <v>580</v>
      </c>
      <c r="D276" s="160">
        <v>4030.0</v>
      </c>
      <c r="E276" s="154">
        <v>0.0</v>
      </c>
      <c r="F276" s="155">
        <v>450.0</v>
      </c>
      <c r="G276" s="152"/>
      <c r="H276" s="150"/>
    </row>
    <row r="277">
      <c r="A277" s="150"/>
      <c r="B277" s="150"/>
      <c r="C277" s="150" t="s">
        <v>65</v>
      </c>
      <c r="D277" s="150"/>
      <c r="E277" s="154">
        <v>0.0</v>
      </c>
      <c r="F277" s="155">
        <v>3000.0</v>
      </c>
      <c r="G277" s="152"/>
      <c r="H277" s="150"/>
    </row>
    <row r="278">
      <c r="A278" s="150"/>
      <c r="B278" s="150"/>
      <c r="C278" s="150" t="s">
        <v>183</v>
      </c>
      <c r="D278" s="150"/>
      <c r="E278" s="156">
        <v>3000.0</v>
      </c>
      <c r="F278" s="154">
        <v>0.0</v>
      </c>
      <c r="G278" s="152"/>
      <c r="H278" s="150"/>
    </row>
    <row r="279">
      <c r="A279" s="150"/>
      <c r="B279" s="150"/>
      <c r="C279" s="150"/>
      <c r="D279" s="150"/>
      <c r="E279" s="159"/>
      <c r="F279" s="159"/>
      <c r="G279" s="159"/>
      <c r="H279" s="150"/>
    </row>
    <row r="280">
      <c r="A280" s="150"/>
      <c r="B280" s="150"/>
      <c r="C280" s="161" t="s">
        <v>66</v>
      </c>
      <c r="D280" s="150"/>
      <c r="E280" s="156">
        <f t="shared" ref="E280:F280" si="36">SUM(E271:E278)</f>
        <v>3000</v>
      </c>
      <c r="F280" s="155">
        <f t="shared" si="36"/>
        <v>8850</v>
      </c>
      <c r="G280" s="155">
        <f>E280-F280</f>
        <v>-5850</v>
      </c>
      <c r="H280" s="150"/>
    </row>
    <row r="281">
      <c r="A281" s="150"/>
      <c r="B281" s="150"/>
      <c r="C281" s="150"/>
      <c r="D281" s="160"/>
      <c r="E281" s="159"/>
      <c r="F281" s="152"/>
      <c r="G281" s="159"/>
      <c r="H281" s="150"/>
    </row>
    <row r="282">
      <c r="A282" s="150"/>
      <c r="B282" s="159" t="s">
        <v>581</v>
      </c>
      <c r="C282" s="159"/>
      <c r="D282" s="159"/>
      <c r="E282" s="159"/>
      <c r="F282" s="159"/>
      <c r="G282" s="159"/>
      <c r="H282" s="150"/>
    </row>
    <row r="283">
      <c r="A283" s="150"/>
      <c r="B283" s="150"/>
      <c r="C283" s="150" t="s">
        <v>202</v>
      </c>
      <c r="D283" s="160">
        <v>4029.0</v>
      </c>
      <c r="E283" s="154">
        <v>0.0</v>
      </c>
      <c r="F283" s="155">
        <v>15000.0</v>
      </c>
      <c r="G283" s="152"/>
      <c r="H283" s="150"/>
    </row>
    <row r="284">
      <c r="A284" s="150"/>
      <c r="B284" s="150"/>
      <c r="C284" s="150" t="s">
        <v>294</v>
      </c>
      <c r="D284" s="160">
        <v>5800.0</v>
      </c>
      <c r="E284" s="154">
        <v>0.0</v>
      </c>
      <c r="F284" s="155">
        <v>1000.0</v>
      </c>
      <c r="G284" s="152"/>
      <c r="H284" s="150"/>
    </row>
    <row r="285">
      <c r="A285" s="150"/>
      <c r="B285" s="150"/>
      <c r="C285" s="150"/>
      <c r="D285" s="150"/>
      <c r="E285" s="159"/>
      <c r="F285" s="159"/>
      <c r="G285" s="159"/>
      <c r="H285" s="150"/>
    </row>
    <row r="286">
      <c r="A286" s="150"/>
      <c r="B286" s="150"/>
      <c r="C286" s="161" t="s">
        <v>66</v>
      </c>
      <c r="D286" s="150"/>
      <c r="E286" s="152">
        <f t="shared" ref="E286:F286" si="37">SUM(E283:E284)</f>
        <v>0</v>
      </c>
      <c r="F286" s="155">
        <f t="shared" si="37"/>
        <v>16000</v>
      </c>
      <c r="G286" s="155">
        <f>E286-F286</f>
        <v>-16000</v>
      </c>
      <c r="H286" s="150"/>
    </row>
    <row r="287">
      <c r="A287" s="150"/>
      <c r="B287" s="150"/>
      <c r="C287" s="150"/>
      <c r="D287" s="160"/>
      <c r="E287" s="159"/>
      <c r="F287" s="152"/>
      <c r="G287" s="159"/>
      <c r="H287" s="150"/>
    </row>
    <row r="288">
      <c r="A288" s="150"/>
      <c r="B288" s="159" t="s">
        <v>582</v>
      </c>
      <c r="C288" s="159"/>
      <c r="D288" s="159"/>
      <c r="E288" s="159"/>
      <c r="F288" s="159"/>
      <c r="G288" s="159"/>
      <c r="H288" s="150"/>
    </row>
    <row r="289">
      <c r="A289" s="150"/>
      <c r="B289" s="150"/>
      <c r="C289" s="150" t="s">
        <v>583</v>
      </c>
      <c r="D289" s="160">
        <v>3041.0</v>
      </c>
      <c r="E289" s="156">
        <v>7000.0</v>
      </c>
      <c r="F289" s="159"/>
      <c r="G289" s="156">
        <f t="shared" ref="G289:G293" si="38">E289-F289</f>
        <v>7000</v>
      </c>
      <c r="H289" s="150"/>
    </row>
    <row r="290">
      <c r="A290" s="150"/>
      <c r="B290" s="150"/>
      <c r="C290" s="150" t="s">
        <v>65</v>
      </c>
      <c r="D290" s="160">
        <v>5010.0</v>
      </c>
      <c r="E290" s="159"/>
      <c r="F290" s="155">
        <v>16000.0</v>
      </c>
      <c r="G290" s="155">
        <f t="shared" si="38"/>
        <v>-16000</v>
      </c>
      <c r="H290" s="150"/>
    </row>
    <row r="291">
      <c r="A291" s="150"/>
      <c r="B291" s="150"/>
      <c r="C291" s="150" t="s">
        <v>202</v>
      </c>
      <c r="D291" s="160">
        <v>4029.0</v>
      </c>
      <c r="E291" s="159"/>
      <c r="F291" s="155">
        <v>4000.0</v>
      </c>
      <c r="G291" s="155">
        <f t="shared" si="38"/>
        <v>-4000</v>
      </c>
      <c r="H291" s="150"/>
    </row>
    <row r="292">
      <c r="A292" s="150"/>
      <c r="B292" s="150"/>
      <c r="C292" s="150" t="s">
        <v>207</v>
      </c>
      <c r="D292" s="160">
        <v>5463.0</v>
      </c>
      <c r="E292" s="159"/>
      <c r="F292" s="155">
        <v>200.0</v>
      </c>
      <c r="G292" s="155">
        <f t="shared" si="38"/>
        <v>-200</v>
      </c>
      <c r="H292" s="150"/>
    </row>
    <row r="293">
      <c r="A293" s="150"/>
      <c r="B293" s="150"/>
      <c r="C293" s="150" t="s">
        <v>249</v>
      </c>
      <c r="D293" s="160">
        <v>4021.0</v>
      </c>
      <c r="E293" s="159"/>
      <c r="F293" s="155">
        <v>550.0</v>
      </c>
      <c r="G293" s="155">
        <f t="shared" si="38"/>
        <v>-550</v>
      </c>
      <c r="H293" s="150"/>
    </row>
    <row r="294">
      <c r="A294" s="150"/>
      <c r="B294" s="150"/>
      <c r="C294" s="150"/>
      <c r="D294" s="150"/>
      <c r="E294" s="159"/>
      <c r="F294" s="159"/>
      <c r="G294" s="159"/>
      <c r="H294" s="150"/>
    </row>
    <row r="295">
      <c r="A295" s="150"/>
      <c r="B295" s="150"/>
      <c r="C295" s="161" t="s">
        <v>66</v>
      </c>
      <c r="D295" s="150"/>
      <c r="E295" s="156">
        <f t="shared" ref="E295:F295" si="39">SUM(E289:E293)</f>
        <v>7000</v>
      </c>
      <c r="F295" s="155">
        <f t="shared" si="39"/>
        <v>20750</v>
      </c>
      <c r="G295" s="155">
        <f>E295-F295</f>
        <v>-13750</v>
      </c>
      <c r="H295" s="150"/>
    </row>
    <row r="296">
      <c r="A296" s="150"/>
      <c r="B296" s="150"/>
      <c r="C296" s="150"/>
      <c r="D296" s="150"/>
      <c r="E296" s="159"/>
      <c r="F296" s="159"/>
      <c r="G296" s="159"/>
      <c r="H296" s="150"/>
    </row>
    <row r="297">
      <c r="A297" s="150"/>
      <c r="B297" s="159" t="s">
        <v>584</v>
      </c>
      <c r="C297" s="159"/>
      <c r="D297" s="159"/>
      <c r="E297" s="159"/>
      <c r="F297" s="159"/>
      <c r="G297" s="159"/>
      <c r="H297" s="150"/>
    </row>
    <row r="298">
      <c r="A298" s="150"/>
      <c r="B298" s="150"/>
      <c r="C298" s="150" t="s">
        <v>585</v>
      </c>
      <c r="D298" s="160"/>
      <c r="E298" s="159"/>
      <c r="F298" s="155">
        <v>3000.0</v>
      </c>
      <c r="G298" s="152"/>
      <c r="H298" s="150"/>
    </row>
    <row r="299">
      <c r="A299" s="150"/>
      <c r="B299" s="150"/>
      <c r="C299" s="150" t="s">
        <v>586</v>
      </c>
      <c r="D299" s="160">
        <v>5482.0</v>
      </c>
      <c r="E299" s="159"/>
      <c r="F299" s="155">
        <v>2500.0</v>
      </c>
      <c r="G299" s="152"/>
      <c r="H299" s="150"/>
    </row>
    <row r="300">
      <c r="A300" s="150"/>
      <c r="B300" s="150"/>
      <c r="C300" s="150" t="s">
        <v>587</v>
      </c>
      <c r="D300" s="160">
        <v>5483.0</v>
      </c>
      <c r="E300" s="159"/>
      <c r="F300" s="155">
        <v>3000.0</v>
      </c>
      <c r="G300" s="152"/>
      <c r="H300" s="150"/>
    </row>
    <row r="301">
      <c r="A301" s="150"/>
      <c r="B301" s="150"/>
      <c r="C301" s="150" t="s">
        <v>588</v>
      </c>
      <c r="D301" s="160">
        <v>5484.0</v>
      </c>
      <c r="E301" s="159"/>
      <c r="F301" s="155">
        <v>2000.0</v>
      </c>
      <c r="G301" s="152"/>
      <c r="H301" s="150"/>
    </row>
    <row r="302">
      <c r="A302" s="150"/>
      <c r="B302" s="150"/>
      <c r="C302" s="150" t="s">
        <v>589</v>
      </c>
      <c r="D302" s="160">
        <v>5485.0</v>
      </c>
      <c r="E302" s="159"/>
      <c r="F302" s="155">
        <v>400.0</v>
      </c>
      <c r="G302" s="152"/>
      <c r="H302" s="150"/>
    </row>
    <row r="303">
      <c r="A303" s="150"/>
      <c r="B303" s="150"/>
      <c r="C303" s="150" t="s">
        <v>590</v>
      </c>
      <c r="D303" s="160">
        <v>5480.0</v>
      </c>
      <c r="E303" s="159"/>
      <c r="F303" s="155">
        <v>1500.0</v>
      </c>
      <c r="G303" s="152"/>
      <c r="H303" s="150"/>
    </row>
    <row r="304">
      <c r="A304" s="150"/>
      <c r="B304" s="150"/>
      <c r="C304" s="150" t="s">
        <v>591</v>
      </c>
      <c r="D304" s="160">
        <v>5410.0</v>
      </c>
      <c r="E304" s="159"/>
      <c r="F304" s="155">
        <v>200.0</v>
      </c>
      <c r="G304" s="152"/>
      <c r="H304" s="150"/>
    </row>
    <row r="305">
      <c r="A305" s="150"/>
      <c r="B305" s="150"/>
      <c r="C305" s="150" t="s">
        <v>233</v>
      </c>
      <c r="D305" s="160">
        <v>5460.0</v>
      </c>
      <c r="E305" s="159"/>
      <c r="F305" s="155">
        <v>1000.0</v>
      </c>
      <c r="G305" s="152"/>
      <c r="H305" s="150"/>
    </row>
    <row r="306">
      <c r="A306" s="150"/>
      <c r="B306" s="150"/>
      <c r="C306" s="150" t="s">
        <v>331</v>
      </c>
      <c r="D306" s="160">
        <v>5410.0</v>
      </c>
      <c r="E306" s="159"/>
      <c r="F306" s="155">
        <v>300.0</v>
      </c>
      <c r="G306" s="152"/>
      <c r="H306" s="150"/>
    </row>
    <row r="307">
      <c r="A307" s="150"/>
      <c r="B307" s="150"/>
      <c r="C307" s="150" t="s">
        <v>592</v>
      </c>
      <c r="D307" s="160" t="s">
        <v>134</v>
      </c>
      <c r="E307" s="159"/>
      <c r="F307" s="155">
        <v>1000.0</v>
      </c>
      <c r="G307" s="152"/>
      <c r="H307" s="150"/>
    </row>
    <row r="308">
      <c r="A308" s="150"/>
      <c r="B308" s="150"/>
      <c r="C308" s="150" t="s">
        <v>593</v>
      </c>
      <c r="D308" s="160">
        <v>5460.0</v>
      </c>
      <c r="E308" s="159"/>
      <c r="F308" s="155">
        <v>1000.0</v>
      </c>
      <c r="G308" s="152"/>
      <c r="H308" s="150"/>
    </row>
    <row r="309">
      <c r="A309" s="150"/>
      <c r="B309" s="150"/>
      <c r="C309" s="150" t="s">
        <v>594</v>
      </c>
      <c r="D309" s="160"/>
      <c r="E309" s="159"/>
      <c r="F309" s="155">
        <v>1000.0</v>
      </c>
      <c r="G309" s="152"/>
      <c r="H309" s="150"/>
    </row>
    <row r="310">
      <c r="A310" s="150"/>
      <c r="B310" s="150"/>
      <c r="C310" s="150"/>
      <c r="D310" s="150"/>
      <c r="E310" s="159"/>
      <c r="F310" s="159"/>
      <c r="G310" s="159"/>
      <c r="H310" s="150"/>
    </row>
    <row r="311">
      <c r="A311" s="150"/>
      <c r="B311" s="150"/>
      <c r="C311" s="161" t="s">
        <v>66</v>
      </c>
      <c r="D311" s="150"/>
      <c r="E311" s="152">
        <f>SUM(E299:E307)</f>
        <v>0</v>
      </c>
      <c r="F311" s="155">
        <f>SUM(F298:F309)</f>
        <v>16900</v>
      </c>
      <c r="G311" s="155">
        <f>E311-F311</f>
        <v>-16900</v>
      </c>
      <c r="H311" s="150"/>
    </row>
    <row r="312">
      <c r="A312" s="150"/>
      <c r="B312" s="150"/>
      <c r="C312" s="150"/>
      <c r="D312" s="160"/>
      <c r="E312" s="159"/>
      <c r="F312" s="152"/>
      <c r="G312" s="159"/>
      <c r="H312" s="150"/>
    </row>
    <row r="313">
      <c r="A313" s="150"/>
      <c r="B313" s="159" t="s">
        <v>595</v>
      </c>
      <c r="C313" s="159"/>
      <c r="D313" s="159"/>
      <c r="E313" s="159"/>
      <c r="F313" s="159"/>
      <c r="G313" s="159"/>
      <c r="H313" s="150"/>
    </row>
    <row r="314">
      <c r="A314" s="150"/>
      <c r="B314" s="150"/>
      <c r="C314" s="150" t="s">
        <v>596</v>
      </c>
      <c r="D314" s="160">
        <v>5462.0</v>
      </c>
      <c r="E314" s="154">
        <v>0.0</v>
      </c>
      <c r="F314" s="155">
        <v>5000.0</v>
      </c>
      <c r="G314" s="152"/>
      <c r="H314" s="150"/>
    </row>
    <row r="315">
      <c r="A315" s="150"/>
      <c r="B315" s="150"/>
      <c r="C315" s="150" t="s">
        <v>528</v>
      </c>
      <c r="D315" s="160">
        <v>5460.0</v>
      </c>
      <c r="E315" s="154">
        <v>0.0</v>
      </c>
      <c r="F315" s="155">
        <v>2000.0</v>
      </c>
      <c r="G315" s="152"/>
      <c r="H315" s="150"/>
    </row>
    <row r="316">
      <c r="A316" s="150"/>
      <c r="B316" s="150"/>
      <c r="C316" s="150" t="s">
        <v>383</v>
      </c>
      <c r="D316" s="160">
        <v>5412.0</v>
      </c>
      <c r="E316" s="154">
        <v>0.0</v>
      </c>
      <c r="F316" s="155">
        <v>500.0</v>
      </c>
      <c r="G316" s="152"/>
      <c r="H316" s="150"/>
    </row>
    <row r="317">
      <c r="A317" s="150"/>
      <c r="B317" s="150"/>
      <c r="C317" s="150" t="s">
        <v>597</v>
      </c>
      <c r="D317" s="160">
        <v>7620.0</v>
      </c>
      <c r="E317" s="154">
        <v>0.0</v>
      </c>
      <c r="F317" s="155">
        <v>100.0</v>
      </c>
      <c r="G317" s="152"/>
      <c r="H317" s="150"/>
    </row>
    <row r="318">
      <c r="A318" s="150"/>
      <c r="B318" s="150"/>
      <c r="C318" s="150" t="s">
        <v>598</v>
      </c>
      <c r="D318" s="160" t="s">
        <v>505</v>
      </c>
      <c r="E318" s="156">
        <v>3000.0</v>
      </c>
      <c r="F318" s="155">
        <v>1500.0</v>
      </c>
      <c r="G318" s="152"/>
      <c r="H318" s="150"/>
    </row>
    <row r="319">
      <c r="A319" s="150"/>
      <c r="B319" s="150"/>
      <c r="C319" s="150" t="s">
        <v>172</v>
      </c>
      <c r="D319" s="160">
        <v>3052.0</v>
      </c>
      <c r="E319" s="156">
        <v>15000.0</v>
      </c>
      <c r="F319" s="154">
        <v>0.0</v>
      </c>
      <c r="G319" s="152"/>
      <c r="H319" s="150"/>
    </row>
    <row r="320">
      <c r="A320" s="150"/>
      <c r="B320" s="150"/>
      <c r="C320" s="150" t="s">
        <v>207</v>
      </c>
      <c r="D320" s="160">
        <v>5463.0</v>
      </c>
      <c r="E320" s="154">
        <v>0.0</v>
      </c>
      <c r="F320" s="155">
        <v>50.0</v>
      </c>
      <c r="G320" s="152"/>
      <c r="H320" s="150"/>
    </row>
    <row r="321">
      <c r="A321" s="150"/>
      <c r="B321" s="150"/>
      <c r="C321" s="150"/>
      <c r="D321" s="150"/>
      <c r="E321" s="159"/>
      <c r="F321" s="159"/>
      <c r="G321" s="159"/>
      <c r="H321" s="150"/>
    </row>
    <row r="322">
      <c r="A322" s="150"/>
      <c r="B322" s="150"/>
      <c r="C322" s="161" t="s">
        <v>66</v>
      </c>
      <c r="D322" s="150"/>
      <c r="E322" s="156">
        <f t="shared" ref="E322:F322" si="40">SUM(E314:E320)</f>
        <v>18000</v>
      </c>
      <c r="F322" s="155">
        <f t="shared" si="40"/>
        <v>9150</v>
      </c>
      <c r="G322" s="156">
        <f>E322-F322</f>
        <v>8850</v>
      </c>
      <c r="H322" s="150"/>
    </row>
    <row r="323">
      <c r="A323" s="150"/>
      <c r="B323" s="150"/>
      <c r="C323" s="150"/>
      <c r="D323" s="160"/>
      <c r="E323" s="159"/>
      <c r="F323" s="152"/>
      <c r="G323" s="159"/>
      <c r="H323" s="150"/>
    </row>
    <row r="324">
      <c r="A324" s="150"/>
      <c r="B324" s="159" t="s">
        <v>599</v>
      </c>
      <c r="C324" s="159"/>
      <c r="D324" s="159"/>
      <c r="E324" s="159"/>
      <c r="F324" s="159"/>
      <c r="G324" s="159"/>
      <c r="H324" s="150"/>
    </row>
    <row r="325">
      <c r="A325" s="150"/>
      <c r="B325" s="150"/>
      <c r="C325" s="150" t="s">
        <v>202</v>
      </c>
      <c r="D325" s="160">
        <v>4029.0</v>
      </c>
      <c r="E325" s="154">
        <v>0.0</v>
      </c>
      <c r="F325" s="155">
        <v>31200.0</v>
      </c>
      <c r="G325" s="152"/>
      <c r="H325" s="150"/>
    </row>
    <row r="326">
      <c r="A326" s="150"/>
      <c r="B326" s="150"/>
      <c r="C326" s="150" t="s">
        <v>172</v>
      </c>
      <c r="D326" s="160">
        <v>3052.0</v>
      </c>
      <c r="E326" s="156">
        <v>30000.0</v>
      </c>
      <c r="F326" s="154">
        <v>0.0</v>
      </c>
      <c r="G326" s="152"/>
      <c r="H326" s="150"/>
    </row>
    <row r="327">
      <c r="A327" s="150"/>
      <c r="B327" s="150"/>
      <c r="C327" s="150" t="s">
        <v>600</v>
      </c>
      <c r="D327" s="160">
        <v>3029.0</v>
      </c>
      <c r="E327" s="156">
        <v>31200.0</v>
      </c>
      <c r="F327" s="154">
        <v>0.0</v>
      </c>
      <c r="G327" s="152"/>
      <c r="H327" s="150"/>
    </row>
    <row r="328">
      <c r="A328" s="150"/>
      <c r="B328" s="150"/>
      <c r="C328" s="150"/>
      <c r="D328" s="150"/>
      <c r="E328" s="159"/>
      <c r="F328" s="159"/>
      <c r="G328" s="159"/>
      <c r="H328" s="150"/>
    </row>
    <row r="329">
      <c r="A329" s="150"/>
      <c r="B329" s="150"/>
      <c r="C329" s="161" t="s">
        <v>66</v>
      </c>
      <c r="D329" s="150"/>
      <c r="E329" s="156">
        <f t="shared" ref="E329:F329" si="41">SUM(E325:E328)</f>
        <v>61200</v>
      </c>
      <c r="F329" s="155">
        <f t="shared" si="41"/>
        <v>31200</v>
      </c>
      <c r="G329" s="156">
        <f>E329-F329</f>
        <v>30000</v>
      </c>
      <c r="H329" s="150"/>
    </row>
    <row r="330">
      <c r="A330" s="150"/>
      <c r="B330" s="150"/>
      <c r="C330" s="150"/>
      <c r="D330" s="150"/>
      <c r="E330" s="159"/>
      <c r="F330" s="152"/>
      <c r="G330" s="159"/>
      <c r="H330" s="150"/>
    </row>
    <row r="331">
      <c r="A331" s="150"/>
      <c r="B331" s="150" t="s">
        <v>601</v>
      </c>
      <c r="C331" s="150"/>
      <c r="D331" s="150"/>
      <c r="E331" s="159"/>
      <c r="F331" s="159"/>
      <c r="G331" s="159"/>
      <c r="H331" s="150"/>
    </row>
    <row r="332">
      <c r="A332" s="150"/>
      <c r="B332" s="150"/>
      <c r="C332" s="150" t="s">
        <v>202</v>
      </c>
      <c r="D332" s="160">
        <v>4029.0</v>
      </c>
      <c r="E332" s="154">
        <v>0.0</v>
      </c>
      <c r="F332" s="155">
        <v>18200.0</v>
      </c>
      <c r="G332" s="152"/>
      <c r="H332" s="153" t="s">
        <v>602</v>
      </c>
    </row>
    <row r="333">
      <c r="A333" s="150"/>
      <c r="B333" s="150"/>
      <c r="C333" s="150" t="s">
        <v>172</v>
      </c>
      <c r="D333" s="160">
        <v>3052.0</v>
      </c>
      <c r="E333" s="156">
        <v>25000.0</v>
      </c>
      <c r="F333" s="154">
        <v>0.0</v>
      </c>
      <c r="G333" s="152"/>
      <c r="H333" s="150"/>
    </row>
    <row r="334">
      <c r="A334" s="150"/>
      <c r="B334" s="150"/>
      <c r="C334" s="150" t="s">
        <v>124</v>
      </c>
      <c r="D334" s="160">
        <v>5411.0</v>
      </c>
      <c r="E334" s="154">
        <v>0.0</v>
      </c>
      <c r="F334" s="155">
        <v>3200.0</v>
      </c>
      <c r="G334" s="152"/>
      <c r="H334" s="150"/>
    </row>
    <row r="335">
      <c r="A335" s="150"/>
      <c r="B335" s="150"/>
      <c r="C335" s="150" t="s">
        <v>603</v>
      </c>
      <c r="D335" s="160">
        <v>5210.0</v>
      </c>
      <c r="E335" s="154">
        <v>0.0</v>
      </c>
      <c r="F335" s="155">
        <v>1500.0</v>
      </c>
      <c r="G335" s="152"/>
      <c r="H335" s="150"/>
    </row>
    <row r="336">
      <c r="A336" s="150"/>
      <c r="B336" s="150"/>
      <c r="C336" s="150"/>
      <c r="D336" s="150"/>
      <c r="E336" s="159"/>
      <c r="F336" s="159"/>
      <c r="G336" s="159"/>
      <c r="H336" s="150"/>
    </row>
    <row r="337">
      <c r="A337" s="150"/>
      <c r="B337" s="150"/>
      <c r="C337" s="161" t="s">
        <v>66</v>
      </c>
      <c r="D337" s="160"/>
      <c r="E337" s="156">
        <f t="shared" ref="E337:F337" si="42">SUM(E332:E335)</f>
        <v>25000</v>
      </c>
      <c r="F337" s="155">
        <f t="shared" si="42"/>
        <v>22900</v>
      </c>
      <c r="G337" s="156">
        <f>E337-F337</f>
        <v>2100</v>
      </c>
      <c r="H337" s="150"/>
    </row>
    <row r="338">
      <c r="A338" s="150"/>
      <c r="B338" s="150"/>
      <c r="C338" s="150"/>
      <c r="D338" s="160"/>
      <c r="E338" s="159"/>
      <c r="F338" s="152"/>
      <c r="G338" s="159"/>
      <c r="H338" s="150"/>
    </row>
    <row r="339">
      <c r="A339" s="150"/>
      <c r="B339" s="159" t="s">
        <v>604</v>
      </c>
      <c r="C339" s="159"/>
      <c r="D339" s="159"/>
      <c r="E339" s="159"/>
      <c r="F339" s="159"/>
      <c r="G339" s="159"/>
      <c r="H339" s="150"/>
    </row>
    <row r="340">
      <c r="A340" s="150"/>
      <c r="B340" s="150"/>
      <c r="C340" s="150" t="s">
        <v>605</v>
      </c>
      <c r="D340" s="160">
        <v>5460.0</v>
      </c>
      <c r="E340" s="154">
        <v>0.0</v>
      </c>
      <c r="F340" s="155">
        <v>400.0</v>
      </c>
      <c r="G340" s="152"/>
      <c r="H340" s="150"/>
    </row>
    <row r="341">
      <c r="A341" s="150"/>
      <c r="B341" s="150"/>
      <c r="C341" s="150" t="s">
        <v>606</v>
      </c>
      <c r="D341" s="150"/>
      <c r="E341" s="154">
        <v>0.0</v>
      </c>
      <c r="F341" s="155">
        <v>200.0</v>
      </c>
      <c r="G341" s="152"/>
      <c r="H341" s="150"/>
    </row>
    <row r="342">
      <c r="A342" s="150"/>
      <c r="B342" s="150"/>
      <c r="C342" s="150"/>
      <c r="D342" s="150"/>
      <c r="E342" s="152"/>
      <c r="F342" s="152"/>
      <c r="G342" s="152"/>
      <c r="H342" s="150"/>
    </row>
    <row r="343">
      <c r="A343" s="150"/>
      <c r="B343" s="150"/>
      <c r="C343" s="161" t="s">
        <v>66</v>
      </c>
      <c r="D343" s="150"/>
      <c r="E343" s="152">
        <v>0.0</v>
      </c>
      <c r="F343" s="155">
        <f>SUM(F340:F341)</f>
        <v>600</v>
      </c>
      <c r="G343" s="155">
        <f>E343-F343</f>
        <v>-600</v>
      </c>
      <c r="H343" s="150"/>
    </row>
    <row r="344">
      <c r="A344" s="150"/>
      <c r="B344" s="150"/>
      <c r="C344" s="150"/>
      <c r="D344" s="160"/>
      <c r="E344" s="159"/>
      <c r="F344" s="152"/>
      <c r="G344" s="159"/>
      <c r="H344" s="150"/>
    </row>
    <row r="345">
      <c r="A345" s="150"/>
      <c r="B345" s="150" t="s">
        <v>607</v>
      </c>
      <c r="C345" s="150"/>
      <c r="D345" s="152"/>
      <c r="E345" s="159"/>
      <c r="F345" s="159"/>
      <c r="G345" s="159"/>
      <c r="H345" s="150"/>
    </row>
    <row r="346">
      <c r="A346" s="150"/>
      <c r="B346" s="150"/>
      <c r="C346" s="150" t="s">
        <v>65</v>
      </c>
      <c r="D346" s="152"/>
      <c r="E346" s="152">
        <v>0.0</v>
      </c>
      <c r="F346" s="155">
        <v>6400.0</v>
      </c>
      <c r="G346" s="152"/>
      <c r="H346" s="150"/>
    </row>
    <row r="347">
      <c r="A347" s="150"/>
      <c r="B347" s="150"/>
      <c r="C347" s="150" t="s">
        <v>172</v>
      </c>
      <c r="D347" s="152"/>
      <c r="E347" s="156">
        <v>5000.0</v>
      </c>
      <c r="F347" s="152">
        <v>0.0</v>
      </c>
      <c r="G347" s="152"/>
      <c r="H347" s="150"/>
    </row>
    <row r="348">
      <c r="A348" s="150"/>
      <c r="B348" s="150"/>
      <c r="C348" s="150"/>
      <c r="D348" s="152"/>
      <c r="E348" s="159"/>
      <c r="F348" s="159"/>
      <c r="G348" s="152"/>
      <c r="H348" s="150"/>
    </row>
    <row r="349">
      <c r="A349" s="150"/>
      <c r="B349" s="150"/>
      <c r="C349" s="161" t="s">
        <v>66</v>
      </c>
      <c r="D349" s="152"/>
      <c r="E349" s="156">
        <f t="shared" ref="E349:F349" si="43">sum(E346:E347)</f>
        <v>5000</v>
      </c>
      <c r="F349" s="155">
        <f t="shared" si="43"/>
        <v>6400</v>
      </c>
      <c r="G349" s="155">
        <f>E349-F349</f>
        <v>-1400</v>
      </c>
      <c r="H349" s="150"/>
    </row>
    <row r="350">
      <c r="A350" s="150"/>
      <c r="B350" s="150"/>
      <c r="C350" s="150"/>
      <c r="D350" s="150"/>
      <c r="E350" s="159"/>
      <c r="F350" s="159"/>
      <c r="G350" s="159"/>
      <c r="H350" s="150"/>
    </row>
    <row r="351">
      <c r="A351" s="150"/>
      <c r="B351" s="150" t="s">
        <v>608</v>
      </c>
      <c r="C351" s="150"/>
      <c r="D351" s="150"/>
      <c r="E351" s="159"/>
      <c r="F351" s="159"/>
      <c r="G351" s="159"/>
      <c r="H351" s="150"/>
    </row>
    <row r="352">
      <c r="A352" s="150"/>
      <c r="B352" s="150"/>
      <c r="C352" s="150" t="s">
        <v>609</v>
      </c>
      <c r="D352" s="160" t="s">
        <v>610</v>
      </c>
      <c r="E352" s="154">
        <v>0.0</v>
      </c>
      <c r="F352" s="155">
        <v>11000.0</v>
      </c>
      <c r="G352" s="152"/>
      <c r="H352" s="150"/>
    </row>
    <row r="353">
      <c r="A353" s="150"/>
      <c r="B353" s="150"/>
      <c r="C353" s="150" t="s">
        <v>611</v>
      </c>
      <c r="D353" s="160">
        <v>4036.0</v>
      </c>
      <c r="E353" s="154">
        <v>0.0</v>
      </c>
      <c r="F353" s="155">
        <v>14000.0</v>
      </c>
      <c r="G353" s="152"/>
      <c r="H353" s="150"/>
    </row>
    <row r="354">
      <c r="A354" s="150"/>
      <c r="B354" s="150"/>
      <c r="C354" s="150" t="s">
        <v>612</v>
      </c>
      <c r="D354" s="160">
        <v>5010.0</v>
      </c>
      <c r="E354" s="154">
        <v>0.0</v>
      </c>
      <c r="F354" s="155">
        <v>700.0</v>
      </c>
      <c r="G354" s="152"/>
      <c r="H354" s="150"/>
    </row>
    <row r="355">
      <c r="A355" s="150"/>
      <c r="B355" s="150"/>
      <c r="C355" s="150" t="s">
        <v>613</v>
      </c>
      <c r="D355" s="160">
        <v>4030.0</v>
      </c>
      <c r="E355" s="154">
        <v>0.0</v>
      </c>
      <c r="F355" s="155">
        <v>2500.0</v>
      </c>
      <c r="G355" s="152"/>
      <c r="H355" s="150"/>
    </row>
    <row r="356">
      <c r="A356" s="150"/>
      <c r="B356" s="150"/>
      <c r="C356" s="150" t="s">
        <v>614</v>
      </c>
      <c r="D356" s="160">
        <v>7691.0</v>
      </c>
      <c r="E356" s="154">
        <v>0.0</v>
      </c>
      <c r="F356" s="155">
        <f>9*100</f>
        <v>900</v>
      </c>
      <c r="G356" s="152"/>
      <c r="H356" s="150"/>
    </row>
    <row r="357">
      <c r="A357" s="150"/>
      <c r="B357" s="150"/>
      <c r="C357" s="150" t="s">
        <v>615</v>
      </c>
      <c r="D357" s="160">
        <v>5510.0</v>
      </c>
      <c r="E357" s="154">
        <v>0.0</v>
      </c>
      <c r="F357" s="155">
        <v>2000.0</v>
      </c>
      <c r="G357" s="152"/>
      <c r="H357" s="150"/>
    </row>
    <row r="358">
      <c r="A358" s="150"/>
      <c r="B358" s="150"/>
      <c r="C358" s="150" t="s">
        <v>616</v>
      </c>
      <c r="D358" s="160"/>
      <c r="E358" s="154">
        <v>0.0</v>
      </c>
      <c r="F358" s="155">
        <v>500.0</v>
      </c>
      <c r="G358" s="152"/>
      <c r="H358" s="150"/>
    </row>
    <row r="359">
      <c r="A359" s="150"/>
      <c r="B359" s="150"/>
      <c r="C359" s="150" t="s">
        <v>617</v>
      </c>
      <c r="D359" s="160">
        <v>7692.0</v>
      </c>
      <c r="E359" s="154">
        <v>0.0</v>
      </c>
      <c r="F359" s="155">
        <v>2500.0</v>
      </c>
      <c r="G359" s="152"/>
      <c r="H359" s="150"/>
    </row>
    <row r="360">
      <c r="A360" s="150"/>
      <c r="B360" s="150"/>
      <c r="C360" s="150" t="s">
        <v>618</v>
      </c>
      <c r="D360" s="160"/>
      <c r="E360" s="154">
        <v>0.0</v>
      </c>
      <c r="F360" s="155">
        <v>11900.0</v>
      </c>
      <c r="G360" s="152"/>
      <c r="H360" s="150"/>
    </row>
    <row r="361">
      <c r="A361" s="150"/>
      <c r="B361" s="150"/>
      <c r="C361" s="150"/>
      <c r="D361" s="150"/>
      <c r="E361" s="152"/>
      <c r="F361" s="159"/>
      <c r="G361" s="159"/>
      <c r="H361" s="150"/>
    </row>
    <row r="362">
      <c r="A362" s="150"/>
      <c r="B362" s="150"/>
      <c r="C362" s="161" t="s">
        <v>66</v>
      </c>
      <c r="D362" s="150"/>
      <c r="E362" s="152">
        <f>SUM(E352:E359)</f>
        <v>0</v>
      </c>
      <c r="F362" s="155">
        <f>SUM(F352:F361)</f>
        <v>46000</v>
      </c>
      <c r="G362" s="155">
        <f>E362-F362</f>
        <v>-46000</v>
      </c>
      <c r="H362" s="150"/>
    </row>
    <row r="363">
      <c r="A363" s="150"/>
      <c r="B363" s="150"/>
      <c r="C363" s="150"/>
      <c r="D363" s="150"/>
      <c r="E363" s="159"/>
      <c r="F363" s="159"/>
      <c r="G363" s="159"/>
      <c r="H363" s="150"/>
    </row>
    <row r="364">
      <c r="A364" s="150"/>
      <c r="B364" s="159" t="s">
        <v>619</v>
      </c>
      <c r="C364" s="159"/>
      <c r="D364" s="159"/>
      <c r="E364" s="159"/>
      <c r="F364" s="159"/>
      <c r="G364" s="159"/>
      <c r="H364" s="150"/>
    </row>
    <row r="365">
      <c r="A365" s="150"/>
      <c r="B365" s="150"/>
      <c r="C365" s="150" t="s">
        <v>620</v>
      </c>
      <c r="D365" s="160">
        <v>5820.0</v>
      </c>
      <c r="E365" s="154">
        <v>0.0</v>
      </c>
      <c r="F365" s="155">
        <v>3500.0</v>
      </c>
      <c r="G365" s="152"/>
      <c r="H365" s="150"/>
    </row>
    <row r="366">
      <c r="A366" s="150"/>
      <c r="B366" s="150"/>
      <c r="C366" s="150" t="s">
        <v>621</v>
      </c>
      <c r="D366" s="160">
        <v>4037.0</v>
      </c>
      <c r="E366" s="154">
        <v>0.0</v>
      </c>
      <c r="F366" s="155">
        <v>5000.0</v>
      </c>
      <c r="G366" s="152"/>
      <c r="H366" s="150"/>
    </row>
    <row r="367">
      <c r="A367" s="150"/>
      <c r="B367" s="150"/>
      <c r="C367" s="150" t="s">
        <v>622</v>
      </c>
      <c r="D367" s="160"/>
      <c r="E367" s="154">
        <v>0.0</v>
      </c>
      <c r="F367" s="155">
        <v>1000.0</v>
      </c>
      <c r="G367" s="152"/>
      <c r="H367" s="150"/>
    </row>
    <row r="368">
      <c r="A368" s="150"/>
      <c r="B368" s="150"/>
      <c r="C368" s="150" t="s">
        <v>331</v>
      </c>
      <c r="D368" s="160">
        <v>5410.0</v>
      </c>
      <c r="E368" s="154">
        <v>0.0</v>
      </c>
      <c r="F368" s="155">
        <v>1000.0</v>
      </c>
      <c r="G368" s="152"/>
      <c r="H368" s="150"/>
    </row>
    <row r="369">
      <c r="A369" s="150"/>
      <c r="B369" s="150"/>
      <c r="C369" s="150" t="s">
        <v>528</v>
      </c>
      <c r="D369" s="160">
        <v>5460.0</v>
      </c>
      <c r="E369" s="154">
        <v>0.0</v>
      </c>
      <c r="F369" s="155">
        <v>2000.0</v>
      </c>
      <c r="G369" s="152"/>
      <c r="H369" s="150"/>
    </row>
    <row r="370">
      <c r="A370" s="150"/>
      <c r="B370" s="150"/>
      <c r="C370" s="150" t="s">
        <v>623</v>
      </c>
      <c r="D370" s="160">
        <v>6072.0</v>
      </c>
      <c r="E370" s="154">
        <v>0.0</v>
      </c>
      <c r="F370" s="155">
        <v>3000.0</v>
      </c>
      <c r="G370" s="152"/>
      <c r="H370" s="150"/>
    </row>
    <row r="371">
      <c r="A371" s="150"/>
      <c r="B371" s="150"/>
      <c r="C371" s="150" t="s">
        <v>624</v>
      </c>
      <c r="D371" s="160">
        <v>7691.0</v>
      </c>
      <c r="E371" s="154">
        <v>0.0</v>
      </c>
      <c r="F371" s="155">
        <v>1000.0</v>
      </c>
      <c r="G371" s="152"/>
      <c r="H371" s="150"/>
    </row>
    <row r="372">
      <c r="A372" s="150"/>
      <c r="B372" s="150"/>
      <c r="C372" s="150" t="s">
        <v>90</v>
      </c>
      <c r="D372" s="160">
        <v>6110.0</v>
      </c>
      <c r="E372" s="154">
        <v>0.0</v>
      </c>
      <c r="F372" s="155">
        <v>2000.0</v>
      </c>
      <c r="G372" s="152"/>
      <c r="H372" s="150"/>
    </row>
    <row r="373">
      <c r="A373" s="150"/>
      <c r="B373" s="150"/>
      <c r="C373" s="150" t="s">
        <v>319</v>
      </c>
      <c r="D373" s="160">
        <v>7630.0</v>
      </c>
      <c r="E373" s="154">
        <v>0.0</v>
      </c>
      <c r="F373" s="155">
        <v>4900.0</v>
      </c>
      <c r="G373" s="152"/>
      <c r="H373" s="150"/>
    </row>
    <row r="374">
      <c r="A374" s="150"/>
      <c r="B374" s="150"/>
      <c r="C374" s="150" t="s">
        <v>625</v>
      </c>
      <c r="D374" s="160"/>
      <c r="E374" s="154">
        <v>0.0</v>
      </c>
      <c r="F374" s="155">
        <v>1200.0</v>
      </c>
      <c r="G374" s="152"/>
      <c r="H374" s="150"/>
    </row>
    <row r="375">
      <c r="A375" s="150"/>
      <c r="B375" s="150"/>
      <c r="C375" s="150" t="s">
        <v>626</v>
      </c>
      <c r="D375" s="160">
        <v>5461.0</v>
      </c>
      <c r="E375" s="154">
        <v>0.0</v>
      </c>
      <c r="F375" s="155">
        <v>10000.0</v>
      </c>
      <c r="G375" s="152"/>
      <c r="H375" s="150"/>
    </row>
    <row r="376">
      <c r="A376" s="150"/>
      <c r="B376" s="150"/>
      <c r="C376" s="150" t="s">
        <v>627</v>
      </c>
      <c r="D376" s="160">
        <v>5460.0</v>
      </c>
      <c r="E376" s="154">
        <v>0.0</v>
      </c>
      <c r="F376" s="155">
        <v>3000.0</v>
      </c>
      <c r="G376" s="152"/>
      <c r="H376" s="150"/>
    </row>
    <row r="377">
      <c r="A377" s="150"/>
      <c r="B377" s="150"/>
      <c r="C377" s="150" t="s">
        <v>628</v>
      </c>
      <c r="D377" s="163" t="s">
        <v>629</v>
      </c>
      <c r="E377" s="154">
        <v>0.0</v>
      </c>
      <c r="F377" s="155">
        <v>500.0</v>
      </c>
      <c r="G377" s="152"/>
      <c r="H377" s="150"/>
    </row>
    <row r="378">
      <c r="A378" s="150"/>
      <c r="B378" s="150"/>
      <c r="C378" s="150" t="s">
        <v>630</v>
      </c>
      <c r="D378" s="160">
        <v>5420.0</v>
      </c>
      <c r="E378" s="154">
        <v>0.0</v>
      </c>
      <c r="F378" s="155">
        <v>5000.0</v>
      </c>
      <c r="G378" s="152"/>
      <c r="H378" s="150"/>
    </row>
    <row r="379">
      <c r="A379" s="150"/>
      <c r="B379" s="150"/>
      <c r="C379" s="150" t="s">
        <v>631</v>
      </c>
      <c r="D379" s="160">
        <v>7620.0</v>
      </c>
      <c r="E379" s="154">
        <v>0.0</v>
      </c>
      <c r="F379" s="155">
        <v>3000.0</v>
      </c>
      <c r="G379" s="152"/>
      <c r="H379" s="150"/>
    </row>
    <row r="380">
      <c r="A380" s="150"/>
      <c r="B380" s="150"/>
      <c r="C380" s="150" t="s">
        <v>632</v>
      </c>
      <c r="D380" s="160"/>
      <c r="E380" s="154">
        <v>0.0</v>
      </c>
      <c r="F380" s="155">
        <v>2000.0</v>
      </c>
      <c r="G380" s="152"/>
      <c r="H380" s="150"/>
    </row>
    <row r="381">
      <c r="A381" s="150"/>
      <c r="B381" s="150"/>
      <c r="C381" s="150" t="s">
        <v>633</v>
      </c>
      <c r="D381" s="160">
        <v>5420.0</v>
      </c>
      <c r="E381" s="154">
        <v>0.0</v>
      </c>
      <c r="F381" s="155">
        <v>5000.0</v>
      </c>
      <c r="G381" s="152"/>
      <c r="H381" s="150"/>
    </row>
    <row r="382">
      <c r="A382" s="150"/>
      <c r="B382" s="150"/>
      <c r="C382" s="150" t="s">
        <v>634</v>
      </c>
      <c r="D382" s="160"/>
      <c r="E382" s="156">
        <v>12500.0</v>
      </c>
      <c r="F382" s="154">
        <v>0.0</v>
      </c>
      <c r="G382" s="152"/>
      <c r="H382" s="150"/>
    </row>
    <row r="383">
      <c r="A383" s="150"/>
      <c r="B383" s="150"/>
      <c r="C383" s="150" t="s">
        <v>635</v>
      </c>
      <c r="D383" s="160" t="s">
        <v>382</v>
      </c>
      <c r="E383" s="154">
        <v>0.0</v>
      </c>
      <c r="F383" s="155">
        <v>1000.0</v>
      </c>
      <c r="G383" s="152"/>
      <c r="H383" s="150"/>
    </row>
    <row r="384">
      <c r="A384" s="150"/>
      <c r="B384" s="150"/>
      <c r="C384" s="150" t="s">
        <v>247</v>
      </c>
      <c r="D384" s="160">
        <v>6150.0</v>
      </c>
      <c r="E384" s="154">
        <v>0.0</v>
      </c>
      <c r="F384" s="155">
        <v>20000.0</v>
      </c>
      <c r="G384" s="152"/>
      <c r="H384" s="150"/>
    </row>
    <row r="385">
      <c r="A385" s="150"/>
      <c r="B385" s="150"/>
      <c r="C385" s="150" t="s">
        <v>194</v>
      </c>
      <c r="D385" s="160">
        <v>4027.0</v>
      </c>
      <c r="E385" s="154">
        <v>0.0</v>
      </c>
      <c r="F385" s="155">
        <v>19000.0</v>
      </c>
      <c r="G385" s="152"/>
      <c r="H385" s="150"/>
    </row>
    <row r="386">
      <c r="A386" s="150"/>
      <c r="B386" s="150"/>
      <c r="C386" s="150" t="s">
        <v>636</v>
      </c>
      <c r="D386" s="160"/>
      <c r="E386" s="154">
        <v>0.0</v>
      </c>
      <c r="F386" s="155">
        <v>2000.0</v>
      </c>
      <c r="G386" s="152"/>
      <c r="H386" s="150"/>
    </row>
    <row r="387">
      <c r="A387" s="150"/>
      <c r="B387" s="150"/>
      <c r="C387" s="150"/>
      <c r="D387" s="150"/>
      <c r="E387" s="159"/>
      <c r="F387" s="159"/>
      <c r="G387" s="159"/>
      <c r="H387" s="150"/>
    </row>
    <row r="388">
      <c r="A388" s="150"/>
      <c r="B388" s="150"/>
      <c r="C388" s="161" t="s">
        <v>66</v>
      </c>
      <c r="D388" s="150"/>
      <c r="E388" s="156">
        <f t="shared" ref="E388:F388" si="44">SUM(E365:E386)</f>
        <v>12500</v>
      </c>
      <c r="F388" s="155">
        <f t="shared" si="44"/>
        <v>95100</v>
      </c>
      <c r="G388" s="155">
        <f>E388-F388</f>
        <v>-82600</v>
      </c>
      <c r="H388" s="150"/>
    </row>
    <row r="389">
      <c r="A389" s="150"/>
      <c r="B389" s="150"/>
      <c r="C389" s="150"/>
      <c r="D389" s="160"/>
      <c r="E389" s="159"/>
      <c r="F389" s="152"/>
      <c r="G389" s="159"/>
      <c r="H389" s="150"/>
    </row>
    <row r="390">
      <c r="A390" s="150"/>
      <c r="B390" s="159" t="s">
        <v>637</v>
      </c>
      <c r="C390" s="159"/>
      <c r="D390" s="159"/>
      <c r="E390" s="159"/>
      <c r="F390" s="159"/>
      <c r="G390" s="159"/>
      <c r="H390" s="150"/>
    </row>
    <row r="391">
      <c r="A391" s="150"/>
      <c r="B391" s="150"/>
      <c r="C391" s="150" t="s">
        <v>398</v>
      </c>
      <c r="D391" s="160">
        <v>4031.0</v>
      </c>
      <c r="E391" s="154">
        <v>0.0</v>
      </c>
      <c r="F391" s="155">
        <v>6000.0</v>
      </c>
      <c r="G391" s="152"/>
      <c r="H391" s="150"/>
    </row>
    <row r="392">
      <c r="A392" s="150"/>
      <c r="B392" s="150"/>
      <c r="C392" s="150" t="s">
        <v>124</v>
      </c>
      <c r="D392" s="160">
        <v>5411.0</v>
      </c>
      <c r="E392" s="154">
        <v>0.0</v>
      </c>
      <c r="F392" s="155">
        <v>1000.0</v>
      </c>
      <c r="G392" s="152"/>
      <c r="H392" s="150"/>
    </row>
    <row r="393">
      <c r="A393" s="150"/>
      <c r="B393" s="150"/>
      <c r="C393" s="150" t="s">
        <v>638</v>
      </c>
      <c r="D393" s="160">
        <v>5210.0</v>
      </c>
      <c r="E393" s="154">
        <v>0.0</v>
      </c>
      <c r="F393" s="155">
        <v>700.0</v>
      </c>
      <c r="G393" s="152"/>
      <c r="H393" s="150"/>
    </row>
    <row r="394">
      <c r="A394" s="150"/>
      <c r="B394" s="150"/>
      <c r="C394" s="150" t="s">
        <v>207</v>
      </c>
      <c r="D394" s="160">
        <v>5463.0</v>
      </c>
      <c r="E394" s="154">
        <v>0.0</v>
      </c>
      <c r="F394" s="155">
        <v>500.0</v>
      </c>
      <c r="G394" s="152"/>
      <c r="H394" s="150"/>
    </row>
    <row r="395">
      <c r="A395" s="150"/>
      <c r="B395" s="150"/>
      <c r="C395" s="150" t="s">
        <v>202</v>
      </c>
      <c r="D395" s="160">
        <v>4029.0</v>
      </c>
      <c r="E395" s="156">
        <v>200.0</v>
      </c>
      <c r="F395" s="155">
        <v>200.0</v>
      </c>
      <c r="G395" s="152"/>
      <c r="H395" s="150"/>
    </row>
    <row r="396">
      <c r="A396" s="150"/>
      <c r="B396" s="150"/>
      <c r="C396" s="150" t="s">
        <v>233</v>
      </c>
      <c r="D396" s="160">
        <v>5460.0</v>
      </c>
      <c r="E396" s="154">
        <v>0.0</v>
      </c>
      <c r="F396" s="155">
        <v>700.0</v>
      </c>
      <c r="G396" s="152"/>
      <c r="H396" s="150"/>
    </row>
    <row r="397">
      <c r="A397" s="150"/>
      <c r="B397" s="150"/>
      <c r="C397" s="150" t="s">
        <v>639</v>
      </c>
      <c r="D397" s="160">
        <v>5460.0</v>
      </c>
      <c r="E397" s="154">
        <v>0.0</v>
      </c>
      <c r="F397" s="155">
        <v>500.0</v>
      </c>
      <c r="G397" s="159"/>
      <c r="H397" s="150"/>
    </row>
    <row r="398">
      <c r="A398" s="150"/>
      <c r="B398" s="150"/>
      <c r="C398" s="150"/>
      <c r="D398" s="150"/>
      <c r="E398" s="152"/>
      <c r="F398" s="159"/>
      <c r="G398" s="159"/>
      <c r="H398" s="150"/>
    </row>
    <row r="399">
      <c r="A399" s="150"/>
      <c r="B399" s="150"/>
      <c r="C399" s="161" t="s">
        <v>66</v>
      </c>
      <c r="D399" s="150"/>
      <c r="E399" s="156">
        <f>SUM(E391:E395)</f>
        <v>200</v>
      </c>
      <c r="F399" s="155">
        <f>SUM(F391:F397)</f>
        <v>9600</v>
      </c>
      <c r="G399" s="155">
        <f>E399-F399</f>
        <v>-9400</v>
      </c>
      <c r="H399" s="150"/>
    </row>
    <row r="400">
      <c r="A400" s="150"/>
      <c r="B400" s="150"/>
      <c r="C400" s="150"/>
      <c r="D400" s="150"/>
      <c r="E400" s="159"/>
      <c r="F400" s="159"/>
      <c r="G400" s="159"/>
      <c r="H400" s="150"/>
    </row>
    <row r="401">
      <c r="A401" s="150"/>
      <c r="B401" s="159" t="s">
        <v>640</v>
      </c>
      <c r="C401" s="159"/>
      <c r="D401" s="159"/>
      <c r="E401" s="159"/>
      <c r="F401" s="159"/>
      <c r="G401" s="159"/>
      <c r="H401" s="150"/>
    </row>
    <row r="402">
      <c r="A402" s="150"/>
      <c r="B402" s="150"/>
      <c r="C402" s="150" t="s">
        <v>172</v>
      </c>
      <c r="D402" s="160">
        <v>3052.0</v>
      </c>
      <c r="E402" s="156">
        <v>20000.0</v>
      </c>
      <c r="F402" s="154">
        <v>0.0</v>
      </c>
      <c r="G402" s="152"/>
      <c r="H402" s="150"/>
    </row>
    <row r="403">
      <c r="A403" s="150"/>
      <c r="B403" s="150"/>
      <c r="C403" s="150" t="s">
        <v>62</v>
      </c>
      <c r="D403" s="150" t="s">
        <v>641</v>
      </c>
      <c r="E403" s="154">
        <v>0.0</v>
      </c>
      <c r="F403" s="155">
        <v>2500.0</v>
      </c>
      <c r="G403" s="159"/>
      <c r="H403" s="150"/>
    </row>
    <row r="404">
      <c r="A404" s="150"/>
      <c r="B404" s="150"/>
      <c r="C404" s="150" t="s">
        <v>207</v>
      </c>
      <c r="D404" s="160">
        <v>5463.0</v>
      </c>
      <c r="E404" s="154">
        <v>0.0</v>
      </c>
      <c r="F404" s="155">
        <v>300.0</v>
      </c>
      <c r="G404" s="152"/>
      <c r="H404" s="150"/>
    </row>
    <row r="405">
      <c r="A405" s="150"/>
      <c r="B405" s="150"/>
      <c r="C405" s="150"/>
      <c r="D405" s="150"/>
      <c r="E405" s="154"/>
      <c r="F405" s="152"/>
      <c r="G405" s="152"/>
      <c r="H405" s="150"/>
    </row>
    <row r="406">
      <c r="A406" s="150"/>
      <c r="B406" s="150"/>
      <c r="C406" s="161" t="s">
        <v>66</v>
      </c>
      <c r="D406" s="150"/>
      <c r="E406" s="156">
        <f>SUM(E402:E403)</f>
        <v>20000</v>
      </c>
      <c r="F406" s="155">
        <f>SUM(F402:F404)</f>
        <v>2800</v>
      </c>
      <c r="G406" s="156">
        <f>E406-F406</f>
        <v>17200</v>
      </c>
      <c r="H406" s="150"/>
    </row>
    <row r="407">
      <c r="A407" s="150"/>
      <c r="B407" s="150"/>
      <c r="C407" s="150"/>
      <c r="D407" s="160"/>
      <c r="E407" s="159"/>
      <c r="F407" s="152"/>
      <c r="G407" s="159"/>
      <c r="H407" s="150"/>
    </row>
    <row r="408">
      <c r="A408" s="150"/>
      <c r="B408" s="159" t="s">
        <v>642</v>
      </c>
      <c r="C408" s="159"/>
      <c r="D408" s="159"/>
      <c r="E408" s="159"/>
      <c r="F408" s="159"/>
      <c r="G408" s="159"/>
      <c r="H408" s="150"/>
    </row>
    <row r="409">
      <c r="A409" s="150"/>
      <c r="B409" s="150"/>
      <c r="C409" s="150" t="s">
        <v>183</v>
      </c>
      <c r="D409" s="160">
        <v>3041.3042</v>
      </c>
      <c r="E409" s="156">
        <v>4500.0</v>
      </c>
      <c r="F409" s="154">
        <v>0.0</v>
      </c>
      <c r="G409" s="152"/>
      <c r="H409" s="150"/>
    </row>
    <row r="410">
      <c r="A410" s="150"/>
      <c r="B410" s="150"/>
      <c r="C410" s="150" t="s">
        <v>249</v>
      </c>
      <c r="D410" s="150" t="s">
        <v>121</v>
      </c>
      <c r="E410" s="154">
        <v>0.0</v>
      </c>
      <c r="F410" s="155">
        <v>6500.0</v>
      </c>
      <c r="G410" s="152"/>
      <c r="H410" s="150"/>
    </row>
    <row r="411">
      <c r="A411" s="150"/>
      <c r="B411" s="150"/>
      <c r="C411" s="150" t="s">
        <v>202</v>
      </c>
      <c r="D411" s="160">
        <v>4029.0</v>
      </c>
      <c r="E411" s="154">
        <v>0.0</v>
      </c>
      <c r="F411" s="155">
        <v>4300.0</v>
      </c>
      <c r="G411" s="152"/>
      <c r="H411" s="150"/>
    </row>
    <row r="412">
      <c r="A412" s="150"/>
      <c r="B412" s="150"/>
      <c r="C412" s="150" t="s">
        <v>124</v>
      </c>
      <c r="D412" s="160">
        <v>5411.0</v>
      </c>
      <c r="E412" s="154">
        <v>0.0</v>
      </c>
      <c r="F412" s="155">
        <v>1000.0</v>
      </c>
      <c r="G412" s="152"/>
      <c r="H412" s="150"/>
    </row>
    <row r="413">
      <c r="A413" s="150"/>
      <c r="B413" s="150"/>
      <c r="C413" s="150" t="s">
        <v>643</v>
      </c>
      <c r="D413" s="160">
        <v>4036.0</v>
      </c>
      <c r="E413" s="154">
        <v>0.0</v>
      </c>
      <c r="F413" s="155">
        <v>3000.0</v>
      </c>
      <c r="G413" s="152"/>
      <c r="H413" s="150"/>
    </row>
    <row r="414">
      <c r="A414" s="150"/>
      <c r="B414" s="150"/>
      <c r="C414" s="150" t="s">
        <v>207</v>
      </c>
      <c r="D414" s="160">
        <v>5463.0</v>
      </c>
      <c r="E414" s="154">
        <v>0.0</v>
      </c>
      <c r="F414" s="155">
        <v>1000.0</v>
      </c>
      <c r="G414" s="152"/>
      <c r="H414" s="150"/>
    </row>
    <row r="415">
      <c r="A415" s="150"/>
      <c r="B415" s="150"/>
      <c r="C415" s="150" t="s">
        <v>172</v>
      </c>
      <c r="D415" s="160">
        <v>3052.0</v>
      </c>
      <c r="E415" s="156">
        <v>10000.0</v>
      </c>
      <c r="F415" s="154">
        <v>0.0</v>
      </c>
      <c r="G415" s="152"/>
      <c r="H415" s="150"/>
    </row>
    <row r="416">
      <c r="A416" s="150"/>
      <c r="B416" s="150"/>
      <c r="C416" s="150"/>
      <c r="D416" s="150"/>
      <c r="E416" s="159"/>
      <c r="F416" s="159"/>
      <c r="G416" s="159"/>
      <c r="H416" s="150"/>
    </row>
    <row r="417">
      <c r="A417" s="150"/>
      <c r="B417" s="150"/>
      <c r="C417" s="161" t="s">
        <v>66</v>
      </c>
      <c r="D417" s="150"/>
      <c r="E417" s="156">
        <f t="shared" ref="E417:F417" si="45">SUM(E409:E416)</f>
        <v>14500</v>
      </c>
      <c r="F417" s="155">
        <f t="shared" si="45"/>
        <v>15800</v>
      </c>
      <c r="G417" s="155">
        <f>E417-F417</f>
        <v>-1300</v>
      </c>
      <c r="H417" s="150"/>
    </row>
    <row r="418">
      <c r="A418" s="150"/>
      <c r="B418" s="150"/>
      <c r="C418" s="150"/>
      <c r="D418" s="150"/>
      <c r="E418" s="159"/>
      <c r="F418" s="159"/>
      <c r="G418" s="159"/>
      <c r="H418" s="150"/>
    </row>
    <row r="419">
      <c r="A419" s="150"/>
      <c r="B419" s="159" t="s">
        <v>644</v>
      </c>
      <c r="C419" s="159"/>
      <c r="D419" s="159"/>
      <c r="E419" s="159"/>
      <c r="F419" s="159"/>
      <c r="G419" s="159"/>
      <c r="H419" s="150"/>
    </row>
    <row r="420">
      <c r="A420" s="150"/>
      <c r="B420" s="150"/>
      <c r="C420" s="150" t="s">
        <v>156</v>
      </c>
      <c r="D420" s="160" t="s">
        <v>121</v>
      </c>
      <c r="E420" s="154">
        <v>0.0</v>
      </c>
      <c r="F420" s="155">
        <v>1000.0</v>
      </c>
      <c r="G420" s="152"/>
      <c r="H420" s="150"/>
    </row>
    <row r="421">
      <c r="A421" s="150"/>
      <c r="B421" s="150"/>
      <c r="C421" s="150" t="s">
        <v>162</v>
      </c>
      <c r="D421" s="160" t="s">
        <v>119</v>
      </c>
      <c r="E421" s="156">
        <v>1200.0</v>
      </c>
      <c r="F421" s="154">
        <v>0.0</v>
      </c>
      <c r="G421" s="152"/>
      <c r="H421" s="150"/>
    </row>
    <row r="422">
      <c r="A422" s="150"/>
      <c r="B422" s="150"/>
      <c r="C422" s="150"/>
      <c r="D422" s="150"/>
      <c r="E422" s="159"/>
      <c r="F422" s="159"/>
      <c r="G422" s="159"/>
      <c r="H422" s="150"/>
    </row>
    <row r="423">
      <c r="A423" s="150"/>
      <c r="B423" s="150"/>
      <c r="C423" s="161" t="s">
        <v>66</v>
      </c>
      <c r="D423" s="150"/>
      <c r="E423" s="156">
        <f t="shared" ref="E423:F423" si="46">SUM(E420:E422)</f>
        <v>1200</v>
      </c>
      <c r="F423" s="155">
        <f t="shared" si="46"/>
        <v>1000</v>
      </c>
      <c r="G423" s="156">
        <f>E423-F423</f>
        <v>200</v>
      </c>
      <c r="H423" s="150"/>
    </row>
    <row r="424">
      <c r="A424" s="150"/>
      <c r="B424" s="150"/>
      <c r="C424" s="150"/>
      <c r="D424" s="160"/>
      <c r="E424" s="159"/>
      <c r="F424" s="152"/>
      <c r="G424" s="159"/>
      <c r="H424" s="150"/>
    </row>
    <row r="425">
      <c r="A425" s="150"/>
      <c r="B425" s="159" t="s">
        <v>645</v>
      </c>
      <c r="C425" s="159"/>
      <c r="D425" s="159"/>
      <c r="E425" s="159"/>
      <c r="F425" s="159"/>
      <c r="G425" s="159"/>
      <c r="H425" s="150"/>
    </row>
    <row r="426">
      <c r="A426" s="150"/>
      <c r="B426" s="150"/>
      <c r="C426" s="150" t="s">
        <v>415</v>
      </c>
      <c r="D426" s="160">
        <v>3989.0</v>
      </c>
      <c r="E426" s="156">
        <v>116000.0</v>
      </c>
      <c r="F426" s="154">
        <v>0.0</v>
      </c>
      <c r="G426" s="152"/>
      <c r="H426" s="150"/>
    </row>
    <row r="427">
      <c r="A427" s="150"/>
      <c r="B427" s="150"/>
      <c r="C427" s="150" t="s">
        <v>646</v>
      </c>
      <c r="D427" s="160"/>
      <c r="E427" s="156">
        <v>30000.0</v>
      </c>
      <c r="F427" s="154">
        <v>0.0</v>
      </c>
      <c r="G427" s="152"/>
      <c r="H427" s="150"/>
    </row>
    <row r="428">
      <c r="A428" s="150"/>
      <c r="B428" s="150"/>
      <c r="C428" s="150"/>
      <c r="D428" s="150"/>
      <c r="E428" s="159"/>
      <c r="F428" s="159"/>
      <c r="G428" s="159"/>
      <c r="H428" s="150"/>
    </row>
    <row r="429">
      <c r="A429" s="150"/>
      <c r="B429" s="150"/>
      <c r="C429" s="161" t="s">
        <v>66</v>
      </c>
      <c r="D429" s="150"/>
      <c r="E429" s="156">
        <f t="shared" ref="E429:F429" si="47">SUM(E426:E428)</f>
        <v>146000</v>
      </c>
      <c r="F429" s="152">
        <f t="shared" si="47"/>
        <v>0</v>
      </c>
      <c r="G429" s="156">
        <f>E429-F429</f>
        <v>146000</v>
      </c>
      <c r="H429" s="150"/>
    </row>
    <row r="430">
      <c r="A430" s="150"/>
      <c r="B430" s="150"/>
      <c r="C430" s="150"/>
      <c r="D430" s="150"/>
      <c r="E430" s="159"/>
      <c r="F430" s="159"/>
      <c r="G430" s="159"/>
      <c r="H430" s="150"/>
    </row>
    <row r="431">
      <c r="A431" s="150"/>
      <c r="B431" s="159" t="s">
        <v>647</v>
      </c>
      <c r="C431" s="159"/>
      <c r="D431" s="159"/>
      <c r="E431" s="159"/>
      <c r="F431" s="159"/>
      <c r="G431" s="159"/>
      <c r="H431" s="150"/>
    </row>
    <row r="432">
      <c r="A432" s="150"/>
      <c r="B432" s="150"/>
      <c r="C432" s="150" t="s">
        <v>156</v>
      </c>
      <c r="D432" s="160" t="s">
        <v>121</v>
      </c>
      <c r="E432" s="154">
        <v>0.0</v>
      </c>
      <c r="F432" s="155">
        <v>6000.0</v>
      </c>
      <c r="G432" s="152"/>
      <c r="H432" s="150"/>
    </row>
    <row r="433">
      <c r="A433" s="150"/>
      <c r="B433" s="150"/>
      <c r="C433" s="150" t="s">
        <v>162</v>
      </c>
      <c r="D433" s="160" t="s">
        <v>119</v>
      </c>
      <c r="E433" s="156">
        <v>15000.0</v>
      </c>
      <c r="F433" s="154">
        <v>0.0</v>
      </c>
      <c r="G433" s="152"/>
      <c r="H433" s="150"/>
    </row>
    <row r="434">
      <c r="A434" s="150"/>
      <c r="B434" s="150"/>
      <c r="C434" s="150" t="s">
        <v>648</v>
      </c>
      <c r="D434" s="160">
        <v>4029.0</v>
      </c>
      <c r="E434" s="154">
        <v>0.0</v>
      </c>
      <c r="F434" s="155">
        <v>3000.0</v>
      </c>
      <c r="G434" s="152"/>
      <c r="H434" s="150"/>
    </row>
    <row r="435">
      <c r="A435" s="150"/>
      <c r="B435" s="150"/>
      <c r="C435" s="150" t="s">
        <v>172</v>
      </c>
      <c r="D435" s="160">
        <v>3052.0</v>
      </c>
      <c r="E435" s="156">
        <v>6000.0</v>
      </c>
      <c r="F435" s="154">
        <v>0.0</v>
      </c>
      <c r="G435" s="152"/>
      <c r="H435" s="150"/>
    </row>
    <row r="436">
      <c r="A436" s="150"/>
      <c r="B436" s="150"/>
      <c r="C436" s="150"/>
      <c r="D436" s="150"/>
      <c r="E436" s="159"/>
      <c r="F436" s="159"/>
      <c r="G436" s="159"/>
      <c r="H436" s="150"/>
    </row>
    <row r="437">
      <c r="A437" s="150"/>
      <c r="B437" s="150"/>
      <c r="C437" s="161" t="s">
        <v>66</v>
      </c>
      <c r="D437" s="150"/>
      <c r="E437" s="156">
        <f t="shared" ref="E437:F437" si="48">SUM(E432:E436)</f>
        <v>21000</v>
      </c>
      <c r="F437" s="155">
        <f t="shared" si="48"/>
        <v>9000</v>
      </c>
      <c r="G437" s="156">
        <f>E437-F437</f>
        <v>12000</v>
      </c>
      <c r="H437" s="150"/>
    </row>
    <row r="438">
      <c r="A438" s="150"/>
      <c r="B438" s="150"/>
      <c r="C438" s="150"/>
      <c r="D438" s="150"/>
      <c r="E438" s="159"/>
      <c r="F438" s="159"/>
      <c r="G438" s="159"/>
      <c r="H438" s="150"/>
    </row>
    <row r="439">
      <c r="A439" s="150"/>
      <c r="B439" s="159" t="s">
        <v>649</v>
      </c>
      <c r="C439" s="159"/>
      <c r="D439" s="159"/>
      <c r="E439" s="159"/>
      <c r="F439" s="159"/>
      <c r="G439" s="159"/>
      <c r="H439" s="150"/>
    </row>
    <row r="440">
      <c r="A440" s="150"/>
      <c r="B440" s="150"/>
      <c r="C440" s="150" t="s">
        <v>650</v>
      </c>
      <c r="D440" s="160">
        <v>3041.3042</v>
      </c>
      <c r="E440" s="156">
        <v>3750.0</v>
      </c>
      <c r="F440" s="154">
        <v>0.0</v>
      </c>
      <c r="G440" s="152"/>
      <c r="H440" s="150"/>
    </row>
    <row r="441">
      <c r="A441" s="150"/>
      <c r="B441" s="150"/>
      <c r="C441" s="150" t="s">
        <v>202</v>
      </c>
      <c r="D441" s="160">
        <v>7692.0</v>
      </c>
      <c r="E441" s="154">
        <v>0.0</v>
      </c>
      <c r="F441" s="155">
        <v>3300.0</v>
      </c>
      <c r="G441" s="152"/>
      <c r="H441" s="150"/>
    </row>
    <row r="442">
      <c r="A442" s="150"/>
      <c r="B442" s="150"/>
      <c r="C442" s="150" t="s">
        <v>249</v>
      </c>
      <c r="D442" s="160" t="s">
        <v>121</v>
      </c>
      <c r="E442" s="154">
        <v>0.0</v>
      </c>
      <c r="F442" s="155">
        <v>3000.0</v>
      </c>
      <c r="G442" s="152"/>
      <c r="H442" s="150"/>
    </row>
    <row r="443">
      <c r="A443" s="150"/>
      <c r="B443" s="150"/>
      <c r="C443" s="150" t="s">
        <v>124</v>
      </c>
      <c r="D443" s="160">
        <v>5411.0</v>
      </c>
      <c r="E443" s="154">
        <v>0.0</v>
      </c>
      <c r="F443" s="155">
        <v>1000.0</v>
      </c>
      <c r="G443" s="152"/>
      <c r="H443" s="150"/>
    </row>
    <row r="444">
      <c r="A444" s="150"/>
      <c r="B444" s="150"/>
      <c r="C444" s="150" t="s">
        <v>651</v>
      </c>
      <c r="D444" s="160"/>
      <c r="E444" s="154">
        <v>0.0</v>
      </c>
      <c r="F444" s="155">
        <v>600.0</v>
      </c>
      <c r="G444" s="152"/>
      <c r="H444" s="150"/>
    </row>
    <row r="445">
      <c r="A445" s="150"/>
      <c r="B445" s="150"/>
      <c r="C445" s="150" t="s">
        <v>104</v>
      </c>
      <c r="D445" s="160">
        <v>4027.0</v>
      </c>
      <c r="E445" s="154">
        <v>0.0</v>
      </c>
      <c r="F445" s="155">
        <v>2000.0</v>
      </c>
      <c r="G445" s="152"/>
      <c r="H445" s="150"/>
    </row>
    <row r="446">
      <c r="A446" s="150"/>
      <c r="B446" s="150"/>
      <c r="C446" s="150" t="s">
        <v>398</v>
      </c>
      <c r="D446" s="160">
        <v>4031.0</v>
      </c>
      <c r="E446" s="154">
        <v>0.0</v>
      </c>
      <c r="F446" s="155">
        <v>500.0</v>
      </c>
      <c r="G446" s="152"/>
      <c r="H446" s="150"/>
    </row>
    <row r="447">
      <c r="A447" s="150"/>
      <c r="B447" s="150"/>
      <c r="C447" s="150"/>
      <c r="D447" s="150"/>
      <c r="E447" s="159"/>
      <c r="F447" s="159"/>
      <c r="G447" s="159"/>
      <c r="H447" s="150"/>
    </row>
    <row r="448">
      <c r="A448" s="150"/>
      <c r="B448" s="150"/>
      <c r="C448" s="161" t="s">
        <v>66</v>
      </c>
      <c r="D448" s="150"/>
      <c r="E448" s="156">
        <f t="shared" ref="E448:F448" si="49">SUM(E440:E446)</f>
        <v>3750</v>
      </c>
      <c r="F448" s="155">
        <f t="shared" si="49"/>
        <v>10400</v>
      </c>
      <c r="G448" s="155">
        <f>E448-F448</f>
        <v>-6650</v>
      </c>
      <c r="H448" s="150"/>
    </row>
    <row r="449">
      <c r="A449" s="150"/>
      <c r="B449" s="150"/>
      <c r="C449" s="150"/>
      <c r="D449" s="150"/>
      <c r="E449" s="159"/>
      <c r="F449" s="159"/>
      <c r="G449" s="159"/>
      <c r="H449" s="150"/>
    </row>
    <row r="450">
      <c r="A450" s="150"/>
      <c r="B450" s="159" t="s">
        <v>652</v>
      </c>
      <c r="C450" s="159"/>
      <c r="D450" s="159"/>
      <c r="E450" s="159"/>
      <c r="F450" s="159"/>
      <c r="G450" s="159"/>
      <c r="H450" s="150"/>
    </row>
    <row r="451">
      <c r="A451" s="150"/>
      <c r="B451" s="150"/>
      <c r="C451" s="150" t="s">
        <v>156</v>
      </c>
      <c r="D451" s="160" t="s">
        <v>121</v>
      </c>
      <c r="E451" s="154">
        <v>0.0</v>
      </c>
      <c r="F451" s="155">
        <v>10000.0</v>
      </c>
      <c r="G451" s="152"/>
      <c r="H451" s="150"/>
    </row>
    <row r="452">
      <c r="A452" s="150"/>
      <c r="B452" s="150"/>
      <c r="C452" s="150" t="s">
        <v>162</v>
      </c>
      <c r="D452" s="160" t="s">
        <v>119</v>
      </c>
      <c r="E452" s="156">
        <v>15000.0</v>
      </c>
      <c r="F452" s="154">
        <v>0.0</v>
      </c>
      <c r="G452" s="152"/>
      <c r="H452" s="150"/>
    </row>
    <row r="453">
      <c r="A453" s="150"/>
      <c r="B453" s="150"/>
      <c r="C453" s="150" t="s">
        <v>653</v>
      </c>
      <c r="D453" s="160">
        <v>3041.0</v>
      </c>
      <c r="E453" s="156">
        <v>1200.0</v>
      </c>
      <c r="F453" s="154">
        <v>0.0</v>
      </c>
      <c r="G453" s="159"/>
      <c r="H453" s="150"/>
    </row>
    <row r="454">
      <c r="A454" s="150"/>
      <c r="B454" s="150"/>
      <c r="C454" s="150"/>
      <c r="D454" s="150"/>
      <c r="E454" s="159"/>
      <c r="F454" s="159"/>
      <c r="G454" s="159"/>
      <c r="H454" s="150"/>
    </row>
    <row r="455">
      <c r="A455" s="150"/>
      <c r="B455" s="150"/>
      <c r="C455" s="161" t="s">
        <v>66</v>
      </c>
      <c r="D455" s="150"/>
      <c r="E455" s="156">
        <f t="shared" ref="E455:F455" si="50">SUM(E451:E454)</f>
        <v>16200</v>
      </c>
      <c r="F455" s="155">
        <f t="shared" si="50"/>
        <v>10000</v>
      </c>
      <c r="G455" s="156">
        <f>E455-F455</f>
        <v>6200</v>
      </c>
      <c r="H455" s="150"/>
    </row>
    <row r="456">
      <c r="A456" s="150"/>
      <c r="B456" s="150"/>
      <c r="C456" s="150"/>
      <c r="D456" s="160"/>
      <c r="E456" s="159"/>
      <c r="F456" s="152"/>
      <c r="G456" s="159"/>
      <c r="H456" s="150"/>
    </row>
    <row r="457">
      <c r="A457" s="150"/>
      <c r="B457" s="159" t="s">
        <v>654</v>
      </c>
      <c r="C457" s="159"/>
      <c r="D457" s="159"/>
      <c r="E457" s="159"/>
      <c r="F457" s="159"/>
      <c r="G457" s="159"/>
      <c r="H457" s="150"/>
    </row>
    <row r="458">
      <c r="A458" s="150"/>
      <c r="B458" s="150"/>
      <c r="C458" s="150" t="s">
        <v>655</v>
      </c>
      <c r="D458" s="160">
        <v>3044.4044</v>
      </c>
      <c r="E458" s="156">
        <v>29000.0</v>
      </c>
      <c r="F458" s="155">
        <v>74000.0</v>
      </c>
      <c r="G458" s="152"/>
      <c r="H458" s="150"/>
    </row>
    <row r="459">
      <c r="A459" s="150"/>
      <c r="B459" s="150"/>
      <c r="C459" s="150" t="s">
        <v>172</v>
      </c>
      <c r="D459" s="160">
        <v>3051.0</v>
      </c>
      <c r="E459" s="156">
        <v>45000.0</v>
      </c>
      <c r="F459" s="154">
        <v>0.0</v>
      </c>
      <c r="G459" s="152"/>
      <c r="H459" s="150"/>
    </row>
    <row r="460">
      <c r="A460" s="150"/>
      <c r="B460" s="150"/>
      <c r="C460" s="150"/>
      <c r="D460" s="150"/>
      <c r="E460" s="159"/>
      <c r="F460" s="159"/>
      <c r="G460" s="159"/>
      <c r="H460" s="150"/>
    </row>
    <row r="461">
      <c r="A461" s="150"/>
      <c r="B461" s="150"/>
      <c r="C461" s="161" t="s">
        <v>66</v>
      </c>
      <c r="D461" s="150"/>
      <c r="E461" s="156">
        <f t="shared" ref="E461:F461" si="51">SUM(E458:E459)</f>
        <v>74000</v>
      </c>
      <c r="F461" s="155">
        <f t="shared" si="51"/>
        <v>74000</v>
      </c>
      <c r="G461" s="152">
        <f>E461-F461</f>
        <v>0</v>
      </c>
      <c r="H461" s="150"/>
    </row>
    <row r="462">
      <c r="A462" s="150"/>
      <c r="B462" s="150"/>
      <c r="C462" s="150"/>
      <c r="D462" s="160"/>
      <c r="E462" s="159"/>
      <c r="F462" s="152"/>
      <c r="G462" s="159"/>
      <c r="H462" s="150"/>
    </row>
    <row r="463">
      <c r="A463" s="150"/>
      <c r="B463" s="159" t="s">
        <v>656</v>
      </c>
      <c r="C463" s="159"/>
      <c r="D463" s="159"/>
      <c r="E463" s="159"/>
      <c r="F463" s="159"/>
      <c r="G463" s="159"/>
      <c r="H463" s="150"/>
    </row>
    <row r="464">
      <c r="A464" s="150"/>
      <c r="B464" s="150"/>
      <c r="C464" s="150" t="s">
        <v>62</v>
      </c>
      <c r="D464" s="160" t="s">
        <v>641</v>
      </c>
      <c r="E464" s="154">
        <v>0.0</v>
      </c>
      <c r="F464" s="155">
        <v>1000.0</v>
      </c>
      <c r="G464" s="152"/>
      <c r="H464" s="150"/>
    </row>
    <row r="465">
      <c r="A465" s="150"/>
      <c r="B465" s="150"/>
      <c r="C465" s="150" t="s">
        <v>657</v>
      </c>
      <c r="D465" s="160" t="s">
        <v>658</v>
      </c>
      <c r="E465" s="156">
        <v>1100.0</v>
      </c>
      <c r="F465" s="155">
        <v>1000.0</v>
      </c>
      <c r="G465" s="152"/>
      <c r="H465" s="150"/>
    </row>
    <row r="466">
      <c r="A466" s="150"/>
      <c r="B466" s="150"/>
      <c r="C466" s="150" t="s">
        <v>659</v>
      </c>
      <c r="D466" s="160" t="s">
        <v>660</v>
      </c>
      <c r="E466" s="156">
        <v>15000.0</v>
      </c>
      <c r="F466" s="154">
        <v>0.0</v>
      </c>
      <c r="G466" s="152"/>
      <c r="H466" s="150"/>
    </row>
    <row r="467">
      <c r="A467" s="150"/>
      <c r="B467" s="150"/>
      <c r="C467" s="150" t="s">
        <v>124</v>
      </c>
      <c r="D467" s="160">
        <v>5411.0</v>
      </c>
      <c r="E467" s="154">
        <v>0.0</v>
      </c>
      <c r="F467" s="155">
        <v>2500.0</v>
      </c>
      <c r="G467" s="152"/>
      <c r="H467" s="150"/>
    </row>
    <row r="468">
      <c r="A468" s="150"/>
      <c r="B468" s="150"/>
      <c r="C468" s="150" t="s">
        <v>207</v>
      </c>
      <c r="D468" s="160">
        <v>5463.0</v>
      </c>
      <c r="E468" s="154">
        <v>0.0</v>
      </c>
      <c r="F468" s="155">
        <v>500.0</v>
      </c>
      <c r="G468" s="152"/>
      <c r="H468" s="150"/>
    </row>
    <row r="469">
      <c r="A469" s="150"/>
      <c r="B469" s="150"/>
      <c r="C469" s="150" t="s">
        <v>233</v>
      </c>
      <c r="D469" s="160">
        <v>5460.0</v>
      </c>
      <c r="E469" s="154">
        <v>0.0</v>
      </c>
      <c r="F469" s="155">
        <v>1500.0</v>
      </c>
      <c r="G469" s="152"/>
      <c r="H469" s="150"/>
    </row>
    <row r="470">
      <c r="A470" s="150"/>
      <c r="B470" s="150"/>
      <c r="C470" s="150" t="s">
        <v>661</v>
      </c>
      <c r="D470" s="160">
        <v>4029.0</v>
      </c>
      <c r="E470" s="154">
        <v>0.0</v>
      </c>
      <c r="F470" s="155">
        <v>7500.0</v>
      </c>
      <c r="G470" s="152"/>
      <c r="H470" s="150"/>
    </row>
    <row r="471">
      <c r="A471" s="150"/>
      <c r="B471" s="150"/>
      <c r="C471" s="150" t="s">
        <v>662</v>
      </c>
      <c r="D471" s="160" t="s">
        <v>660</v>
      </c>
      <c r="E471" s="152">
        <v>0.0</v>
      </c>
      <c r="F471" s="154">
        <v>0.0</v>
      </c>
      <c r="G471" s="152"/>
      <c r="H471" s="150"/>
    </row>
    <row r="472">
      <c r="A472" s="150"/>
      <c r="B472" s="150"/>
      <c r="C472" s="150"/>
      <c r="D472" s="150"/>
      <c r="E472" s="159"/>
      <c r="F472" s="159"/>
      <c r="G472" s="159"/>
      <c r="H472" s="150"/>
    </row>
    <row r="473">
      <c r="A473" s="150"/>
      <c r="B473" s="150"/>
      <c r="C473" s="161" t="s">
        <v>66</v>
      </c>
      <c r="D473" s="150"/>
      <c r="E473" s="156">
        <f t="shared" ref="E473:F473" si="52">SUM(E464:E472)</f>
        <v>16100</v>
      </c>
      <c r="F473" s="155">
        <f t="shared" si="52"/>
        <v>14000</v>
      </c>
      <c r="G473" s="156">
        <f>E473-F473</f>
        <v>2100</v>
      </c>
      <c r="H473" s="150"/>
    </row>
    <row r="474">
      <c r="A474" s="150"/>
      <c r="B474" s="150"/>
      <c r="C474" s="150"/>
      <c r="D474" s="160"/>
      <c r="E474" s="159"/>
      <c r="F474" s="152"/>
      <c r="G474" s="152"/>
      <c r="H474" s="150"/>
    </row>
    <row r="475">
      <c r="A475" s="150"/>
      <c r="B475" s="159" t="s">
        <v>663</v>
      </c>
      <c r="C475" s="159"/>
      <c r="D475" s="159"/>
      <c r="E475" s="159"/>
      <c r="F475" s="159"/>
      <c r="G475" s="159"/>
      <c r="H475" s="150"/>
    </row>
    <row r="476">
      <c r="A476" s="150"/>
      <c r="B476" s="150"/>
      <c r="C476" s="150" t="s">
        <v>583</v>
      </c>
      <c r="D476" s="160">
        <v>3041.3042</v>
      </c>
      <c r="E476" s="156">
        <f>80*100+60*10</f>
        <v>8600</v>
      </c>
      <c r="F476" s="154">
        <v>0.0</v>
      </c>
      <c r="G476" s="152"/>
      <c r="H476" s="150"/>
    </row>
    <row r="477">
      <c r="A477" s="150"/>
      <c r="B477" s="150"/>
      <c r="C477" s="150" t="s">
        <v>202</v>
      </c>
      <c r="D477" s="160">
        <v>4029.0</v>
      </c>
      <c r="E477" s="154">
        <v>0.0</v>
      </c>
      <c r="F477" s="155">
        <v>4500.0</v>
      </c>
      <c r="G477" s="152"/>
      <c r="H477" s="150"/>
    </row>
    <row r="478">
      <c r="A478" s="150"/>
      <c r="B478" s="150"/>
      <c r="C478" s="150" t="s">
        <v>664</v>
      </c>
      <c r="D478" s="164" t="s">
        <v>665</v>
      </c>
      <c r="E478" s="154">
        <v>0.0</v>
      </c>
      <c r="F478" s="155">
        <v>3000.0</v>
      </c>
      <c r="G478" s="152"/>
      <c r="H478" s="150"/>
    </row>
    <row r="479">
      <c r="A479" s="150"/>
      <c r="B479" s="150"/>
      <c r="C479" s="150" t="s">
        <v>124</v>
      </c>
      <c r="D479" s="160">
        <v>5411.0</v>
      </c>
      <c r="E479" s="154">
        <v>0.0</v>
      </c>
      <c r="F479" s="155">
        <v>1500.0</v>
      </c>
      <c r="G479" s="152"/>
      <c r="H479" s="150"/>
    </row>
    <row r="480">
      <c r="A480" s="150"/>
      <c r="B480" s="150"/>
      <c r="C480" s="150" t="s">
        <v>552</v>
      </c>
      <c r="D480" s="160">
        <v>4036.0</v>
      </c>
      <c r="E480" s="154">
        <v>0.0</v>
      </c>
      <c r="F480" s="155">
        <v>1000.0</v>
      </c>
      <c r="G480" s="152"/>
      <c r="H480" s="150"/>
    </row>
    <row r="481">
      <c r="A481" s="150"/>
      <c r="B481" s="150"/>
      <c r="C481" s="150" t="s">
        <v>207</v>
      </c>
      <c r="D481" s="160">
        <v>5463.0</v>
      </c>
      <c r="E481" s="154">
        <v>0.0</v>
      </c>
      <c r="F481" s="155">
        <v>700.0</v>
      </c>
      <c r="G481" s="152"/>
      <c r="H481" s="150"/>
    </row>
    <row r="482">
      <c r="A482" s="150"/>
      <c r="B482" s="150"/>
      <c r="C482" s="150" t="s">
        <v>331</v>
      </c>
      <c r="D482" s="160">
        <v>5410.0</v>
      </c>
      <c r="E482" s="154">
        <v>0.0</v>
      </c>
      <c r="F482" s="155">
        <v>1000.0</v>
      </c>
      <c r="G482" s="152"/>
      <c r="H482" s="150"/>
    </row>
    <row r="483">
      <c r="A483" s="150"/>
      <c r="B483" s="150"/>
      <c r="C483" s="150"/>
      <c r="D483" s="150"/>
      <c r="E483" s="159"/>
      <c r="F483" s="159"/>
      <c r="G483" s="159"/>
      <c r="H483" s="150"/>
    </row>
    <row r="484">
      <c r="A484" s="150"/>
      <c r="B484" s="150"/>
      <c r="C484" s="161" t="s">
        <v>66</v>
      </c>
      <c r="D484" s="150"/>
      <c r="E484" s="156">
        <f t="shared" ref="E484:F484" si="53">SUM(E476:E483)</f>
        <v>8600</v>
      </c>
      <c r="F484" s="155">
        <f t="shared" si="53"/>
        <v>11700</v>
      </c>
      <c r="G484" s="155">
        <f>E484-F484</f>
        <v>-3100</v>
      </c>
      <c r="H484" s="150"/>
    </row>
    <row r="485">
      <c r="A485" s="150"/>
      <c r="B485" s="150"/>
      <c r="C485" s="150"/>
      <c r="D485" s="150"/>
      <c r="E485" s="159"/>
      <c r="F485" s="159"/>
      <c r="G485" s="159"/>
      <c r="H485" s="150"/>
    </row>
    <row r="486">
      <c r="A486" s="150"/>
      <c r="B486" s="159" t="s">
        <v>666</v>
      </c>
      <c r="C486" s="159"/>
      <c r="D486" s="159"/>
      <c r="E486" s="159"/>
      <c r="F486" s="159"/>
      <c r="G486" s="159"/>
      <c r="H486" s="150"/>
    </row>
    <row r="487">
      <c r="A487" s="150"/>
      <c r="B487" s="150"/>
      <c r="C487" s="150" t="s">
        <v>156</v>
      </c>
      <c r="D487" s="160" t="s">
        <v>121</v>
      </c>
      <c r="E487" s="154">
        <v>0.0</v>
      </c>
      <c r="F487" s="155">
        <v>5500.0</v>
      </c>
      <c r="G487" s="152"/>
      <c r="H487" s="150"/>
    </row>
    <row r="488">
      <c r="A488" s="150"/>
      <c r="B488" s="150"/>
      <c r="C488" s="150" t="s">
        <v>162</v>
      </c>
      <c r="D488" s="160" t="s">
        <v>119</v>
      </c>
      <c r="E488" s="156">
        <v>10000.0</v>
      </c>
      <c r="F488" s="154">
        <v>0.0</v>
      </c>
      <c r="G488" s="152"/>
      <c r="H488" s="150"/>
    </row>
    <row r="489">
      <c r="A489" s="150"/>
      <c r="B489" s="150"/>
      <c r="C489" s="150"/>
      <c r="D489" s="150"/>
      <c r="E489" s="159"/>
      <c r="F489" s="159"/>
      <c r="G489" s="159"/>
      <c r="H489" s="150"/>
    </row>
    <row r="490">
      <c r="A490" s="150"/>
      <c r="B490" s="150"/>
      <c r="C490" s="161" t="s">
        <v>66</v>
      </c>
      <c r="D490" s="150"/>
      <c r="E490" s="156">
        <f t="shared" ref="E490:F490" si="54">SUM(E487:E489)</f>
        <v>10000</v>
      </c>
      <c r="F490" s="155">
        <f t="shared" si="54"/>
        <v>5500</v>
      </c>
      <c r="G490" s="156">
        <f>E490-F490</f>
        <v>4500</v>
      </c>
      <c r="H490" s="150"/>
    </row>
    <row r="491">
      <c r="A491" s="150"/>
      <c r="B491" s="150"/>
      <c r="C491" s="150"/>
      <c r="D491" s="160"/>
      <c r="E491" s="152"/>
      <c r="F491" s="159"/>
      <c r="G491" s="159"/>
      <c r="H491" s="150"/>
    </row>
    <row r="492">
      <c r="A492" s="150"/>
      <c r="B492" s="159" t="s">
        <v>667</v>
      </c>
      <c r="C492" s="159"/>
      <c r="D492" s="159"/>
      <c r="E492" s="159"/>
      <c r="F492" s="159"/>
      <c r="G492" s="159"/>
      <c r="H492" s="150"/>
    </row>
    <row r="493">
      <c r="A493" s="150"/>
      <c r="B493" s="150"/>
      <c r="C493" s="150" t="s">
        <v>124</v>
      </c>
      <c r="D493" s="160">
        <v>5411.0</v>
      </c>
      <c r="E493" s="154">
        <v>0.0</v>
      </c>
      <c r="F493" s="155">
        <v>600.0</v>
      </c>
      <c r="G493" s="152"/>
      <c r="H493" s="150"/>
    </row>
    <row r="494">
      <c r="A494" s="150"/>
      <c r="B494" s="150"/>
      <c r="C494" s="150" t="s">
        <v>233</v>
      </c>
      <c r="D494" s="160">
        <v>5460.0</v>
      </c>
      <c r="E494" s="154">
        <v>0.0</v>
      </c>
      <c r="F494" s="155">
        <v>200.0</v>
      </c>
      <c r="G494" s="152"/>
      <c r="H494" s="150"/>
    </row>
    <row r="495">
      <c r="A495" s="150"/>
      <c r="B495" s="150"/>
      <c r="C495" s="150"/>
      <c r="D495" s="150"/>
      <c r="E495" s="159"/>
      <c r="F495" s="159"/>
      <c r="G495" s="159"/>
      <c r="H495" s="150"/>
    </row>
    <row r="496">
      <c r="A496" s="150"/>
      <c r="B496" s="161"/>
      <c r="C496" s="161" t="s">
        <v>66</v>
      </c>
      <c r="D496" s="150"/>
      <c r="E496" s="152">
        <f t="shared" ref="E496:F496" si="55">SUM(E493:E495)</f>
        <v>0</v>
      </c>
      <c r="F496" s="155">
        <f t="shared" si="55"/>
        <v>800</v>
      </c>
      <c r="G496" s="155">
        <f>E496-F496</f>
        <v>-800</v>
      </c>
      <c r="H496" s="150"/>
    </row>
    <row r="497">
      <c r="A497" s="150"/>
      <c r="B497" s="150"/>
      <c r="C497" s="150"/>
      <c r="D497" s="150"/>
      <c r="E497" s="159"/>
      <c r="F497" s="152"/>
      <c r="G497" s="159"/>
      <c r="H497" s="150"/>
    </row>
    <row r="498">
      <c r="A498" s="150"/>
      <c r="B498" s="159" t="s">
        <v>668</v>
      </c>
      <c r="C498" s="159"/>
      <c r="D498" s="159"/>
      <c r="E498" s="159"/>
      <c r="F498" s="159"/>
      <c r="G498" s="159"/>
      <c r="H498" s="150"/>
    </row>
    <row r="499">
      <c r="A499" s="150"/>
      <c r="B499" s="150"/>
      <c r="C499" s="150" t="s">
        <v>583</v>
      </c>
      <c r="D499" s="160">
        <v>3041.3042</v>
      </c>
      <c r="E499" s="156">
        <v>18700.0</v>
      </c>
      <c r="F499" s="154">
        <v>0.0</v>
      </c>
      <c r="G499" s="152"/>
      <c r="H499" s="150"/>
    </row>
    <row r="500">
      <c r="A500" s="150"/>
      <c r="B500" s="150"/>
      <c r="C500" s="150" t="s">
        <v>202</v>
      </c>
      <c r="D500" s="160">
        <v>4029.0</v>
      </c>
      <c r="E500" s="154">
        <v>0.0</v>
      </c>
      <c r="F500" s="155">
        <v>35000.0</v>
      </c>
      <c r="G500" s="152"/>
      <c r="H500" s="150"/>
    </row>
    <row r="501">
      <c r="A501" s="150"/>
      <c r="B501" s="150"/>
      <c r="C501" s="150" t="s">
        <v>249</v>
      </c>
      <c r="D501" s="160" t="s">
        <v>121</v>
      </c>
      <c r="E501" s="154">
        <v>0.0</v>
      </c>
      <c r="F501" s="155">
        <v>15000.0</v>
      </c>
      <c r="G501" s="152"/>
      <c r="H501" s="150"/>
    </row>
    <row r="502">
      <c r="A502" s="150"/>
      <c r="B502" s="150"/>
      <c r="C502" s="150" t="s">
        <v>669</v>
      </c>
      <c r="D502" s="160">
        <v>5060.0</v>
      </c>
      <c r="E502" s="154">
        <v>0.0</v>
      </c>
      <c r="F502" s="155">
        <v>4000.0</v>
      </c>
      <c r="G502" s="152"/>
      <c r="H502" s="150"/>
    </row>
    <row r="503">
      <c r="A503" s="150"/>
      <c r="B503" s="150"/>
      <c r="C503" s="150" t="s">
        <v>207</v>
      </c>
      <c r="D503" s="160">
        <v>5463.0</v>
      </c>
      <c r="E503" s="154">
        <v>0.0</v>
      </c>
      <c r="F503" s="155">
        <v>1000.0</v>
      </c>
      <c r="G503" s="152"/>
      <c r="H503" s="150"/>
    </row>
    <row r="504">
      <c r="A504" s="150"/>
      <c r="B504" s="150"/>
      <c r="C504" s="150" t="s">
        <v>670</v>
      </c>
      <c r="D504" s="160">
        <v>6800.0</v>
      </c>
      <c r="E504" s="154">
        <v>0.0</v>
      </c>
      <c r="F504" s="155">
        <v>3000.0</v>
      </c>
      <c r="G504" s="152"/>
      <c r="H504" s="150"/>
    </row>
    <row r="505">
      <c r="A505" s="150"/>
      <c r="B505" s="150"/>
      <c r="C505" s="150" t="s">
        <v>671</v>
      </c>
      <c r="D505" s="160">
        <v>5220.0</v>
      </c>
      <c r="E505" s="154">
        <v>0.0</v>
      </c>
      <c r="F505" s="155">
        <v>7000.0</v>
      </c>
      <c r="G505" s="152"/>
      <c r="H505" s="150"/>
    </row>
    <row r="506">
      <c r="A506" s="150"/>
      <c r="B506" s="150"/>
      <c r="C506" s="150" t="s">
        <v>572</v>
      </c>
      <c r="D506" s="160" t="s">
        <v>672</v>
      </c>
      <c r="E506" s="154">
        <v>0.0</v>
      </c>
      <c r="F506" s="155">
        <v>2250.0</v>
      </c>
      <c r="G506" s="152"/>
      <c r="H506" s="150"/>
    </row>
    <row r="507">
      <c r="A507" s="150"/>
      <c r="B507" s="150"/>
      <c r="C507" s="150" t="s">
        <v>673</v>
      </c>
      <c r="D507" s="160">
        <v>6800.0</v>
      </c>
      <c r="E507" s="154">
        <v>0.0</v>
      </c>
      <c r="F507" s="155">
        <v>3000.0</v>
      </c>
      <c r="G507" s="152"/>
      <c r="H507" s="150"/>
    </row>
    <row r="508">
      <c r="A508" s="150"/>
      <c r="B508" s="150"/>
      <c r="C508" s="150" t="s">
        <v>210</v>
      </c>
      <c r="D508" s="160">
        <v>5220.0</v>
      </c>
      <c r="E508" s="154">
        <v>0.0</v>
      </c>
      <c r="F508" s="155">
        <v>700.0</v>
      </c>
      <c r="G508" s="152"/>
      <c r="H508" s="150"/>
    </row>
    <row r="509">
      <c r="A509" s="150"/>
      <c r="B509" s="150"/>
      <c r="C509" s="153" t="s">
        <v>526</v>
      </c>
      <c r="D509" s="150"/>
      <c r="E509" s="156">
        <v>47300.0</v>
      </c>
      <c r="F509" s="154">
        <v>0.0</v>
      </c>
      <c r="G509" s="159"/>
      <c r="H509" s="150"/>
    </row>
    <row r="510">
      <c r="A510" s="150"/>
      <c r="B510" s="150"/>
      <c r="C510" s="150"/>
      <c r="D510" s="150"/>
      <c r="E510" s="159"/>
      <c r="F510" s="159"/>
      <c r="G510" s="159"/>
      <c r="H510" s="150"/>
    </row>
    <row r="511">
      <c r="A511" s="150"/>
      <c r="B511" s="150"/>
      <c r="C511" s="161" t="s">
        <v>66</v>
      </c>
      <c r="D511" s="150"/>
      <c r="E511" s="156">
        <f t="shared" ref="E511:F511" si="56">SUM(E498:E510)</f>
        <v>66000</v>
      </c>
      <c r="F511" s="155">
        <f t="shared" si="56"/>
        <v>70950</v>
      </c>
      <c r="G511" s="155">
        <f>E511-F511</f>
        <v>-4950</v>
      </c>
      <c r="H511" s="150"/>
    </row>
    <row r="512">
      <c r="A512" s="150"/>
      <c r="B512" s="150"/>
      <c r="C512" s="150"/>
      <c r="D512" s="160"/>
      <c r="E512" s="159"/>
      <c r="F512" s="159"/>
      <c r="G512" s="152"/>
      <c r="H512" s="150"/>
    </row>
    <row r="513">
      <c r="A513" s="150"/>
      <c r="B513" s="165" t="s">
        <v>674</v>
      </c>
      <c r="C513" s="159"/>
      <c r="D513" s="159"/>
      <c r="E513" s="159"/>
      <c r="F513" s="159"/>
      <c r="G513" s="159"/>
      <c r="H513" s="150"/>
    </row>
    <row r="514">
      <c r="A514" s="150"/>
      <c r="B514" s="150"/>
      <c r="C514" s="150" t="s">
        <v>650</v>
      </c>
      <c r="D514" s="160">
        <v>3041.3042</v>
      </c>
      <c r="E514" s="156">
        <v>66450.0</v>
      </c>
      <c r="F514" s="154">
        <v>0.0</v>
      </c>
      <c r="G514" s="152"/>
      <c r="H514" s="150"/>
    </row>
    <row r="515">
      <c r="A515" s="150"/>
      <c r="B515" s="150"/>
      <c r="C515" s="150" t="s">
        <v>653</v>
      </c>
      <c r="D515" s="160">
        <v>3041.0</v>
      </c>
      <c r="E515" s="156">
        <v>1500.0</v>
      </c>
      <c r="F515" s="154">
        <v>0.0</v>
      </c>
      <c r="G515" s="152"/>
      <c r="H515" s="150"/>
    </row>
    <row r="516">
      <c r="A516" s="150"/>
      <c r="B516" s="150"/>
      <c r="C516" s="150" t="s">
        <v>675</v>
      </c>
      <c r="D516" s="160">
        <v>4029.0</v>
      </c>
      <c r="E516" s="154">
        <v>0.0</v>
      </c>
      <c r="F516" s="155">
        <v>7500.0</v>
      </c>
      <c r="G516" s="152"/>
      <c r="H516" s="150"/>
    </row>
    <row r="517">
      <c r="A517" s="150"/>
      <c r="B517" s="150"/>
      <c r="C517" s="150" t="s">
        <v>676</v>
      </c>
      <c r="D517" s="160">
        <v>5210.0</v>
      </c>
      <c r="E517" s="154">
        <v>0.0</v>
      </c>
      <c r="F517" s="155">
        <v>28000.0</v>
      </c>
      <c r="G517" s="152"/>
      <c r="H517" s="150"/>
    </row>
    <row r="518">
      <c r="A518" s="150"/>
      <c r="B518" s="150"/>
      <c r="C518" s="150" t="s">
        <v>124</v>
      </c>
      <c r="D518" s="160">
        <v>5411.0</v>
      </c>
      <c r="E518" s="154">
        <v>0.0</v>
      </c>
      <c r="F518" s="155">
        <v>10000.0</v>
      </c>
      <c r="G518" s="152"/>
      <c r="H518" s="150"/>
    </row>
    <row r="519">
      <c r="A519" s="150"/>
      <c r="B519" s="150"/>
      <c r="C519" s="150" t="s">
        <v>677</v>
      </c>
      <c r="D519" s="160">
        <v>6800.0</v>
      </c>
      <c r="E519" s="159"/>
      <c r="F519" s="155">
        <v>20500.0</v>
      </c>
      <c r="G519" s="152"/>
      <c r="H519" s="150"/>
    </row>
    <row r="520">
      <c r="A520" s="150"/>
      <c r="B520" s="150"/>
      <c r="C520" s="150" t="s">
        <v>678</v>
      </c>
      <c r="D520" s="160">
        <v>7692.0</v>
      </c>
      <c r="E520" s="154">
        <v>0.0</v>
      </c>
      <c r="F520" s="155">
        <v>2800.0</v>
      </c>
      <c r="G520" s="152"/>
      <c r="H520" s="150"/>
    </row>
    <row r="521">
      <c r="A521" s="150"/>
      <c r="B521" s="150"/>
      <c r="C521" s="150" t="s">
        <v>679</v>
      </c>
      <c r="D521" s="160">
        <v>4029.0</v>
      </c>
      <c r="E521" s="154">
        <v>0.0</v>
      </c>
      <c r="F521" s="155">
        <v>45000.0</v>
      </c>
      <c r="G521" s="152"/>
      <c r="H521" s="160">
        <f>(48*300)+(350*80)+(40*300)</f>
        <v>54400</v>
      </c>
    </row>
    <row r="522">
      <c r="A522" s="150"/>
      <c r="B522" s="150"/>
      <c r="C522" s="150" t="s">
        <v>249</v>
      </c>
      <c r="D522" s="160" t="s">
        <v>121</v>
      </c>
      <c r="E522" s="154">
        <v>0.0</v>
      </c>
      <c r="F522" s="155">
        <v>55000.0</v>
      </c>
      <c r="G522" s="152"/>
      <c r="H522" s="160">
        <f>(60+57)*149+(22*399)+(33*99)+(20*12)</f>
        <v>29718</v>
      </c>
    </row>
    <row r="523">
      <c r="A523" s="150"/>
      <c r="B523" s="150"/>
      <c r="C523" s="150" t="s">
        <v>207</v>
      </c>
      <c r="D523" s="160">
        <v>5463.0</v>
      </c>
      <c r="E523" s="154">
        <v>0.0</v>
      </c>
      <c r="F523" s="155">
        <v>5500.0</v>
      </c>
      <c r="G523" s="152"/>
      <c r="H523" s="150"/>
    </row>
    <row r="524">
      <c r="A524" s="150"/>
      <c r="B524" s="150"/>
      <c r="C524" s="150" t="s">
        <v>331</v>
      </c>
      <c r="D524" s="160">
        <v>5410.0</v>
      </c>
      <c r="E524" s="154">
        <v>0.0</v>
      </c>
      <c r="F524" s="155">
        <v>1000.0</v>
      </c>
      <c r="G524" s="152"/>
      <c r="H524" s="150"/>
    </row>
    <row r="525">
      <c r="A525" s="150"/>
      <c r="B525" s="150"/>
      <c r="C525" s="150" t="s">
        <v>680</v>
      </c>
      <c r="D525" s="160">
        <v>4036.0</v>
      </c>
      <c r="E525" s="154">
        <v>0.0</v>
      </c>
      <c r="F525" s="155">
        <v>500.0</v>
      </c>
      <c r="G525" s="152"/>
      <c r="H525" s="150"/>
    </row>
    <row r="526">
      <c r="A526" s="150"/>
      <c r="B526" s="150"/>
      <c r="C526" s="150" t="s">
        <v>65</v>
      </c>
      <c r="D526" s="160">
        <v>5010.0</v>
      </c>
      <c r="E526" s="154">
        <v>0.0</v>
      </c>
      <c r="F526" s="155">
        <v>38100.0</v>
      </c>
      <c r="G526" s="152"/>
      <c r="H526" s="150"/>
    </row>
    <row r="527">
      <c r="A527" s="150"/>
      <c r="B527" s="150"/>
      <c r="C527" s="150" t="s">
        <v>681</v>
      </c>
      <c r="D527" s="160">
        <v>5800.0</v>
      </c>
      <c r="E527" s="154">
        <v>0.0</v>
      </c>
      <c r="F527" s="155">
        <v>14500.0</v>
      </c>
      <c r="G527" s="152"/>
      <c r="H527" s="150"/>
    </row>
    <row r="528">
      <c r="A528" s="150"/>
      <c r="B528" s="150"/>
      <c r="C528" s="150" t="s">
        <v>525</v>
      </c>
      <c r="D528" s="160" t="s">
        <v>682</v>
      </c>
      <c r="E528" s="154">
        <v>0.0</v>
      </c>
      <c r="F528" s="155">
        <v>600.0</v>
      </c>
      <c r="G528" s="152"/>
      <c r="H528" s="150"/>
    </row>
    <row r="529">
      <c r="A529" s="150"/>
      <c r="B529" s="150"/>
      <c r="C529" s="150" t="s">
        <v>683</v>
      </c>
      <c r="D529" s="160">
        <v>5800.0</v>
      </c>
      <c r="E529" s="154">
        <v>0.0</v>
      </c>
      <c r="F529" s="155">
        <v>600.0</v>
      </c>
      <c r="G529" s="152"/>
      <c r="H529" s="150"/>
    </row>
    <row r="530">
      <c r="A530" s="150"/>
      <c r="B530" s="150"/>
      <c r="C530" s="150" t="s">
        <v>398</v>
      </c>
      <c r="D530" s="160"/>
      <c r="E530" s="154">
        <v>0.0</v>
      </c>
      <c r="F530" s="155">
        <v>1000.0</v>
      </c>
      <c r="G530" s="152"/>
      <c r="H530" s="150"/>
    </row>
    <row r="531">
      <c r="A531" s="150"/>
      <c r="B531" s="150"/>
      <c r="C531" s="166" t="s">
        <v>684</v>
      </c>
      <c r="D531" s="160">
        <v>5460.0</v>
      </c>
      <c r="E531" s="154">
        <v>0.0</v>
      </c>
      <c r="F531" s="155">
        <v>550.0</v>
      </c>
      <c r="G531" s="152"/>
      <c r="H531" s="150"/>
    </row>
    <row r="532">
      <c r="A532" s="150"/>
      <c r="B532" s="150"/>
      <c r="C532" s="150" t="s">
        <v>162</v>
      </c>
      <c r="D532" s="160" t="s">
        <v>119</v>
      </c>
      <c r="E532" s="156">
        <v>35000.0</v>
      </c>
      <c r="F532" s="154">
        <v>0.0</v>
      </c>
      <c r="G532" s="152"/>
      <c r="H532" s="150"/>
    </row>
    <row r="533">
      <c r="A533" s="150"/>
      <c r="B533" s="150"/>
      <c r="C533" s="150"/>
      <c r="D533" s="150"/>
      <c r="E533" s="159"/>
      <c r="F533" s="159"/>
      <c r="G533" s="159"/>
      <c r="H533" s="150"/>
    </row>
    <row r="534">
      <c r="A534" s="150"/>
      <c r="B534" s="150"/>
      <c r="C534" s="161" t="s">
        <v>66</v>
      </c>
      <c r="D534" s="150"/>
      <c r="E534" s="156">
        <f t="shared" ref="E534:F534" si="57">SUM(E514:E532)</f>
        <v>102950</v>
      </c>
      <c r="F534" s="155">
        <f t="shared" si="57"/>
        <v>231150</v>
      </c>
      <c r="G534" s="155">
        <f>E534-F534</f>
        <v>-128200</v>
      </c>
      <c r="H534" s="150"/>
    </row>
    <row r="535">
      <c r="A535" s="150"/>
      <c r="B535" s="150"/>
      <c r="C535" s="150"/>
      <c r="D535" s="150"/>
      <c r="E535" s="159"/>
      <c r="F535" s="159"/>
      <c r="G535" s="159"/>
      <c r="H535" s="150"/>
    </row>
    <row r="536">
      <c r="A536" s="150"/>
      <c r="B536" s="159" t="s">
        <v>685</v>
      </c>
      <c r="C536" s="159"/>
      <c r="D536" s="159"/>
      <c r="E536" s="159"/>
      <c r="F536" s="159"/>
      <c r="G536" s="159"/>
      <c r="H536" s="150"/>
    </row>
    <row r="537">
      <c r="A537" s="150"/>
      <c r="B537" s="150"/>
      <c r="C537" s="150" t="s">
        <v>686</v>
      </c>
      <c r="D537" s="160">
        <v>6110.0</v>
      </c>
      <c r="E537" s="159"/>
      <c r="F537" s="155">
        <v>800.0</v>
      </c>
      <c r="G537" s="155">
        <f>E537-F537</f>
        <v>-800</v>
      </c>
      <c r="H537" s="150"/>
    </row>
    <row r="538">
      <c r="A538" s="150"/>
      <c r="B538" s="150"/>
      <c r="C538" s="150"/>
      <c r="D538" s="150"/>
      <c r="E538" s="159"/>
      <c r="F538" s="159"/>
      <c r="G538" s="159"/>
      <c r="H538" s="150"/>
    </row>
    <row r="539">
      <c r="A539" s="150"/>
      <c r="B539" s="150"/>
      <c r="C539" s="161" t="s">
        <v>66</v>
      </c>
      <c r="D539" s="150"/>
      <c r="E539" s="152">
        <f t="shared" ref="E539:F539" si="58">SUM(E537)</f>
        <v>0</v>
      </c>
      <c r="F539" s="155">
        <f t="shared" si="58"/>
        <v>800</v>
      </c>
      <c r="G539" s="155">
        <f>E539-F539</f>
        <v>-800</v>
      </c>
      <c r="H539" s="150"/>
    </row>
    <row r="540">
      <c r="A540" s="150"/>
      <c r="B540" s="150"/>
      <c r="C540" s="150"/>
      <c r="D540" s="160"/>
      <c r="E540" s="159"/>
      <c r="F540" s="152"/>
      <c r="G540" s="159"/>
      <c r="H540" s="150"/>
    </row>
    <row r="541">
      <c r="A541" s="150"/>
      <c r="B541" s="159" t="s">
        <v>687</v>
      </c>
      <c r="C541" s="159"/>
      <c r="D541" s="159"/>
      <c r="E541" s="159"/>
      <c r="F541" s="159"/>
      <c r="G541" s="159"/>
      <c r="H541" s="150"/>
    </row>
    <row r="542">
      <c r="A542" s="150"/>
      <c r="B542" s="150"/>
      <c r="C542" s="150" t="s">
        <v>583</v>
      </c>
      <c r="D542" s="160">
        <v>3041.3042</v>
      </c>
      <c r="E542" s="156">
        <v>5500.0</v>
      </c>
      <c r="F542" s="154">
        <v>0.0</v>
      </c>
      <c r="G542" s="152"/>
      <c r="H542" s="150"/>
    </row>
    <row r="543">
      <c r="A543" s="150"/>
      <c r="B543" s="150"/>
      <c r="C543" s="150" t="s">
        <v>202</v>
      </c>
      <c r="D543" s="160">
        <v>4029.0</v>
      </c>
      <c r="E543" s="154">
        <v>0.0</v>
      </c>
      <c r="F543" s="155">
        <v>5000.0</v>
      </c>
      <c r="G543" s="152"/>
      <c r="H543" s="150"/>
    </row>
    <row r="544">
      <c r="A544" s="150"/>
      <c r="B544" s="150"/>
      <c r="C544" s="150" t="s">
        <v>688</v>
      </c>
      <c r="D544" s="160">
        <v>4045.0</v>
      </c>
      <c r="E544" s="154">
        <v>0.0</v>
      </c>
      <c r="F544" s="155">
        <v>1000.0</v>
      </c>
      <c r="G544" s="152"/>
      <c r="H544" s="150"/>
    </row>
    <row r="545">
      <c r="A545" s="150"/>
      <c r="B545" s="150"/>
      <c r="C545" s="150" t="s">
        <v>675</v>
      </c>
      <c r="D545" s="160">
        <v>4029.0</v>
      </c>
      <c r="E545" s="154">
        <v>0.0</v>
      </c>
      <c r="F545" s="155">
        <v>3000.0</v>
      </c>
      <c r="G545" s="152"/>
      <c r="H545" s="150"/>
    </row>
    <row r="546">
      <c r="A546" s="150"/>
      <c r="B546" s="150"/>
      <c r="C546" s="150" t="s">
        <v>249</v>
      </c>
      <c r="D546" s="160" t="s">
        <v>689</v>
      </c>
      <c r="E546" s="156">
        <v>500.0</v>
      </c>
      <c r="F546" s="155">
        <v>6000.0</v>
      </c>
      <c r="G546" s="152"/>
      <c r="H546" s="150"/>
    </row>
    <row r="547">
      <c r="A547" s="150"/>
      <c r="B547" s="150"/>
      <c r="C547" s="150" t="s">
        <v>207</v>
      </c>
      <c r="D547" s="160">
        <v>5463.0</v>
      </c>
      <c r="E547" s="154">
        <v>0.0</v>
      </c>
      <c r="F547" s="155">
        <v>1000.0</v>
      </c>
      <c r="G547" s="152"/>
      <c r="H547" s="150"/>
    </row>
    <row r="548">
      <c r="A548" s="150"/>
      <c r="B548" s="150"/>
      <c r="C548" s="150" t="s">
        <v>528</v>
      </c>
      <c r="D548" s="160">
        <v>5460.0</v>
      </c>
      <c r="E548" s="154">
        <v>0.0</v>
      </c>
      <c r="F548" s="155">
        <v>750.0</v>
      </c>
      <c r="G548" s="152"/>
      <c r="H548" s="150"/>
    </row>
    <row r="549">
      <c r="A549" s="150"/>
      <c r="B549" s="150"/>
      <c r="C549" s="150" t="s">
        <v>690</v>
      </c>
      <c r="D549" s="160">
        <v>5350.0</v>
      </c>
      <c r="E549" s="154">
        <v>0.0</v>
      </c>
      <c r="F549" s="155">
        <v>200.0</v>
      </c>
      <c r="G549" s="152"/>
      <c r="H549" s="150"/>
    </row>
    <row r="550">
      <c r="A550" s="150"/>
      <c r="B550" s="150"/>
      <c r="C550" s="150" t="s">
        <v>65</v>
      </c>
      <c r="D550" s="160">
        <v>5010.0</v>
      </c>
      <c r="E550" s="154">
        <v>0.0</v>
      </c>
      <c r="F550" s="155">
        <v>1750.0</v>
      </c>
      <c r="G550" s="152"/>
      <c r="H550" s="150"/>
    </row>
    <row r="551">
      <c r="A551" s="150"/>
      <c r="B551" s="150"/>
      <c r="C551" s="150" t="s">
        <v>625</v>
      </c>
      <c r="D551" s="160">
        <v>5890.0</v>
      </c>
      <c r="E551" s="154">
        <v>0.0</v>
      </c>
      <c r="F551" s="152">
        <v>0.0</v>
      </c>
      <c r="G551" s="152"/>
      <c r="H551" s="150"/>
    </row>
    <row r="552">
      <c r="A552" s="150"/>
      <c r="B552" s="150"/>
      <c r="C552" s="150" t="s">
        <v>354</v>
      </c>
      <c r="D552" s="160">
        <v>5210.0</v>
      </c>
      <c r="E552" s="154">
        <v>0.0</v>
      </c>
      <c r="F552" s="155">
        <v>1600.0</v>
      </c>
      <c r="G552" s="152"/>
      <c r="H552" s="150"/>
    </row>
    <row r="553">
      <c r="A553" s="150"/>
      <c r="B553" s="150"/>
      <c r="C553" s="150" t="s">
        <v>681</v>
      </c>
      <c r="D553" s="160">
        <v>5710.0</v>
      </c>
      <c r="E553" s="154">
        <v>0.0</v>
      </c>
      <c r="F553" s="155">
        <v>5000.0</v>
      </c>
      <c r="G553" s="152"/>
      <c r="H553" s="150"/>
    </row>
    <row r="554">
      <c r="A554" s="150"/>
      <c r="B554" s="150"/>
      <c r="C554" s="150" t="s">
        <v>124</v>
      </c>
      <c r="D554" s="160">
        <v>5411.0</v>
      </c>
      <c r="E554" s="154">
        <v>0.0</v>
      </c>
      <c r="F554" s="155">
        <v>600.0</v>
      </c>
      <c r="G554" s="152"/>
      <c r="H554" s="150"/>
    </row>
    <row r="555">
      <c r="A555" s="150"/>
      <c r="B555" s="150"/>
      <c r="C555" s="150" t="s">
        <v>172</v>
      </c>
      <c r="D555" s="160">
        <v>3052.0</v>
      </c>
      <c r="E555" s="156">
        <v>10000.0</v>
      </c>
      <c r="F555" s="154">
        <v>0.0</v>
      </c>
      <c r="G555" s="152"/>
      <c r="H555" s="150"/>
    </row>
    <row r="556">
      <c r="A556" s="150"/>
      <c r="B556" s="150"/>
      <c r="C556" s="150"/>
      <c r="D556" s="150"/>
      <c r="E556" s="159"/>
      <c r="F556" s="159"/>
      <c r="G556" s="159"/>
      <c r="H556" s="150"/>
    </row>
    <row r="557">
      <c r="A557" s="150"/>
      <c r="B557" s="150"/>
      <c r="C557" s="161" t="s">
        <v>66</v>
      </c>
      <c r="D557" s="150"/>
      <c r="E557" s="156">
        <f t="shared" ref="E557:F557" si="59">SUM(E542:E555)</f>
        <v>16000</v>
      </c>
      <c r="F557" s="155">
        <f t="shared" si="59"/>
        <v>25900</v>
      </c>
      <c r="G557" s="155">
        <f>E557-F557</f>
        <v>-9900</v>
      </c>
      <c r="H557" s="150"/>
    </row>
    <row r="558">
      <c r="A558" s="150"/>
      <c r="B558" s="150"/>
      <c r="C558" s="150"/>
      <c r="D558" s="160"/>
      <c r="E558" s="159"/>
      <c r="F558" s="152"/>
      <c r="G558" s="159"/>
      <c r="H558" s="150"/>
    </row>
    <row r="559">
      <c r="A559" s="150"/>
      <c r="B559" s="159" t="s">
        <v>161</v>
      </c>
      <c r="C559" s="159"/>
      <c r="D559" s="159"/>
      <c r="E559" s="159"/>
      <c r="F559" s="159"/>
      <c r="G559" s="159"/>
      <c r="H559" s="150"/>
    </row>
    <row r="560">
      <c r="A560" s="150"/>
      <c r="B560" s="150"/>
      <c r="C560" s="150" t="s">
        <v>62</v>
      </c>
      <c r="D560" s="164" t="s">
        <v>691</v>
      </c>
      <c r="E560" s="154">
        <v>0.0</v>
      </c>
      <c r="F560" s="155">
        <v>6500.0</v>
      </c>
      <c r="G560" s="152"/>
      <c r="H560" s="150"/>
    </row>
    <row r="561">
      <c r="A561" s="150"/>
      <c r="B561" s="150"/>
      <c r="C561" s="150"/>
      <c r="D561" s="150"/>
      <c r="E561" s="159"/>
      <c r="F561" s="159"/>
      <c r="G561" s="159"/>
      <c r="H561" s="150"/>
    </row>
    <row r="562">
      <c r="A562" s="150"/>
      <c r="B562" s="150"/>
      <c r="C562" s="161" t="s">
        <v>66</v>
      </c>
      <c r="D562" s="150"/>
      <c r="E562" s="152">
        <f t="shared" ref="E562:F562" si="60">SUM(E560)</f>
        <v>0</v>
      </c>
      <c r="F562" s="155">
        <f t="shared" si="60"/>
        <v>6500</v>
      </c>
      <c r="G562" s="155">
        <f>E562-F562</f>
        <v>-6500</v>
      </c>
      <c r="H562" s="150"/>
    </row>
    <row r="563">
      <c r="A563" s="150"/>
      <c r="B563" s="150"/>
      <c r="C563" s="150"/>
      <c r="D563" s="150"/>
      <c r="E563" s="159"/>
      <c r="F563" s="159"/>
      <c r="G563" s="159"/>
      <c r="H563" s="150"/>
    </row>
    <row r="564">
      <c r="A564" s="150"/>
      <c r="B564" s="159" t="s">
        <v>692</v>
      </c>
      <c r="C564" s="159"/>
      <c r="D564" s="159"/>
      <c r="E564" s="159"/>
      <c r="F564" s="159"/>
      <c r="G564" s="159"/>
      <c r="H564" s="150"/>
    </row>
    <row r="565">
      <c r="A565" s="150"/>
      <c r="B565" s="150"/>
      <c r="C565" s="150" t="s">
        <v>183</v>
      </c>
      <c r="D565" s="160">
        <v>3041.3042</v>
      </c>
      <c r="E565" s="156">
        <v>6500.0</v>
      </c>
      <c r="F565" s="154">
        <v>0.0</v>
      </c>
      <c r="G565" s="152"/>
      <c r="H565" s="150"/>
    </row>
    <row r="566">
      <c r="A566" s="150"/>
      <c r="B566" s="150"/>
      <c r="C566" s="150" t="s">
        <v>202</v>
      </c>
      <c r="D566" s="160">
        <v>7692.0</v>
      </c>
      <c r="E566" s="154">
        <v>0.0</v>
      </c>
      <c r="F566" s="155">
        <v>3400.0</v>
      </c>
      <c r="G566" s="152"/>
      <c r="H566" s="150"/>
    </row>
    <row r="567">
      <c r="A567" s="150"/>
      <c r="B567" s="150"/>
      <c r="C567" s="150" t="s">
        <v>690</v>
      </c>
      <c r="D567" s="160">
        <v>5350.0</v>
      </c>
      <c r="E567" s="154">
        <v>0.0</v>
      </c>
      <c r="F567" s="155">
        <v>200.0</v>
      </c>
      <c r="G567" s="152"/>
      <c r="H567" s="150"/>
    </row>
    <row r="568">
      <c r="A568" s="150"/>
      <c r="B568" s="150"/>
      <c r="C568" s="150" t="s">
        <v>249</v>
      </c>
      <c r="D568" s="160" t="s">
        <v>121</v>
      </c>
      <c r="E568" s="154">
        <v>0.0</v>
      </c>
      <c r="F568" s="155">
        <v>3500.0</v>
      </c>
      <c r="G568" s="152"/>
      <c r="H568" s="150"/>
    </row>
    <row r="569">
      <c r="A569" s="150"/>
      <c r="B569" s="150"/>
      <c r="C569" s="150" t="s">
        <v>207</v>
      </c>
      <c r="D569" s="160">
        <v>5463.0</v>
      </c>
      <c r="E569" s="154">
        <v>0.0</v>
      </c>
      <c r="F569" s="155">
        <v>600.0</v>
      </c>
      <c r="G569" s="152"/>
      <c r="H569" s="150"/>
    </row>
    <row r="570">
      <c r="A570" s="150"/>
      <c r="B570" s="150"/>
      <c r="C570" s="150" t="s">
        <v>65</v>
      </c>
      <c r="D570" s="160">
        <v>5010.0</v>
      </c>
      <c r="E570" s="154">
        <v>0.0</v>
      </c>
      <c r="F570" s="155">
        <v>1750.0</v>
      </c>
      <c r="G570" s="152"/>
      <c r="H570" s="150"/>
    </row>
    <row r="571">
      <c r="A571" s="150"/>
      <c r="B571" s="150"/>
      <c r="C571" s="150" t="s">
        <v>392</v>
      </c>
      <c r="D571" s="160">
        <v>4037.0</v>
      </c>
      <c r="E571" s="154">
        <v>0.0</v>
      </c>
      <c r="F571" s="155">
        <v>2000.0</v>
      </c>
      <c r="G571" s="152"/>
      <c r="H571" s="150"/>
    </row>
    <row r="572">
      <c r="A572" s="150"/>
      <c r="B572" s="150"/>
      <c r="C572" s="150" t="s">
        <v>62</v>
      </c>
      <c r="D572" s="160">
        <v>4045.0</v>
      </c>
      <c r="E572" s="154">
        <v>0.0</v>
      </c>
      <c r="F572" s="155">
        <v>1300.0</v>
      </c>
      <c r="G572" s="152"/>
      <c r="H572" s="150"/>
    </row>
    <row r="573">
      <c r="A573" s="150"/>
      <c r="B573" s="150"/>
      <c r="C573" s="150" t="s">
        <v>124</v>
      </c>
      <c r="D573" s="160">
        <v>5411.0</v>
      </c>
      <c r="E573" s="154">
        <v>0.0</v>
      </c>
      <c r="F573" s="155">
        <v>500.0</v>
      </c>
      <c r="G573" s="152"/>
      <c r="H573" s="150"/>
    </row>
    <row r="574">
      <c r="A574" s="150"/>
      <c r="B574" s="150"/>
      <c r="C574" s="150"/>
      <c r="D574" s="150"/>
      <c r="E574" s="159"/>
      <c r="F574" s="159"/>
      <c r="G574" s="159"/>
      <c r="H574" s="150"/>
    </row>
    <row r="575">
      <c r="A575" s="150"/>
      <c r="B575" s="150"/>
      <c r="C575" s="161" t="s">
        <v>66</v>
      </c>
      <c r="D575" s="150"/>
      <c r="E575" s="156">
        <f>SUM(E565:E571)</f>
        <v>6500</v>
      </c>
      <c r="F575" s="155">
        <f>SUM(F565:F574)</f>
        <v>13250</v>
      </c>
      <c r="G575" s="155">
        <f>E575-F575</f>
        <v>-6750</v>
      </c>
      <c r="H575" s="150"/>
    </row>
    <row r="576">
      <c r="A576" s="150"/>
      <c r="B576" s="150"/>
      <c r="C576" s="150"/>
      <c r="D576" s="160"/>
      <c r="E576" s="159"/>
      <c r="F576" s="152"/>
      <c r="G576" s="159"/>
      <c r="H576" s="150"/>
    </row>
    <row r="577">
      <c r="A577" s="150"/>
      <c r="B577" s="159" t="s">
        <v>693</v>
      </c>
      <c r="C577" s="159"/>
      <c r="D577" s="159"/>
      <c r="E577" s="159"/>
      <c r="F577" s="159"/>
      <c r="G577" s="159"/>
      <c r="H577" s="150"/>
    </row>
    <row r="578">
      <c r="A578" s="150"/>
      <c r="B578" s="150"/>
      <c r="C578" s="150" t="s">
        <v>202</v>
      </c>
      <c r="D578" s="160">
        <v>4029.0</v>
      </c>
      <c r="E578" s="156">
        <v>2100.0</v>
      </c>
      <c r="F578" s="155">
        <v>2100.0</v>
      </c>
      <c r="G578" s="152"/>
      <c r="H578" s="150"/>
    </row>
    <row r="579">
      <c r="A579" s="150"/>
      <c r="B579" s="150"/>
      <c r="C579" s="150" t="s">
        <v>207</v>
      </c>
      <c r="D579" s="160">
        <v>5463.0</v>
      </c>
      <c r="E579" s="152">
        <v>0.0</v>
      </c>
      <c r="F579" s="155">
        <v>200.0</v>
      </c>
      <c r="G579" s="152"/>
      <c r="H579" s="150"/>
    </row>
    <row r="580">
      <c r="A580" s="150"/>
      <c r="B580" s="150"/>
      <c r="C580" s="150" t="s">
        <v>398</v>
      </c>
      <c r="D580" s="160">
        <v>4031.0</v>
      </c>
      <c r="E580" s="152">
        <v>0.0</v>
      </c>
      <c r="F580" s="155">
        <v>500.0</v>
      </c>
      <c r="G580" s="152"/>
      <c r="H580" s="150"/>
    </row>
    <row r="581">
      <c r="A581" s="150"/>
      <c r="B581" s="150"/>
      <c r="C581" s="150" t="s">
        <v>124</v>
      </c>
      <c r="D581" s="160">
        <v>5411.0</v>
      </c>
      <c r="E581" s="152">
        <v>0.0</v>
      </c>
      <c r="F581" s="155">
        <v>1500.0</v>
      </c>
      <c r="G581" s="152"/>
      <c r="H581" s="150"/>
    </row>
    <row r="582">
      <c r="A582" s="150"/>
      <c r="B582" s="150"/>
      <c r="C582" s="150" t="s">
        <v>694</v>
      </c>
      <c r="D582" s="160" t="s">
        <v>121</v>
      </c>
      <c r="E582" s="152">
        <v>0.0</v>
      </c>
      <c r="F582" s="155">
        <v>13000.0</v>
      </c>
      <c r="G582" s="152"/>
      <c r="H582" s="150"/>
    </row>
    <row r="583">
      <c r="A583" s="150"/>
      <c r="B583" s="150"/>
      <c r="C583" s="150" t="s">
        <v>162</v>
      </c>
      <c r="D583" s="160" t="s">
        <v>119</v>
      </c>
      <c r="E583" s="156">
        <v>20000.0</v>
      </c>
      <c r="F583" s="152">
        <v>0.0</v>
      </c>
      <c r="G583" s="152"/>
      <c r="H583" s="150"/>
    </row>
    <row r="584">
      <c r="A584" s="150"/>
      <c r="B584" s="150"/>
      <c r="C584" s="150"/>
      <c r="D584" s="150"/>
      <c r="E584" s="159"/>
      <c r="F584" s="159"/>
      <c r="G584" s="159"/>
      <c r="H584" s="150"/>
    </row>
    <row r="585">
      <c r="A585" s="150"/>
      <c r="B585" s="150"/>
      <c r="C585" s="161" t="s">
        <v>66</v>
      </c>
      <c r="D585" s="150"/>
      <c r="E585" s="156">
        <f t="shared" ref="E585:F585" si="61">SUM(E578:E583)</f>
        <v>22100</v>
      </c>
      <c r="F585" s="155">
        <f t="shared" si="61"/>
        <v>17300</v>
      </c>
      <c r="G585" s="156">
        <f>E585-F585</f>
        <v>4800</v>
      </c>
      <c r="H585" s="150"/>
    </row>
    <row r="586">
      <c r="A586" s="150"/>
      <c r="B586" s="150"/>
      <c r="C586" s="150"/>
      <c r="D586" s="150"/>
      <c r="E586" s="150"/>
      <c r="F586" s="150"/>
      <c r="G586" s="150"/>
      <c r="H586" s="150"/>
    </row>
    <row r="587">
      <c r="A587" s="150"/>
      <c r="B587" s="159" t="s">
        <v>695</v>
      </c>
      <c r="C587" s="159"/>
      <c r="D587" s="159"/>
      <c r="E587" s="159"/>
      <c r="F587" s="159"/>
      <c r="G587" s="159"/>
      <c r="H587" s="150"/>
    </row>
    <row r="588">
      <c r="A588" s="150"/>
      <c r="B588" s="150"/>
      <c r="C588" s="150" t="s">
        <v>249</v>
      </c>
      <c r="D588" s="160">
        <v>4021.0</v>
      </c>
      <c r="E588" s="156">
        <v>1500.0</v>
      </c>
      <c r="F588" s="155">
        <v>1100.0</v>
      </c>
      <c r="G588" s="152"/>
      <c r="H588" s="150"/>
    </row>
    <row r="589">
      <c r="A589" s="150"/>
      <c r="B589" s="150"/>
      <c r="C589" s="150" t="s">
        <v>676</v>
      </c>
      <c r="D589" s="160">
        <v>5210.0</v>
      </c>
      <c r="E589" s="154">
        <v>0.0</v>
      </c>
      <c r="F589" s="155">
        <v>1000.0</v>
      </c>
      <c r="G589" s="152"/>
      <c r="H589" s="150"/>
    </row>
    <row r="590">
      <c r="A590" s="150"/>
      <c r="B590" s="150"/>
      <c r="C590" s="150"/>
      <c r="D590" s="150"/>
      <c r="E590" s="159"/>
      <c r="F590" s="159"/>
      <c r="G590" s="159"/>
      <c r="H590" s="150"/>
    </row>
    <row r="591">
      <c r="A591" s="150"/>
      <c r="B591" s="150"/>
      <c r="C591" s="161" t="s">
        <v>66</v>
      </c>
      <c r="D591" s="150"/>
      <c r="E591" s="156">
        <f t="shared" ref="E591:F591" si="62">SUM(E588:E589)</f>
        <v>1500</v>
      </c>
      <c r="F591" s="155">
        <f t="shared" si="62"/>
        <v>2100</v>
      </c>
      <c r="G591" s="155">
        <f>E591-F591</f>
        <v>-600</v>
      </c>
      <c r="H591" s="150"/>
    </row>
    <row r="592">
      <c r="A592" s="150"/>
      <c r="B592" s="150"/>
      <c r="C592" s="150"/>
      <c r="D592" s="150"/>
      <c r="E592" s="159"/>
      <c r="F592" s="152"/>
      <c r="G592" s="152"/>
      <c r="H592" s="150"/>
    </row>
    <row r="593">
      <c r="A593" s="150"/>
      <c r="B593" s="159" t="s">
        <v>696</v>
      </c>
      <c r="C593" s="159"/>
      <c r="D593" s="159"/>
      <c r="E593" s="159"/>
      <c r="F593" s="159"/>
      <c r="G593" s="159"/>
      <c r="H593" s="150"/>
    </row>
    <row r="594">
      <c r="A594" s="150"/>
      <c r="B594" s="150"/>
      <c r="C594" s="150" t="s">
        <v>183</v>
      </c>
      <c r="D594" s="160">
        <v>3041.3042</v>
      </c>
      <c r="E594" s="156">
        <v>10000.0</v>
      </c>
      <c r="F594" s="154">
        <v>0.0</v>
      </c>
      <c r="G594" s="152"/>
      <c r="H594" s="150"/>
    </row>
    <row r="595">
      <c r="A595" s="150"/>
      <c r="B595" s="150"/>
      <c r="C595" s="150" t="s">
        <v>202</v>
      </c>
      <c r="D595" s="160">
        <v>4029.0</v>
      </c>
      <c r="E595" s="154">
        <v>0.0</v>
      </c>
      <c r="F595" s="155">
        <v>3500.0</v>
      </c>
      <c r="G595" s="152"/>
      <c r="H595" s="150"/>
    </row>
    <row r="596">
      <c r="A596" s="150"/>
      <c r="B596" s="150"/>
      <c r="C596" s="150" t="s">
        <v>697</v>
      </c>
      <c r="D596" s="160" t="s">
        <v>121</v>
      </c>
      <c r="E596" s="154">
        <v>0.0</v>
      </c>
      <c r="F596" s="155">
        <v>5000.0</v>
      </c>
      <c r="G596" s="152"/>
      <c r="H596" s="150"/>
    </row>
    <row r="597">
      <c r="A597" s="150"/>
      <c r="B597" s="150"/>
      <c r="C597" s="150" t="s">
        <v>207</v>
      </c>
      <c r="D597" s="160">
        <v>5463.0</v>
      </c>
      <c r="E597" s="154">
        <v>0.0</v>
      </c>
      <c r="F597" s="155">
        <v>1000.0</v>
      </c>
      <c r="G597" s="152"/>
      <c r="H597" s="150"/>
    </row>
    <row r="598">
      <c r="A598" s="150"/>
      <c r="B598" s="150"/>
      <c r="C598" s="150" t="s">
        <v>124</v>
      </c>
      <c r="D598" s="160">
        <v>5411.0</v>
      </c>
      <c r="E598" s="154">
        <v>0.0</v>
      </c>
      <c r="F598" s="155">
        <v>500.0</v>
      </c>
      <c r="G598" s="152"/>
      <c r="H598" s="150"/>
    </row>
    <row r="599">
      <c r="A599" s="150"/>
      <c r="B599" s="150"/>
      <c r="C599" s="150"/>
      <c r="D599" s="150"/>
      <c r="E599" s="152"/>
      <c r="F599" s="159"/>
      <c r="G599" s="159"/>
      <c r="H599" s="150"/>
    </row>
    <row r="600">
      <c r="A600" s="150"/>
      <c r="B600" s="150"/>
      <c r="C600" s="161" t="s">
        <v>66</v>
      </c>
      <c r="D600" s="150"/>
      <c r="E600" s="156">
        <f>SUM(E594:E597)</f>
        <v>10000</v>
      </c>
      <c r="F600" s="155">
        <f>SUM(F594:F598)</f>
        <v>10000</v>
      </c>
      <c r="G600" s="152">
        <f>E600-F600</f>
        <v>0</v>
      </c>
      <c r="H600" s="150"/>
    </row>
    <row r="601">
      <c r="A601" s="150"/>
      <c r="B601" s="150"/>
      <c r="C601" s="150"/>
      <c r="D601" s="150"/>
      <c r="E601" s="159"/>
      <c r="F601" s="159"/>
      <c r="G601" s="159"/>
      <c r="H601" s="150"/>
    </row>
    <row r="602">
      <c r="A602" s="150"/>
      <c r="B602" s="159" t="s">
        <v>698</v>
      </c>
      <c r="C602" s="159"/>
      <c r="D602" s="159"/>
      <c r="E602" s="159"/>
      <c r="F602" s="159"/>
      <c r="G602" s="159"/>
      <c r="H602" s="150"/>
    </row>
    <row r="603">
      <c r="A603" s="150"/>
      <c r="B603" s="150"/>
      <c r="C603" s="150" t="s">
        <v>156</v>
      </c>
      <c r="D603" s="160" t="s">
        <v>121</v>
      </c>
      <c r="E603" s="154">
        <v>0.0</v>
      </c>
      <c r="F603" s="155">
        <v>5000.0</v>
      </c>
      <c r="G603" s="152"/>
      <c r="H603" s="150"/>
    </row>
    <row r="604">
      <c r="A604" s="150"/>
      <c r="B604" s="150"/>
      <c r="C604" s="150" t="s">
        <v>162</v>
      </c>
      <c r="D604" s="160" t="s">
        <v>119</v>
      </c>
      <c r="E604" s="156">
        <v>8000.0</v>
      </c>
      <c r="F604" s="154">
        <v>0.0</v>
      </c>
      <c r="G604" s="152"/>
      <c r="H604" s="150"/>
    </row>
    <row r="605">
      <c r="A605" s="150"/>
      <c r="B605" s="150"/>
      <c r="C605" s="161" t="s">
        <v>66</v>
      </c>
      <c r="D605" s="150"/>
      <c r="E605" s="159"/>
      <c r="F605" s="159"/>
      <c r="G605" s="159"/>
      <c r="H605" s="150"/>
    </row>
    <row r="606">
      <c r="A606" s="150"/>
      <c r="B606" s="150"/>
      <c r="C606" s="150"/>
      <c r="D606" s="150"/>
      <c r="E606" s="156">
        <f t="shared" ref="E606:F606" si="63">SUM(E603:E604)</f>
        <v>8000</v>
      </c>
      <c r="F606" s="155">
        <f t="shared" si="63"/>
        <v>5000</v>
      </c>
      <c r="G606" s="156">
        <f>E606-F606</f>
        <v>3000</v>
      </c>
      <c r="H606" s="150"/>
    </row>
    <row r="607">
      <c r="A607" s="150"/>
      <c r="B607" s="150"/>
      <c r="C607" s="150"/>
      <c r="D607" s="150"/>
      <c r="E607" s="159"/>
      <c r="F607" s="159"/>
      <c r="G607" s="159"/>
      <c r="H607" s="150"/>
    </row>
    <row r="608">
      <c r="A608" s="150"/>
      <c r="B608" s="149" t="s">
        <v>699</v>
      </c>
      <c r="C608" s="150"/>
      <c r="D608" s="150"/>
      <c r="E608" s="159"/>
      <c r="F608" s="159"/>
      <c r="G608" s="159"/>
      <c r="H608" s="153" t="s">
        <v>700</v>
      </c>
    </row>
    <row r="609">
      <c r="A609" s="150"/>
      <c r="B609" s="150"/>
      <c r="C609" s="150"/>
      <c r="D609" s="150"/>
      <c r="E609" s="159"/>
      <c r="F609" s="159"/>
      <c r="G609" s="159"/>
      <c r="H609" s="150"/>
    </row>
    <row r="610">
      <c r="A610" s="150"/>
      <c r="B610" s="150"/>
      <c r="C610" s="150" t="s">
        <v>183</v>
      </c>
      <c r="D610" s="150"/>
      <c r="E610" s="156">
        <v>5800.0</v>
      </c>
      <c r="F610" s="154">
        <v>0.0</v>
      </c>
      <c r="G610" s="152"/>
      <c r="H610" s="150"/>
    </row>
    <row r="611">
      <c r="A611" s="150"/>
      <c r="B611" s="150"/>
      <c r="C611" s="150" t="s">
        <v>202</v>
      </c>
      <c r="D611" s="150"/>
      <c r="E611" s="154">
        <v>0.0</v>
      </c>
      <c r="F611" s="155">
        <v>6000.0</v>
      </c>
      <c r="G611" s="152"/>
      <c r="H611" s="150"/>
    </row>
    <row r="612">
      <c r="A612" s="150"/>
      <c r="B612" s="150"/>
      <c r="C612" s="150" t="s">
        <v>249</v>
      </c>
      <c r="D612" s="150"/>
      <c r="E612" s="154">
        <v>0.0</v>
      </c>
      <c r="F612" s="155">
        <v>3900.0</v>
      </c>
      <c r="G612" s="152"/>
      <c r="H612" s="150"/>
    </row>
    <row r="613">
      <c r="A613" s="150"/>
      <c r="B613" s="150"/>
      <c r="C613" s="150" t="s">
        <v>124</v>
      </c>
      <c r="D613" s="150"/>
      <c r="E613" s="154">
        <v>0.0</v>
      </c>
      <c r="F613" s="155">
        <v>1000.0</v>
      </c>
      <c r="G613" s="152"/>
      <c r="H613" s="150"/>
    </row>
    <row r="614">
      <c r="A614" s="150"/>
      <c r="B614" s="150"/>
      <c r="C614" s="150" t="s">
        <v>207</v>
      </c>
      <c r="D614" s="150"/>
      <c r="E614" s="154">
        <v>0.0</v>
      </c>
      <c r="F614" s="155">
        <v>700.0</v>
      </c>
      <c r="G614" s="152"/>
      <c r="H614" s="150"/>
    </row>
    <row r="615">
      <c r="A615" s="150"/>
      <c r="B615" s="150"/>
      <c r="C615" s="150" t="s">
        <v>701</v>
      </c>
      <c r="D615" s="150"/>
      <c r="E615" s="156">
        <v>5800.0</v>
      </c>
      <c r="F615" s="154">
        <v>0.0</v>
      </c>
      <c r="G615" s="152"/>
      <c r="H615" s="150"/>
    </row>
    <row r="616">
      <c r="A616" s="150"/>
      <c r="B616" s="150"/>
      <c r="C616" s="150"/>
      <c r="D616" s="150"/>
      <c r="E616" s="159"/>
      <c r="F616" s="159"/>
      <c r="G616" s="159"/>
      <c r="H616" s="150"/>
    </row>
    <row r="617">
      <c r="A617" s="150"/>
      <c r="B617" s="150"/>
      <c r="C617" s="161" t="s">
        <v>66</v>
      </c>
      <c r="D617" s="150"/>
      <c r="E617" s="156">
        <f t="shared" ref="E617:F617" si="64">sum(E609:E615)</f>
        <v>11600</v>
      </c>
      <c r="F617" s="155">
        <f t="shared" si="64"/>
        <v>11600</v>
      </c>
      <c r="G617" s="152">
        <f>E617-F617</f>
        <v>0</v>
      </c>
      <c r="H617" s="150"/>
    </row>
    <row r="618">
      <c r="A618" s="150"/>
      <c r="B618" s="150"/>
      <c r="C618" s="150"/>
      <c r="D618" s="150"/>
      <c r="E618" s="159"/>
      <c r="F618" s="159"/>
      <c r="G618" s="159"/>
      <c r="H618" s="150"/>
    </row>
    <row r="619">
      <c r="A619" s="150"/>
      <c r="B619" s="159" t="s">
        <v>702</v>
      </c>
      <c r="C619" s="159"/>
      <c r="D619" s="159"/>
      <c r="E619" s="159"/>
      <c r="F619" s="159"/>
      <c r="G619" s="159"/>
      <c r="H619" s="150"/>
    </row>
    <row r="620">
      <c r="A620" s="150"/>
      <c r="B620" s="150"/>
      <c r="C620" s="150" t="s">
        <v>183</v>
      </c>
      <c r="D620" s="160"/>
      <c r="E620" s="156">
        <v>2200.0</v>
      </c>
      <c r="F620" s="154">
        <v>0.0</v>
      </c>
      <c r="G620" s="152"/>
      <c r="H620" s="150"/>
    </row>
    <row r="621">
      <c r="A621" s="150"/>
      <c r="B621" s="150"/>
      <c r="C621" s="150" t="s">
        <v>202</v>
      </c>
      <c r="D621" s="160">
        <v>7692.0</v>
      </c>
      <c r="E621" s="154">
        <v>0.0</v>
      </c>
      <c r="F621" s="155">
        <v>1200.0</v>
      </c>
      <c r="G621" s="152"/>
      <c r="H621" s="150"/>
    </row>
    <row r="622">
      <c r="A622" s="150"/>
      <c r="B622" s="150"/>
      <c r="C622" s="150" t="s">
        <v>249</v>
      </c>
      <c r="D622" s="160">
        <v>4024.0</v>
      </c>
      <c r="E622" s="154">
        <v>0.0</v>
      </c>
      <c r="F622" s="155">
        <v>1000.0</v>
      </c>
      <c r="G622" s="152"/>
      <c r="H622" s="150"/>
    </row>
    <row r="623">
      <c r="A623" s="150"/>
      <c r="B623" s="150"/>
      <c r="C623" s="150" t="s">
        <v>207</v>
      </c>
      <c r="D623" s="160">
        <v>5463.0</v>
      </c>
      <c r="E623" s="154">
        <v>0.0</v>
      </c>
      <c r="F623" s="155">
        <v>300.0</v>
      </c>
      <c r="G623" s="152"/>
      <c r="H623" s="150"/>
    </row>
    <row r="624">
      <c r="A624" s="150"/>
      <c r="B624" s="150"/>
      <c r="C624" s="150" t="s">
        <v>65</v>
      </c>
      <c r="D624" s="160">
        <v>5010.0</v>
      </c>
      <c r="E624" s="154">
        <v>0.0</v>
      </c>
      <c r="F624" s="155">
        <v>400.0</v>
      </c>
      <c r="G624" s="152"/>
      <c r="H624" s="150"/>
    </row>
    <row r="625">
      <c r="A625" s="150"/>
      <c r="B625" s="150"/>
      <c r="C625" s="150"/>
      <c r="D625" s="150"/>
      <c r="E625" s="152"/>
      <c r="F625" s="159"/>
      <c r="G625" s="159"/>
      <c r="H625" s="150"/>
    </row>
    <row r="626">
      <c r="A626" s="150"/>
      <c r="B626" s="150"/>
      <c r="C626" s="161" t="s">
        <v>66</v>
      </c>
      <c r="D626" s="150"/>
      <c r="E626" s="156">
        <f>SUM(E620:E625)</f>
        <v>2200</v>
      </c>
      <c r="F626" s="155">
        <f>SUM(F620:F624)</f>
        <v>2900</v>
      </c>
      <c r="G626" s="155">
        <f>E626-F626</f>
        <v>-700</v>
      </c>
      <c r="H626" s="150"/>
    </row>
    <row r="627">
      <c r="A627" s="150"/>
      <c r="B627" s="150"/>
      <c r="C627" s="150"/>
      <c r="D627" s="160"/>
      <c r="E627" s="152"/>
      <c r="F627" s="159"/>
      <c r="G627" s="152"/>
      <c r="H627" s="150"/>
    </row>
    <row r="628">
      <c r="A628" s="150"/>
      <c r="B628" s="167" t="s">
        <v>703</v>
      </c>
      <c r="C628" s="150"/>
      <c r="D628" s="150"/>
      <c r="E628" s="159"/>
      <c r="F628" s="159"/>
      <c r="G628" s="159"/>
      <c r="H628" s="150"/>
    </row>
    <row r="629">
      <c r="A629" s="150"/>
      <c r="B629" s="150"/>
      <c r="C629" s="150" t="s">
        <v>704</v>
      </c>
      <c r="D629" s="160">
        <v>3052.0</v>
      </c>
      <c r="E629" s="156">
        <v>10000.0</v>
      </c>
      <c r="F629" s="154">
        <v>0.0</v>
      </c>
      <c r="G629" s="152"/>
      <c r="H629" s="150"/>
    </row>
    <row r="630">
      <c r="A630" s="150"/>
      <c r="B630" s="150"/>
      <c r="C630" s="150" t="s">
        <v>705</v>
      </c>
      <c r="D630" s="160">
        <v>4029.0</v>
      </c>
      <c r="E630" s="154">
        <v>0.0</v>
      </c>
      <c r="F630" s="155">
        <v>10000.0</v>
      </c>
      <c r="G630" s="152"/>
      <c r="H630" s="150"/>
    </row>
    <row r="631">
      <c r="A631" s="150"/>
      <c r="B631" s="150"/>
      <c r="C631" s="150"/>
      <c r="D631" s="150"/>
      <c r="E631" s="152"/>
      <c r="F631" s="159"/>
      <c r="G631" s="152"/>
      <c r="H631" s="150"/>
    </row>
    <row r="632">
      <c r="A632" s="150"/>
      <c r="B632" s="150"/>
      <c r="C632" s="161" t="s">
        <v>66</v>
      </c>
      <c r="D632" s="150"/>
      <c r="E632" s="156">
        <f t="shared" ref="E632:G632" si="65">SUM(E629:E631)</f>
        <v>10000</v>
      </c>
      <c r="F632" s="155">
        <f t="shared" si="65"/>
        <v>10000</v>
      </c>
      <c r="G632" s="152">
        <f t="shared" si="65"/>
        <v>0</v>
      </c>
      <c r="H632" s="150"/>
    </row>
    <row r="633">
      <c r="A633" s="150"/>
      <c r="B633" s="150"/>
      <c r="C633" s="150"/>
      <c r="D633" s="150"/>
      <c r="E633" s="150"/>
      <c r="F633" s="150"/>
      <c r="G633" s="150"/>
      <c r="H633" s="150"/>
    </row>
    <row r="634">
      <c r="A634" s="150"/>
      <c r="B634" s="159" t="s">
        <v>706</v>
      </c>
      <c r="C634" s="159"/>
      <c r="D634" s="159"/>
      <c r="E634" s="159"/>
      <c r="F634" s="159"/>
      <c r="G634" s="159"/>
      <c r="H634" s="150"/>
    </row>
    <row r="635">
      <c r="A635" s="150"/>
      <c r="B635" s="150"/>
      <c r="C635" s="150" t="s">
        <v>202</v>
      </c>
      <c r="D635" s="160">
        <v>4029.0</v>
      </c>
      <c r="E635" s="154">
        <v>0.0</v>
      </c>
      <c r="F635" s="155">
        <v>8000.0</v>
      </c>
      <c r="G635" s="152"/>
      <c r="H635" s="160">
        <f>355</f>
        <v>355</v>
      </c>
    </row>
    <row r="636">
      <c r="A636" s="150"/>
      <c r="B636" s="150"/>
      <c r="C636" s="150" t="s">
        <v>514</v>
      </c>
      <c r="D636" s="160">
        <v>3029.0</v>
      </c>
      <c r="E636" s="156">
        <v>8000.0</v>
      </c>
      <c r="F636" s="154">
        <v>0.0</v>
      </c>
      <c r="G636" s="159"/>
      <c r="H636" s="150"/>
    </row>
    <row r="637">
      <c r="A637" s="150"/>
      <c r="B637" s="150"/>
      <c r="C637" s="150" t="s">
        <v>172</v>
      </c>
      <c r="D637" s="160">
        <v>3052.0</v>
      </c>
      <c r="E637" s="156">
        <v>7500.0</v>
      </c>
      <c r="F637" s="154">
        <v>0.0</v>
      </c>
      <c r="G637" s="152"/>
      <c r="H637" s="150"/>
    </row>
    <row r="638">
      <c r="A638" s="150"/>
      <c r="B638" s="150"/>
      <c r="C638" s="150" t="s">
        <v>207</v>
      </c>
      <c r="D638" s="150"/>
      <c r="E638" s="154">
        <v>0.0</v>
      </c>
      <c r="F638" s="155">
        <v>500.0</v>
      </c>
      <c r="G638" s="159"/>
      <c r="H638" s="160">
        <v>-355.0</v>
      </c>
    </row>
    <row r="639">
      <c r="A639" s="150"/>
      <c r="B639" s="150"/>
      <c r="C639" s="150"/>
      <c r="D639" s="150"/>
      <c r="E639" s="159"/>
      <c r="F639" s="159"/>
      <c r="G639" s="159"/>
      <c r="H639" s="150"/>
    </row>
    <row r="640">
      <c r="A640" s="150"/>
      <c r="B640" s="150"/>
      <c r="C640" s="161" t="s">
        <v>66</v>
      </c>
      <c r="D640" s="150"/>
      <c r="E640" s="156">
        <f>SUM(E635:E637)</f>
        <v>15500</v>
      </c>
      <c r="F640" s="155">
        <f>SUM(F635:F638)</f>
        <v>8500</v>
      </c>
      <c r="G640" s="156">
        <f>E640-F640</f>
        <v>7000</v>
      </c>
      <c r="H640" s="150"/>
    </row>
    <row r="641">
      <c r="A641" s="150"/>
      <c r="B641" s="150"/>
      <c r="C641" s="150"/>
      <c r="D641" s="160"/>
      <c r="E641" s="159"/>
      <c r="F641" s="159"/>
      <c r="G641" s="152"/>
      <c r="H641" s="150"/>
    </row>
    <row r="642">
      <c r="A642" s="150"/>
      <c r="B642" s="159" t="s">
        <v>707</v>
      </c>
      <c r="C642" s="159"/>
      <c r="D642" s="159"/>
      <c r="E642" s="159"/>
      <c r="F642" s="159"/>
      <c r="G642" s="159"/>
      <c r="H642" s="150"/>
    </row>
    <row r="643">
      <c r="A643" s="150"/>
      <c r="B643" s="150"/>
      <c r="C643" s="150" t="s">
        <v>183</v>
      </c>
      <c r="D643" s="160">
        <v>3041.3042</v>
      </c>
      <c r="E643" s="156">
        <v>7000.0</v>
      </c>
      <c r="F643" s="154">
        <v>0.0</v>
      </c>
      <c r="G643" s="152"/>
      <c r="H643" s="150"/>
    </row>
    <row r="644">
      <c r="A644" s="150"/>
      <c r="B644" s="150"/>
      <c r="C644" s="150" t="s">
        <v>202</v>
      </c>
      <c r="D644" s="160" t="s">
        <v>708</v>
      </c>
      <c r="E644" s="154">
        <v>0.0</v>
      </c>
      <c r="F644" s="155">
        <v>3200.0</v>
      </c>
      <c r="G644" s="152"/>
      <c r="H644" s="150"/>
    </row>
    <row r="645">
      <c r="A645" s="150"/>
      <c r="B645" s="150"/>
      <c r="C645" s="150" t="s">
        <v>249</v>
      </c>
      <c r="D645" s="160" t="s">
        <v>709</v>
      </c>
      <c r="E645" s="154">
        <v>0.0</v>
      </c>
      <c r="F645" s="155">
        <v>3000.0</v>
      </c>
      <c r="G645" s="152"/>
      <c r="H645" s="150"/>
    </row>
    <row r="646">
      <c r="A646" s="150"/>
      <c r="B646" s="150"/>
      <c r="C646" s="150" t="s">
        <v>124</v>
      </c>
      <c r="D646" s="160">
        <v>5411.0</v>
      </c>
      <c r="E646" s="154">
        <v>0.0</v>
      </c>
      <c r="F646" s="155">
        <v>1000.0</v>
      </c>
      <c r="G646" s="152"/>
      <c r="H646" s="150"/>
    </row>
    <row r="647">
      <c r="A647" s="150"/>
      <c r="B647" s="150"/>
      <c r="C647" s="150" t="s">
        <v>353</v>
      </c>
      <c r="D647" s="160">
        <v>5010.0</v>
      </c>
      <c r="E647" s="154">
        <v>0.0</v>
      </c>
      <c r="F647" s="155">
        <v>700.0</v>
      </c>
      <c r="G647" s="152"/>
      <c r="H647" s="150"/>
    </row>
    <row r="648">
      <c r="A648" s="150"/>
      <c r="B648" s="150"/>
      <c r="C648" s="150" t="s">
        <v>207</v>
      </c>
      <c r="D648" s="160">
        <v>5463.0</v>
      </c>
      <c r="E648" s="154">
        <v>0.0</v>
      </c>
      <c r="F648" s="155">
        <v>500.0</v>
      </c>
      <c r="G648" s="152"/>
      <c r="H648" s="150"/>
    </row>
    <row r="649">
      <c r="A649" s="150"/>
      <c r="B649" s="150"/>
      <c r="C649" s="150" t="s">
        <v>398</v>
      </c>
      <c r="D649" s="160">
        <v>4031.0</v>
      </c>
      <c r="E649" s="154">
        <v>0.0</v>
      </c>
      <c r="F649" s="155">
        <v>500.0</v>
      </c>
      <c r="G649" s="152"/>
      <c r="H649" s="150"/>
    </row>
    <row r="650">
      <c r="A650" s="150"/>
      <c r="B650" s="150"/>
      <c r="C650" s="150" t="s">
        <v>710</v>
      </c>
      <c r="D650" s="160"/>
      <c r="E650" s="154">
        <v>0.0</v>
      </c>
      <c r="F650" s="155">
        <v>4500.0</v>
      </c>
      <c r="G650" s="152"/>
      <c r="H650" s="150"/>
    </row>
    <row r="651">
      <c r="A651" s="150"/>
      <c r="B651" s="150"/>
      <c r="C651" s="150" t="s">
        <v>711</v>
      </c>
      <c r="D651" s="160">
        <v>5420.0</v>
      </c>
      <c r="E651" s="154">
        <v>0.0</v>
      </c>
      <c r="F651" s="155">
        <v>600.0</v>
      </c>
      <c r="G651" s="152"/>
      <c r="H651" s="150"/>
    </row>
    <row r="652">
      <c r="A652" s="150"/>
      <c r="B652" s="150"/>
      <c r="C652" s="150"/>
      <c r="D652" s="150"/>
      <c r="E652" s="159"/>
      <c r="F652" s="159"/>
      <c r="G652" s="159"/>
      <c r="H652" s="150"/>
    </row>
    <row r="653">
      <c r="A653" s="150"/>
      <c r="B653" s="150"/>
      <c r="C653" s="161" t="s">
        <v>66</v>
      </c>
      <c r="D653" s="150"/>
      <c r="E653" s="156">
        <f>SUM(E643:E649)</f>
        <v>7000</v>
      </c>
      <c r="F653" s="155">
        <f>SUM(F643:F651)</f>
        <v>14000</v>
      </c>
      <c r="G653" s="155">
        <f>E653-F653</f>
        <v>-7000</v>
      </c>
      <c r="H653" s="150"/>
    </row>
    <row r="654">
      <c r="A654" s="150"/>
      <c r="B654" s="150"/>
      <c r="C654" s="150"/>
      <c r="D654" s="160"/>
      <c r="E654" s="159"/>
      <c r="F654" s="159"/>
      <c r="G654" s="152"/>
      <c r="H654" s="150"/>
    </row>
    <row r="655">
      <c r="A655" s="150"/>
      <c r="B655" s="159" t="s">
        <v>712</v>
      </c>
      <c r="C655" s="159"/>
      <c r="D655" s="159"/>
      <c r="E655" s="159"/>
      <c r="F655" s="159"/>
      <c r="G655" s="159"/>
      <c r="H655" s="150"/>
    </row>
    <row r="656">
      <c r="A656" s="150"/>
      <c r="B656" s="150"/>
      <c r="C656" s="150" t="s">
        <v>713</v>
      </c>
      <c r="D656" s="160">
        <v>7691.0</v>
      </c>
      <c r="E656" s="154">
        <v>0.0</v>
      </c>
      <c r="F656" s="155">
        <v>5000.0</v>
      </c>
      <c r="G656" s="152"/>
      <c r="H656" s="150"/>
    </row>
    <row r="657">
      <c r="A657" s="150"/>
      <c r="B657" s="150"/>
      <c r="C657" s="150" t="s">
        <v>714</v>
      </c>
      <c r="D657" s="160">
        <v>5010.0</v>
      </c>
      <c r="E657" s="154">
        <v>0.0</v>
      </c>
      <c r="F657" s="155">
        <v>700.0</v>
      </c>
      <c r="G657" s="152"/>
      <c r="H657" s="150"/>
    </row>
    <row r="658">
      <c r="A658" s="150"/>
      <c r="B658" s="150"/>
      <c r="C658" s="150" t="s">
        <v>61</v>
      </c>
      <c r="D658" s="160">
        <v>7631.0</v>
      </c>
      <c r="E658" s="154">
        <v>0.0</v>
      </c>
      <c r="F658" s="155">
        <v>4700.0</v>
      </c>
      <c r="G658" s="152"/>
      <c r="H658" s="150"/>
    </row>
    <row r="659">
      <c r="A659" s="150"/>
      <c r="B659" s="150"/>
      <c r="C659" s="150" t="s">
        <v>715</v>
      </c>
      <c r="D659" s="160">
        <v>5486.0</v>
      </c>
      <c r="E659" s="154">
        <v>0.0</v>
      </c>
      <c r="F659" s="155">
        <v>1200.0</v>
      </c>
      <c r="G659" s="152"/>
      <c r="H659" s="150"/>
    </row>
    <row r="660">
      <c r="A660" s="150"/>
      <c r="B660" s="150"/>
      <c r="C660" s="150" t="s">
        <v>716</v>
      </c>
      <c r="D660" s="160">
        <v>5420.0</v>
      </c>
      <c r="E660" s="154">
        <v>0.0</v>
      </c>
      <c r="F660" s="155">
        <v>500.0</v>
      </c>
      <c r="G660" s="152"/>
      <c r="H660" s="150"/>
    </row>
    <row r="661">
      <c r="A661" s="150"/>
      <c r="B661" s="150"/>
      <c r="C661" s="150" t="s">
        <v>717</v>
      </c>
      <c r="D661" s="160"/>
      <c r="E661" s="154">
        <v>0.0</v>
      </c>
      <c r="F661" s="155">
        <v>6250.0</v>
      </c>
      <c r="G661" s="152"/>
      <c r="H661" s="150"/>
    </row>
    <row r="662">
      <c r="A662" s="150"/>
      <c r="B662" s="150"/>
      <c r="C662" s="150"/>
      <c r="D662" s="150"/>
      <c r="E662" s="159"/>
      <c r="F662" s="159"/>
      <c r="G662" s="159"/>
      <c r="H662" s="150"/>
    </row>
    <row r="663">
      <c r="A663" s="150"/>
      <c r="B663" s="150"/>
      <c r="C663" s="161" t="s">
        <v>66</v>
      </c>
      <c r="D663" s="150"/>
      <c r="E663" s="152">
        <v>0.0</v>
      </c>
      <c r="F663" s="155">
        <f>SUM(F656:F661)</f>
        <v>18350</v>
      </c>
      <c r="G663" s="155">
        <f>E663-F663</f>
        <v>-18350</v>
      </c>
      <c r="H663" s="150"/>
    </row>
    <row r="664">
      <c r="A664" s="150"/>
      <c r="B664" s="150"/>
      <c r="C664" s="150"/>
      <c r="D664" s="150"/>
      <c r="E664" s="159"/>
      <c r="F664" s="159"/>
      <c r="G664" s="152"/>
      <c r="H664" s="150"/>
    </row>
    <row r="665">
      <c r="A665" s="150"/>
      <c r="B665" s="150" t="s">
        <v>718</v>
      </c>
      <c r="C665" s="150"/>
      <c r="D665" s="150"/>
      <c r="E665" s="159"/>
      <c r="F665" s="159"/>
      <c r="G665" s="159"/>
      <c r="H665" s="150"/>
    </row>
    <row r="666">
      <c r="A666" s="150"/>
      <c r="B666" s="150"/>
      <c r="C666" s="150" t="s">
        <v>61</v>
      </c>
      <c r="D666" s="150"/>
      <c r="E666" s="154">
        <v>0.0</v>
      </c>
      <c r="F666" s="155">
        <v>2500.0</v>
      </c>
      <c r="G666" s="152"/>
      <c r="H666" s="150"/>
    </row>
    <row r="667">
      <c r="A667" s="150"/>
      <c r="B667" s="150"/>
      <c r="C667" s="150"/>
      <c r="D667" s="150"/>
      <c r="E667" s="159"/>
      <c r="F667" s="159"/>
      <c r="G667" s="152"/>
      <c r="H667" s="150"/>
    </row>
    <row r="668">
      <c r="A668" s="150"/>
      <c r="B668" s="150"/>
      <c r="C668" s="161" t="s">
        <v>66</v>
      </c>
      <c r="D668" s="150"/>
      <c r="E668" s="152">
        <f t="shared" ref="E668:F668" si="66">sum(E666)</f>
        <v>0</v>
      </c>
      <c r="F668" s="155">
        <f t="shared" si="66"/>
        <v>2500</v>
      </c>
      <c r="G668" s="155">
        <f>E668-F668</f>
        <v>-2500</v>
      </c>
      <c r="H668" s="150"/>
    </row>
    <row r="669">
      <c r="A669" s="150"/>
      <c r="B669" s="150"/>
      <c r="C669" s="150"/>
      <c r="D669" s="150"/>
      <c r="E669" s="159"/>
      <c r="F669" s="159"/>
      <c r="G669" s="159"/>
      <c r="H669" s="150"/>
    </row>
    <row r="670">
      <c r="A670" s="150"/>
      <c r="B670" s="159" t="s">
        <v>719</v>
      </c>
      <c r="C670" s="159"/>
      <c r="D670" s="159"/>
      <c r="E670" s="159"/>
      <c r="F670" s="159"/>
      <c r="G670" s="159"/>
      <c r="H670" s="150"/>
    </row>
    <row r="671">
      <c r="A671" s="150"/>
      <c r="B671" s="150"/>
      <c r="C671" s="150" t="s">
        <v>202</v>
      </c>
      <c r="D671" s="160">
        <v>7692.0</v>
      </c>
      <c r="E671" s="154">
        <v>0.0</v>
      </c>
      <c r="F671" s="155">
        <v>1200.0</v>
      </c>
      <c r="G671" s="152"/>
      <c r="H671" s="150"/>
    </row>
    <row r="672">
      <c r="A672" s="150"/>
      <c r="B672" s="150"/>
      <c r="C672" s="150" t="s">
        <v>249</v>
      </c>
      <c r="D672" s="160" t="s">
        <v>720</v>
      </c>
      <c r="E672" s="154">
        <v>0.0</v>
      </c>
      <c r="F672" s="155">
        <v>450.0</v>
      </c>
      <c r="G672" s="152"/>
      <c r="H672" s="150"/>
    </row>
    <row r="673">
      <c r="A673" s="150"/>
      <c r="B673" s="150"/>
      <c r="C673" s="150"/>
      <c r="D673" s="150"/>
      <c r="E673" s="159"/>
      <c r="F673" s="159"/>
      <c r="G673" s="159"/>
      <c r="H673" s="150"/>
    </row>
    <row r="674">
      <c r="A674" s="150"/>
      <c r="B674" s="150"/>
      <c r="C674" s="161" t="s">
        <v>66</v>
      </c>
      <c r="D674" s="150"/>
      <c r="E674" s="152">
        <f t="shared" ref="E674:F674" si="67">SUM(E671:E673)</f>
        <v>0</v>
      </c>
      <c r="F674" s="155">
        <f t="shared" si="67"/>
        <v>1650</v>
      </c>
      <c r="G674" s="155">
        <f>E674-F674</f>
        <v>-1650</v>
      </c>
      <c r="H674" s="150"/>
    </row>
    <row r="675">
      <c r="A675" s="150"/>
      <c r="B675" s="150"/>
      <c r="C675" s="150"/>
      <c r="D675" s="150"/>
      <c r="E675" s="152"/>
      <c r="F675" s="152"/>
      <c r="G675" s="159"/>
      <c r="H675" s="150"/>
    </row>
    <row r="676">
      <c r="A676" s="150"/>
      <c r="B676" s="159" t="s">
        <v>721</v>
      </c>
      <c r="C676" s="159"/>
      <c r="D676" s="159"/>
      <c r="E676" s="159"/>
      <c r="F676" s="159"/>
      <c r="G676" s="159"/>
      <c r="H676" s="150"/>
    </row>
    <row r="677">
      <c r="A677" s="150"/>
      <c r="B677" s="150"/>
      <c r="C677" s="150" t="s">
        <v>552</v>
      </c>
      <c r="D677" s="160">
        <v>4036.0</v>
      </c>
      <c r="E677" s="154">
        <v>0.0</v>
      </c>
      <c r="F677" s="155">
        <v>2000.0</v>
      </c>
      <c r="G677" s="152"/>
      <c r="H677" s="150"/>
    </row>
    <row r="678">
      <c r="A678" s="150"/>
      <c r="B678" s="150"/>
      <c r="C678" s="150" t="s">
        <v>528</v>
      </c>
      <c r="D678" s="160">
        <v>5460.0</v>
      </c>
      <c r="E678" s="154">
        <v>0.0</v>
      </c>
      <c r="F678" s="155">
        <v>500.0</v>
      </c>
      <c r="G678" s="152"/>
      <c r="H678" s="150"/>
    </row>
    <row r="679">
      <c r="A679" s="150"/>
      <c r="B679" s="150"/>
      <c r="C679" s="150"/>
      <c r="D679" s="150"/>
      <c r="E679" s="159"/>
      <c r="F679" s="159"/>
      <c r="G679" s="159"/>
      <c r="H679" s="150"/>
    </row>
    <row r="680">
      <c r="A680" s="150"/>
      <c r="B680" s="150"/>
      <c r="C680" s="161" t="s">
        <v>66</v>
      </c>
      <c r="D680" s="150"/>
      <c r="E680" s="152">
        <f t="shared" ref="E680:F680" si="68">SUM(E677:E679)</f>
        <v>0</v>
      </c>
      <c r="F680" s="155">
        <f t="shared" si="68"/>
        <v>2500</v>
      </c>
      <c r="G680" s="155">
        <f>E680-F680</f>
        <v>-2500</v>
      </c>
      <c r="H680" s="150"/>
    </row>
    <row r="681">
      <c r="A681" s="150"/>
      <c r="B681" s="150"/>
      <c r="C681" s="150"/>
      <c r="D681" s="150"/>
      <c r="E681" s="159"/>
      <c r="F681" s="159"/>
      <c r="G681" s="159"/>
      <c r="H681" s="150"/>
    </row>
    <row r="682">
      <c r="A682" s="150"/>
      <c r="B682" s="159" t="s">
        <v>722</v>
      </c>
      <c r="C682" s="159"/>
      <c r="D682" s="159"/>
      <c r="E682" s="159"/>
      <c r="F682" s="159"/>
      <c r="G682" s="159"/>
      <c r="H682" s="150"/>
    </row>
    <row r="683">
      <c r="A683" s="150"/>
      <c r="B683" s="150"/>
      <c r="C683" s="150" t="s">
        <v>202</v>
      </c>
      <c r="D683" s="160">
        <v>7692.0</v>
      </c>
      <c r="E683" s="154">
        <v>0.0</v>
      </c>
      <c r="F683" s="155">
        <v>1200.0</v>
      </c>
      <c r="G683" s="152"/>
      <c r="H683" s="150"/>
    </row>
    <row r="684">
      <c r="A684" s="150"/>
      <c r="B684" s="150"/>
      <c r="C684" s="150" t="s">
        <v>249</v>
      </c>
      <c r="D684" s="160" t="s">
        <v>723</v>
      </c>
      <c r="E684" s="168">
        <v>0.0</v>
      </c>
      <c r="F684" s="169">
        <v>450.0</v>
      </c>
      <c r="G684" s="170"/>
      <c r="H684" s="150"/>
    </row>
    <row r="685">
      <c r="A685" s="150"/>
      <c r="B685" s="150"/>
      <c r="C685" s="150"/>
      <c r="D685" s="152"/>
      <c r="E685" s="170"/>
      <c r="F685" s="170"/>
      <c r="G685" s="170"/>
      <c r="H685" s="170"/>
    </row>
    <row r="686">
      <c r="A686" s="150"/>
      <c r="B686" s="150"/>
      <c r="C686" s="161" t="s">
        <v>66</v>
      </c>
      <c r="D686" s="152"/>
      <c r="E686" s="152">
        <f t="shared" ref="E686:F686" si="69">SUM(E683:E685)</f>
        <v>0</v>
      </c>
      <c r="F686" s="155">
        <f t="shared" si="69"/>
        <v>1650</v>
      </c>
      <c r="G686" s="155">
        <f>E686-F686</f>
        <v>-1650</v>
      </c>
      <c r="H686" s="150"/>
    </row>
    <row r="687">
      <c r="A687" s="150"/>
      <c r="B687" s="150"/>
      <c r="C687" s="150"/>
      <c r="D687" s="150"/>
      <c r="E687" s="159"/>
      <c r="F687" s="159"/>
      <c r="G687" s="159"/>
      <c r="H687" s="150"/>
    </row>
    <row r="688">
      <c r="A688" s="150"/>
      <c r="B688" s="159" t="s">
        <v>724</v>
      </c>
      <c r="C688" s="159"/>
      <c r="D688" s="159"/>
      <c r="E688" s="159"/>
      <c r="F688" s="159"/>
      <c r="G688" s="159"/>
      <c r="H688" s="150"/>
    </row>
    <row r="689">
      <c r="A689" s="150"/>
      <c r="B689" s="150"/>
      <c r="C689" s="150" t="s">
        <v>62</v>
      </c>
      <c r="D689" s="160">
        <v>4045.0</v>
      </c>
      <c r="E689" s="154">
        <v>0.0</v>
      </c>
      <c r="F689" s="155">
        <v>1000.0</v>
      </c>
      <c r="G689" s="152"/>
      <c r="H689" s="150"/>
    </row>
    <row r="690">
      <c r="A690" s="150"/>
      <c r="B690" s="150"/>
      <c r="C690" s="150"/>
      <c r="D690" s="150"/>
      <c r="E690" s="159"/>
      <c r="F690" s="159"/>
      <c r="G690" s="159"/>
      <c r="H690" s="150"/>
    </row>
    <row r="691">
      <c r="A691" s="150"/>
      <c r="B691" s="150"/>
      <c r="C691" s="161" t="s">
        <v>66</v>
      </c>
      <c r="D691" s="150"/>
      <c r="E691" s="152">
        <f t="shared" ref="E691:F691" si="70">SUM(E689)</f>
        <v>0</v>
      </c>
      <c r="F691" s="155">
        <f t="shared" si="70"/>
        <v>1000</v>
      </c>
      <c r="G691" s="155">
        <f>E691-F691</f>
        <v>-1000</v>
      </c>
      <c r="H691" s="150"/>
    </row>
    <row r="692">
      <c r="A692" s="150"/>
      <c r="B692" s="150"/>
      <c r="C692" s="150"/>
      <c r="D692" s="150"/>
      <c r="E692" s="159"/>
      <c r="F692" s="159"/>
      <c r="G692" s="159"/>
      <c r="H692" s="150"/>
    </row>
    <row r="693">
      <c r="A693" s="150"/>
      <c r="B693" s="159" t="s">
        <v>725</v>
      </c>
      <c r="C693" s="159"/>
      <c r="D693" s="159"/>
      <c r="E693" s="159"/>
      <c r="F693" s="159"/>
      <c r="G693" s="159"/>
      <c r="H693" s="150"/>
    </row>
    <row r="694">
      <c r="A694" s="150"/>
      <c r="B694" s="150"/>
      <c r="C694" s="150" t="s">
        <v>183</v>
      </c>
      <c r="D694" s="160">
        <v>3041.0</v>
      </c>
      <c r="E694" s="156">
        <v>1250.0</v>
      </c>
      <c r="F694" s="154">
        <v>0.0</v>
      </c>
      <c r="G694" s="159"/>
      <c r="H694" s="150"/>
    </row>
    <row r="695">
      <c r="A695" s="150"/>
      <c r="B695" s="150"/>
      <c r="C695" s="150" t="s">
        <v>202</v>
      </c>
      <c r="D695" s="160">
        <v>4029.0</v>
      </c>
      <c r="E695" s="154">
        <v>0.0</v>
      </c>
      <c r="F695" s="155">
        <v>1000.0</v>
      </c>
      <c r="G695" s="152"/>
      <c r="H695" s="150"/>
    </row>
    <row r="696">
      <c r="A696" s="150"/>
      <c r="B696" s="150"/>
      <c r="C696" s="150" t="s">
        <v>156</v>
      </c>
      <c r="D696" s="160" t="s">
        <v>121</v>
      </c>
      <c r="E696" s="154">
        <v>0.0</v>
      </c>
      <c r="F696" s="155">
        <v>250.0</v>
      </c>
      <c r="G696" s="152"/>
      <c r="H696" s="150"/>
    </row>
    <row r="697">
      <c r="A697" s="150"/>
      <c r="B697" s="150"/>
      <c r="C697" s="150" t="s">
        <v>207</v>
      </c>
      <c r="D697" s="160"/>
      <c r="E697" s="154">
        <v>0.0</v>
      </c>
      <c r="F697" s="155">
        <v>250.0</v>
      </c>
      <c r="G697" s="152"/>
      <c r="H697" s="150"/>
    </row>
    <row r="698">
      <c r="A698" s="150"/>
      <c r="B698" s="150"/>
      <c r="C698" s="150"/>
      <c r="D698" s="160"/>
      <c r="E698" s="159"/>
      <c r="F698" s="159"/>
      <c r="G698" s="159"/>
      <c r="H698" s="150"/>
    </row>
    <row r="699">
      <c r="A699" s="150"/>
      <c r="B699" s="150"/>
      <c r="C699" s="171" t="s">
        <v>66</v>
      </c>
      <c r="D699" s="160"/>
      <c r="E699" s="156">
        <f t="shared" ref="E699:F699" si="71">SUM(E694:E698)</f>
        <v>1250</v>
      </c>
      <c r="F699" s="155">
        <f t="shared" si="71"/>
        <v>1500</v>
      </c>
      <c r="G699" s="155">
        <f>E699-F699</f>
        <v>-250</v>
      </c>
      <c r="H699" s="150"/>
    </row>
    <row r="700">
      <c r="A700" s="150"/>
      <c r="B700" s="150"/>
      <c r="C700" s="150"/>
      <c r="D700" s="150"/>
      <c r="E700" s="152"/>
      <c r="F700" s="152"/>
      <c r="G700" s="152"/>
      <c r="H700" s="150"/>
    </row>
    <row r="701">
      <c r="A701" s="150"/>
      <c r="B701" s="159" t="s">
        <v>726</v>
      </c>
      <c r="C701" s="159"/>
      <c r="D701" s="159"/>
      <c r="E701" s="159"/>
      <c r="F701" s="159"/>
      <c r="G701" s="159"/>
      <c r="H701" s="150"/>
    </row>
    <row r="702">
      <c r="A702" s="150"/>
      <c r="B702" s="150"/>
      <c r="C702" s="150" t="s">
        <v>202</v>
      </c>
      <c r="D702" s="160">
        <v>4029.0</v>
      </c>
      <c r="E702" s="154">
        <v>0.0</v>
      </c>
      <c r="F702" s="155">
        <v>1000.0</v>
      </c>
      <c r="G702" s="152"/>
      <c r="H702" s="150"/>
    </row>
    <row r="703">
      <c r="A703" s="150"/>
      <c r="B703" s="150"/>
      <c r="C703" s="150" t="s">
        <v>249</v>
      </c>
      <c r="D703" s="160">
        <v>4021.0</v>
      </c>
      <c r="E703" s="154">
        <v>0.0</v>
      </c>
      <c r="F703" s="155">
        <v>270.0</v>
      </c>
      <c r="G703" s="152"/>
      <c r="H703" s="150"/>
    </row>
    <row r="704">
      <c r="A704" s="150"/>
      <c r="B704" s="150"/>
      <c r="C704" s="150" t="s">
        <v>233</v>
      </c>
      <c r="D704" s="160">
        <v>5460.0</v>
      </c>
      <c r="E704" s="154">
        <v>0.0</v>
      </c>
      <c r="F704" s="155">
        <v>250.0</v>
      </c>
      <c r="G704" s="152"/>
      <c r="H704" s="150"/>
    </row>
    <row r="705">
      <c r="A705" s="150"/>
      <c r="B705" s="150"/>
      <c r="C705" s="150"/>
      <c r="D705" s="150"/>
      <c r="E705" s="159"/>
      <c r="F705" s="159"/>
      <c r="G705" s="159"/>
      <c r="H705" s="150"/>
    </row>
    <row r="706">
      <c r="A706" s="150"/>
      <c r="B706" s="150"/>
      <c r="C706" s="161" t="s">
        <v>66</v>
      </c>
      <c r="D706" s="150"/>
      <c r="E706" s="152">
        <f t="shared" ref="E706:F706" si="72">SUM(E702:E704)</f>
        <v>0</v>
      </c>
      <c r="F706" s="155">
        <f t="shared" si="72"/>
        <v>1520</v>
      </c>
      <c r="G706" s="155">
        <f>E706-F706</f>
        <v>-1520</v>
      </c>
      <c r="H706" s="150"/>
    </row>
    <row r="707">
      <c r="A707" s="150"/>
      <c r="B707" s="150"/>
      <c r="C707" s="150"/>
      <c r="D707" s="150"/>
      <c r="E707" s="159"/>
      <c r="F707" s="159"/>
      <c r="G707" s="159"/>
      <c r="H707" s="150"/>
    </row>
    <row r="708">
      <c r="A708" s="150"/>
      <c r="B708" s="159" t="s">
        <v>727</v>
      </c>
      <c r="C708" s="159"/>
      <c r="D708" s="159"/>
      <c r="E708" s="159"/>
      <c r="F708" s="159"/>
      <c r="G708" s="159"/>
      <c r="H708" s="150"/>
    </row>
    <row r="709">
      <c r="A709" s="150"/>
      <c r="B709" s="150"/>
      <c r="C709" s="150" t="s">
        <v>183</v>
      </c>
      <c r="D709" s="160">
        <v>3041.3042</v>
      </c>
      <c r="E709" s="156">
        <v>21694.0</v>
      </c>
      <c r="F709" s="154">
        <v>0.0</v>
      </c>
      <c r="G709" s="152"/>
      <c r="H709" s="150"/>
    </row>
    <row r="710">
      <c r="A710" s="150"/>
      <c r="B710" s="150"/>
      <c r="C710" s="150" t="s">
        <v>728</v>
      </c>
      <c r="D710" s="160">
        <v>4029.0</v>
      </c>
      <c r="E710" s="154">
        <v>0.0</v>
      </c>
      <c r="F710" s="155">
        <v>22000.0</v>
      </c>
      <c r="G710" s="152"/>
      <c r="H710" s="150"/>
    </row>
    <row r="711">
      <c r="A711" s="150"/>
      <c r="B711" s="150"/>
      <c r="C711" s="150" t="s">
        <v>156</v>
      </c>
      <c r="D711" s="160" t="s">
        <v>121</v>
      </c>
      <c r="E711" s="154">
        <v>0.0</v>
      </c>
      <c r="F711" s="155">
        <v>15000.0</v>
      </c>
      <c r="G711" s="152"/>
      <c r="H711" s="150"/>
    </row>
    <row r="712">
      <c r="A712" s="150"/>
      <c r="B712" s="150"/>
      <c r="C712" s="150" t="s">
        <v>162</v>
      </c>
      <c r="D712" s="160" t="s">
        <v>119</v>
      </c>
      <c r="E712" s="152">
        <v>0.0</v>
      </c>
      <c r="F712" s="154">
        <v>0.0</v>
      </c>
      <c r="G712" s="152"/>
      <c r="H712" s="150"/>
    </row>
    <row r="713">
      <c r="A713" s="150"/>
      <c r="B713" s="150"/>
      <c r="C713" s="150" t="s">
        <v>207</v>
      </c>
      <c r="D713" s="160">
        <v>5463.0</v>
      </c>
      <c r="E713" s="154">
        <v>0.0</v>
      </c>
      <c r="F713" s="155">
        <v>2000.0</v>
      </c>
      <c r="G713" s="152"/>
      <c r="H713" s="150"/>
    </row>
    <row r="714">
      <c r="A714" s="150"/>
      <c r="B714" s="150"/>
      <c r="C714" s="150" t="s">
        <v>65</v>
      </c>
      <c r="D714" s="160" t="s">
        <v>729</v>
      </c>
      <c r="E714" s="154">
        <v>0.0</v>
      </c>
      <c r="F714" s="155">
        <v>2400.0</v>
      </c>
      <c r="G714" s="152"/>
      <c r="H714" s="150"/>
    </row>
    <row r="715">
      <c r="A715" s="150"/>
      <c r="B715" s="150"/>
      <c r="C715" s="150" t="s">
        <v>525</v>
      </c>
      <c r="D715" s="160">
        <v>6950.0</v>
      </c>
      <c r="E715" s="154">
        <v>0.0</v>
      </c>
      <c r="F715" s="152">
        <v>0.0</v>
      </c>
      <c r="G715" s="152"/>
      <c r="H715" s="150"/>
    </row>
    <row r="716">
      <c r="A716" s="150"/>
      <c r="B716" s="150"/>
      <c r="C716" s="150"/>
      <c r="D716" s="150"/>
      <c r="E716" s="159"/>
      <c r="F716" s="159"/>
      <c r="G716" s="159"/>
      <c r="H716" s="150"/>
    </row>
    <row r="717">
      <c r="A717" s="150"/>
      <c r="B717" s="150"/>
      <c r="C717" s="161" t="s">
        <v>66</v>
      </c>
      <c r="D717" s="150"/>
      <c r="E717" s="156">
        <f t="shared" ref="E717:F717" si="73">SUM(E709:E715)</f>
        <v>21694</v>
      </c>
      <c r="F717" s="155">
        <f t="shared" si="73"/>
        <v>41400</v>
      </c>
      <c r="G717" s="155">
        <f>E717-F717</f>
        <v>-19706</v>
      </c>
      <c r="H717" s="150"/>
    </row>
    <row r="718">
      <c r="A718" s="150"/>
      <c r="B718" s="150"/>
      <c r="C718" s="150"/>
      <c r="D718" s="150"/>
      <c r="E718" s="159"/>
      <c r="F718" s="159"/>
      <c r="G718" s="159"/>
      <c r="H718" s="150"/>
    </row>
    <row r="719">
      <c r="A719" s="150"/>
      <c r="B719" s="159" t="s">
        <v>730</v>
      </c>
      <c r="C719" s="159"/>
      <c r="D719" s="159"/>
      <c r="E719" s="159"/>
      <c r="F719" s="159"/>
      <c r="G719" s="159"/>
      <c r="H719" s="150"/>
    </row>
    <row r="720">
      <c r="A720" s="150"/>
      <c r="B720" s="150"/>
      <c r="C720" s="150" t="s">
        <v>156</v>
      </c>
      <c r="D720" s="160" t="s">
        <v>121</v>
      </c>
      <c r="E720" s="154">
        <v>0.0</v>
      </c>
      <c r="F720" s="155">
        <v>5000.0</v>
      </c>
      <c r="G720" s="152"/>
      <c r="H720" s="150"/>
    </row>
    <row r="721">
      <c r="A721" s="150"/>
      <c r="B721" s="150"/>
      <c r="C721" s="150" t="s">
        <v>162</v>
      </c>
      <c r="D721" s="160" t="s">
        <v>119</v>
      </c>
      <c r="E721" s="156">
        <v>8000.0</v>
      </c>
      <c r="F721" s="154">
        <v>0.0</v>
      </c>
      <c r="G721" s="152"/>
      <c r="H721" s="150"/>
    </row>
    <row r="722">
      <c r="A722" s="150"/>
      <c r="B722" s="150"/>
      <c r="C722" s="150"/>
      <c r="D722" s="150"/>
      <c r="E722" s="159"/>
      <c r="F722" s="159"/>
      <c r="G722" s="159"/>
      <c r="H722" s="150"/>
    </row>
    <row r="723">
      <c r="A723" s="150"/>
      <c r="B723" s="150"/>
      <c r="C723" s="171" t="s">
        <v>66</v>
      </c>
      <c r="D723" s="150"/>
      <c r="E723" s="156">
        <f t="shared" ref="E723:F723" si="74">SUM(E720:E721)</f>
        <v>8000</v>
      </c>
      <c r="F723" s="155">
        <f t="shared" si="74"/>
        <v>5000</v>
      </c>
      <c r="G723" s="156">
        <f>E723-F723</f>
        <v>3000</v>
      </c>
      <c r="H723" s="150"/>
    </row>
    <row r="724">
      <c r="A724" s="150"/>
      <c r="B724" s="150"/>
      <c r="C724" s="150"/>
      <c r="D724" s="150"/>
      <c r="E724" s="159"/>
      <c r="F724" s="159"/>
      <c r="G724" s="159"/>
      <c r="H724" s="150"/>
    </row>
    <row r="725">
      <c r="A725" s="150"/>
      <c r="B725" s="159" t="s">
        <v>731</v>
      </c>
      <c r="C725" s="159"/>
      <c r="D725" s="159"/>
      <c r="E725" s="159"/>
      <c r="F725" s="159"/>
      <c r="G725" s="159"/>
      <c r="H725" s="150"/>
    </row>
    <row r="726">
      <c r="A726" s="150"/>
      <c r="B726" s="150"/>
      <c r="C726" s="150" t="s">
        <v>172</v>
      </c>
      <c r="D726" s="160">
        <v>3051.0</v>
      </c>
      <c r="E726" s="156">
        <v>45000.0</v>
      </c>
      <c r="F726" s="154">
        <v>0.0</v>
      </c>
      <c r="G726" s="152"/>
      <c r="H726" s="150"/>
    </row>
    <row r="727">
      <c r="A727" s="150"/>
      <c r="B727" s="150"/>
      <c r="C727" s="150"/>
      <c r="D727" s="150"/>
      <c r="E727" s="159"/>
      <c r="F727" s="159"/>
      <c r="G727" s="159"/>
      <c r="H727" s="150"/>
    </row>
    <row r="728">
      <c r="A728" s="150"/>
      <c r="B728" s="150"/>
      <c r="C728" s="161" t="s">
        <v>66</v>
      </c>
      <c r="D728" s="150"/>
      <c r="E728" s="156">
        <f t="shared" ref="E728:F728" si="75">SUM(E726:E727)</f>
        <v>45000</v>
      </c>
      <c r="F728" s="152">
        <f t="shared" si="75"/>
        <v>0</v>
      </c>
      <c r="G728" s="156">
        <f>E728-F728</f>
        <v>45000</v>
      </c>
      <c r="H728" s="150"/>
    </row>
    <row r="729">
      <c r="A729" s="150"/>
      <c r="B729" s="150"/>
      <c r="C729" s="150"/>
      <c r="D729" s="160"/>
      <c r="E729" s="159"/>
      <c r="F729" s="159"/>
      <c r="G729" s="152"/>
      <c r="H729" s="150"/>
    </row>
    <row r="730">
      <c r="A730" s="150"/>
      <c r="B730" s="159" t="s">
        <v>732</v>
      </c>
      <c r="H730" s="150"/>
    </row>
    <row r="731">
      <c r="A731" s="150"/>
      <c r="B731" s="150"/>
      <c r="C731" s="150" t="s">
        <v>183</v>
      </c>
      <c r="D731" s="160">
        <v>1610.7631</v>
      </c>
      <c r="E731" s="156">
        <v>18200.0</v>
      </c>
      <c r="F731" s="155">
        <v>32840.0</v>
      </c>
      <c r="G731" s="152"/>
      <c r="H731" s="150"/>
    </row>
    <row r="732">
      <c r="A732" s="150"/>
      <c r="B732" s="150"/>
      <c r="C732" s="150"/>
      <c r="D732" s="150"/>
      <c r="E732" s="159"/>
      <c r="F732" s="159"/>
      <c r="G732" s="159"/>
      <c r="H732" s="150"/>
    </row>
    <row r="733">
      <c r="A733" s="150"/>
      <c r="B733" s="150"/>
      <c r="C733" s="161" t="s">
        <v>66</v>
      </c>
      <c r="D733" s="150"/>
      <c r="E733" s="156">
        <f t="shared" ref="E733:F733" si="76">SUM(E731:E732)</f>
        <v>18200</v>
      </c>
      <c r="F733" s="155">
        <f t="shared" si="76"/>
        <v>32840</v>
      </c>
      <c r="G733" s="155">
        <f>E733-F733</f>
        <v>-14640</v>
      </c>
      <c r="H733" s="150"/>
    </row>
    <row r="734">
      <c r="A734" s="150"/>
      <c r="B734" s="150"/>
      <c r="C734" s="150"/>
      <c r="D734" s="150"/>
      <c r="E734" s="152"/>
      <c r="F734" s="152"/>
      <c r="G734" s="152"/>
      <c r="H734" s="150"/>
    </row>
    <row r="735">
      <c r="A735" s="150"/>
      <c r="B735" s="150"/>
      <c r="C735" s="172" t="s">
        <v>733</v>
      </c>
      <c r="D735" s="150"/>
      <c r="E735" s="156">
        <f t="shared" ref="E735:G735" si="77">SUMIFS(E2:E734,$C$2:$C$734,"Subsubtotal")</f>
        <v>1162894</v>
      </c>
      <c r="F735" s="155">
        <f t="shared" si="77"/>
        <v>1326043</v>
      </c>
      <c r="G735" s="155">
        <f t="shared" si="77"/>
        <v>-163149</v>
      </c>
      <c r="H735" s="150"/>
    </row>
    <row r="736">
      <c r="A736" s="150"/>
      <c r="B736" s="150"/>
      <c r="C736" s="150"/>
      <c r="D736" s="150"/>
      <c r="E736" s="152"/>
      <c r="F736" s="152"/>
      <c r="G736" s="152"/>
      <c r="H736" s="150"/>
    </row>
  </sheetData>
  <mergeCells count="2">
    <mergeCell ref="B204:G204"/>
    <mergeCell ref="B730:G730"/>
  </mergeCells>
  <conditionalFormatting sqref="E1:E203 E205:E729 E731:E736">
    <cfRule type="cellIs" dxfId="0" priority="1" operator="greaterThan">
      <formula>0</formula>
    </cfRule>
  </conditionalFormatting>
  <conditionalFormatting sqref="F1:F203 F205:F729 F731:F736">
    <cfRule type="cellIs" dxfId="1" priority="2" operator="greaterThan">
      <formula>0</formula>
    </cfRule>
  </conditionalFormatting>
  <conditionalFormatting sqref="G1:G203 G205:G729 G731:G736">
    <cfRule type="cellIs" dxfId="0" priority="3" operator="greaterThan">
      <formula>0</formula>
    </cfRule>
  </conditionalFormatting>
  <conditionalFormatting sqref="G1:G203 G205:G729 G731:G736">
    <cfRule type="cellIs" dxfId="1" priority="4" operator="less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10" max="10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15" t="s">
        <v>4</v>
      </c>
      <c r="F1" s="115" t="s">
        <v>5</v>
      </c>
      <c r="G1" s="115" t="s">
        <v>68</v>
      </c>
      <c r="H1" s="115" t="s">
        <v>69</v>
      </c>
      <c r="I1" s="115" t="s">
        <v>56</v>
      </c>
      <c r="J1" s="115" t="s">
        <v>2</v>
      </c>
    </row>
    <row r="2">
      <c r="A2" s="117" t="s">
        <v>10</v>
      </c>
      <c r="B2" s="117"/>
      <c r="C2" s="118"/>
      <c r="D2" s="119"/>
      <c r="E2" s="120"/>
      <c r="F2" s="120"/>
      <c r="G2" s="120"/>
      <c r="H2" s="120"/>
      <c r="I2" s="120"/>
      <c r="J2" s="121"/>
    </row>
    <row r="3">
      <c r="A3" s="122"/>
      <c r="B3" s="117" t="s">
        <v>57</v>
      </c>
      <c r="C3" s="118"/>
      <c r="D3" s="119"/>
      <c r="E3" s="120"/>
      <c r="F3" s="120"/>
      <c r="G3" s="120"/>
      <c r="H3" s="120"/>
      <c r="I3" s="120"/>
      <c r="J3" s="121"/>
    </row>
    <row r="4">
      <c r="A4" s="122"/>
      <c r="B4" s="117"/>
      <c r="C4" s="127" t="s">
        <v>70</v>
      </c>
      <c r="D4" s="119"/>
      <c r="E4" s="123">
        <v>0.0</v>
      </c>
      <c r="F4" s="123">
        <v>120000.0</v>
      </c>
      <c r="G4" s="123"/>
      <c r="H4" s="123"/>
      <c r="I4" s="120"/>
      <c r="J4" s="121"/>
    </row>
    <row r="5">
      <c r="A5" s="118"/>
      <c r="B5" s="118"/>
      <c r="C5" s="118" t="s">
        <v>71</v>
      </c>
      <c r="D5" s="119" t="s">
        <v>72</v>
      </c>
      <c r="E5" s="123">
        <v>0.0</v>
      </c>
      <c r="F5" s="124">
        <v>11000.0</v>
      </c>
      <c r="G5" s="124"/>
      <c r="H5" s="124"/>
      <c r="I5" s="120"/>
      <c r="J5" s="121"/>
    </row>
    <row r="6">
      <c r="A6" s="118"/>
      <c r="B6" s="118"/>
      <c r="C6" s="118" t="s">
        <v>73</v>
      </c>
      <c r="D6" s="119" t="s">
        <v>74</v>
      </c>
      <c r="E6" s="124">
        <v>42000.0</v>
      </c>
      <c r="F6" s="123">
        <v>0.0</v>
      </c>
      <c r="G6" s="123"/>
      <c r="H6" s="123"/>
      <c r="I6" s="120"/>
      <c r="J6" s="121"/>
    </row>
    <row r="7">
      <c r="A7" s="118"/>
      <c r="B7" s="118"/>
      <c r="C7" s="118" t="s">
        <v>75</v>
      </c>
      <c r="D7" s="119" t="s">
        <v>76</v>
      </c>
      <c r="E7" s="123">
        <v>0.0</v>
      </c>
      <c r="F7" s="124">
        <v>26000.0</v>
      </c>
      <c r="G7" s="124"/>
      <c r="H7" s="124"/>
      <c r="I7" s="120"/>
      <c r="J7" s="121"/>
    </row>
    <row r="8">
      <c r="A8" s="118"/>
      <c r="B8" s="118"/>
      <c r="C8" s="118" t="s">
        <v>77</v>
      </c>
      <c r="D8" s="119" t="s">
        <v>78</v>
      </c>
      <c r="E8" s="123">
        <v>0.0</v>
      </c>
      <c r="F8" s="124">
        <v>8000.0</v>
      </c>
      <c r="G8" s="124"/>
      <c r="H8" s="124"/>
      <c r="I8" s="120"/>
      <c r="J8" s="121"/>
    </row>
    <row r="9">
      <c r="A9" s="118"/>
      <c r="B9" s="118"/>
      <c r="C9" s="118" t="s">
        <v>79</v>
      </c>
      <c r="D9" s="119" t="s">
        <v>80</v>
      </c>
      <c r="E9" s="123">
        <v>0.0</v>
      </c>
      <c r="F9" s="124">
        <v>4000.0</v>
      </c>
      <c r="G9" s="124"/>
      <c r="H9" s="124"/>
      <c r="I9" s="120"/>
      <c r="J9" s="121"/>
    </row>
    <row r="10">
      <c r="A10" s="118"/>
      <c r="B10" s="118"/>
      <c r="C10" s="118" t="s">
        <v>81</v>
      </c>
      <c r="D10" s="119" t="s">
        <v>82</v>
      </c>
      <c r="E10" s="123">
        <v>0.0</v>
      </c>
      <c r="F10" s="124">
        <v>25000.0</v>
      </c>
      <c r="G10" s="124"/>
      <c r="H10" s="124"/>
      <c r="I10" s="120"/>
      <c r="J10" s="121"/>
    </row>
    <row r="11">
      <c r="A11" s="118"/>
      <c r="B11" s="118"/>
      <c r="C11" s="118" t="s">
        <v>83</v>
      </c>
      <c r="D11" s="119"/>
      <c r="E11" s="123">
        <v>0.0</v>
      </c>
      <c r="F11" s="124">
        <v>6000.0</v>
      </c>
      <c r="G11" s="124"/>
      <c r="H11" s="124"/>
      <c r="I11" s="120"/>
      <c r="J11" s="121"/>
    </row>
    <row r="12">
      <c r="A12" s="118"/>
      <c r="B12" s="118"/>
      <c r="C12" s="118" t="s">
        <v>84</v>
      </c>
      <c r="D12" s="119" t="s">
        <v>85</v>
      </c>
      <c r="E12" s="123">
        <v>0.0</v>
      </c>
      <c r="F12" s="124">
        <v>2000.0</v>
      </c>
      <c r="G12" s="124"/>
      <c r="H12" s="124"/>
      <c r="I12" s="120"/>
      <c r="J12" s="121"/>
    </row>
    <row r="13">
      <c r="A13" s="118"/>
      <c r="B13" s="118"/>
      <c r="C13" s="118" t="s">
        <v>86</v>
      </c>
      <c r="D13" s="119" t="s">
        <v>87</v>
      </c>
      <c r="E13" s="123">
        <v>0.0</v>
      </c>
      <c r="F13" s="124">
        <v>1100.0</v>
      </c>
      <c r="G13" s="124"/>
      <c r="H13" s="124"/>
      <c r="I13" s="120"/>
      <c r="J13" s="121"/>
    </row>
    <row r="14">
      <c r="A14" s="118"/>
      <c r="B14" s="118"/>
      <c r="C14" s="118" t="s">
        <v>88</v>
      </c>
      <c r="D14" s="119" t="s">
        <v>89</v>
      </c>
      <c r="E14" s="123">
        <v>0.0</v>
      </c>
      <c r="F14" s="124">
        <v>6240.0</v>
      </c>
      <c r="G14" s="124"/>
      <c r="H14" s="124"/>
      <c r="I14" s="120"/>
      <c r="J14" s="121"/>
    </row>
    <row r="15">
      <c r="A15" s="118"/>
      <c r="B15" s="118"/>
      <c r="C15" s="118" t="s">
        <v>90</v>
      </c>
      <c r="D15" s="119" t="s">
        <v>91</v>
      </c>
      <c r="E15" s="123">
        <v>0.0</v>
      </c>
      <c r="F15" s="124">
        <v>6000.0</v>
      </c>
      <c r="G15" s="124"/>
      <c r="H15" s="124"/>
      <c r="I15" s="120"/>
      <c r="J15" s="128" t="s">
        <v>60</v>
      </c>
    </row>
    <row r="16">
      <c r="A16" s="118"/>
      <c r="B16" s="118"/>
      <c r="C16" s="118" t="s">
        <v>92</v>
      </c>
      <c r="D16" s="119" t="s">
        <v>93</v>
      </c>
      <c r="E16" s="123">
        <v>0.0</v>
      </c>
      <c r="F16" s="124">
        <v>51400.0</v>
      </c>
      <c r="G16" s="124"/>
      <c r="H16" s="124"/>
      <c r="I16" s="120"/>
      <c r="J16" s="121"/>
    </row>
    <row r="17">
      <c r="A17" s="118"/>
      <c r="B17" s="118"/>
      <c r="C17" s="118" t="s">
        <v>94</v>
      </c>
      <c r="D17" s="119" t="s">
        <v>95</v>
      </c>
      <c r="E17" s="123">
        <v>0.0</v>
      </c>
      <c r="F17" s="124">
        <v>5000.0</v>
      </c>
      <c r="G17" s="124"/>
      <c r="H17" s="124"/>
      <c r="I17" s="120"/>
      <c r="J17" s="121"/>
    </row>
    <row r="18">
      <c r="A18" s="118"/>
      <c r="B18" s="118"/>
      <c r="C18" s="118" t="s">
        <v>96</v>
      </c>
      <c r="D18" s="119" t="s">
        <v>97</v>
      </c>
      <c r="E18" s="123">
        <v>0.0</v>
      </c>
      <c r="F18" s="124">
        <v>3000.0</v>
      </c>
      <c r="G18" s="124"/>
      <c r="H18" s="124"/>
      <c r="I18" s="120"/>
      <c r="J18" s="121"/>
    </row>
    <row r="19">
      <c r="A19" s="118"/>
      <c r="B19" s="118"/>
      <c r="C19" s="118" t="s">
        <v>98</v>
      </c>
      <c r="D19" s="119"/>
      <c r="E19" s="123">
        <v>0.0</v>
      </c>
      <c r="F19" s="124">
        <v>1000.0</v>
      </c>
      <c r="G19" s="124"/>
      <c r="H19" s="124"/>
      <c r="I19" s="120"/>
      <c r="J19" s="121"/>
    </row>
    <row r="20">
      <c r="A20" s="118"/>
      <c r="B20" s="118"/>
      <c r="C20" s="118" t="s">
        <v>99</v>
      </c>
      <c r="D20" s="119"/>
      <c r="E20" s="123">
        <v>0.0</v>
      </c>
      <c r="F20" s="124">
        <v>8000.0</v>
      </c>
      <c r="G20" s="124"/>
      <c r="H20" s="124"/>
      <c r="I20" s="120"/>
      <c r="J20" s="121"/>
    </row>
    <row r="21">
      <c r="A21" s="118"/>
      <c r="B21" s="118"/>
      <c r="C21" s="118" t="s">
        <v>100</v>
      </c>
      <c r="D21" s="119"/>
      <c r="E21" s="123">
        <v>0.0</v>
      </c>
      <c r="F21" s="124">
        <v>5000.0</v>
      </c>
      <c r="G21" s="124"/>
      <c r="H21" s="124"/>
      <c r="I21" s="120"/>
      <c r="J21" s="121"/>
    </row>
    <row r="22">
      <c r="A22" s="118"/>
      <c r="B22" s="118"/>
      <c r="C22" s="118"/>
      <c r="D22" s="119"/>
      <c r="E22" s="120"/>
      <c r="F22" s="120"/>
      <c r="G22" s="120"/>
      <c r="H22" s="120"/>
      <c r="I22" s="120"/>
      <c r="J22" s="121"/>
    </row>
    <row r="23">
      <c r="A23" s="118"/>
      <c r="B23" s="118"/>
      <c r="C23" s="117" t="s">
        <v>66</v>
      </c>
      <c r="D23" s="119"/>
      <c r="E23" s="124">
        <f t="shared" ref="E23:H23" si="1">SUM(E5:E22)</f>
        <v>42000</v>
      </c>
      <c r="F23" s="124">
        <f t="shared" si="1"/>
        <v>168740</v>
      </c>
      <c r="G23" s="124">
        <f t="shared" si="1"/>
        <v>0</v>
      </c>
      <c r="H23" s="124">
        <f t="shared" si="1"/>
        <v>0</v>
      </c>
      <c r="I23" s="124">
        <f>E23-F23</f>
        <v>-126740</v>
      </c>
      <c r="J23" s="121"/>
    </row>
    <row r="24">
      <c r="A24" s="118"/>
      <c r="B24" s="118"/>
      <c r="C24" s="118"/>
      <c r="D24" s="119"/>
      <c r="E24" s="120"/>
      <c r="F24" s="120"/>
      <c r="G24" s="120"/>
      <c r="H24" s="120"/>
      <c r="I24" s="120"/>
      <c r="J24" s="121"/>
    </row>
    <row r="25">
      <c r="A25" s="118"/>
      <c r="B25" s="117" t="s">
        <v>101</v>
      </c>
      <c r="C25" s="118"/>
      <c r="D25" s="119"/>
      <c r="E25" s="120"/>
      <c r="F25" s="120"/>
      <c r="G25" s="120"/>
      <c r="H25" s="120"/>
      <c r="I25" s="120"/>
      <c r="J25" s="121"/>
    </row>
    <row r="26">
      <c r="A26" s="118"/>
      <c r="B26" s="117"/>
      <c r="C26" s="118" t="s">
        <v>102</v>
      </c>
      <c r="D26" s="119" t="s">
        <v>103</v>
      </c>
      <c r="E26" s="124">
        <v>0.0</v>
      </c>
      <c r="F26" s="124">
        <v>35000.0</v>
      </c>
      <c r="G26" s="124"/>
      <c r="H26" s="124"/>
      <c r="I26" s="120"/>
      <c r="J26" s="121"/>
    </row>
    <row r="27">
      <c r="A27" s="118"/>
      <c r="B27" s="117"/>
      <c r="C27" s="118" t="s">
        <v>104</v>
      </c>
      <c r="D27" s="119" t="s">
        <v>80</v>
      </c>
      <c r="E27" s="124">
        <v>0.0</v>
      </c>
      <c r="F27" s="124">
        <v>1100.0</v>
      </c>
      <c r="G27" s="124"/>
      <c r="H27" s="124"/>
      <c r="I27" s="120"/>
      <c r="J27" s="121"/>
    </row>
    <row r="28">
      <c r="A28" s="118"/>
      <c r="B28" s="117"/>
      <c r="C28" s="118"/>
      <c r="D28" s="119"/>
      <c r="E28" s="120"/>
      <c r="F28" s="120"/>
      <c r="G28" s="120"/>
      <c r="H28" s="120"/>
      <c r="I28" s="120"/>
      <c r="J28" s="121"/>
    </row>
    <row r="29">
      <c r="A29" s="118"/>
      <c r="B29" s="117"/>
      <c r="C29" s="117" t="s">
        <v>66</v>
      </c>
      <c r="D29" s="119"/>
      <c r="E29" s="124">
        <f t="shared" ref="E29:H29" si="2">SUM(E26:E27)</f>
        <v>0</v>
      </c>
      <c r="F29" s="124">
        <f t="shared" si="2"/>
        <v>36100</v>
      </c>
      <c r="G29" s="124">
        <f t="shared" si="2"/>
        <v>0</v>
      </c>
      <c r="H29" s="124">
        <f t="shared" si="2"/>
        <v>0</v>
      </c>
      <c r="I29" s="124">
        <f>E29-F29</f>
        <v>-36100</v>
      </c>
      <c r="J29" s="121"/>
    </row>
    <row r="30">
      <c r="A30" s="118"/>
      <c r="B30" s="117"/>
      <c r="C30" s="118"/>
      <c r="D30" s="119"/>
      <c r="E30" s="120"/>
      <c r="F30" s="120"/>
      <c r="G30" s="120"/>
      <c r="H30" s="120"/>
      <c r="I30" s="120"/>
      <c r="J30" s="121"/>
    </row>
    <row r="31">
      <c r="A31" s="118"/>
      <c r="B31" s="117" t="s">
        <v>105</v>
      </c>
      <c r="C31" s="118"/>
      <c r="D31" s="119"/>
      <c r="E31" s="120"/>
      <c r="F31" s="120"/>
      <c r="G31" s="120"/>
      <c r="H31" s="120"/>
      <c r="I31" s="120"/>
      <c r="J31" s="121"/>
    </row>
    <row r="32">
      <c r="A32" s="118"/>
      <c r="B32" s="117"/>
      <c r="C32" s="118" t="s">
        <v>102</v>
      </c>
      <c r="D32" s="119" t="s">
        <v>103</v>
      </c>
      <c r="E32" s="124">
        <v>0.0</v>
      </c>
      <c r="F32" s="124">
        <v>5000.0</v>
      </c>
      <c r="G32" s="124"/>
      <c r="H32" s="124"/>
      <c r="I32" s="120"/>
      <c r="J32" s="121"/>
    </row>
    <row r="33">
      <c r="A33" s="118"/>
      <c r="B33" s="117"/>
      <c r="C33" s="118"/>
      <c r="D33" s="119"/>
      <c r="E33" s="120"/>
      <c r="F33" s="120"/>
      <c r="G33" s="120"/>
      <c r="H33" s="120"/>
      <c r="I33" s="120"/>
      <c r="J33" s="121"/>
    </row>
    <row r="34">
      <c r="A34" s="118"/>
      <c r="B34" s="117"/>
      <c r="C34" s="117" t="s">
        <v>66</v>
      </c>
      <c r="D34" s="119"/>
      <c r="E34" s="124">
        <f t="shared" ref="E34:H34" si="3">SUM(E32)</f>
        <v>0</v>
      </c>
      <c r="F34" s="124">
        <f t="shared" si="3"/>
        <v>5000</v>
      </c>
      <c r="G34" s="124">
        <f t="shared" si="3"/>
        <v>0</v>
      </c>
      <c r="H34" s="124">
        <f t="shared" si="3"/>
        <v>0</v>
      </c>
      <c r="I34" s="124">
        <f>E34-F34</f>
        <v>-5000</v>
      </c>
      <c r="J34" s="121"/>
    </row>
    <row r="35">
      <c r="A35" s="118"/>
      <c r="B35" s="117"/>
      <c r="C35" s="118"/>
      <c r="D35" s="119"/>
      <c r="E35" s="120"/>
      <c r="F35" s="120"/>
      <c r="G35" s="120"/>
      <c r="H35" s="120"/>
      <c r="I35" s="120"/>
      <c r="J35" s="121"/>
    </row>
    <row r="36">
      <c r="A36" s="118"/>
      <c r="B36" s="117" t="s">
        <v>106</v>
      </c>
      <c r="C36" s="118"/>
      <c r="D36" s="119"/>
      <c r="E36" s="120"/>
      <c r="F36" s="120"/>
      <c r="G36" s="120"/>
      <c r="H36" s="120"/>
      <c r="I36" s="120"/>
      <c r="J36" s="121"/>
    </row>
    <row r="37">
      <c r="A37" s="118"/>
      <c r="B37" s="117"/>
      <c r="C37" s="118" t="s">
        <v>107</v>
      </c>
      <c r="D37" s="119" t="s">
        <v>108</v>
      </c>
      <c r="E37" s="123">
        <v>0.0</v>
      </c>
      <c r="F37" s="124">
        <v>3000.0</v>
      </c>
      <c r="G37" s="124"/>
      <c r="H37" s="124"/>
      <c r="I37" s="120"/>
      <c r="J37" s="121"/>
    </row>
    <row r="38">
      <c r="A38" s="118"/>
      <c r="B38" s="117"/>
      <c r="C38" s="118" t="s">
        <v>61</v>
      </c>
      <c r="D38" s="119" t="s">
        <v>109</v>
      </c>
      <c r="E38" s="123">
        <v>0.0</v>
      </c>
      <c r="F38" s="124">
        <v>750.0</v>
      </c>
      <c r="G38" s="124"/>
      <c r="H38" s="124"/>
      <c r="I38" s="120"/>
      <c r="J38" s="121"/>
    </row>
    <row r="39">
      <c r="A39" s="118"/>
      <c r="B39" s="117"/>
      <c r="C39" s="118" t="s">
        <v>110</v>
      </c>
      <c r="D39" s="119" t="s">
        <v>111</v>
      </c>
      <c r="E39" s="123">
        <v>0.0</v>
      </c>
      <c r="F39" s="124">
        <v>750.0</v>
      </c>
      <c r="G39" s="124"/>
      <c r="H39" s="124"/>
      <c r="I39" s="120"/>
      <c r="J39" s="121"/>
    </row>
    <row r="40">
      <c r="A40" s="118"/>
      <c r="B40" s="117"/>
      <c r="C40" s="118"/>
      <c r="D40" s="119"/>
      <c r="E40" s="120"/>
      <c r="F40" s="120"/>
      <c r="G40" s="120"/>
      <c r="H40" s="120"/>
      <c r="I40" s="120"/>
      <c r="J40" s="121"/>
    </row>
    <row r="41">
      <c r="A41" s="118"/>
      <c r="B41" s="117"/>
      <c r="C41" s="117" t="s">
        <v>66</v>
      </c>
      <c r="D41" s="119"/>
      <c r="E41" s="124">
        <f t="shared" ref="E41:H41" si="4">SUM(E37:E39)</f>
        <v>0</v>
      </c>
      <c r="F41" s="124">
        <f t="shared" si="4"/>
        <v>4500</v>
      </c>
      <c r="G41" s="124">
        <f t="shared" si="4"/>
        <v>0</v>
      </c>
      <c r="H41" s="124">
        <f t="shared" si="4"/>
        <v>0</v>
      </c>
      <c r="I41" s="124">
        <f>E41-F41</f>
        <v>-4500</v>
      </c>
      <c r="J41" s="121"/>
    </row>
    <row r="42">
      <c r="A42" s="118"/>
      <c r="B42" s="117"/>
      <c r="C42" s="118"/>
      <c r="D42" s="119"/>
      <c r="E42" s="120"/>
      <c r="F42" s="120"/>
      <c r="G42" s="120"/>
      <c r="H42" s="120"/>
      <c r="I42" s="120"/>
      <c r="J42" s="121"/>
    </row>
    <row r="43">
      <c r="A43" s="118"/>
      <c r="B43" s="117" t="s">
        <v>112</v>
      </c>
      <c r="C43" s="118"/>
      <c r="D43" s="119"/>
      <c r="E43" s="120"/>
      <c r="F43" s="120"/>
      <c r="G43" s="120"/>
      <c r="H43" s="120"/>
      <c r="I43" s="120"/>
      <c r="J43" s="121"/>
    </row>
    <row r="44">
      <c r="A44" s="118"/>
      <c r="B44" s="117"/>
      <c r="C44" s="118" t="s">
        <v>113</v>
      </c>
      <c r="D44" s="119" t="s">
        <v>114</v>
      </c>
      <c r="E44" s="123">
        <v>0.0</v>
      </c>
      <c r="F44" s="124">
        <v>18000.0</v>
      </c>
      <c r="G44" s="124"/>
      <c r="H44" s="124">
        <f>5882</f>
        <v>5882</v>
      </c>
      <c r="I44" s="120"/>
      <c r="J44" s="128" t="s">
        <v>60</v>
      </c>
    </row>
    <row r="45">
      <c r="A45" s="118"/>
      <c r="B45" s="117"/>
      <c r="C45" s="118"/>
      <c r="D45" s="119"/>
      <c r="E45" s="120"/>
      <c r="F45" s="120"/>
      <c r="G45" s="120"/>
      <c r="H45" s="120"/>
      <c r="I45" s="120"/>
      <c r="J45" s="121"/>
    </row>
    <row r="46">
      <c r="A46" s="118"/>
      <c r="B46" s="117"/>
      <c r="C46" s="117" t="s">
        <v>66</v>
      </c>
      <c r="D46" s="119"/>
      <c r="E46" s="124">
        <f t="shared" ref="E46:H46" si="5">SUM(E44)</f>
        <v>0</v>
      </c>
      <c r="F46" s="124">
        <f t="shared" si="5"/>
        <v>18000</v>
      </c>
      <c r="G46" s="124">
        <f t="shared" si="5"/>
        <v>0</v>
      </c>
      <c r="H46" s="124">
        <f t="shared" si="5"/>
        <v>5882</v>
      </c>
      <c r="I46" s="124">
        <f>E46-F46</f>
        <v>-18000</v>
      </c>
      <c r="J46" s="121"/>
    </row>
    <row r="47">
      <c r="A47" s="118"/>
      <c r="B47" s="117"/>
      <c r="C47" s="118"/>
      <c r="D47" s="119"/>
      <c r="E47" s="120"/>
      <c r="F47" s="120"/>
      <c r="G47" s="120"/>
      <c r="H47" s="120"/>
      <c r="I47" s="120"/>
      <c r="J47" s="121"/>
    </row>
    <row r="48">
      <c r="A48" s="118"/>
      <c r="B48" s="117" t="s">
        <v>115</v>
      </c>
      <c r="C48" s="118"/>
      <c r="D48" s="119"/>
      <c r="E48" s="120"/>
      <c r="F48" s="120"/>
      <c r="G48" s="120"/>
      <c r="H48" s="120"/>
      <c r="I48" s="120"/>
      <c r="J48" s="121"/>
    </row>
    <row r="49">
      <c r="A49" s="118"/>
      <c r="B49" s="117"/>
      <c r="C49" s="118" t="s">
        <v>116</v>
      </c>
      <c r="D49" s="119" t="s">
        <v>117</v>
      </c>
      <c r="E49" s="124">
        <f>50*40</f>
        <v>2000</v>
      </c>
      <c r="F49" s="123">
        <v>0.0</v>
      </c>
      <c r="G49" s="123"/>
      <c r="H49" s="123"/>
      <c r="I49" s="120"/>
      <c r="J49" s="121"/>
    </row>
    <row r="50">
      <c r="A50" s="118"/>
      <c r="B50" s="117"/>
      <c r="C50" s="118" t="s">
        <v>118</v>
      </c>
      <c r="D50" s="119" t="s">
        <v>119</v>
      </c>
      <c r="E50" s="124">
        <v>4000.0</v>
      </c>
      <c r="F50" s="123">
        <v>0.0</v>
      </c>
      <c r="G50" s="123"/>
      <c r="H50" s="123"/>
      <c r="I50" s="120"/>
      <c r="J50" s="121"/>
    </row>
    <row r="51">
      <c r="A51" s="118"/>
      <c r="B51" s="117"/>
      <c r="C51" s="118" t="s">
        <v>120</v>
      </c>
      <c r="D51" s="119" t="s">
        <v>121</v>
      </c>
      <c r="E51" s="123">
        <v>0.0</v>
      </c>
      <c r="F51" s="124">
        <v>3000.0</v>
      </c>
      <c r="G51" s="124"/>
      <c r="H51" s="124"/>
      <c r="I51" s="120"/>
      <c r="J51" s="121"/>
    </row>
    <row r="52">
      <c r="A52" s="118"/>
      <c r="B52" s="117"/>
      <c r="C52" s="118" t="s">
        <v>122</v>
      </c>
      <c r="D52" s="119" t="s">
        <v>123</v>
      </c>
      <c r="E52" s="123">
        <v>0.0</v>
      </c>
      <c r="F52" s="124">
        <v>4000.0</v>
      </c>
      <c r="G52" s="124"/>
      <c r="H52" s="124"/>
      <c r="I52" s="120"/>
      <c r="J52" s="121"/>
    </row>
    <row r="53">
      <c r="A53" s="118"/>
      <c r="B53" s="117"/>
      <c r="C53" s="118" t="s">
        <v>124</v>
      </c>
      <c r="D53" s="119" t="s">
        <v>125</v>
      </c>
      <c r="E53" s="123">
        <v>0.0</v>
      </c>
      <c r="F53" s="124">
        <v>1500.0</v>
      </c>
      <c r="G53" s="124"/>
      <c r="H53" s="124"/>
      <c r="I53" s="120"/>
      <c r="J53" s="121"/>
    </row>
    <row r="54">
      <c r="A54" s="118"/>
      <c r="B54" s="117"/>
      <c r="C54" s="118"/>
      <c r="D54" s="119"/>
      <c r="E54" s="120"/>
      <c r="F54" s="120"/>
      <c r="G54" s="120"/>
      <c r="H54" s="120"/>
      <c r="I54" s="120"/>
      <c r="J54" s="121"/>
    </row>
    <row r="55">
      <c r="A55" s="118"/>
      <c r="B55" s="117"/>
      <c r="C55" s="117" t="s">
        <v>66</v>
      </c>
      <c r="D55" s="119"/>
      <c r="E55" s="124">
        <f t="shared" ref="E55:H55" si="6">SUM(E49:E53)</f>
        <v>6000</v>
      </c>
      <c r="F55" s="124">
        <f t="shared" si="6"/>
        <v>8500</v>
      </c>
      <c r="G55" s="124">
        <f t="shared" si="6"/>
        <v>0</v>
      </c>
      <c r="H55" s="124">
        <f t="shared" si="6"/>
        <v>0</v>
      </c>
      <c r="I55" s="124">
        <f>E55-F55</f>
        <v>-2500</v>
      </c>
      <c r="J55" s="121"/>
    </row>
    <row r="56">
      <c r="A56" s="118"/>
      <c r="B56" s="117"/>
      <c r="C56" s="118"/>
      <c r="D56" s="119"/>
      <c r="E56" s="120"/>
      <c r="F56" s="120"/>
      <c r="G56" s="120"/>
      <c r="H56" s="120"/>
      <c r="I56" s="120"/>
      <c r="J56" s="121"/>
    </row>
    <row r="57">
      <c r="A57" s="118"/>
      <c r="B57" s="117" t="s">
        <v>126</v>
      </c>
      <c r="C57" s="118"/>
      <c r="D57" s="119"/>
      <c r="E57" s="120"/>
      <c r="F57" s="120"/>
      <c r="G57" s="120"/>
      <c r="H57" s="120"/>
      <c r="I57" s="120"/>
      <c r="J57" s="121"/>
    </row>
    <row r="58">
      <c r="A58" s="118"/>
      <c r="B58" s="117"/>
      <c r="C58" s="118" t="s">
        <v>116</v>
      </c>
      <c r="D58" s="119" t="s">
        <v>117</v>
      </c>
      <c r="E58" s="124">
        <f>50*40</f>
        <v>2000</v>
      </c>
      <c r="F58" s="123">
        <v>0.0</v>
      </c>
      <c r="G58" s="123"/>
      <c r="H58" s="123"/>
      <c r="I58" s="120"/>
      <c r="J58" s="121"/>
    </row>
    <row r="59">
      <c r="A59" s="118"/>
      <c r="B59" s="117"/>
      <c r="C59" s="118" t="s">
        <v>118</v>
      </c>
      <c r="D59" s="119" t="s">
        <v>119</v>
      </c>
      <c r="E59" s="124">
        <v>4000.0</v>
      </c>
      <c r="F59" s="123">
        <v>0.0</v>
      </c>
      <c r="G59" s="123"/>
      <c r="H59" s="123"/>
      <c r="I59" s="120"/>
      <c r="J59" s="121"/>
    </row>
    <row r="60">
      <c r="A60" s="118"/>
      <c r="B60" s="117"/>
      <c r="C60" s="118" t="s">
        <v>120</v>
      </c>
      <c r="D60" s="119" t="s">
        <v>121</v>
      </c>
      <c r="E60" s="123">
        <v>0.0</v>
      </c>
      <c r="F60" s="124">
        <v>3000.0</v>
      </c>
      <c r="G60" s="124"/>
      <c r="H60" s="124"/>
      <c r="I60" s="120"/>
      <c r="J60" s="121"/>
    </row>
    <row r="61">
      <c r="A61" s="118"/>
      <c r="B61" s="117"/>
      <c r="C61" s="118" t="s">
        <v>122</v>
      </c>
      <c r="D61" s="119" t="s">
        <v>123</v>
      </c>
      <c r="E61" s="123">
        <v>0.0</v>
      </c>
      <c r="F61" s="124">
        <v>4000.0</v>
      </c>
      <c r="G61" s="124"/>
      <c r="H61" s="124"/>
      <c r="I61" s="120"/>
      <c r="J61" s="121"/>
    </row>
    <row r="62">
      <c r="A62" s="118"/>
      <c r="B62" s="117"/>
      <c r="C62" s="118" t="s">
        <v>124</v>
      </c>
      <c r="D62" s="119" t="s">
        <v>125</v>
      </c>
      <c r="E62" s="123">
        <v>0.0</v>
      </c>
      <c r="F62" s="124">
        <v>1500.0</v>
      </c>
      <c r="G62" s="124"/>
      <c r="H62" s="124"/>
      <c r="I62" s="120"/>
      <c r="J62" s="121"/>
    </row>
    <row r="63">
      <c r="A63" s="118"/>
      <c r="B63" s="117"/>
      <c r="C63" s="118"/>
      <c r="D63" s="119"/>
      <c r="E63" s="120"/>
      <c r="F63" s="120"/>
      <c r="G63" s="120"/>
      <c r="H63" s="120"/>
      <c r="I63" s="120"/>
      <c r="J63" s="121"/>
    </row>
    <row r="64">
      <c r="A64" s="118"/>
      <c r="B64" s="117"/>
      <c r="C64" s="117" t="s">
        <v>66</v>
      </c>
      <c r="D64" s="119"/>
      <c r="E64" s="124">
        <f t="shared" ref="E64:H64" si="7">SUM(E58:E62)</f>
        <v>6000</v>
      </c>
      <c r="F64" s="124">
        <f t="shared" si="7"/>
        <v>8500</v>
      </c>
      <c r="G64" s="124">
        <f t="shared" si="7"/>
        <v>0</v>
      </c>
      <c r="H64" s="124">
        <f t="shared" si="7"/>
        <v>0</v>
      </c>
      <c r="I64" s="124">
        <f>E64-F64</f>
        <v>-2500</v>
      </c>
      <c r="J64" s="121"/>
    </row>
    <row r="65">
      <c r="A65" s="118"/>
      <c r="B65" s="117"/>
      <c r="C65" s="118"/>
      <c r="D65" s="119"/>
      <c r="E65" s="120"/>
      <c r="F65" s="120"/>
      <c r="G65" s="120"/>
      <c r="H65" s="120"/>
      <c r="I65" s="120"/>
      <c r="J65" s="121"/>
    </row>
    <row r="66">
      <c r="A66" s="118"/>
      <c r="B66" s="117" t="s">
        <v>127</v>
      </c>
      <c r="C66" s="118"/>
      <c r="D66" s="119"/>
      <c r="E66" s="120"/>
      <c r="F66" s="120"/>
      <c r="G66" s="120"/>
      <c r="H66" s="120"/>
      <c r="I66" s="120"/>
      <c r="J66" s="128" t="s">
        <v>128</v>
      </c>
    </row>
    <row r="67">
      <c r="A67" s="118"/>
      <c r="B67" s="117"/>
      <c r="C67" s="118" t="s">
        <v>129</v>
      </c>
      <c r="D67" s="119" t="s">
        <v>130</v>
      </c>
      <c r="E67" s="123">
        <v>0.0</v>
      </c>
      <c r="F67" s="123">
        <v>0.0</v>
      </c>
      <c r="G67" s="123"/>
      <c r="H67" s="123"/>
      <c r="I67" s="120"/>
      <c r="J67" s="121"/>
    </row>
    <row r="68">
      <c r="A68" s="118"/>
      <c r="B68" s="117"/>
      <c r="C68" s="118" t="s">
        <v>131</v>
      </c>
      <c r="D68" s="119"/>
      <c r="E68" s="123">
        <v>0.0</v>
      </c>
      <c r="F68" s="123">
        <v>0.0</v>
      </c>
      <c r="G68" s="123"/>
      <c r="H68" s="123"/>
      <c r="I68" s="120"/>
      <c r="J68" s="121"/>
    </row>
    <row r="69">
      <c r="A69" s="118"/>
      <c r="B69" s="117"/>
      <c r="C69" s="118" t="s">
        <v>65</v>
      </c>
      <c r="D69" s="119"/>
      <c r="E69" s="123">
        <v>0.0</v>
      </c>
      <c r="F69" s="123">
        <v>0.0</v>
      </c>
      <c r="G69" s="123"/>
      <c r="H69" s="123"/>
      <c r="I69" s="120"/>
      <c r="J69" s="121"/>
    </row>
    <row r="70">
      <c r="A70" s="118"/>
      <c r="B70" s="117"/>
      <c r="C70" s="118" t="s">
        <v>104</v>
      </c>
      <c r="D70" s="119"/>
      <c r="E70" s="123">
        <v>0.0</v>
      </c>
      <c r="F70" s="123">
        <v>0.0</v>
      </c>
      <c r="G70" s="123"/>
      <c r="H70" s="123"/>
      <c r="I70" s="120"/>
      <c r="J70" s="121"/>
    </row>
    <row r="71">
      <c r="A71" s="118"/>
      <c r="B71" s="117"/>
      <c r="C71" s="118"/>
      <c r="D71" s="119"/>
      <c r="E71" s="120"/>
      <c r="F71" s="120"/>
      <c r="G71" s="120"/>
      <c r="H71" s="120"/>
      <c r="I71" s="120"/>
      <c r="J71" s="121"/>
    </row>
    <row r="72">
      <c r="A72" s="118"/>
      <c r="B72" s="117"/>
      <c r="C72" s="117" t="s">
        <v>66</v>
      </c>
      <c r="D72" s="119"/>
      <c r="E72" s="124">
        <f t="shared" ref="E72:H72" si="8">SUM(E67:E70)</f>
        <v>0</v>
      </c>
      <c r="F72" s="124">
        <f t="shared" si="8"/>
        <v>0</v>
      </c>
      <c r="G72" s="124">
        <f t="shared" si="8"/>
        <v>0</v>
      </c>
      <c r="H72" s="124">
        <f t="shared" si="8"/>
        <v>0</v>
      </c>
      <c r="I72" s="124">
        <f>E72-F72</f>
        <v>0</v>
      </c>
      <c r="J72" s="121"/>
    </row>
    <row r="73">
      <c r="A73" s="118"/>
      <c r="B73" s="117"/>
      <c r="C73" s="118"/>
      <c r="D73" s="119"/>
      <c r="E73" s="120"/>
      <c r="F73" s="120"/>
      <c r="G73" s="120"/>
      <c r="H73" s="120"/>
      <c r="I73" s="120"/>
      <c r="J73" s="121"/>
    </row>
    <row r="74">
      <c r="A74" s="118"/>
      <c r="B74" s="117" t="s">
        <v>132</v>
      </c>
      <c r="C74" s="118"/>
      <c r="D74" s="119"/>
      <c r="E74" s="120"/>
      <c r="F74" s="120"/>
      <c r="G74" s="120"/>
      <c r="H74" s="120"/>
      <c r="I74" s="120"/>
      <c r="J74" s="121"/>
    </row>
    <row r="75">
      <c r="A75" s="118"/>
      <c r="B75" s="117"/>
      <c r="C75" s="118" t="s">
        <v>133</v>
      </c>
      <c r="D75" s="119" t="s">
        <v>134</v>
      </c>
      <c r="E75" s="123">
        <v>0.0</v>
      </c>
      <c r="F75" s="124">
        <v>5000.0</v>
      </c>
      <c r="G75" s="124"/>
      <c r="H75" s="124"/>
      <c r="I75" s="120"/>
      <c r="J75" s="121"/>
    </row>
    <row r="76">
      <c r="A76" s="118"/>
      <c r="B76" s="117"/>
      <c r="C76" s="118"/>
      <c r="D76" s="119"/>
      <c r="E76" s="120"/>
      <c r="F76" s="120"/>
      <c r="G76" s="120"/>
      <c r="H76" s="120"/>
      <c r="I76" s="120"/>
      <c r="J76" s="121"/>
    </row>
    <row r="77">
      <c r="A77" s="118"/>
      <c r="B77" s="117"/>
      <c r="C77" s="117" t="s">
        <v>66</v>
      </c>
      <c r="D77" s="119"/>
      <c r="E77" s="124">
        <f t="shared" ref="E77:H77" si="9">SUM(E75)</f>
        <v>0</v>
      </c>
      <c r="F77" s="124">
        <f t="shared" si="9"/>
        <v>5000</v>
      </c>
      <c r="G77" s="124">
        <f t="shared" si="9"/>
        <v>0</v>
      </c>
      <c r="H77" s="124">
        <f t="shared" si="9"/>
        <v>0</v>
      </c>
      <c r="I77" s="124">
        <f>E77-F77</f>
        <v>-5000</v>
      </c>
      <c r="J77" s="121"/>
    </row>
    <row r="78">
      <c r="A78" s="118"/>
      <c r="B78" s="117"/>
      <c r="C78" s="118"/>
      <c r="D78" s="119"/>
      <c r="E78" s="120"/>
      <c r="F78" s="120"/>
      <c r="G78" s="120"/>
      <c r="H78" s="120"/>
      <c r="I78" s="120"/>
      <c r="J78" s="121"/>
    </row>
    <row r="79">
      <c r="A79" s="118"/>
      <c r="B79" s="117" t="s">
        <v>135</v>
      </c>
      <c r="C79" s="118"/>
      <c r="D79" s="119"/>
      <c r="E79" s="120"/>
      <c r="F79" s="120"/>
      <c r="G79" s="120"/>
      <c r="H79" s="120"/>
      <c r="I79" s="120"/>
      <c r="J79" s="121"/>
    </row>
    <row r="80">
      <c r="A80" s="118"/>
      <c r="B80" s="117"/>
      <c r="C80" s="118" t="s">
        <v>62</v>
      </c>
      <c r="D80" s="119" t="s">
        <v>136</v>
      </c>
      <c r="E80" s="123">
        <v>0.0</v>
      </c>
      <c r="F80" s="124">
        <v>1000.0</v>
      </c>
      <c r="G80" s="124"/>
      <c r="H80" s="124"/>
      <c r="I80" s="120"/>
      <c r="J80" s="121"/>
    </row>
    <row r="81">
      <c r="A81" s="118"/>
      <c r="B81" s="117"/>
      <c r="C81" s="118" t="s">
        <v>61</v>
      </c>
      <c r="D81" s="119" t="s">
        <v>82</v>
      </c>
      <c r="E81" s="123">
        <v>0.0</v>
      </c>
      <c r="F81" s="124">
        <v>500.0</v>
      </c>
      <c r="G81" s="124"/>
      <c r="H81" s="124"/>
      <c r="I81" s="120"/>
      <c r="J81" s="121"/>
    </row>
    <row r="82">
      <c r="A82" s="118"/>
      <c r="B82" s="117"/>
      <c r="C82" s="118" t="s">
        <v>137</v>
      </c>
      <c r="D82" s="119" t="s">
        <v>108</v>
      </c>
      <c r="E82" s="123">
        <v>0.0</v>
      </c>
      <c r="F82" s="124">
        <v>500.0</v>
      </c>
      <c r="G82" s="124"/>
      <c r="H82" s="124"/>
      <c r="I82" s="120"/>
      <c r="J82" s="121"/>
    </row>
    <row r="83">
      <c r="A83" s="118"/>
      <c r="B83" s="117"/>
      <c r="C83" s="118"/>
      <c r="D83" s="119"/>
      <c r="E83" s="120"/>
      <c r="F83" s="120"/>
      <c r="G83" s="120"/>
      <c r="H83" s="120"/>
      <c r="I83" s="120"/>
      <c r="J83" s="121"/>
    </row>
    <row r="84">
      <c r="A84" s="118"/>
      <c r="B84" s="117"/>
      <c r="C84" s="117" t="s">
        <v>66</v>
      </c>
      <c r="D84" s="119"/>
      <c r="E84" s="124">
        <f t="shared" ref="E84:H84" si="10">SUM(E80:E82)</f>
        <v>0</v>
      </c>
      <c r="F84" s="124">
        <f t="shared" si="10"/>
        <v>2000</v>
      </c>
      <c r="G84" s="124">
        <f t="shared" si="10"/>
        <v>0</v>
      </c>
      <c r="H84" s="124">
        <f t="shared" si="10"/>
        <v>0</v>
      </c>
      <c r="I84" s="124">
        <f>E84-F84</f>
        <v>-2000</v>
      </c>
      <c r="J84" s="121"/>
    </row>
    <row r="85">
      <c r="A85" s="118"/>
      <c r="B85" s="117"/>
      <c r="C85" s="118"/>
      <c r="D85" s="119"/>
      <c r="E85" s="120"/>
      <c r="F85" s="120"/>
      <c r="G85" s="120"/>
      <c r="H85" s="120"/>
      <c r="I85" s="120"/>
      <c r="J85" s="121"/>
    </row>
    <row r="86">
      <c r="A86" s="118"/>
      <c r="B86" s="117" t="s">
        <v>138</v>
      </c>
      <c r="C86" s="118"/>
      <c r="D86" s="119"/>
      <c r="E86" s="120"/>
      <c r="F86" s="120"/>
      <c r="G86" s="120"/>
      <c r="H86" s="120"/>
      <c r="I86" s="120"/>
      <c r="J86" s="121"/>
    </row>
    <row r="87">
      <c r="A87" s="118"/>
      <c r="B87" s="118"/>
      <c r="C87" s="118" t="s">
        <v>139</v>
      </c>
      <c r="D87" s="119"/>
      <c r="E87" s="123">
        <v>0.0</v>
      </c>
      <c r="F87" s="124">
        <v>2000.0</v>
      </c>
      <c r="G87" s="124"/>
      <c r="H87" s="124"/>
      <c r="I87" s="120"/>
      <c r="J87" s="121"/>
    </row>
    <row r="88">
      <c r="A88" s="118"/>
      <c r="B88" s="118"/>
      <c r="C88" s="118" t="s">
        <v>62</v>
      </c>
      <c r="D88" s="119" t="s">
        <v>136</v>
      </c>
      <c r="E88" s="123">
        <v>0.0</v>
      </c>
      <c r="F88" s="124">
        <v>500.0</v>
      </c>
      <c r="G88" s="124"/>
      <c r="H88" s="124"/>
      <c r="I88" s="120"/>
      <c r="J88" s="121"/>
    </row>
    <row r="89">
      <c r="A89" s="118"/>
      <c r="B89" s="118"/>
      <c r="C89" s="118"/>
      <c r="D89" s="119"/>
      <c r="E89" s="120"/>
      <c r="F89" s="120"/>
      <c r="G89" s="120"/>
      <c r="H89" s="120"/>
      <c r="I89" s="120"/>
      <c r="J89" s="121"/>
    </row>
    <row r="90">
      <c r="A90" s="118"/>
      <c r="B90" s="118"/>
      <c r="C90" s="117" t="s">
        <v>66</v>
      </c>
      <c r="D90" s="119"/>
      <c r="E90" s="124">
        <f t="shared" ref="E90:H90" si="11">sum(E87:E88)</f>
        <v>0</v>
      </c>
      <c r="F90" s="124">
        <f t="shared" si="11"/>
        <v>2500</v>
      </c>
      <c r="G90" s="124">
        <f t="shared" si="11"/>
        <v>0</v>
      </c>
      <c r="H90" s="124">
        <f t="shared" si="11"/>
        <v>0</v>
      </c>
      <c r="I90" s="120"/>
      <c r="J90" s="121"/>
    </row>
    <row r="91">
      <c r="A91" s="118"/>
      <c r="B91" s="118"/>
      <c r="C91" s="118"/>
      <c r="D91" s="119"/>
      <c r="E91" s="120"/>
      <c r="F91" s="120"/>
      <c r="G91" s="120"/>
      <c r="H91" s="120"/>
      <c r="I91" s="120"/>
      <c r="J91" s="121"/>
    </row>
    <row r="92">
      <c r="A92" s="118"/>
      <c r="B92" s="118"/>
      <c r="C92" s="117" t="s">
        <v>67</v>
      </c>
      <c r="D92" s="119"/>
      <c r="E92" s="124">
        <f t="shared" ref="E92:F92" si="12">SUMIFS(E3:E91,$C3:$C91,"Subsubtotal")</f>
        <v>54000</v>
      </c>
      <c r="F92" s="124">
        <f t="shared" si="12"/>
        <v>258840</v>
      </c>
      <c r="G92" s="124"/>
      <c r="H92" s="124"/>
      <c r="I92" s="124">
        <f>E92-F92</f>
        <v>-204840</v>
      </c>
      <c r="J92" s="121"/>
    </row>
    <row r="93">
      <c r="A93" s="122"/>
      <c r="B93" s="122"/>
      <c r="C93" s="122"/>
      <c r="D93" s="122"/>
      <c r="E93" s="126"/>
      <c r="F93" s="126"/>
      <c r="G93" s="126"/>
      <c r="H93" s="126"/>
      <c r="I93" s="126"/>
      <c r="J93" s="122"/>
    </row>
  </sheetData>
  <conditionalFormatting sqref="E1:E93 G23 G29 G34 G41 G46 G55 G64 G72 G77 G84 G90">
    <cfRule type="cellIs" dxfId="0" priority="1" operator="greaterThan">
      <formula>0</formula>
    </cfRule>
  </conditionalFormatting>
  <conditionalFormatting sqref="F1:H93">
    <cfRule type="cellIs" dxfId="1" priority="2" operator="greaterThan">
      <formula>0</formula>
    </cfRule>
  </conditionalFormatting>
  <conditionalFormatting sqref="I1:I93">
    <cfRule type="cellIs" dxfId="0" priority="3" operator="greaterThan">
      <formula>0</formula>
    </cfRule>
  </conditionalFormatting>
  <conditionalFormatting sqref="I1:I93">
    <cfRule type="cellIs" dxfId="1" priority="4" operator="lessThan">
      <formula>0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15" t="s">
        <v>4</v>
      </c>
      <c r="F1" s="115" t="s">
        <v>5</v>
      </c>
      <c r="G1" s="115" t="s">
        <v>56</v>
      </c>
      <c r="H1" s="115" t="s">
        <v>2</v>
      </c>
    </row>
    <row r="2">
      <c r="A2" s="116" t="s">
        <v>22</v>
      </c>
      <c r="B2" s="117"/>
      <c r="C2" s="118"/>
      <c r="D2" s="119"/>
      <c r="E2" s="120"/>
      <c r="F2" s="120"/>
      <c r="G2" s="120"/>
      <c r="H2" s="121"/>
    </row>
    <row r="3">
      <c r="A3" s="122"/>
      <c r="B3" s="117" t="s">
        <v>57</v>
      </c>
      <c r="C3" s="118"/>
      <c r="D3" s="119"/>
      <c r="E3" s="120"/>
      <c r="F3" s="120"/>
      <c r="G3" s="120"/>
      <c r="H3" s="121"/>
    </row>
    <row r="4">
      <c r="A4" s="118"/>
      <c r="B4" s="118"/>
      <c r="C4" s="118" t="s">
        <v>734</v>
      </c>
      <c r="D4" s="119"/>
      <c r="E4" s="123">
        <v>0.0</v>
      </c>
      <c r="F4" s="124">
        <v>1500.0</v>
      </c>
      <c r="G4" s="120"/>
      <c r="H4" s="121"/>
    </row>
    <row r="5">
      <c r="A5" s="118"/>
      <c r="B5" s="118"/>
      <c r="C5" s="118" t="s">
        <v>62</v>
      </c>
      <c r="D5" s="119" t="s">
        <v>136</v>
      </c>
      <c r="E5" s="125">
        <v>0.0</v>
      </c>
      <c r="F5" s="120">
        <v>1500.0</v>
      </c>
      <c r="G5" s="120"/>
      <c r="H5" s="121" t="s">
        <v>60</v>
      </c>
    </row>
    <row r="6">
      <c r="A6" s="118"/>
      <c r="B6" s="118"/>
      <c r="C6" s="118" t="s">
        <v>61</v>
      </c>
      <c r="D6" s="119"/>
      <c r="E6" s="123">
        <v>0.0</v>
      </c>
      <c r="F6" s="124">
        <v>2000.0</v>
      </c>
      <c r="G6" s="120"/>
      <c r="H6" s="121"/>
    </row>
    <row r="7">
      <c r="A7" s="118"/>
      <c r="B7" s="118"/>
      <c r="C7" s="118" t="s">
        <v>218</v>
      </c>
      <c r="D7" s="119"/>
      <c r="E7" s="123">
        <v>0.0</v>
      </c>
      <c r="F7" s="124">
        <v>1500.0</v>
      </c>
      <c r="G7" s="120"/>
      <c r="H7" s="121"/>
    </row>
    <row r="8">
      <c r="A8" s="118"/>
      <c r="B8" s="118"/>
      <c r="C8" s="118"/>
      <c r="D8" s="119"/>
      <c r="E8" s="120"/>
      <c r="F8" s="124"/>
      <c r="G8" s="120"/>
      <c r="H8" s="121"/>
    </row>
    <row r="9">
      <c r="A9" s="118"/>
      <c r="B9" s="118"/>
      <c r="C9" s="117" t="s">
        <v>66</v>
      </c>
      <c r="D9" s="119"/>
      <c r="E9" s="120">
        <f t="shared" ref="E9:F9" si="1">SUM(E4:E7)</f>
        <v>0</v>
      </c>
      <c r="F9" s="124">
        <f t="shared" si="1"/>
        <v>6500</v>
      </c>
      <c r="G9" s="120">
        <f>E9-F9</f>
        <v>-6500</v>
      </c>
      <c r="H9" s="121"/>
    </row>
    <row r="10">
      <c r="A10" s="118"/>
      <c r="B10" s="118"/>
      <c r="C10" s="118"/>
      <c r="D10" s="119"/>
      <c r="E10" s="120"/>
      <c r="F10" s="124"/>
      <c r="G10" s="120"/>
      <c r="H10" s="121"/>
    </row>
    <row r="11">
      <c r="A11" s="118"/>
      <c r="B11" s="117" t="s">
        <v>735</v>
      </c>
      <c r="C11" s="118"/>
      <c r="D11" s="119"/>
      <c r="E11" s="120"/>
      <c r="F11" s="124"/>
      <c r="G11" s="120"/>
      <c r="H11" s="121"/>
    </row>
    <row r="12">
      <c r="A12" s="118"/>
      <c r="B12" s="118"/>
      <c r="C12" s="118" t="s">
        <v>183</v>
      </c>
      <c r="D12" s="119"/>
      <c r="E12" s="120">
        <v>7425.0</v>
      </c>
      <c r="F12" s="125">
        <v>0.0</v>
      </c>
      <c r="G12" s="120"/>
      <c r="H12" s="121"/>
    </row>
    <row r="13">
      <c r="A13" s="118"/>
      <c r="B13" s="118"/>
      <c r="C13" s="118" t="s">
        <v>124</v>
      </c>
      <c r="D13" s="119"/>
      <c r="E13" s="123">
        <v>0.0</v>
      </c>
      <c r="F13" s="124">
        <v>1000.0</v>
      </c>
      <c r="G13" s="120"/>
      <c r="H13" s="121"/>
    </row>
    <row r="14">
      <c r="A14" s="118"/>
      <c r="B14" s="118"/>
      <c r="C14" s="118" t="s">
        <v>208</v>
      </c>
      <c r="D14" s="119"/>
      <c r="E14" s="123">
        <v>0.0</v>
      </c>
      <c r="F14" s="124">
        <v>3000.0</v>
      </c>
      <c r="G14" s="120"/>
      <c r="H14" s="128"/>
    </row>
    <row r="15">
      <c r="A15" s="118"/>
      <c r="B15" s="118"/>
      <c r="C15" s="118" t="s">
        <v>202</v>
      </c>
      <c r="D15" s="119"/>
      <c r="E15" s="123">
        <v>0.0</v>
      </c>
      <c r="F15" s="124">
        <v>3000.0</v>
      </c>
      <c r="G15" s="120"/>
      <c r="H15" s="121"/>
    </row>
    <row r="16">
      <c r="A16" s="118"/>
      <c r="B16" s="118"/>
      <c r="C16" s="118" t="s">
        <v>736</v>
      </c>
      <c r="D16" s="119"/>
      <c r="E16" s="123">
        <v>0.0</v>
      </c>
      <c r="F16" s="124">
        <v>600.0</v>
      </c>
      <c r="G16" s="120"/>
      <c r="H16" s="121"/>
    </row>
    <row r="17">
      <c r="A17" s="118"/>
      <c r="B17" s="118"/>
      <c r="C17" s="118" t="s">
        <v>398</v>
      </c>
      <c r="D17" s="119"/>
      <c r="E17" s="123">
        <v>0.0</v>
      </c>
      <c r="F17" s="124">
        <v>300.0</v>
      </c>
      <c r="G17" s="120"/>
      <c r="H17" s="121"/>
    </row>
    <row r="18">
      <c r="A18" s="118"/>
      <c r="B18" s="118"/>
      <c r="C18" s="118" t="s">
        <v>104</v>
      </c>
      <c r="D18" s="119"/>
      <c r="E18" s="123">
        <v>0.0</v>
      </c>
      <c r="F18" s="124">
        <v>1400.0</v>
      </c>
      <c r="G18" s="120"/>
      <c r="H18" s="121"/>
    </row>
    <row r="19">
      <c r="A19" s="118"/>
      <c r="B19" s="118"/>
      <c r="C19" s="118"/>
      <c r="D19" s="119"/>
      <c r="E19" s="120"/>
      <c r="F19" s="124"/>
      <c r="G19" s="120"/>
      <c r="H19" s="121"/>
    </row>
    <row r="20">
      <c r="A20" s="118"/>
      <c r="B20" s="118"/>
      <c r="C20" s="116" t="s">
        <v>66</v>
      </c>
      <c r="D20" s="119"/>
      <c r="E20" s="120">
        <f t="shared" ref="E20:F20" si="2">SUM(E12:E18)</f>
        <v>7425</v>
      </c>
      <c r="F20" s="124">
        <f t="shared" si="2"/>
        <v>9300</v>
      </c>
      <c r="G20" s="120">
        <f>E20-F20</f>
        <v>-1875</v>
      </c>
      <c r="H20" s="121"/>
    </row>
    <row r="21">
      <c r="A21" s="118"/>
      <c r="B21" s="118"/>
      <c r="C21" s="118"/>
      <c r="D21" s="119"/>
      <c r="E21" s="120"/>
      <c r="F21" s="124"/>
      <c r="G21" s="120"/>
      <c r="H21" s="121"/>
    </row>
    <row r="22">
      <c r="A22" s="118"/>
      <c r="B22" s="117" t="s">
        <v>737</v>
      </c>
      <c r="C22" s="118"/>
      <c r="D22" s="119"/>
      <c r="E22" s="120"/>
      <c r="F22" s="124"/>
      <c r="G22" s="120"/>
      <c r="H22" s="121"/>
    </row>
    <row r="23">
      <c r="A23" s="118"/>
      <c r="B23" s="118"/>
      <c r="C23" s="118" t="s">
        <v>249</v>
      </c>
      <c r="D23" s="119"/>
      <c r="E23" s="120">
        <v>6000.0</v>
      </c>
      <c r="F23" s="120">
        <v>4000.0</v>
      </c>
      <c r="G23" s="120"/>
      <c r="H23" s="121"/>
    </row>
    <row r="24">
      <c r="A24" s="118"/>
      <c r="B24" s="118"/>
      <c r="C24" s="117"/>
      <c r="D24" s="119"/>
      <c r="E24" s="124"/>
      <c r="F24" s="124"/>
      <c r="G24" s="124"/>
      <c r="H24" s="121"/>
    </row>
    <row r="25">
      <c r="A25" s="118"/>
      <c r="B25" s="118"/>
      <c r="C25" s="117" t="s">
        <v>66</v>
      </c>
      <c r="D25" s="119"/>
      <c r="E25" s="120">
        <f t="shared" ref="E25:F25" si="3">SUM(E23:E24)</f>
        <v>6000</v>
      </c>
      <c r="F25" s="120">
        <f t="shared" si="3"/>
        <v>4000</v>
      </c>
      <c r="G25" s="120">
        <f>E25-F25</f>
        <v>2000</v>
      </c>
      <c r="H25" s="121"/>
    </row>
    <row r="26">
      <c r="A26" s="118"/>
      <c r="B26" s="117"/>
      <c r="C26" s="118"/>
      <c r="D26" s="119"/>
      <c r="E26" s="120"/>
      <c r="F26" s="120"/>
      <c r="G26" s="120"/>
      <c r="H26" s="121"/>
    </row>
    <row r="27">
      <c r="A27" s="118"/>
      <c r="B27" s="117" t="s">
        <v>738</v>
      </c>
      <c r="C27" s="118"/>
      <c r="D27" s="119"/>
      <c r="E27" s="124"/>
      <c r="F27" s="124"/>
      <c r="G27" s="120"/>
      <c r="H27" s="121"/>
    </row>
    <row r="28">
      <c r="A28" s="118"/>
      <c r="B28" s="117"/>
      <c r="C28" s="118" t="s">
        <v>183</v>
      </c>
      <c r="D28" s="119"/>
      <c r="E28" s="124">
        <v>7425.0</v>
      </c>
      <c r="F28" s="125">
        <v>0.0</v>
      </c>
      <c r="G28" s="120"/>
      <c r="H28" s="121"/>
    </row>
    <row r="29">
      <c r="A29" s="118"/>
      <c r="B29" s="117"/>
      <c r="C29" s="118" t="s">
        <v>124</v>
      </c>
      <c r="D29" s="119"/>
      <c r="E29" s="123">
        <v>0.0</v>
      </c>
      <c r="F29" s="120">
        <v>1000.0</v>
      </c>
      <c r="G29" s="120"/>
      <c r="H29" s="121"/>
    </row>
    <row r="30">
      <c r="A30" s="118"/>
      <c r="B30" s="117"/>
      <c r="C30" s="118" t="s">
        <v>208</v>
      </c>
      <c r="D30" s="119"/>
      <c r="E30" s="125">
        <v>0.0</v>
      </c>
      <c r="F30" s="124">
        <v>3000.0</v>
      </c>
      <c r="G30" s="124"/>
      <c r="H30" s="121"/>
    </row>
    <row r="31">
      <c r="A31" s="118"/>
      <c r="B31" s="117"/>
      <c r="C31" s="118" t="s">
        <v>202</v>
      </c>
      <c r="D31" s="119"/>
      <c r="E31" s="123">
        <v>0.0</v>
      </c>
      <c r="F31" s="120">
        <v>3000.0</v>
      </c>
      <c r="G31" s="120"/>
      <c r="H31" s="121"/>
    </row>
    <row r="32">
      <c r="A32" s="118"/>
      <c r="B32" s="117"/>
      <c r="C32" s="118" t="s">
        <v>736</v>
      </c>
      <c r="D32" s="119"/>
      <c r="E32" s="123">
        <v>0.0</v>
      </c>
      <c r="F32" s="120">
        <v>600.0</v>
      </c>
      <c r="G32" s="120"/>
      <c r="H32" s="121"/>
    </row>
    <row r="33">
      <c r="A33" s="118"/>
      <c r="B33" s="117"/>
      <c r="C33" s="118" t="s">
        <v>398</v>
      </c>
      <c r="D33" s="119"/>
      <c r="E33" s="125">
        <v>0.0</v>
      </c>
      <c r="F33" s="124">
        <v>300.0</v>
      </c>
      <c r="G33" s="120"/>
      <c r="H33" s="121"/>
    </row>
    <row r="34">
      <c r="A34" s="118"/>
      <c r="B34" s="117"/>
      <c r="C34" s="118" t="s">
        <v>104</v>
      </c>
      <c r="D34" s="119"/>
      <c r="E34" s="123">
        <v>0.0</v>
      </c>
      <c r="F34" s="120">
        <v>1400.0</v>
      </c>
      <c r="G34" s="120"/>
      <c r="H34" s="121"/>
    </row>
    <row r="35">
      <c r="A35" s="118"/>
      <c r="B35" s="117"/>
      <c r="C35" s="117"/>
      <c r="D35" s="119"/>
      <c r="E35" s="124"/>
      <c r="F35" s="124"/>
      <c r="G35" s="124"/>
      <c r="H35" s="121"/>
    </row>
    <row r="36">
      <c r="A36" s="118"/>
      <c r="B36" s="117"/>
      <c r="C36" s="116" t="s">
        <v>66</v>
      </c>
      <c r="D36" s="119"/>
      <c r="E36" s="124">
        <f t="shared" ref="E36:F36" si="4">SUM(E28:E34)</f>
        <v>7425</v>
      </c>
      <c r="F36" s="124">
        <f t="shared" si="4"/>
        <v>9300</v>
      </c>
      <c r="G36" s="124">
        <f>E36-F36</f>
        <v>-1875</v>
      </c>
      <c r="H36" s="121"/>
    </row>
    <row r="37">
      <c r="A37" s="118"/>
      <c r="B37" s="117"/>
      <c r="C37" s="117"/>
      <c r="D37" s="119"/>
      <c r="E37" s="124"/>
      <c r="F37" s="124"/>
      <c r="G37" s="124"/>
      <c r="H37" s="121"/>
    </row>
    <row r="38">
      <c r="A38" s="118"/>
      <c r="B38" s="117" t="s">
        <v>739</v>
      </c>
      <c r="C38" s="118"/>
      <c r="D38" s="119"/>
      <c r="E38" s="120"/>
      <c r="F38" s="120"/>
      <c r="G38" s="120"/>
      <c r="H38" s="121"/>
    </row>
    <row r="39">
      <c r="A39" s="118"/>
      <c r="B39" s="117"/>
      <c r="C39" s="118" t="s">
        <v>249</v>
      </c>
      <c r="D39" s="119"/>
      <c r="E39" s="120">
        <v>6000.0</v>
      </c>
      <c r="F39" s="120">
        <v>4000.0</v>
      </c>
      <c r="G39" s="120"/>
      <c r="H39" s="121"/>
    </row>
    <row r="40">
      <c r="A40" s="118"/>
      <c r="B40" s="117"/>
      <c r="C40" s="118"/>
      <c r="D40" s="119"/>
      <c r="E40" s="120"/>
      <c r="F40" s="124"/>
      <c r="G40" s="120"/>
      <c r="H40" s="121"/>
    </row>
    <row r="41">
      <c r="A41" s="118"/>
      <c r="B41" s="117"/>
      <c r="C41" s="117" t="s">
        <v>66</v>
      </c>
      <c r="D41" s="119"/>
      <c r="E41" s="120">
        <f t="shared" ref="E41:F41" si="5">SUM(E39:E40)</f>
        <v>6000</v>
      </c>
      <c r="F41" s="124">
        <f t="shared" si="5"/>
        <v>4000</v>
      </c>
      <c r="G41" s="120">
        <f>E41-F41</f>
        <v>2000</v>
      </c>
      <c r="H41" s="121"/>
    </row>
    <row r="42">
      <c r="A42" s="118"/>
      <c r="B42" s="117"/>
      <c r="C42" s="118"/>
      <c r="D42" s="119"/>
      <c r="E42" s="120"/>
      <c r="F42" s="124"/>
      <c r="G42" s="120"/>
      <c r="H42" s="121"/>
    </row>
    <row r="43">
      <c r="A43" s="118"/>
      <c r="B43" s="117" t="s">
        <v>175</v>
      </c>
      <c r="C43" s="118"/>
      <c r="D43" s="119"/>
      <c r="E43" s="120"/>
      <c r="F43" s="120"/>
      <c r="G43" s="120"/>
      <c r="H43" s="121"/>
    </row>
    <row r="44">
      <c r="A44" s="118"/>
      <c r="B44" s="117"/>
      <c r="C44" s="118" t="s">
        <v>514</v>
      </c>
      <c r="D44" s="119"/>
      <c r="E44" s="124">
        <v>2400.0</v>
      </c>
      <c r="F44" s="125">
        <v>0.0</v>
      </c>
      <c r="G44" s="124"/>
      <c r="H44" s="121"/>
    </row>
    <row r="45">
      <c r="A45" s="118"/>
      <c r="B45" s="117"/>
      <c r="C45" s="118" t="s">
        <v>504</v>
      </c>
      <c r="D45" s="119"/>
      <c r="E45" s="123">
        <v>0.0</v>
      </c>
      <c r="F45" s="120">
        <v>2400.0</v>
      </c>
      <c r="G45" s="120"/>
      <c r="H45" s="121"/>
    </row>
    <row r="46">
      <c r="A46" s="118"/>
      <c r="B46" s="117"/>
      <c r="C46" s="118" t="s">
        <v>740</v>
      </c>
      <c r="D46" s="119"/>
      <c r="E46" s="120">
        <v>700.0</v>
      </c>
      <c r="F46" s="123">
        <v>0.0</v>
      </c>
      <c r="G46" s="120"/>
      <c r="H46" s="121"/>
    </row>
    <row r="47">
      <c r="A47" s="118"/>
      <c r="B47" s="117"/>
      <c r="C47" s="118" t="s">
        <v>741</v>
      </c>
      <c r="D47" s="119"/>
      <c r="E47" s="123">
        <v>0.0</v>
      </c>
      <c r="F47" s="124">
        <v>700.0</v>
      </c>
      <c r="G47" s="120"/>
      <c r="H47" s="128"/>
    </row>
    <row r="48">
      <c r="A48" s="118"/>
      <c r="B48" s="117"/>
      <c r="C48" s="118"/>
      <c r="D48" s="119"/>
      <c r="E48" s="120"/>
      <c r="F48" s="120"/>
      <c r="G48" s="120"/>
      <c r="H48" s="121"/>
    </row>
    <row r="49">
      <c r="A49" s="118"/>
      <c r="B49" s="117"/>
      <c r="C49" s="117" t="s">
        <v>66</v>
      </c>
      <c r="D49" s="119"/>
      <c r="E49" s="124">
        <f t="shared" ref="E49:F49" si="6">SUM(E44:E47)</f>
        <v>3100</v>
      </c>
      <c r="F49" s="124">
        <f t="shared" si="6"/>
        <v>3100</v>
      </c>
      <c r="G49" s="124">
        <f>E49-F49</f>
        <v>0</v>
      </c>
      <c r="H49" s="121"/>
    </row>
    <row r="50">
      <c r="A50" s="118"/>
      <c r="B50" s="117"/>
      <c r="C50" s="118"/>
      <c r="D50" s="119"/>
      <c r="E50" s="120"/>
      <c r="F50" s="120"/>
      <c r="G50" s="120"/>
      <c r="H50" s="121"/>
    </row>
    <row r="51">
      <c r="A51" s="118"/>
      <c r="B51" s="118"/>
      <c r="C51" s="117" t="s">
        <v>67</v>
      </c>
      <c r="D51" s="119"/>
      <c r="E51" s="124">
        <f t="shared" ref="E51:F51" si="7">SUMIFS(E3:E50,$C3:$C50,"Subsubtotal")</f>
        <v>29950</v>
      </c>
      <c r="F51" s="124">
        <f t="shared" si="7"/>
        <v>36200</v>
      </c>
      <c r="G51" s="124">
        <f>E51-F51</f>
        <v>-6250</v>
      </c>
      <c r="H51" s="121"/>
    </row>
    <row r="52">
      <c r="A52" s="122"/>
      <c r="B52" s="122"/>
      <c r="C52" s="122"/>
      <c r="D52" s="122"/>
      <c r="E52" s="126"/>
      <c r="F52" s="126"/>
      <c r="G52" s="126"/>
      <c r="H52" s="122"/>
    </row>
  </sheetData>
  <conditionalFormatting sqref="E1:E52">
    <cfRule type="cellIs" dxfId="0" priority="1" operator="greaterThan">
      <formula>0</formula>
    </cfRule>
  </conditionalFormatting>
  <conditionalFormatting sqref="F1:F52">
    <cfRule type="cellIs" dxfId="1" priority="2" operator="greaterThan">
      <formula>0</formula>
    </cfRule>
  </conditionalFormatting>
  <conditionalFormatting sqref="G1:G52">
    <cfRule type="cellIs" dxfId="0" priority="3" operator="greaterThan">
      <formula>0</formula>
    </cfRule>
  </conditionalFormatting>
  <conditionalFormatting sqref="G1:G52">
    <cfRule type="cellIs" dxfId="1" priority="4" operator="lessThan">
      <formula>0</formula>
    </cfRule>
  </conditionalFormatting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9" max="9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15" t="s">
        <v>4</v>
      </c>
      <c r="F1" s="115" t="s">
        <v>5</v>
      </c>
      <c r="G1" s="115" t="s">
        <v>742</v>
      </c>
      <c r="H1" s="115" t="s">
        <v>56</v>
      </c>
      <c r="I1" s="115" t="s">
        <v>2</v>
      </c>
    </row>
    <row r="2">
      <c r="A2" s="116" t="s">
        <v>743</v>
      </c>
      <c r="B2" s="117"/>
      <c r="C2" s="118"/>
      <c r="D2" s="119"/>
      <c r="E2" s="120"/>
      <c r="F2" s="120"/>
      <c r="G2" s="120"/>
      <c r="H2" s="120"/>
      <c r="I2" s="121"/>
    </row>
    <row r="3">
      <c r="A3" s="122"/>
      <c r="B3" s="117" t="s">
        <v>57</v>
      </c>
      <c r="C3" s="118"/>
      <c r="D3" s="119"/>
      <c r="E3" s="120"/>
      <c r="F3" s="120"/>
      <c r="G3" s="120"/>
      <c r="H3" s="120"/>
      <c r="I3" s="121"/>
    </row>
    <row r="4">
      <c r="A4" s="118"/>
      <c r="B4" s="118"/>
      <c r="C4" s="118" t="s">
        <v>62</v>
      </c>
      <c r="D4" s="119" t="s">
        <v>136</v>
      </c>
      <c r="E4" s="123">
        <v>0.0</v>
      </c>
      <c r="F4" s="124">
        <v>4000.0</v>
      </c>
      <c r="G4" s="125">
        <f>131.75+149.7+218.01+30+93.2+99+137.05+30+134+50+260</f>
        <v>1332.71</v>
      </c>
      <c r="H4" s="120">
        <f t="shared" ref="H4:H11" si="1">F4-G4</f>
        <v>2667.29</v>
      </c>
      <c r="I4" s="121"/>
    </row>
    <row r="5">
      <c r="A5" s="118"/>
      <c r="B5" s="118"/>
      <c r="C5" s="118" t="s">
        <v>137</v>
      </c>
      <c r="D5" s="119" t="s">
        <v>108</v>
      </c>
      <c r="E5" s="125">
        <v>0.0</v>
      </c>
      <c r="F5" s="120">
        <v>14000.0</v>
      </c>
      <c r="G5" s="120">
        <f>620+500+466.84+923+550+949+1136.57+1136.57+949+2100+673.44+676</f>
        <v>10680.42</v>
      </c>
      <c r="H5" s="120">
        <f t="shared" si="1"/>
        <v>3319.58</v>
      </c>
      <c r="I5" s="121"/>
    </row>
    <row r="6">
      <c r="A6" s="118"/>
      <c r="B6" s="118"/>
      <c r="C6" s="118" t="s">
        <v>623</v>
      </c>
      <c r="D6" s="119"/>
      <c r="E6" s="123">
        <v>0.0</v>
      </c>
      <c r="F6" s="124">
        <v>5000.0</v>
      </c>
      <c r="G6" s="124">
        <f>399+318+165+399.9+30+349</f>
        <v>1660.9</v>
      </c>
      <c r="H6" s="120">
        <f t="shared" si="1"/>
        <v>3339.1</v>
      </c>
      <c r="I6" s="121"/>
    </row>
    <row r="7">
      <c r="A7" s="118"/>
      <c r="B7" s="118"/>
      <c r="C7" s="118" t="s">
        <v>744</v>
      </c>
      <c r="D7" s="119"/>
      <c r="E7" s="123">
        <v>0.0</v>
      </c>
      <c r="F7" s="124">
        <v>4000.0</v>
      </c>
      <c r="G7" s="124">
        <f>300+500</f>
        <v>800</v>
      </c>
      <c r="H7" s="120">
        <f t="shared" si="1"/>
        <v>3200</v>
      </c>
      <c r="I7" s="121"/>
    </row>
    <row r="8">
      <c r="A8" s="118"/>
      <c r="B8" s="118"/>
      <c r="C8" s="118" t="s">
        <v>469</v>
      </c>
      <c r="D8" s="119" t="s">
        <v>274</v>
      </c>
      <c r="E8" s="123">
        <v>0.0</v>
      </c>
      <c r="F8" s="124">
        <v>2000.0</v>
      </c>
      <c r="G8" s="124">
        <f>1772.02</f>
        <v>1772.02</v>
      </c>
      <c r="H8" s="120">
        <f t="shared" si="1"/>
        <v>227.98</v>
      </c>
      <c r="I8" s="121"/>
    </row>
    <row r="9">
      <c r="A9" s="118"/>
      <c r="B9" s="118"/>
      <c r="C9" s="118" t="s">
        <v>281</v>
      </c>
      <c r="D9" s="119" t="s">
        <v>374</v>
      </c>
      <c r="E9" s="123">
        <v>0.0</v>
      </c>
      <c r="F9" s="124">
        <v>2500.0</v>
      </c>
      <c r="G9" s="124">
        <f>1379</f>
        <v>1379</v>
      </c>
      <c r="H9" s="120">
        <f t="shared" si="1"/>
        <v>1121</v>
      </c>
      <c r="I9" s="121"/>
    </row>
    <row r="10">
      <c r="A10" s="118"/>
      <c r="B10" s="118"/>
      <c r="C10" s="118" t="s">
        <v>745</v>
      </c>
      <c r="D10" s="119" t="s">
        <v>746</v>
      </c>
      <c r="E10" s="123">
        <v>0.0</v>
      </c>
      <c r="F10" s="124">
        <v>40000.0</v>
      </c>
      <c r="G10" s="124"/>
      <c r="H10" s="120">
        <f t="shared" si="1"/>
        <v>40000</v>
      </c>
      <c r="I10" s="121"/>
    </row>
    <row r="11">
      <c r="A11" s="118"/>
      <c r="B11" s="118"/>
      <c r="C11" s="118" t="s">
        <v>747</v>
      </c>
      <c r="D11" s="119"/>
      <c r="E11" s="123">
        <v>0.0</v>
      </c>
      <c r="F11" s="124">
        <v>400.0</v>
      </c>
      <c r="G11" s="124"/>
      <c r="H11" s="120">
        <f t="shared" si="1"/>
        <v>400</v>
      </c>
      <c r="I11" s="121"/>
    </row>
    <row r="12">
      <c r="A12" s="118"/>
      <c r="B12" s="118"/>
      <c r="C12" s="118"/>
      <c r="D12" s="119"/>
      <c r="E12" s="120"/>
      <c r="F12" s="124"/>
      <c r="G12" s="124"/>
      <c r="H12" s="120"/>
      <c r="I12" s="121"/>
    </row>
    <row r="13">
      <c r="A13" s="118"/>
      <c r="B13" s="118"/>
      <c r="C13" s="117" t="s">
        <v>66</v>
      </c>
      <c r="D13" s="119"/>
      <c r="E13" s="120">
        <f t="shared" ref="E13:G13" si="2">SUM(E4:E11)</f>
        <v>0</v>
      </c>
      <c r="F13" s="124">
        <f t="shared" si="2"/>
        <v>71900</v>
      </c>
      <c r="G13" s="124">
        <f t="shared" si="2"/>
        <v>17625.05</v>
      </c>
      <c r="H13" s="120">
        <f>E13-F13</f>
        <v>-71900</v>
      </c>
      <c r="I13" s="121"/>
    </row>
    <row r="14">
      <c r="A14" s="118"/>
      <c r="B14" s="118"/>
      <c r="C14" s="118"/>
      <c r="D14" s="119"/>
      <c r="E14" s="120"/>
      <c r="F14" s="124"/>
      <c r="G14" s="124"/>
      <c r="H14" s="120"/>
      <c r="I14" s="128"/>
    </row>
    <row r="15">
      <c r="A15" s="118"/>
      <c r="B15" s="117" t="s">
        <v>748</v>
      </c>
      <c r="C15" s="118"/>
      <c r="D15" s="119"/>
      <c r="E15" s="120"/>
      <c r="F15" s="124"/>
      <c r="G15" s="124"/>
      <c r="H15" s="120"/>
      <c r="I15" s="121"/>
    </row>
    <row r="16">
      <c r="A16" s="118"/>
      <c r="B16" s="117"/>
      <c r="C16" s="118" t="s">
        <v>61</v>
      </c>
      <c r="D16" s="119" t="s">
        <v>82</v>
      </c>
      <c r="E16" s="123">
        <v>0.0</v>
      </c>
      <c r="F16" s="124">
        <v>4000.0</v>
      </c>
      <c r="G16" s="124">
        <f>355.16+535.05+678.44+486.35</f>
        <v>2055</v>
      </c>
      <c r="H16" s="120">
        <f>F16-G16</f>
        <v>1945</v>
      </c>
      <c r="I16" s="121"/>
    </row>
    <row r="17">
      <c r="A17" s="118"/>
      <c r="B17" s="117"/>
      <c r="C17" s="118"/>
      <c r="D17" s="119"/>
      <c r="E17" s="120"/>
      <c r="F17" s="124"/>
      <c r="G17" s="124"/>
      <c r="H17" s="120"/>
      <c r="I17" s="121"/>
    </row>
    <row r="18">
      <c r="A18" s="118"/>
      <c r="B18" s="117"/>
      <c r="C18" s="117" t="s">
        <v>66</v>
      </c>
      <c r="D18" s="119"/>
      <c r="E18" s="120">
        <f t="shared" ref="E18:G18" si="3">SUM(E16:E17)</f>
        <v>0</v>
      </c>
      <c r="F18" s="124">
        <f t="shared" si="3"/>
        <v>4000</v>
      </c>
      <c r="G18" s="124">
        <f t="shared" si="3"/>
        <v>2055</v>
      </c>
      <c r="H18" s="120">
        <f>E18-F18</f>
        <v>-4000</v>
      </c>
      <c r="I18" s="121"/>
    </row>
    <row r="19">
      <c r="A19" s="118"/>
      <c r="B19" s="117"/>
      <c r="C19" s="118"/>
      <c r="D19" s="119"/>
      <c r="E19" s="120"/>
      <c r="F19" s="124"/>
      <c r="G19" s="124"/>
      <c r="H19" s="120"/>
      <c r="I19" s="121"/>
    </row>
    <row r="20">
      <c r="A20" s="118"/>
      <c r="B20" s="117" t="s">
        <v>180</v>
      </c>
      <c r="C20" s="118"/>
      <c r="D20" s="119"/>
      <c r="E20" s="120"/>
      <c r="F20" s="124"/>
      <c r="G20" s="124"/>
      <c r="H20" s="120"/>
      <c r="I20" s="121"/>
    </row>
    <row r="21">
      <c r="A21" s="118"/>
      <c r="B21" s="118"/>
      <c r="C21" s="118" t="s">
        <v>749</v>
      </c>
      <c r="D21" s="119" t="s">
        <v>82</v>
      </c>
      <c r="E21" s="123">
        <v>0.0</v>
      </c>
      <c r="F21" s="120">
        <v>4500.0</v>
      </c>
      <c r="G21" s="120">
        <f>1483</f>
        <v>1483</v>
      </c>
      <c r="H21" s="120">
        <f>F21-G21</f>
        <v>3017</v>
      </c>
      <c r="I21" s="121"/>
    </row>
    <row r="22">
      <c r="A22" s="118"/>
      <c r="B22" s="118"/>
      <c r="C22" s="117"/>
      <c r="D22" s="119"/>
      <c r="E22" s="124"/>
      <c r="F22" s="124"/>
      <c r="G22" s="124"/>
      <c r="H22" s="124"/>
      <c r="I22" s="121"/>
    </row>
    <row r="23">
      <c r="A23" s="118"/>
      <c r="B23" s="118"/>
      <c r="C23" s="117" t="s">
        <v>66</v>
      </c>
      <c r="D23" s="119"/>
      <c r="E23" s="120">
        <f t="shared" ref="E23:G23" si="4">SUM(E21:E22)</f>
        <v>0</v>
      </c>
      <c r="F23" s="120">
        <f t="shared" si="4"/>
        <v>4500</v>
      </c>
      <c r="G23" s="120">
        <f t="shared" si="4"/>
        <v>1483</v>
      </c>
      <c r="H23" s="120">
        <f>E23-F23</f>
        <v>-4500</v>
      </c>
      <c r="I23" s="121"/>
    </row>
    <row r="24">
      <c r="A24" s="118"/>
      <c r="B24" s="117"/>
      <c r="C24" s="118"/>
      <c r="D24" s="119"/>
      <c r="E24" s="120"/>
      <c r="F24" s="120"/>
      <c r="G24" s="120"/>
      <c r="H24" s="120"/>
      <c r="I24" s="121"/>
    </row>
    <row r="25">
      <c r="A25" s="118"/>
      <c r="B25" s="117" t="s">
        <v>750</v>
      </c>
      <c r="C25" s="118"/>
      <c r="D25" s="119"/>
      <c r="E25" s="124"/>
      <c r="F25" s="124"/>
      <c r="G25" s="124"/>
      <c r="H25" s="120"/>
      <c r="I25" s="121"/>
    </row>
    <row r="26">
      <c r="A26" s="118"/>
      <c r="B26" s="117"/>
      <c r="C26" s="118" t="s">
        <v>406</v>
      </c>
      <c r="D26" s="119" t="s">
        <v>397</v>
      </c>
      <c r="E26" s="124">
        <v>3500.0</v>
      </c>
      <c r="F26" s="125">
        <v>0.0</v>
      </c>
      <c r="G26" s="125"/>
      <c r="H26" s="120"/>
      <c r="I26" s="121"/>
    </row>
    <row r="27">
      <c r="A27" s="118"/>
      <c r="B27" s="117"/>
      <c r="C27" s="118" t="s">
        <v>162</v>
      </c>
      <c r="D27" s="119" t="s">
        <v>119</v>
      </c>
      <c r="E27" s="120">
        <v>1000.0</v>
      </c>
      <c r="F27" s="123">
        <v>0.0</v>
      </c>
      <c r="G27" s="123"/>
      <c r="H27" s="120"/>
      <c r="I27" s="121"/>
    </row>
    <row r="28">
      <c r="A28" s="118"/>
      <c r="B28" s="117"/>
      <c r="C28" s="118" t="s">
        <v>156</v>
      </c>
      <c r="D28" s="119" t="s">
        <v>121</v>
      </c>
      <c r="E28" s="125">
        <v>0.0</v>
      </c>
      <c r="F28" s="124">
        <v>2500.0</v>
      </c>
      <c r="G28" s="124"/>
      <c r="H28" s="124"/>
      <c r="I28" s="121"/>
    </row>
    <row r="29">
      <c r="A29" s="118"/>
      <c r="B29" s="117"/>
      <c r="C29" s="118" t="s">
        <v>131</v>
      </c>
      <c r="D29" s="119"/>
      <c r="E29" s="123">
        <v>0.0</v>
      </c>
      <c r="F29" s="120">
        <v>2000.0</v>
      </c>
      <c r="G29" s="120"/>
      <c r="H29" s="120"/>
      <c r="I29" s="121"/>
    </row>
    <row r="30">
      <c r="A30" s="118"/>
      <c r="B30" s="117"/>
      <c r="C30" s="118" t="s">
        <v>124</v>
      </c>
      <c r="D30" s="119"/>
      <c r="E30" s="123">
        <v>0.0</v>
      </c>
      <c r="F30" s="120">
        <v>500.0</v>
      </c>
      <c r="G30" s="120"/>
      <c r="H30" s="120"/>
      <c r="I30" s="121"/>
    </row>
    <row r="31">
      <c r="A31" s="118"/>
      <c r="B31" s="117"/>
      <c r="C31" s="118" t="s">
        <v>462</v>
      </c>
      <c r="D31" s="119"/>
      <c r="E31" s="125">
        <v>0.0</v>
      </c>
      <c r="F31" s="124">
        <v>300.0</v>
      </c>
      <c r="G31" s="124"/>
      <c r="H31" s="120"/>
      <c r="I31" s="121"/>
    </row>
    <row r="32">
      <c r="A32" s="118"/>
      <c r="B32" s="117"/>
      <c r="C32" s="118"/>
      <c r="D32" s="119"/>
      <c r="E32" s="120"/>
      <c r="F32" s="120"/>
      <c r="G32" s="120"/>
      <c r="H32" s="120"/>
      <c r="I32" s="121"/>
    </row>
    <row r="33">
      <c r="A33" s="118"/>
      <c r="B33" s="117"/>
      <c r="C33" s="117" t="s">
        <v>66</v>
      </c>
      <c r="D33" s="119"/>
      <c r="E33" s="124">
        <f t="shared" ref="E33:G33" si="5">SUM(E26:E31)</f>
        <v>4500</v>
      </c>
      <c r="F33" s="124">
        <f t="shared" si="5"/>
        <v>5300</v>
      </c>
      <c r="G33" s="124">
        <f t="shared" si="5"/>
        <v>0</v>
      </c>
      <c r="H33" s="124">
        <f>E33-F33</f>
        <v>-800</v>
      </c>
      <c r="I33" s="121"/>
    </row>
    <row r="34">
      <c r="A34" s="118"/>
      <c r="B34" s="118"/>
      <c r="C34" s="118"/>
      <c r="D34" s="119"/>
      <c r="E34" s="120"/>
      <c r="F34" s="120"/>
      <c r="G34" s="120"/>
      <c r="H34" s="120"/>
      <c r="I34" s="121"/>
    </row>
    <row r="35">
      <c r="A35" s="118"/>
      <c r="B35" s="118"/>
      <c r="C35" s="117" t="s">
        <v>67</v>
      </c>
      <c r="D35" s="119"/>
      <c r="E35" s="124">
        <f t="shared" ref="E35:G35" si="6">SUMIFS(E3:E34,$C3:$C34,"Subsubtotal")</f>
        <v>4500</v>
      </c>
      <c r="F35" s="124">
        <f t="shared" si="6"/>
        <v>85700</v>
      </c>
      <c r="G35" s="124">
        <f t="shared" si="6"/>
        <v>21163.05</v>
      </c>
      <c r="H35" s="124">
        <f>E35-F35</f>
        <v>-81200</v>
      </c>
      <c r="I35" s="121"/>
    </row>
    <row r="36">
      <c r="A36" s="122"/>
      <c r="B36" s="122"/>
      <c r="C36" s="122"/>
      <c r="D36" s="122"/>
      <c r="E36" s="126"/>
      <c r="F36" s="126"/>
      <c r="G36" s="126"/>
      <c r="H36" s="126"/>
      <c r="I36" s="122"/>
    </row>
  </sheetData>
  <conditionalFormatting sqref="E1:E36 G33">
    <cfRule type="cellIs" dxfId="0" priority="1" operator="greaterThan">
      <formula>0</formula>
    </cfRule>
  </conditionalFormatting>
  <conditionalFormatting sqref="F1:G36">
    <cfRule type="cellIs" dxfId="1" priority="2" operator="greaterThan">
      <formula>0</formula>
    </cfRule>
  </conditionalFormatting>
  <conditionalFormatting sqref="H1:H36">
    <cfRule type="cellIs" dxfId="0" priority="3" operator="greaterThan">
      <formula>0</formula>
    </cfRule>
  </conditionalFormatting>
  <conditionalFormatting sqref="H1:H36">
    <cfRule type="cellIs" dxfId="1" priority="4" operator="lessThan">
      <formula>0</formula>
    </cfRule>
  </conditionalFormatting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/>
      <c r="E1" s="115" t="s">
        <v>4</v>
      </c>
      <c r="F1" s="115" t="s">
        <v>5</v>
      </c>
      <c r="G1" s="115" t="s">
        <v>56</v>
      </c>
      <c r="H1" s="115" t="s">
        <v>2</v>
      </c>
    </row>
    <row r="2">
      <c r="A2" s="116" t="s">
        <v>11</v>
      </c>
      <c r="B2" s="117"/>
      <c r="C2" s="118"/>
      <c r="D2" s="119"/>
      <c r="E2" s="120"/>
      <c r="F2" s="120"/>
      <c r="G2" s="120"/>
      <c r="H2" s="121"/>
    </row>
    <row r="3">
      <c r="A3" s="122"/>
      <c r="B3" s="116" t="s">
        <v>11</v>
      </c>
      <c r="C3" s="118"/>
      <c r="D3" s="119"/>
      <c r="E3" s="120"/>
      <c r="F3" s="120"/>
      <c r="G3" s="120"/>
      <c r="H3" s="121"/>
    </row>
    <row r="4">
      <c r="A4" s="118"/>
      <c r="B4" s="118"/>
      <c r="C4" s="118" t="s">
        <v>751</v>
      </c>
      <c r="D4" s="119"/>
      <c r="E4" s="123">
        <v>0.0</v>
      </c>
      <c r="F4" s="124">
        <v>35000.0</v>
      </c>
      <c r="G4" s="120"/>
      <c r="H4" s="121" t="s">
        <v>752</v>
      </c>
    </row>
    <row r="5">
      <c r="A5" s="118"/>
      <c r="B5" s="118"/>
      <c r="C5" s="118" t="s">
        <v>753</v>
      </c>
      <c r="D5" s="119"/>
      <c r="E5" s="125">
        <v>0.0</v>
      </c>
      <c r="F5" s="120">
        <v>250000.0</v>
      </c>
      <c r="G5" s="120"/>
      <c r="H5" s="121" t="s">
        <v>754</v>
      </c>
    </row>
    <row r="6">
      <c r="A6" s="118"/>
      <c r="B6" s="118"/>
      <c r="C6" s="118" t="s">
        <v>755</v>
      </c>
      <c r="D6" s="119"/>
      <c r="E6" s="123">
        <v>0.0</v>
      </c>
      <c r="F6" s="124">
        <v>5000.0</v>
      </c>
      <c r="G6" s="120"/>
      <c r="H6" s="121" t="s">
        <v>756</v>
      </c>
    </row>
    <row r="7">
      <c r="A7" s="118"/>
      <c r="B7" s="118"/>
      <c r="C7" s="118" t="s">
        <v>757</v>
      </c>
      <c r="D7" s="119"/>
      <c r="E7" s="123">
        <v>0.0</v>
      </c>
      <c r="F7" s="124">
        <v>10000.0</v>
      </c>
      <c r="G7" s="120"/>
      <c r="H7" s="121" t="s">
        <v>756</v>
      </c>
    </row>
    <row r="8">
      <c r="A8" s="118"/>
      <c r="B8" s="118"/>
      <c r="C8" s="118" t="s">
        <v>758</v>
      </c>
      <c r="D8" s="119"/>
      <c r="E8" s="123">
        <v>0.0</v>
      </c>
      <c r="F8" s="124">
        <v>10000.0</v>
      </c>
      <c r="G8" s="120"/>
      <c r="H8" s="121" t="s">
        <v>756</v>
      </c>
    </row>
    <row r="9">
      <c r="A9" s="118"/>
      <c r="B9" s="118"/>
      <c r="C9" s="118" t="s">
        <v>759</v>
      </c>
      <c r="D9" s="119"/>
      <c r="E9" s="123">
        <v>0.0</v>
      </c>
      <c r="F9" s="124">
        <v>35000.0</v>
      </c>
      <c r="G9" s="120"/>
      <c r="H9" s="121" t="s">
        <v>756</v>
      </c>
    </row>
    <row r="10">
      <c r="A10" s="118"/>
      <c r="B10" s="118"/>
      <c r="C10" s="118" t="s">
        <v>760</v>
      </c>
      <c r="D10" s="119"/>
      <c r="E10" s="123">
        <v>0.0</v>
      </c>
      <c r="F10" s="124">
        <v>6500.0</v>
      </c>
      <c r="G10" s="120"/>
      <c r="H10" s="121" t="s">
        <v>756</v>
      </c>
    </row>
    <row r="11">
      <c r="A11" s="118"/>
      <c r="B11" s="118"/>
      <c r="C11" s="118" t="s">
        <v>761</v>
      </c>
      <c r="D11" s="119"/>
      <c r="E11" s="123">
        <v>0.0</v>
      </c>
      <c r="F11" s="124">
        <v>27000.0</v>
      </c>
      <c r="G11" s="120"/>
      <c r="H11" s="121" t="s">
        <v>756</v>
      </c>
    </row>
    <row r="12">
      <c r="A12" s="118"/>
      <c r="B12" s="118"/>
      <c r="C12" s="118"/>
      <c r="D12" s="119"/>
      <c r="E12" s="120"/>
      <c r="F12" s="120"/>
      <c r="G12" s="120"/>
      <c r="H12" s="121"/>
    </row>
    <row r="13">
      <c r="A13" s="118"/>
      <c r="B13" s="118"/>
      <c r="C13" s="117" t="s">
        <v>66</v>
      </c>
      <c r="D13" s="119"/>
      <c r="E13" s="124">
        <f t="shared" ref="E13:F13" si="1">SUM(E4:E12)</f>
        <v>0</v>
      </c>
      <c r="F13" s="124">
        <f t="shared" si="1"/>
        <v>378500</v>
      </c>
      <c r="G13" s="124">
        <f>E13-F13</f>
        <v>-378500</v>
      </c>
      <c r="H13" s="121"/>
    </row>
    <row r="14">
      <c r="A14" s="118"/>
      <c r="B14" s="118"/>
      <c r="C14" s="118"/>
      <c r="D14" s="119"/>
      <c r="E14" s="120"/>
      <c r="F14" s="120"/>
      <c r="G14" s="120"/>
      <c r="H14" s="121"/>
    </row>
    <row r="15">
      <c r="A15" s="118"/>
      <c r="B15" s="116" t="s">
        <v>762</v>
      </c>
      <c r="C15" s="118"/>
      <c r="D15" s="119"/>
      <c r="E15" s="120"/>
      <c r="F15" s="120"/>
      <c r="G15" s="120"/>
      <c r="H15" s="121"/>
    </row>
    <row r="16">
      <c r="A16" s="118"/>
      <c r="B16" s="117"/>
      <c r="C16" s="118" t="s">
        <v>763</v>
      </c>
      <c r="D16" s="119"/>
      <c r="E16" s="124">
        <v>0.0</v>
      </c>
      <c r="F16" s="124">
        <v>2000.0</v>
      </c>
      <c r="G16" s="120"/>
      <c r="H16" s="121" t="s">
        <v>764</v>
      </c>
    </row>
    <row r="17">
      <c r="A17" s="118"/>
      <c r="B17" s="117"/>
      <c r="C17" s="118" t="s">
        <v>765</v>
      </c>
      <c r="D17" s="119"/>
      <c r="E17" s="124">
        <v>0.0</v>
      </c>
      <c r="F17" s="124">
        <v>629.0</v>
      </c>
      <c r="G17" s="120"/>
      <c r="H17" s="121" t="s">
        <v>764</v>
      </c>
    </row>
    <row r="18">
      <c r="A18" s="118"/>
      <c r="B18" s="117"/>
      <c r="C18" s="118" t="s">
        <v>766</v>
      </c>
      <c r="D18" s="119"/>
      <c r="E18" s="123">
        <v>0.0</v>
      </c>
      <c r="F18" s="120">
        <v>650.0</v>
      </c>
      <c r="G18" s="120"/>
      <c r="H18" s="121" t="s">
        <v>767</v>
      </c>
    </row>
    <row r="19">
      <c r="A19" s="118"/>
      <c r="B19" s="117"/>
      <c r="C19" s="118"/>
      <c r="D19" s="119"/>
      <c r="E19" s="120"/>
      <c r="F19" s="120"/>
      <c r="G19" s="120"/>
      <c r="H19" s="121"/>
    </row>
    <row r="20">
      <c r="A20" s="118"/>
      <c r="B20" s="117"/>
      <c r="C20" s="117" t="s">
        <v>66</v>
      </c>
      <c r="D20" s="119"/>
      <c r="E20" s="124">
        <f t="shared" ref="E20:F20" si="2">SUM(E16:E18)</f>
        <v>0</v>
      </c>
      <c r="F20" s="124">
        <f t="shared" si="2"/>
        <v>3279</v>
      </c>
      <c r="G20" s="124">
        <f>E20-F20</f>
        <v>-3279</v>
      </c>
      <c r="H20" s="121"/>
    </row>
    <row r="21">
      <c r="A21" s="118"/>
      <c r="B21" s="118"/>
      <c r="C21" s="118"/>
      <c r="D21" s="119"/>
      <c r="E21" s="120"/>
      <c r="F21" s="120"/>
      <c r="G21" s="120"/>
      <c r="H21" s="121"/>
    </row>
    <row r="22">
      <c r="A22" s="118"/>
      <c r="B22" s="118"/>
      <c r="C22" s="117" t="s">
        <v>67</v>
      </c>
      <c r="D22" s="119"/>
      <c r="E22" s="124">
        <f t="shared" ref="E22:F22" si="3">SUMIFS(E3:E21,$C3:$C21,"Subsubtotal")</f>
        <v>0</v>
      </c>
      <c r="F22" s="124">
        <f t="shared" si="3"/>
        <v>381779</v>
      </c>
      <c r="G22" s="124">
        <f>E22-F22</f>
        <v>-381779</v>
      </c>
      <c r="H22" s="121"/>
    </row>
    <row r="23">
      <c r="A23" s="122"/>
      <c r="B23" s="122"/>
      <c r="C23" s="122"/>
      <c r="D23" s="122"/>
      <c r="E23" s="126"/>
      <c r="F23" s="126"/>
      <c r="G23" s="126"/>
      <c r="H23" s="122"/>
    </row>
  </sheetData>
  <conditionalFormatting sqref="E1:E23">
    <cfRule type="cellIs" dxfId="0" priority="1" operator="greaterThan">
      <formula>0</formula>
    </cfRule>
  </conditionalFormatting>
  <conditionalFormatting sqref="F1:F23">
    <cfRule type="cellIs" dxfId="1" priority="2" operator="greaterThan">
      <formula>0</formula>
    </cfRule>
  </conditionalFormatting>
  <conditionalFormatting sqref="G1:G23">
    <cfRule type="cellIs" dxfId="0" priority="3" operator="greaterThan">
      <formula>0</formula>
    </cfRule>
  </conditionalFormatting>
  <conditionalFormatting sqref="G1:G23">
    <cfRule type="cellIs" dxfId="1" priority="4" operator="lessThan">
      <formula>0</formula>
    </cfRule>
  </conditionalFormatting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15" t="s">
        <v>4</v>
      </c>
      <c r="F1" s="115" t="s">
        <v>5</v>
      </c>
      <c r="G1" s="115" t="s">
        <v>56</v>
      </c>
      <c r="H1" s="115" t="s">
        <v>2</v>
      </c>
    </row>
    <row r="2">
      <c r="A2" s="116" t="s">
        <v>18</v>
      </c>
      <c r="B2" s="117"/>
      <c r="C2" s="118"/>
      <c r="D2" s="119"/>
      <c r="E2" s="120"/>
      <c r="F2" s="120"/>
      <c r="G2" s="120"/>
      <c r="H2" s="121"/>
    </row>
    <row r="3">
      <c r="A3" s="122"/>
      <c r="B3" s="117" t="s">
        <v>57</v>
      </c>
      <c r="C3" s="118"/>
      <c r="D3" s="119"/>
      <c r="E3" s="120"/>
      <c r="F3" s="120"/>
      <c r="G3" s="120"/>
      <c r="H3" s="121"/>
    </row>
    <row r="4">
      <c r="A4" s="118"/>
      <c r="B4" s="118"/>
      <c r="C4" s="118" t="s">
        <v>65</v>
      </c>
      <c r="D4" s="119" t="s">
        <v>93</v>
      </c>
      <c r="E4" s="123">
        <v>0.0</v>
      </c>
      <c r="F4" s="124">
        <v>30000.0</v>
      </c>
      <c r="G4" s="120"/>
      <c r="H4" s="121" t="s">
        <v>425</v>
      </c>
    </row>
    <row r="5">
      <c r="A5" s="118"/>
      <c r="B5" s="118"/>
      <c r="C5" s="118" t="s">
        <v>768</v>
      </c>
      <c r="D5" s="119" t="s">
        <v>357</v>
      </c>
      <c r="E5" s="124">
        <v>0.0</v>
      </c>
      <c r="F5" s="123">
        <v>0.0</v>
      </c>
      <c r="G5" s="120"/>
      <c r="H5" s="121" t="s">
        <v>769</v>
      </c>
    </row>
    <row r="6">
      <c r="A6" s="118"/>
      <c r="B6" s="118"/>
      <c r="C6" s="118" t="s">
        <v>770</v>
      </c>
      <c r="D6" s="119" t="s">
        <v>771</v>
      </c>
      <c r="E6" s="123">
        <v>0.0</v>
      </c>
      <c r="F6" s="124">
        <v>20000.0</v>
      </c>
      <c r="G6" s="120"/>
      <c r="H6" s="121" t="s">
        <v>772</v>
      </c>
    </row>
    <row r="7">
      <c r="A7" s="118"/>
      <c r="B7" s="118"/>
      <c r="C7" s="118" t="s">
        <v>773</v>
      </c>
      <c r="D7" s="119"/>
      <c r="E7" s="123">
        <v>0.0</v>
      </c>
      <c r="F7" s="124">
        <v>2000.0</v>
      </c>
      <c r="G7" s="120"/>
      <c r="H7" s="121"/>
    </row>
    <row r="8">
      <c r="A8" s="118"/>
      <c r="B8" s="118"/>
      <c r="C8" s="118" t="s">
        <v>141</v>
      </c>
      <c r="D8" s="119"/>
      <c r="E8" s="123">
        <v>0.0</v>
      </c>
      <c r="F8" s="124">
        <v>8000.0</v>
      </c>
      <c r="G8" s="120"/>
      <c r="H8" s="121"/>
    </row>
    <row r="9">
      <c r="A9" s="118"/>
      <c r="B9" s="118"/>
      <c r="C9" s="118" t="s">
        <v>415</v>
      </c>
      <c r="D9" s="119" t="s">
        <v>357</v>
      </c>
      <c r="E9" s="120">
        <v>7500.0</v>
      </c>
      <c r="F9" s="125">
        <v>0.0</v>
      </c>
      <c r="G9" s="120"/>
      <c r="H9" s="121" t="s">
        <v>774</v>
      </c>
    </row>
    <row r="10">
      <c r="A10" s="118"/>
      <c r="B10" s="118"/>
      <c r="C10" s="118"/>
      <c r="D10" s="119"/>
      <c r="E10" s="120"/>
      <c r="F10" s="124"/>
      <c r="G10" s="120"/>
      <c r="H10" s="121"/>
    </row>
    <row r="11">
      <c r="A11" s="118"/>
      <c r="B11" s="118"/>
      <c r="C11" s="116" t="s">
        <v>66</v>
      </c>
      <c r="D11" s="119"/>
      <c r="E11" s="120">
        <f t="shared" ref="E11:F11" si="1">SUM(E4:E9)</f>
        <v>7500</v>
      </c>
      <c r="F11" s="124">
        <f t="shared" si="1"/>
        <v>60000</v>
      </c>
      <c r="G11" s="120">
        <f>E11-F11</f>
        <v>-52500</v>
      </c>
      <c r="H11" s="121"/>
    </row>
    <row r="12">
      <c r="A12" s="118"/>
      <c r="B12" s="118"/>
      <c r="C12" s="118"/>
      <c r="D12" s="119"/>
      <c r="E12" s="120"/>
      <c r="F12" s="120"/>
      <c r="G12" s="120"/>
      <c r="H12" s="121"/>
    </row>
    <row r="13">
      <c r="A13" s="118"/>
      <c r="B13" s="118"/>
      <c r="C13" s="117" t="s">
        <v>67</v>
      </c>
      <c r="D13" s="119"/>
      <c r="E13" s="124">
        <f t="shared" ref="E13:F13" si="2">SUMIFS(E3:E12,$C3:$C12,"Subsubtotal")</f>
        <v>7500</v>
      </c>
      <c r="F13" s="124">
        <f t="shared" si="2"/>
        <v>60000</v>
      </c>
      <c r="G13" s="124">
        <f>E13-F13</f>
        <v>-52500</v>
      </c>
      <c r="H13" s="121"/>
    </row>
    <row r="14">
      <c r="A14" s="122"/>
      <c r="B14" s="122"/>
      <c r="C14" s="122"/>
      <c r="D14" s="122"/>
      <c r="E14" s="126"/>
      <c r="F14" s="126"/>
      <c r="G14" s="126"/>
      <c r="H14" s="122"/>
    </row>
  </sheetData>
  <conditionalFormatting sqref="E1:E14">
    <cfRule type="cellIs" dxfId="0" priority="1" operator="greaterThan">
      <formula>0</formula>
    </cfRule>
  </conditionalFormatting>
  <conditionalFormatting sqref="F1:F14">
    <cfRule type="cellIs" dxfId="1" priority="2" operator="greaterThan">
      <formula>0</formula>
    </cfRule>
  </conditionalFormatting>
  <conditionalFormatting sqref="G1:G14">
    <cfRule type="cellIs" dxfId="0" priority="3" operator="greaterThan">
      <formula>0</formula>
    </cfRule>
  </conditionalFormatting>
  <conditionalFormatting sqref="G1:G14">
    <cfRule type="cellIs" dxfId="1" priority="4" operator="lessThan">
      <formula>0</formula>
    </cfRule>
  </conditionalFormatting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15" t="s">
        <v>4</v>
      </c>
      <c r="F1" s="115" t="s">
        <v>5</v>
      </c>
      <c r="G1" s="115" t="s">
        <v>56</v>
      </c>
      <c r="H1" s="115" t="s">
        <v>2</v>
      </c>
    </row>
    <row r="2">
      <c r="A2" s="116" t="s">
        <v>19</v>
      </c>
      <c r="B2" s="117"/>
      <c r="C2" s="118"/>
      <c r="D2" s="119"/>
      <c r="E2" s="120"/>
      <c r="F2" s="120"/>
      <c r="G2" s="120"/>
      <c r="H2" s="121"/>
    </row>
    <row r="3">
      <c r="A3" s="122"/>
      <c r="B3" s="117" t="s">
        <v>57</v>
      </c>
      <c r="C3" s="118"/>
      <c r="D3" s="119"/>
      <c r="E3" s="120"/>
      <c r="F3" s="120"/>
      <c r="G3" s="120"/>
      <c r="H3" s="121"/>
    </row>
    <row r="4">
      <c r="A4" s="118"/>
      <c r="B4" s="118"/>
      <c r="C4" s="118" t="s">
        <v>62</v>
      </c>
      <c r="D4" s="119" t="s">
        <v>136</v>
      </c>
      <c r="E4" s="123">
        <v>0.0</v>
      </c>
      <c r="F4" s="124">
        <v>3200.0</v>
      </c>
      <c r="G4" s="120"/>
      <c r="H4" s="121"/>
    </row>
    <row r="5">
      <c r="A5" s="118"/>
      <c r="B5" s="118"/>
      <c r="C5" s="118" t="s">
        <v>775</v>
      </c>
      <c r="D5" s="119" t="s">
        <v>776</v>
      </c>
      <c r="E5" s="125">
        <v>0.0</v>
      </c>
      <c r="F5" s="120">
        <v>35000.0</v>
      </c>
      <c r="G5" s="120"/>
      <c r="H5" s="121" t="s">
        <v>774</v>
      </c>
    </row>
    <row r="6">
      <c r="A6" s="118"/>
      <c r="B6" s="118"/>
      <c r="C6" s="118" t="s">
        <v>61</v>
      </c>
      <c r="D6" s="119" t="s">
        <v>82</v>
      </c>
      <c r="E6" s="123">
        <v>0.0</v>
      </c>
      <c r="F6" s="124">
        <v>2000.0</v>
      </c>
      <c r="G6" s="120"/>
      <c r="H6" s="121"/>
    </row>
    <row r="7">
      <c r="A7" s="118"/>
      <c r="B7" s="118"/>
      <c r="C7" s="118"/>
      <c r="D7" s="119"/>
      <c r="E7" s="120"/>
      <c r="F7" s="124"/>
      <c r="G7" s="120"/>
      <c r="H7" s="121"/>
    </row>
    <row r="8">
      <c r="A8" s="118"/>
      <c r="B8" s="118"/>
      <c r="C8" s="116" t="s">
        <v>66</v>
      </c>
      <c r="D8" s="119"/>
      <c r="E8" s="120">
        <f t="shared" ref="E8:F8" si="1">SUM(E4:E6)</f>
        <v>0</v>
      </c>
      <c r="F8" s="124">
        <f t="shared" si="1"/>
        <v>40200</v>
      </c>
      <c r="G8" s="120">
        <f>E8-F8</f>
        <v>-40200</v>
      </c>
      <c r="H8" s="121"/>
    </row>
    <row r="9">
      <c r="A9" s="118"/>
      <c r="B9" s="118"/>
      <c r="C9" s="118"/>
      <c r="D9" s="119"/>
      <c r="E9" s="120"/>
      <c r="F9" s="120"/>
      <c r="G9" s="120"/>
      <c r="H9" s="121"/>
    </row>
    <row r="10">
      <c r="A10" s="118"/>
      <c r="B10" s="118"/>
      <c r="C10" s="117" t="s">
        <v>67</v>
      </c>
      <c r="D10" s="119"/>
      <c r="E10" s="124">
        <f t="shared" ref="E10:F10" si="2">SUMIFS(E3:E9,$C3:$C9,"Subsubtotal")</f>
        <v>0</v>
      </c>
      <c r="F10" s="124">
        <f t="shared" si="2"/>
        <v>40200</v>
      </c>
      <c r="G10" s="124">
        <f>E10-F10</f>
        <v>-40200</v>
      </c>
      <c r="H10" s="121"/>
    </row>
    <row r="11">
      <c r="A11" s="122"/>
      <c r="B11" s="122"/>
      <c r="C11" s="122"/>
      <c r="D11" s="122"/>
      <c r="E11" s="126"/>
      <c r="F11" s="126"/>
      <c r="G11" s="126"/>
      <c r="H11" s="122"/>
    </row>
  </sheetData>
  <conditionalFormatting sqref="E1:E11">
    <cfRule type="cellIs" dxfId="0" priority="1" operator="greaterThan">
      <formula>0</formula>
    </cfRule>
  </conditionalFormatting>
  <conditionalFormatting sqref="F1:F11">
    <cfRule type="cellIs" dxfId="1" priority="2" operator="greaterThan">
      <formula>0</formula>
    </cfRule>
  </conditionalFormatting>
  <conditionalFormatting sqref="G1:G11">
    <cfRule type="cellIs" dxfId="0" priority="3" operator="greaterThan">
      <formula>0</formula>
    </cfRule>
  </conditionalFormatting>
  <conditionalFormatting sqref="G1:G11">
    <cfRule type="cellIs" dxfId="1" priority="4" operator="lessThan">
      <formula>0</formula>
    </cfRule>
  </conditionalFormatting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15" t="s">
        <v>4</v>
      </c>
      <c r="F1" s="115" t="s">
        <v>5</v>
      </c>
      <c r="G1" s="115" t="s">
        <v>56</v>
      </c>
      <c r="H1" s="115" t="s">
        <v>2</v>
      </c>
    </row>
    <row r="2">
      <c r="A2" s="116" t="s">
        <v>20</v>
      </c>
      <c r="B2" s="117"/>
      <c r="C2" s="118"/>
      <c r="D2" s="119"/>
      <c r="E2" s="120"/>
      <c r="F2" s="120"/>
      <c r="G2" s="120"/>
      <c r="H2" s="121"/>
    </row>
    <row r="3">
      <c r="A3" s="122"/>
      <c r="B3" s="117" t="s">
        <v>57</v>
      </c>
      <c r="C3" s="118"/>
      <c r="D3" s="119"/>
      <c r="E3" s="120"/>
      <c r="F3" s="120"/>
      <c r="G3" s="120"/>
      <c r="H3" s="121"/>
    </row>
    <row r="4">
      <c r="A4" s="118"/>
      <c r="B4" s="118"/>
      <c r="C4" s="118" t="s">
        <v>62</v>
      </c>
      <c r="D4" s="119" t="s">
        <v>136</v>
      </c>
      <c r="E4" s="123">
        <v>0.0</v>
      </c>
      <c r="F4" s="124">
        <v>1500.0</v>
      </c>
      <c r="G4" s="120"/>
      <c r="H4" s="121"/>
    </row>
    <row r="5">
      <c r="A5" s="118"/>
      <c r="B5" s="118"/>
      <c r="C5" s="118" t="s">
        <v>141</v>
      </c>
      <c r="D5" s="119"/>
      <c r="E5" s="125">
        <v>0.0</v>
      </c>
      <c r="F5" s="120">
        <v>12000.0</v>
      </c>
      <c r="G5" s="120"/>
      <c r="H5" s="121"/>
    </row>
    <row r="6">
      <c r="A6" s="118"/>
      <c r="B6" s="118"/>
      <c r="C6" s="118" t="s">
        <v>777</v>
      </c>
      <c r="D6" s="119" t="s">
        <v>357</v>
      </c>
      <c r="E6" s="120">
        <v>9000.0</v>
      </c>
      <c r="F6" s="125">
        <v>0.0</v>
      </c>
      <c r="G6" s="120"/>
      <c r="H6" s="121"/>
    </row>
    <row r="7">
      <c r="A7" s="118"/>
      <c r="B7" s="118"/>
      <c r="C7" s="118"/>
      <c r="D7" s="119"/>
      <c r="E7" s="120"/>
      <c r="F7" s="124"/>
      <c r="G7" s="120"/>
      <c r="H7" s="121"/>
    </row>
    <row r="8">
      <c r="A8" s="118"/>
      <c r="B8" s="118"/>
      <c r="C8" s="116" t="s">
        <v>66</v>
      </c>
      <c r="D8" s="119"/>
      <c r="E8" s="120">
        <f t="shared" ref="E8:F8" si="1">SUM(E4:E6)</f>
        <v>9000</v>
      </c>
      <c r="F8" s="124">
        <f t="shared" si="1"/>
        <v>13500</v>
      </c>
      <c r="G8" s="120">
        <f>E8-F8</f>
        <v>-4500</v>
      </c>
      <c r="H8" s="121"/>
    </row>
    <row r="9">
      <c r="A9" s="118"/>
      <c r="B9" s="118"/>
      <c r="C9" s="118"/>
      <c r="D9" s="119"/>
      <c r="E9" s="120"/>
      <c r="F9" s="120"/>
      <c r="G9" s="120"/>
      <c r="H9" s="121"/>
    </row>
    <row r="10">
      <c r="A10" s="118"/>
      <c r="B10" s="118"/>
      <c r="C10" s="117" t="s">
        <v>67</v>
      </c>
      <c r="D10" s="119"/>
      <c r="E10" s="124">
        <f t="shared" ref="E10:F10" si="2">SUMIFS(E3:E9,$C3:$C9,"Subsubtotal")</f>
        <v>9000</v>
      </c>
      <c r="F10" s="124">
        <f t="shared" si="2"/>
        <v>13500</v>
      </c>
      <c r="G10" s="124">
        <f>E10-F10</f>
        <v>-4500</v>
      </c>
      <c r="H10" s="121"/>
    </row>
    <row r="11">
      <c r="A11" s="122"/>
      <c r="B11" s="122"/>
      <c r="C11" s="122"/>
      <c r="D11" s="122"/>
      <c r="E11" s="126"/>
      <c r="F11" s="126"/>
      <c r="G11" s="126"/>
      <c r="H11" s="122"/>
    </row>
  </sheetData>
  <conditionalFormatting sqref="E1:E11">
    <cfRule type="cellIs" dxfId="0" priority="1" operator="greaterThan">
      <formula>0</formula>
    </cfRule>
  </conditionalFormatting>
  <conditionalFormatting sqref="F1:F11">
    <cfRule type="cellIs" dxfId="1" priority="2" operator="greaterThan">
      <formula>0</formula>
    </cfRule>
  </conditionalFormatting>
  <conditionalFormatting sqref="G1:G11">
    <cfRule type="cellIs" dxfId="0" priority="3" operator="greaterThan">
      <formula>0</formula>
    </cfRule>
  </conditionalFormatting>
  <conditionalFormatting sqref="G1:G11">
    <cfRule type="cellIs" dxfId="1" priority="4" operator="lessThan">
      <formula>0</formula>
    </cfRule>
  </conditionalFormatting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15" t="s">
        <v>4</v>
      </c>
      <c r="F1" s="115" t="s">
        <v>5</v>
      </c>
      <c r="G1" s="115" t="s">
        <v>56</v>
      </c>
      <c r="H1" s="115" t="s">
        <v>2</v>
      </c>
    </row>
    <row r="2">
      <c r="A2" s="116" t="s">
        <v>21</v>
      </c>
      <c r="B2" s="117"/>
      <c r="C2" s="118"/>
      <c r="D2" s="119"/>
      <c r="E2" s="120"/>
      <c r="F2" s="120"/>
      <c r="G2" s="120"/>
      <c r="H2" s="121"/>
    </row>
    <row r="3">
      <c r="A3" s="122"/>
      <c r="B3" s="117" t="s">
        <v>57</v>
      </c>
      <c r="C3" s="118"/>
      <c r="D3" s="119"/>
      <c r="E3" s="120"/>
      <c r="F3" s="120"/>
      <c r="G3" s="120"/>
      <c r="H3" s="121"/>
    </row>
    <row r="4">
      <c r="A4" s="118"/>
      <c r="B4" s="118"/>
      <c r="C4" s="118" t="s">
        <v>62</v>
      </c>
      <c r="D4" s="119" t="s">
        <v>136</v>
      </c>
      <c r="E4" s="123">
        <v>0.0</v>
      </c>
      <c r="F4" s="124">
        <v>1000.0</v>
      </c>
      <c r="G4" s="120"/>
      <c r="H4" s="121"/>
    </row>
    <row r="5">
      <c r="A5" s="118"/>
      <c r="B5" s="118"/>
      <c r="C5" s="118" t="s">
        <v>141</v>
      </c>
      <c r="D5" s="119"/>
      <c r="E5" s="125">
        <v>0.0</v>
      </c>
      <c r="F5" s="120">
        <v>7000.0</v>
      </c>
      <c r="G5" s="120"/>
      <c r="H5" s="121"/>
    </row>
    <row r="6">
      <c r="A6" s="118"/>
      <c r="B6" s="118"/>
      <c r="C6" s="118" t="s">
        <v>778</v>
      </c>
      <c r="D6" s="119" t="s">
        <v>357</v>
      </c>
      <c r="E6" s="120">
        <v>9000.0</v>
      </c>
      <c r="F6" s="125">
        <v>0.0</v>
      </c>
      <c r="G6" s="120"/>
      <c r="H6" s="121"/>
    </row>
    <row r="7">
      <c r="A7" s="118"/>
      <c r="B7" s="118"/>
      <c r="C7" s="118"/>
      <c r="D7" s="119"/>
      <c r="E7" s="120"/>
      <c r="F7" s="124"/>
      <c r="G7" s="120"/>
      <c r="H7" s="121"/>
    </row>
    <row r="8">
      <c r="A8" s="118"/>
      <c r="B8" s="118"/>
      <c r="C8" s="117" t="s">
        <v>66</v>
      </c>
      <c r="D8" s="119"/>
      <c r="E8" s="120">
        <f t="shared" ref="E8:F8" si="1">SUM(E4:E6)</f>
        <v>9000</v>
      </c>
      <c r="F8" s="124">
        <f t="shared" si="1"/>
        <v>8000</v>
      </c>
      <c r="G8" s="120">
        <f>E8-F8</f>
        <v>1000</v>
      </c>
      <c r="H8" s="121"/>
    </row>
    <row r="9">
      <c r="A9" s="118"/>
      <c r="B9" s="118"/>
      <c r="C9" s="118"/>
      <c r="D9" s="119"/>
      <c r="E9" s="120"/>
      <c r="F9" s="124"/>
      <c r="G9" s="120"/>
      <c r="H9" s="121"/>
    </row>
    <row r="10">
      <c r="A10" s="118"/>
      <c r="B10" s="117" t="s">
        <v>464</v>
      </c>
      <c r="C10" s="129"/>
      <c r="D10" s="119"/>
      <c r="E10" s="120"/>
      <c r="F10" s="124"/>
      <c r="G10" s="120"/>
      <c r="H10" s="121"/>
    </row>
    <row r="11">
      <c r="A11" s="118"/>
      <c r="B11" s="118"/>
      <c r="C11" s="118" t="s">
        <v>779</v>
      </c>
      <c r="D11" s="119"/>
      <c r="E11" s="123">
        <v>0.0</v>
      </c>
      <c r="F11" s="120">
        <v>8000.0</v>
      </c>
      <c r="G11" s="120"/>
      <c r="H11" s="121"/>
    </row>
    <row r="12">
      <c r="A12" s="118"/>
      <c r="B12" s="117"/>
      <c r="C12" s="118" t="s">
        <v>202</v>
      </c>
      <c r="D12" s="119" t="s">
        <v>123</v>
      </c>
      <c r="E12" s="123">
        <v>0.0</v>
      </c>
      <c r="F12" s="120">
        <v>14000.0</v>
      </c>
      <c r="G12" s="120"/>
      <c r="H12" s="121"/>
    </row>
    <row r="13">
      <c r="A13" s="118"/>
      <c r="B13" s="117"/>
      <c r="C13" s="118"/>
      <c r="D13" s="119"/>
      <c r="E13" s="120"/>
      <c r="F13" s="124"/>
      <c r="G13" s="120"/>
      <c r="H13" s="121"/>
    </row>
    <row r="14">
      <c r="A14" s="118"/>
      <c r="B14" s="117"/>
      <c r="C14" s="117" t="s">
        <v>66</v>
      </c>
      <c r="D14" s="119"/>
      <c r="E14" s="124">
        <f t="shared" ref="E14:F14" si="2">SUM(E11:E12)</f>
        <v>0</v>
      </c>
      <c r="F14" s="124">
        <f t="shared" si="2"/>
        <v>22000</v>
      </c>
      <c r="G14" s="124">
        <f>E14-F14</f>
        <v>-22000</v>
      </c>
      <c r="H14" s="121"/>
    </row>
    <row r="15">
      <c r="A15" s="118"/>
      <c r="B15" s="118"/>
      <c r="C15" s="118"/>
      <c r="D15" s="119"/>
      <c r="E15" s="120"/>
      <c r="F15" s="120"/>
      <c r="G15" s="120"/>
      <c r="H15" s="121"/>
    </row>
    <row r="16">
      <c r="A16" s="118"/>
      <c r="B16" s="118"/>
      <c r="C16" s="117" t="s">
        <v>67</v>
      </c>
      <c r="D16" s="119"/>
      <c r="E16" s="124">
        <f t="shared" ref="E16:F16" si="3">SUMIFS(E3:E15,$C3:$C15,"Subsubtotal")</f>
        <v>9000</v>
      </c>
      <c r="F16" s="124">
        <f t="shared" si="3"/>
        <v>30000</v>
      </c>
      <c r="G16" s="124">
        <f>E16-F16</f>
        <v>-21000</v>
      </c>
      <c r="H16" s="121"/>
    </row>
    <row r="17">
      <c r="A17" s="122"/>
      <c r="B17" s="122"/>
      <c r="C17" s="122"/>
      <c r="D17" s="122"/>
      <c r="E17" s="126"/>
      <c r="F17" s="126"/>
      <c r="G17" s="126"/>
      <c r="H17" s="122"/>
    </row>
  </sheetData>
  <conditionalFormatting sqref="E1:E17 G12:G14">
    <cfRule type="cellIs" dxfId="0" priority="1" operator="greaterThan">
      <formula>0</formula>
    </cfRule>
  </conditionalFormatting>
  <conditionalFormatting sqref="F1:F17">
    <cfRule type="cellIs" dxfId="1" priority="2" operator="greaterThan">
      <formula>0</formula>
    </cfRule>
  </conditionalFormatting>
  <conditionalFormatting sqref="G1:G17">
    <cfRule type="cellIs" dxfId="0" priority="3" operator="greaterThan">
      <formula>0</formula>
    </cfRule>
  </conditionalFormatting>
  <conditionalFormatting sqref="G1:G17">
    <cfRule type="cellIs" dxfId="1" priority="4" operator="lessThan">
      <formula>0</formula>
    </cfRule>
  </conditionalFormatting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15" t="s">
        <v>4</v>
      </c>
      <c r="F1" s="115" t="s">
        <v>5</v>
      </c>
      <c r="G1" s="115" t="s">
        <v>56</v>
      </c>
      <c r="H1" s="115" t="s">
        <v>2</v>
      </c>
    </row>
    <row r="2">
      <c r="A2" s="116" t="s">
        <v>780</v>
      </c>
      <c r="B2" s="117"/>
      <c r="C2" s="118"/>
      <c r="D2" s="119"/>
      <c r="E2" s="120"/>
      <c r="F2" s="120"/>
      <c r="G2" s="120"/>
      <c r="H2" s="121"/>
    </row>
    <row r="3">
      <c r="A3" s="122"/>
      <c r="B3" s="117" t="s">
        <v>57</v>
      </c>
      <c r="C3" s="118"/>
      <c r="D3" s="119"/>
      <c r="E3" s="120"/>
      <c r="F3" s="120"/>
      <c r="G3" s="120"/>
      <c r="H3" s="121"/>
    </row>
    <row r="4">
      <c r="A4" s="118"/>
      <c r="B4" s="118"/>
      <c r="C4" s="118" t="s">
        <v>62</v>
      </c>
      <c r="D4" s="119" t="s">
        <v>136</v>
      </c>
      <c r="E4" s="120"/>
      <c r="F4" s="124">
        <v>1500.0</v>
      </c>
      <c r="G4" s="120"/>
      <c r="H4" s="121" t="s">
        <v>60</v>
      </c>
    </row>
    <row r="5">
      <c r="A5" s="118"/>
      <c r="B5" s="118"/>
      <c r="C5" s="118" t="s">
        <v>781</v>
      </c>
      <c r="D5" s="119" t="s">
        <v>93</v>
      </c>
      <c r="E5" s="124"/>
      <c r="F5" s="120">
        <v>25000.0</v>
      </c>
      <c r="G5" s="120"/>
      <c r="H5" s="121"/>
    </row>
    <row r="6">
      <c r="A6" s="118"/>
      <c r="B6" s="118"/>
      <c r="C6" s="118" t="s">
        <v>388</v>
      </c>
      <c r="D6" s="119" t="s">
        <v>114</v>
      </c>
      <c r="E6" s="120"/>
      <c r="F6" s="124">
        <v>7500.0</v>
      </c>
      <c r="G6" s="120"/>
      <c r="H6" s="121" t="s">
        <v>60</v>
      </c>
    </row>
    <row r="7">
      <c r="A7" s="118"/>
      <c r="B7" s="118"/>
      <c r="C7" s="118"/>
      <c r="D7" s="119"/>
      <c r="E7" s="120"/>
      <c r="F7" s="124"/>
      <c r="G7" s="120"/>
      <c r="H7" s="121"/>
    </row>
    <row r="8">
      <c r="A8" s="118"/>
      <c r="B8" s="118"/>
      <c r="C8" s="116" t="s">
        <v>66</v>
      </c>
      <c r="D8" s="119"/>
      <c r="E8" s="120">
        <f t="shared" ref="E8:F8" si="1">SUM(E4:E7)</f>
        <v>0</v>
      </c>
      <c r="F8" s="124">
        <f t="shared" si="1"/>
        <v>34000</v>
      </c>
      <c r="G8" s="120">
        <f>E8-F8</f>
        <v>-34000</v>
      </c>
      <c r="H8" s="121"/>
    </row>
    <row r="9">
      <c r="A9" s="118"/>
      <c r="B9" s="118"/>
      <c r="C9" s="118"/>
      <c r="D9" s="119"/>
      <c r="E9" s="120"/>
      <c r="F9" s="120"/>
      <c r="G9" s="120"/>
      <c r="H9" s="121"/>
    </row>
    <row r="10">
      <c r="A10" s="118"/>
      <c r="B10" s="118"/>
      <c r="C10" s="117" t="s">
        <v>67</v>
      </c>
      <c r="D10" s="119"/>
      <c r="E10" s="124">
        <f t="shared" ref="E10:F10" si="2">SUMIFS(E3:E9,$C3:$C9,"Subsubtotal")</f>
        <v>0</v>
      </c>
      <c r="F10" s="124">
        <f t="shared" si="2"/>
        <v>34000</v>
      </c>
      <c r="G10" s="124">
        <f>E10-F10</f>
        <v>-34000</v>
      </c>
      <c r="H10" s="121"/>
    </row>
    <row r="11">
      <c r="A11" s="122"/>
      <c r="B11" s="122"/>
      <c r="C11" s="122"/>
      <c r="D11" s="122"/>
      <c r="E11" s="126"/>
      <c r="F11" s="126"/>
      <c r="G11" s="126"/>
      <c r="H11" s="122"/>
    </row>
  </sheetData>
  <conditionalFormatting sqref="E1:E11">
    <cfRule type="cellIs" dxfId="0" priority="1" operator="greaterThan">
      <formula>0</formula>
    </cfRule>
  </conditionalFormatting>
  <conditionalFormatting sqref="F1:F11">
    <cfRule type="cellIs" dxfId="1" priority="2" operator="greaterThan">
      <formula>0</formula>
    </cfRule>
  </conditionalFormatting>
  <conditionalFormatting sqref="G1:G11">
    <cfRule type="cellIs" dxfId="0" priority="3" operator="greaterThan">
      <formula>0</formula>
    </cfRule>
  </conditionalFormatting>
  <conditionalFormatting sqref="G1:G11">
    <cfRule type="cellIs" dxfId="1" priority="4" operator="lessThan">
      <formula>0</formula>
    </cfRule>
  </conditionalFormatting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30" t="s">
        <v>4</v>
      </c>
      <c r="F1" s="130" t="s">
        <v>5</v>
      </c>
      <c r="G1" s="130" t="s">
        <v>56</v>
      </c>
      <c r="H1" s="115" t="s">
        <v>2</v>
      </c>
    </row>
    <row r="2">
      <c r="A2" s="116" t="s">
        <v>16</v>
      </c>
      <c r="B2" s="117"/>
      <c r="C2" s="118"/>
      <c r="D2" s="119"/>
      <c r="E2" s="131"/>
      <c r="F2" s="131"/>
      <c r="G2" s="131"/>
      <c r="H2" s="121"/>
    </row>
    <row r="3">
      <c r="A3" s="122"/>
      <c r="B3" s="117" t="s">
        <v>57</v>
      </c>
      <c r="C3" s="118"/>
      <c r="D3" s="119"/>
      <c r="E3" s="131"/>
      <c r="F3" s="131"/>
      <c r="G3" s="131"/>
      <c r="H3" s="121"/>
    </row>
    <row r="4">
      <c r="A4" s="118"/>
      <c r="B4" s="118"/>
      <c r="C4" s="127" t="s">
        <v>105</v>
      </c>
      <c r="D4" s="119" t="s">
        <v>782</v>
      </c>
      <c r="E4" s="132">
        <v>0.0</v>
      </c>
      <c r="F4" s="133">
        <v>8000.0</v>
      </c>
      <c r="G4" s="131"/>
      <c r="H4" s="121"/>
    </row>
    <row r="5">
      <c r="A5" s="118"/>
      <c r="B5" s="118"/>
      <c r="C5" s="127" t="s">
        <v>218</v>
      </c>
      <c r="D5" s="119" t="s">
        <v>316</v>
      </c>
      <c r="E5" s="133">
        <v>0.0</v>
      </c>
      <c r="F5" s="132">
        <v>12000.0</v>
      </c>
      <c r="G5" s="131"/>
      <c r="H5" s="121"/>
    </row>
    <row r="6">
      <c r="A6" s="118"/>
      <c r="B6" s="118"/>
      <c r="C6" s="127" t="s">
        <v>783</v>
      </c>
      <c r="D6" s="119" t="s">
        <v>322</v>
      </c>
      <c r="E6" s="132">
        <v>0.0</v>
      </c>
      <c r="F6" s="133">
        <v>5000.0</v>
      </c>
      <c r="G6" s="131"/>
      <c r="H6" s="121"/>
    </row>
    <row r="7">
      <c r="A7" s="118"/>
      <c r="B7" s="118"/>
      <c r="C7" s="127" t="s">
        <v>784</v>
      </c>
      <c r="D7" s="119" t="s">
        <v>322</v>
      </c>
      <c r="E7" s="132">
        <v>0.0</v>
      </c>
      <c r="F7" s="133">
        <v>7500.0</v>
      </c>
      <c r="G7" s="131"/>
      <c r="H7" s="121"/>
    </row>
    <row r="8">
      <c r="A8" s="118"/>
      <c r="B8" s="118"/>
      <c r="C8" s="127" t="s">
        <v>785</v>
      </c>
      <c r="D8" s="119" t="s">
        <v>786</v>
      </c>
      <c r="E8" s="132">
        <v>0.0</v>
      </c>
      <c r="F8" s="133">
        <v>1000.0</v>
      </c>
      <c r="G8" s="131"/>
      <c r="H8" s="121"/>
    </row>
    <row r="9">
      <c r="A9" s="118"/>
      <c r="B9" s="118"/>
      <c r="C9" s="127" t="s">
        <v>787</v>
      </c>
      <c r="D9" s="119" t="s">
        <v>366</v>
      </c>
      <c r="E9" s="132">
        <v>0.0</v>
      </c>
      <c r="F9" s="133">
        <v>11000.0</v>
      </c>
      <c r="G9" s="131"/>
      <c r="H9" s="121"/>
    </row>
    <row r="10">
      <c r="A10" s="118"/>
      <c r="B10" s="118"/>
      <c r="C10" s="127" t="s">
        <v>233</v>
      </c>
      <c r="D10" s="119" t="s">
        <v>362</v>
      </c>
      <c r="E10" s="132">
        <v>0.0</v>
      </c>
      <c r="F10" s="133">
        <v>2500.0</v>
      </c>
      <c r="G10" s="131"/>
      <c r="H10" s="121"/>
    </row>
    <row r="11">
      <c r="A11" s="118"/>
      <c r="B11" s="118"/>
      <c r="C11" s="127" t="s">
        <v>788</v>
      </c>
      <c r="D11" s="119" t="s">
        <v>366</v>
      </c>
      <c r="E11" s="132">
        <v>0.0</v>
      </c>
      <c r="F11" s="133">
        <v>10000.0</v>
      </c>
      <c r="G11" s="131"/>
      <c r="H11" s="121"/>
    </row>
    <row r="12">
      <c r="A12" s="118"/>
      <c r="B12" s="118"/>
      <c r="C12" s="127" t="s">
        <v>65</v>
      </c>
      <c r="D12" s="119" t="s">
        <v>93</v>
      </c>
      <c r="E12" s="132">
        <v>0.0</v>
      </c>
      <c r="F12" s="133">
        <v>1000.0</v>
      </c>
      <c r="G12" s="131"/>
      <c r="H12" s="121"/>
    </row>
    <row r="13">
      <c r="A13" s="118"/>
      <c r="B13" s="118"/>
      <c r="C13" s="127" t="s">
        <v>480</v>
      </c>
      <c r="D13" s="119" t="s">
        <v>89</v>
      </c>
      <c r="E13" s="132">
        <v>0.0</v>
      </c>
      <c r="F13" s="133">
        <v>3600.0</v>
      </c>
      <c r="G13" s="131"/>
      <c r="H13" s="121"/>
    </row>
    <row r="14">
      <c r="A14" s="118"/>
      <c r="B14" s="118"/>
      <c r="C14" s="127" t="s">
        <v>62</v>
      </c>
      <c r="D14" s="119" t="s">
        <v>136</v>
      </c>
      <c r="E14" s="132">
        <v>0.0</v>
      </c>
      <c r="F14" s="133">
        <v>5000.0</v>
      </c>
      <c r="G14" s="131"/>
      <c r="H14" s="128" t="s">
        <v>60</v>
      </c>
    </row>
    <row r="15">
      <c r="A15" s="118"/>
      <c r="B15" s="118"/>
      <c r="C15" s="127" t="s">
        <v>633</v>
      </c>
      <c r="D15" s="119" t="s">
        <v>89</v>
      </c>
      <c r="E15" s="132">
        <v>0.0</v>
      </c>
      <c r="F15" s="133">
        <v>1900.0</v>
      </c>
      <c r="G15" s="131"/>
      <c r="H15" s="121"/>
    </row>
    <row r="16">
      <c r="A16" s="118"/>
      <c r="B16" s="118"/>
      <c r="C16" s="127" t="s">
        <v>439</v>
      </c>
      <c r="D16" s="119" t="s">
        <v>80</v>
      </c>
      <c r="E16" s="132">
        <v>0.0</v>
      </c>
      <c r="F16" s="133">
        <v>2500.0</v>
      </c>
      <c r="G16" s="131"/>
      <c r="H16" s="121"/>
    </row>
    <row r="17">
      <c r="A17" s="118"/>
      <c r="B17" s="118"/>
      <c r="C17" s="127" t="s">
        <v>789</v>
      </c>
      <c r="D17" s="119" t="s">
        <v>746</v>
      </c>
      <c r="E17" s="132">
        <v>0.0</v>
      </c>
      <c r="F17" s="133">
        <v>880.0</v>
      </c>
      <c r="G17" s="131"/>
      <c r="H17" s="121"/>
    </row>
    <row r="18">
      <c r="A18" s="118"/>
      <c r="B18" s="118"/>
      <c r="C18" s="127" t="s">
        <v>238</v>
      </c>
      <c r="D18" s="119" t="s">
        <v>78</v>
      </c>
      <c r="E18" s="132">
        <v>0.0</v>
      </c>
      <c r="F18" s="133">
        <v>1100.0</v>
      </c>
      <c r="G18" s="131"/>
      <c r="H18" s="121"/>
    </row>
    <row r="19">
      <c r="A19" s="118"/>
      <c r="B19" s="118"/>
      <c r="C19" s="118"/>
      <c r="D19" s="119"/>
      <c r="E19" s="131"/>
      <c r="F19" s="131"/>
      <c r="G19" s="131"/>
      <c r="H19" s="121"/>
    </row>
    <row r="20">
      <c r="A20" s="118"/>
      <c r="B20" s="118"/>
      <c r="C20" s="117" t="s">
        <v>66</v>
      </c>
      <c r="D20" s="119"/>
      <c r="E20" s="135">
        <f t="shared" ref="E20:F20" si="1">SUM(E4:E19)</f>
        <v>0</v>
      </c>
      <c r="F20" s="135">
        <f t="shared" si="1"/>
        <v>72980</v>
      </c>
      <c r="G20" s="135">
        <f>E20-F20</f>
        <v>-72980</v>
      </c>
      <c r="H20" s="121"/>
    </row>
    <row r="21">
      <c r="A21" s="118"/>
      <c r="B21" s="118"/>
      <c r="C21" s="118"/>
      <c r="D21" s="119"/>
      <c r="E21" s="131"/>
      <c r="F21" s="131"/>
      <c r="G21" s="131"/>
      <c r="H21" s="121"/>
    </row>
    <row r="22">
      <c r="A22" s="118"/>
      <c r="B22" s="116" t="s">
        <v>61</v>
      </c>
      <c r="C22" s="118"/>
      <c r="D22" s="119"/>
      <c r="E22" s="131"/>
      <c r="F22" s="131"/>
      <c r="G22" s="131"/>
      <c r="H22" s="121"/>
    </row>
    <row r="23">
      <c r="A23" s="118"/>
      <c r="B23" s="117"/>
      <c r="C23" s="127" t="s">
        <v>61</v>
      </c>
      <c r="D23" s="119" t="s">
        <v>479</v>
      </c>
      <c r="E23" s="135">
        <v>0.0</v>
      </c>
      <c r="F23" s="133">
        <v>10000.0</v>
      </c>
      <c r="G23" s="131"/>
      <c r="H23" s="121"/>
    </row>
    <row r="24">
      <c r="A24" s="118"/>
      <c r="B24" s="117"/>
      <c r="C24" s="118"/>
      <c r="D24" s="119"/>
      <c r="E24" s="131"/>
      <c r="F24" s="131"/>
      <c r="G24" s="131"/>
      <c r="H24" s="121"/>
    </row>
    <row r="25">
      <c r="A25" s="118"/>
      <c r="B25" s="117"/>
      <c r="C25" s="117" t="s">
        <v>66</v>
      </c>
      <c r="D25" s="119"/>
      <c r="E25" s="135">
        <f t="shared" ref="E25:F25" si="2">SUM(E23)</f>
        <v>0</v>
      </c>
      <c r="F25" s="135">
        <f t="shared" si="2"/>
        <v>10000</v>
      </c>
      <c r="G25" s="135">
        <f>E25-F25</f>
        <v>-10000</v>
      </c>
      <c r="H25" s="121"/>
    </row>
    <row r="26">
      <c r="A26" s="118"/>
      <c r="B26" s="117"/>
      <c r="C26" s="118"/>
      <c r="D26" s="119"/>
      <c r="E26" s="131"/>
      <c r="F26" s="131"/>
      <c r="G26" s="131"/>
      <c r="H26" s="121"/>
    </row>
    <row r="27">
      <c r="A27" s="118"/>
      <c r="B27" s="116" t="s">
        <v>790</v>
      </c>
      <c r="C27" s="118"/>
      <c r="D27" s="119"/>
      <c r="E27" s="131"/>
      <c r="F27" s="131"/>
      <c r="G27" s="131"/>
      <c r="H27" s="121"/>
    </row>
    <row r="28">
      <c r="A28" s="118"/>
      <c r="B28" s="117"/>
      <c r="C28" s="118" t="s">
        <v>162</v>
      </c>
      <c r="D28" s="119" t="s">
        <v>119</v>
      </c>
      <c r="E28" s="135">
        <v>10000.0</v>
      </c>
      <c r="F28" s="135"/>
      <c r="G28" s="131"/>
      <c r="H28" s="121"/>
    </row>
    <row r="29">
      <c r="A29" s="118"/>
      <c r="B29" s="117"/>
      <c r="C29" s="118" t="s">
        <v>176</v>
      </c>
      <c r="D29" s="119" t="s">
        <v>791</v>
      </c>
      <c r="E29" s="131">
        <v>2200.0</v>
      </c>
      <c r="F29" s="131"/>
      <c r="G29" s="131"/>
      <c r="H29" s="121"/>
    </row>
    <row r="30">
      <c r="A30" s="118"/>
      <c r="B30" s="117"/>
      <c r="C30" s="118" t="s">
        <v>792</v>
      </c>
      <c r="D30" s="119" t="s">
        <v>121</v>
      </c>
      <c r="E30" s="135"/>
      <c r="F30" s="135">
        <v>5600.0</v>
      </c>
      <c r="G30" s="135"/>
      <c r="H30" s="121"/>
    </row>
    <row r="31">
      <c r="A31" s="118"/>
      <c r="B31" s="117"/>
      <c r="C31" s="118" t="s">
        <v>131</v>
      </c>
      <c r="D31" s="119" t="s">
        <v>123</v>
      </c>
      <c r="E31" s="131"/>
      <c r="F31" s="131">
        <v>2200.0</v>
      </c>
      <c r="G31" s="131"/>
      <c r="H31" s="121"/>
    </row>
    <row r="32">
      <c r="A32" s="118"/>
      <c r="B32" s="117"/>
      <c r="C32" s="118" t="s">
        <v>124</v>
      </c>
      <c r="D32" s="119" t="s">
        <v>125</v>
      </c>
      <c r="E32" s="131"/>
      <c r="F32" s="131">
        <v>500.0</v>
      </c>
      <c r="G32" s="131"/>
      <c r="H32" s="121"/>
    </row>
    <row r="33">
      <c r="A33" s="118"/>
      <c r="B33" s="117"/>
      <c r="C33" s="118" t="s">
        <v>398</v>
      </c>
      <c r="D33" s="119" t="s">
        <v>399</v>
      </c>
      <c r="E33" s="131"/>
      <c r="F33" s="135">
        <v>500.0</v>
      </c>
      <c r="G33" s="131"/>
      <c r="H33" s="121"/>
    </row>
    <row r="34">
      <c r="A34" s="118"/>
      <c r="B34" s="117"/>
      <c r="C34" s="118" t="s">
        <v>233</v>
      </c>
      <c r="D34" s="119" t="s">
        <v>346</v>
      </c>
      <c r="E34" s="131"/>
      <c r="F34" s="135">
        <v>500.0</v>
      </c>
      <c r="G34" s="131"/>
      <c r="H34" s="121"/>
    </row>
    <row r="35">
      <c r="A35" s="118"/>
      <c r="B35" s="117"/>
      <c r="C35" s="118"/>
      <c r="D35" s="119"/>
      <c r="E35" s="131"/>
      <c r="F35" s="135"/>
      <c r="G35" s="131"/>
      <c r="H35" s="121"/>
    </row>
    <row r="36">
      <c r="A36" s="118"/>
      <c r="B36" s="117"/>
      <c r="C36" s="118"/>
      <c r="D36" s="119"/>
      <c r="E36" s="131">
        <f t="shared" ref="E36:F36" si="3">SUM(E28:E35)</f>
        <v>12200</v>
      </c>
      <c r="F36" s="131">
        <f t="shared" si="3"/>
        <v>9300</v>
      </c>
      <c r="G36" s="131">
        <f>E36-F36</f>
        <v>2900</v>
      </c>
      <c r="H36" s="121"/>
    </row>
    <row r="37">
      <c r="A37" s="118"/>
      <c r="B37" s="117"/>
      <c r="C37" s="117"/>
      <c r="D37" s="119"/>
      <c r="E37" s="135"/>
      <c r="F37" s="135"/>
      <c r="G37" s="135"/>
      <c r="H37" s="121"/>
    </row>
    <row r="38">
      <c r="A38" s="118"/>
      <c r="B38" s="173">
        <v>33.0</v>
      </c>
      <c r="C38" s="118"/>
      <c r="D38" s="119"/>
      <c r="E38" s="131"/>
      <c r="F38" s="131"/>
      <c r="G38" s="131"/>
      <c r="H38" s="121" t="s">
        <v>793</v>
      </c>
    </row>
    <row r="39">
      <c r="A39" s="118"/>
      <c r="B39" s="117"/>
      <c r="C39" s="127" t="s">
        <v>790</v>
      </c>
      <c r="D39" s="119"/>
      <c r="E39" s="131">
        <v>402600.0</v>
      </c>
      <c r="F39" s="131">
        <v>306900.0</v>
      </c>
      <c r="G39" s="131"/>
      <c r="H39" s="121"/>
    </row>
    <row r="40">
      <c r="A40" s="118"/>
      <c r="B40" s="117"/>
      <c r="C40" s="118"/>
      <c r="D40" s="119"/>
      <c r="E40" s="131"/>
      <c r="F40" s="135"/>
      <c r="G40" s="131"/>
      <c r="H40" s="128"/>
    </row>
    <row r="41">
      <c r="A41" s="118"/>
      <c r="B41" s="117"/>
      <c r="C41" s="117" t="s">
        <v>66</v>
      </c>
      <c r="D41" s="119"/>
      <c r="E41" s="135">
        <f t="shared" ref="E41:F41" si="4">SUM(E39:E40)</f>
        <v>402600</v>
      </c>
      <c r="F41" s="135">
        <f t="shared" si="4"/>
        <v>306900</v>
      </c>
      <c r="G41" s="135">
        <f>E41-F41</f>
        <v>95700</v>
      </c>
      <c r="H41" s="121"/>
    </row>
    <row r="42">
      <c r="A42" s="118"/>
      <c r="B42" s="117"/>
      <c r="C42" s="118"/>
      <c r="D42" s="119"/>
      <c r="E42" s="131"/>
      <c r="F42" s="131"/>
      <c r="G42" s="131"/>
      <c r="H42" s="121"/>
    </row>
    <row r="43">
      <c r="A43" s="118"/>
      <c r="B43" s="129" t="s">
        <v>794</v>
      </c>
      <c r="C43" s="118"/>
      <c r="D43" s="119"/>
      <c r="E43" s="131"/>
      <c r="F43" s="131"/>
      <c r="G43" s="131"/>
      <c r="H43" s="121"/>
    </row>
    <row r="44">
      <c r="A44" s="118"/>
      <c r="B44" s="117"/>
      <c r="C44" s="118" t="s">
        <v>162</v>
      </c>
      <c r="D44" s="119" t="s">
        <v>119</v>
      </c>
      <c r="E44" s="135">
        <v>25000.0</v>
      </c>
      <c r="F44" s="132">
        <v>0.0</v>
      </c>
      <c r="G44" s="131"/>
      <c r="H44" s="121"/>
    </row>
    <row r="45">
      <c r="A45" s="118"/>
      <c r="B45" s="117"/>
      <c r="C45" s="118" t="s">
        <v>792</v>
      </c>
      <c r="D45" s="119" t="s">
        <v>121</v>
      </c>
      <c r="E45" s="133">
        <v>0.0</v>
      </c>
      <c r="F45" s="131">
        <v>18250.0</v>
      </c>
      <c r="G45" s="131"/>
      <c r="H45" s="121"/>
    </row>
    <row r="46">
      <c r="A46" s="118"/>
      <c r="B46" s="117"/>
      <c r="C46" s="118" t="s">
        <v>124</v>
      </c>
      <c r="D46" s="119" t="s">
        <v>125</v>
      </c>
      <c r="E46" s="132">
        <v>0.0</v>
      </c>
      <c r="F46" s="135">
        <v>2000.0</v>
      </c>
      <c r="G46" s="131"/>
      <c r="H46" s="121"/>
    </row>
    <row r="47">
      <c r="A47" s="118"/>
      <c r="B47" s="117"/>
      <c r="C47" s="118" t="s">
        <v>398</v>
      </c>
      <c r="D47" s="119" t="s">
        <v>399</v>
      </c>
      <c r="E47" s="132">
        <v>0.0</v>
      </c>
      <c r="F47" s="135">
        <v>1000.0</v>
      </c>
      <c r="G47" s="131"/>
      <c r="H47" s="121"/>
    </row>
    <row r="48">
      <c r="A48" s="118"/>
      <c r="B48" s="117"/>
      <c r="C48" s="118"/>
      <c r="D48" s="119"/>
      <c r="E48" s="132"/>
      <c r="F48" s="135"/>
      <c r="G48" s="131"/>
      <c r="H48" s="121"/>
    </row>
    <row r="49">
      <c r="A49" s="118"/>
      <c r="B49" s="117"/>
      <c r="C49" s="117" t="s">
        <v>66</v>
      </c>
      <c r="D49" s="119"/>
      <c r="E49" s="131">
        <f t="shared" ref="E49:F49" si="5">SUM(E44:E48)</f>
        <v>25000</v>
      </c>
      <c r="F49" s="131">
        <f t="shared" si="5"/>
        <v>21250</v>
      </c>
      <c r="G49" s="131">
        <f>E49-F49</f>
        <v>3750</v>
      </c>
      <c r="H49" s="121"/>
    </row>
    <row r="50">
      <c r="A50" s="118"/>
      <c r="B50" s="117"/>
      <c r="C50" s="117"/>
      <c r="D50" s="119"/>
      <c r="E50" s="135"/>
      <c r="F50" s="135"/>
      <c r="G50" s="135"/>
      <c r="H50" s="121"/>
    </row>
    <row r="51">
      <c r="A51" s="118"/>
      <c r="B51" s="117" t="s">
        <v>795</v>
      </c>
      <c r="C51" s="118"/>
      <c r="D51" s="119"/>
      <c r="E51" s="131"/>
      <c r="F51" s="131"/>
      <c r="G51" s="131"/>
      <c r="H51" s="121"/>
    </row>
    <row r="52">
      <c r="A52" s="118"/>
      <c r="B52" s="129"/>
      <c r="C52" s="118" t="s">
        <v>162</v>
      </c>
      <c r="D52" s="119" t="s">
        <v>119</v>
      </c>
      <c r="E52" s="131">
        <v>25000.0</v>
      </c>
      <c r="F52" s="132">
        <v>0.0</v>
      </c>
      <c r="G52" s="131"/>
      <c r="H52" s="121"/>
    </row>
    <row r="53">
      <c r="A53" s="118"/>
      <c r="B53" s="117"/>
      <c r="C53" s="118" t="s">
        <v>792</v>
      </c>
      <c r="D53" s="119" t="s">
        <v>121</v>
      </c>
      <c r="E53" s="133">
        <v>0.0</v>
      </c>
      <c r="F53" s="131">
        <v>18250.0</v>
      </c>
      <c r="G53" s="131"/>
      <c r="H53" s="121"/>
    </row>
    <row r="54">
      <c r="A54" s="118"/>
      <c r="B54" s="117"/>
      <c r="C54" s="118" t="s">
        <v>124</v>
      </c>
      <c r="D54" s="119" t="s">
        <v>125</v>
      </c>
      <c r="E54" s="133">
        <v>0.0</v>
      </c>
      <c r="F54" s="131">
        <v>2000.0</v>
      </c>
      <c r="G54" s="131"/>
      <c r="H54" s="121"/>
    </row>
    <row r="55">
      <c r="A55" s="118"/>
      <c r="B55" s="117"/>
      <c r="C55" s="118" t="s">
        <v>398</v>
      </c>
      <c r="D55" s="119" t="s">
        <v>399</v>
      </c>
      <c r="E55" s="132">
        <v>0.0</v>
      </c>
      <c r="F55" s="135">
        <v>1000.0</v>
      </c>
      <c r="G55" s="131"/>
      <c r="H55" s="121"/>
    </row>
    <row r="56">
      <c r="A56" s="118"/>
      <c r="B56" s="117"/>
      <c r="C56" s="118"/>
      <c r="D56" s="119"/>
      <c r="E56" s="131"/>
      <c r="F56" s="135"/>
      <c r="G56" s="131"/>
      <c r="H56" s="121"/>
    </row>
    <row r="57">
      <c r="A57" s="118"/>
      <c r="B57" s="117"/>
      <c r="C57" s="117" t="s">
        <v>66</v>
      </c>
      <c r="D57" s="119"/>
      <c r="E57" s="131">
        <f t="shared" ref="E57:F57" si="6">SUM(E52:E55)</f>
        <v>25000</v>
      </c>
      <c r="F57" s="135">
        <f t="shared" si="6"/>
        <v>21250</v>
      </c>
      <c r="G57" s="131">
        <f>E57-F57</f>
        <v>3750</v>
      </c>
      <c r="H57" s="121"/>
    </row>
    <row r="58">
      <c r="A58" s="118"/>
      <c r="B58" s="117"/>
      <c r="C58" s="118"/>
      <c r="D58" s="119"/>
      <c r="E58" s="131"/>
      <c r="F58" s="131"/>
      <c r="G58" s="131"/>
      <c r="H58" s="121"/>
    </row>
    <row r="59">
      <c r="A59" s="118"/>
      <c r="B59" s="117" t="s">
        <v>796</v>
      </c>
      <c r="C59" s="117"/>
      <c r="D59" s="119"/>
      <c r="E59" s="135"/>
      <c r="F59" s="135"/>
      <c r="G59" s="135"/>
      <c r="H59" s="121"/>
    </row>
    <row r="60">
      <c r="A60" s="118"/>
      <c r="B60" s="117"/>
      <c r="C60" s="118" t="s">
        <v>797</v>
      </c>
      <c r="D60" s="119" t="s">
        <v>798</v>
      </c>
      <c r="E60" s="132">
        <v>0.0</v>
      </c>
      <c r="F60" s="132">
        <v>0.0</v>
      </c>
      <c r="G60" s="131"/>
      <c r="H60" s="121"/>
    </row>
    <row r="61">
      <c r="A61" s="118"/>
      <c r="B61" s="129"/>
      <c r="C61" s="118" t="s">
        <v>799</v>
      </c>
      <c r="D61" s="119" t="s">
        <v>340</v>
      </c>
      <c r="E61" s="132">
        <v>0.0</v>
      </c>
      <c r="F61" s="132">
        <v>0.0</v>
      </c>
      <c r="G61" s="131"/>
      <c r="H61" s="128"/>
    </row>
    <row r="62">
      <c r="A62" s="118"/>
      <c r="B62" s="117"/>
      <c r="C62" s="118" t="s">
        <v>800</v>
      </c>
      <c r="D62" s="119" t="s">
        <v>399</v>
      </c>
      <c r="E62" s="132">
        <v>0.0</v>
      </c>
      <c r="F62" s="132">
        <v>0.0</v>
      </c>
      <c r="G62" s="131"/>
      <c r="H62" s="121"/>
    </row>
    <row r="63">
      <c r="A63" s="118"/>
      <c r="B63" s="117"/>
      <c r="C63" s="118" t="s">
        <v>801</v>
      </c>
      <c r="D63" s="119" t="s">
        <v>399</v>
      </c>
      <c r="E63" s="132">
        <v>0.0</v>
      </c>
      <c r="F63" s="132">
        <v>0.0</v>
      </c>
      <c r="G63" s="131"/>
      <c r="H63" s="121"/>
    </row>
    <row r="64">
      <c r="A64" s="118"/>
      <c r="B64" s="117"/>
      <c r="C64" s="118" t="s">
        <v>802</v>
      </c>
      <c r="D64" s="119" t="s">
        <v>803</v>
      </c>
      <c r="E64" s="132">
        <v>0.0</v>
      </c>
      <c r="F64" s="132">
        <v>0.0</v>
      </c>
      <c r="G64" s="131"/>
      <c r="H64" s="121"/>
    </row>
    <row r="65">
      <c r="A65" s="118"/>
      <c r="B65" s="117"/>
      <c r="C65" s="118" t="s">
        <v>804</v>
      </c>
      <c r="D65" s="119" t="s">
        <v>123</v>
      </c>
      <c r="E65" s="132">
        <v>0.0</v>
      </c>
      <c r="F65" s="132">
        <v>0.0</v>
      </c>
      <c r="G65" s="131"/>
      <c r="H65" s="121"/>
    </row>
    <row r="66">
      <c r="A66" s="118"/>
      <c r="B66" s="117"/>
      <c r="C66" s="118" t="s">
        <v>124</v>
      </c>
      <c r="D66" s="119" t="s">
        <v>340</v>
      </c>
      <c r="E66" s="132">
        <v>0.0</v>
      </c>
      <c r="F66" s="132">
        <v>0.0</v>
      </c>
      <c r="G66" s="131"/>
      <c r="H66" s="121"/>
    </row>
    <row r="67">
      <c r="A67" s="118"/>
      <c r="B67" s="117"/>
      <c r="C67" s="118" t="s">
        <v>228</v>
      </c>
      <c r="D67" s="119" t="s">
        <v>408</v>
      </c>
      <c r="E67" s="133">
        <v>0.0</v>
      </c>
      <c r="F67" s="133">
        <v>0.0</v>
      </c>
      <c r="G67" s="135"/>
      <c r="H67" s="121"/>
    </row>
    <row r="68">
      <c r="A68" s="118"/>
      <c r="B68" s="117"/>
      <c r="C68" s="118" t="s">
        <v>233</v>
      </c>
      <c r="D68" s="119" t="s">
        <v>346</v>
      </c>
      <c r="E68" s="132">
        <v>0.0</v>
      </c>
      <c r="F68" s="132">
        <v>0.0</v>
      </c>
      <c r="G68" s="131"/>
      <c r="H68" s="121"/>
    </row>
    <row r="69">
      <c r="A69" s="118"/>
      <c r="B69" s="117"/>
      <c r="C69" s="118" t="s">
        <v>805</v>
      </c>
      <c r="D69" s="119" t="s">
        <v>806</v>
      </c>
      <c r="E69" s="132">
        <v>0.0</v>
      </c>
      <c r="F69" s="132">
        <v>0.0</v>
      </c>
      <c r="G69" s="131"/>
      <c r="H69" s="121"/>
    </row>
    <row r="70">
      <c r="A70" s="118"/>
      <c r="B70" s="117"/>
      <c r="C70" s="118" t="s">
        <v>807</v>
      </c>
      <c r="D70" s="119" t="s">
        <v>346</v>
      </c>
      <c r="E70" s="132">
        <v>0.0</v>
      </c>
      <c r="F70" s="133">
        <v>0.0</v>
      </c>
      <c r="G70" s="131"/>
      <c r="H70" s="121"/>
    </row>
    <row r="71">
      <c r="A71" s="118"/>
      <c r="B71" s="117"/>
      <c r="C71" s="118" t="s">
        <v>808</v>
      </c>
      <c r="D71" s="119" t="s">
        <v>393</v>
      </c>
      <c r="E71" s="132">
        <v>0.0</v>
      </c>
      <c r="F71" s="132">
        <v>0.0</v>
      </c>
      <c r="G71" s="131"/>
      <c r="H71" s="121"/>
    </row>
    <row r="72">
      <c r="A72" s="118"/>
      <c r="B72" s="117"/>
      <c r="C72" s="118" t="s">
        <v>131</v>
      </c>
      <c r="D72" s="119" t="s">
        <v>123</v>
      </c>
      <c r="E72" s="133">
        <v>0.0</v>
      </c>
      <c r="F72" s="133">
        <v>0.0</v>
      </c>
      <c r="G72" s="135"/>
      <c r="H72" s="121"/>
    </row>
    <row r="73">
      <c r="A73" s="118"/>
      <c r="B73" s="117"/>
      <c r="C73" s="118" t="s">
        <v>809</v>
      </c>
      <c r="D73" s="119" t="s">
        <v>399</v>
      </c>
      <c r="E73" s="132">
        <v>0.0</v>
      </c>
      <c r="F73" s="132">
        <v>0.0</v>
      </c>
      <c r="G73" s="131"/>
      <c r="H73" s="121"/>
    </row>
    <row r="74">
      <c r="A74" s="118"/>
      <c r="B74" s="117"/>
      <c r="C74" s="118" t="s">
        <v>65</v>
      </c>
      <c r="D74" s="119" t="s">
        <v>93</v>
      </c>
      <c r="E74" s="132">
        <v>0.0</v>
      </c>
      <c r="F74" s="132">
        <v>0.0</v>
      </c>
      <c r="G74" s="131"/>
      <c r="H74" s="121"/>
    </row>
    <row r="75">
      <c r="A75" s="118"/>
      <c r="B75" s="117"/>
      <c r="C75" s="118" t="s">
        <v>104</v>
      </c>
      <c r="D75" s="119" t="s">
        <v>410</v>
      </c>
      <c r="E75" s="132">
        <v>0.0</v>
      </c>
      <c r="F75" s="133">
        <v>0.0</v>
      </c>
      <c r="G75" s="131"/>
      <c r="H75" s="121"/>
    </row>
    <row r="76">
      <c r="A76" s="118"/>
      <c r="B76" s="117"/>
      <c r="C76" s="118" t="s">
        <v>810</v>
      </c>
      <c r="D76" s="119" t="s">
        <v>811</v>
      </c>
      <c r="E76" s="132">
        <v>0.0</v>
      </c>
      <c r="F76" s="133">
        <v>0.0</v>
      </c>
      <c r="G76" s="131"/>
      <c r="H76" s="121"/>
    </row>
    <row r="77">
      <c r="A77" s="118"/>
      <c r="B77" s="117"/>
      <c r="C77" s="118" t="s">
        <v>238</v>
      </c>
      <c r="D77" s="119" t="s">
        <v>78</v>
      </c>
      <c r="E77" s="132">
        <v>0.0</v>
      </c>
      <c r="F77" s="133">
        <v>0.0</v>
      </c>
      <c r="G77" s="131"/>
      <c r="H77" s="121"/>
    </row>
    <row r="78">
      <c r="A78" s="118"/>
      <c r="B78" s="117"/>
      <c r="C78" s="118" t="s">
        <v>381</v>
      </c>
      <c r="D78" s="119" t="s">
        <v>274</v>
      </c>
      <c r="E78" s="132">
        <v>0.0</v>
      </c>
      <c r="F78" s="132">
        <v>0.0</v>
      </c>
      <c r="G78" s="131"/>
      <c r="H78" s="121"/>
    </row>
    <row r="79">
      <c r="A79" s="118"/>
      <c r="B79" s="117"/>
      <c r="C79" s="118" t="s">
        <v>169</v>
      </c>
      <c r="D79" s="119" t="s">
        <v>408</v>
      </c>
      <c r="E79" s="133">
        <v>0.0</v>
      </c>
      <c r="F79" s="133">
        <v>0.0</v>
      </c>
      <c r="G79" s="135"/>
      <c r="H79" s="121"/>
    </row>
    <row r="80">
      <c r="A80" s="118"/>
      <c r="B80" s="117"/>
      <c r="C80" s="118" t="s">
        <v>792</v>
      </c>
      <c r="D80" s="119" t="s">
        <v>121</v>
      </c>
      <c r="E80" s="132">
        <v>0.0</v>
      </c>
      <c r="F80" s="132">
        <v>0.0</v>
      </c>
      <c r="G80" s="131"/>
      <c r="H80" s="121"/>
    </row>
    <row r="81">
      <c r="A81" s="118"/>
      <c r="B81" s="117"/>
      <c r="C81" s="118"/>
      <c r="D81" s="119"/>
      <c r="E81" s="131"/>
      <c r="F81" s="131"/>
      <c r="G81" s="131"/>
      <c r="H81" s="121"/>
    </row>
    <row r="82">
      <c r="A82" s="118"/>
      <c r="B82" s="118"/>
      <c r="C82" s="117" t="s">
        <v>66</v>
      </c>
      <c r="D82" s="119"/>
      <c r="E82" s="131">
        <f t="shared" ref="E82:F82" si="7">SUM(E60:E80)</f>
        <v>0</v>
      </c>
      <c r="F82" s="135">
        <f t="shared" si="7"/>
        <v>0</v>
      </c>
      <c r="G82" s="131">
        <f>E82-F82</f>
        <v>0</v>
      </c>
      <c r="H82" s="121"/>
    </row>
    <row r="83">
      <c r="A83" s="118"/>
      <c r="B83" s="118"/>
      <c r="C83" s="118"/>
      <c r="D83" s="119"/>
      <c r="E83" s="131"/>
      <c r="F83" s="135"/>
      <c r="G83" s="131"/>
      <c r="H83" s="121"/>
    </row>
    <row r="84">
      <c r="A84" s="118"/>
      <c r="B84" s="117" t="s">
        <v>812</v>
      </c>
      <c r="C84" s="118"/>
      <c r="D84" s="119"/>
      <c r="E84" s="131"/>
      <c r="F84" s="131"/>
      <c r="G84" s="131"/>
      <c r="H84" s="121"/>
    </row>
    <row r="85">
      <c r="A85" s="118"/>
      <c r="B85" s="118"/>
      <c r="C85" s="118" t="s">
        <v>162</v>
      </c>
      <c r="D85" s="119" t="s">
        <v>119</v>
      </c>
      <c r="E85" s="135">
        <v>3000.0</v>
      </c>
      <c r="F85" s="133">
        <v>0.0</v>
      </c>
      <c r="G85" s="131"/>
      <c r="H85" s="121"/>
    </row>
    <row r="86">
      <c r="A86" s="118"/>
      <c r="B86" s="118"/>
      <c r="C86" s="118" t="s">
        <v>183</v>
      </c>
      <c r="D86" s="119" t="s">
        <v>397</v>
      </c>
      <c r="E86" s="131">
        <v>14000.0</v>
      </c>
      <c r="F86" s="132">
        <v>0.0</v>
      </c>
      <c r="G86" s="131"/>
      <c r="H86" s="121"/>
    </row>
    <row r="87">
      <c r="A87" s="118"/>
      <c r="B87" s="118"/>
      <c r="C87" s="118" t="s">
        <v>813</v>
      </c>
      <c r="D87" s="119" t="s">
        <v>121</v>
      </c>
      <c r="E87" s="133">
        <v>0.0</v>
      </c>
      <c r="F87" s="135">
        <v>5600.0</v>
      </c>
      <c r="G87" s="135"/>
      <c r="H87" s="121"/>
    </row>
    <row r="88">
      <c r="A88" s="122"/>
      <c r="B88" s="122"/>
      <c r="C88" s="122" t="s">
        <v>131</v>
      </c>
      <c r="D88" s="122" t="s">
        <v>123</v>
      </c>
      <c r="E88" s="139">
        <v>0.0</v>
      </c>
      <c r="F88" s="137">
        <v>6000.0</v>
      </c>
      <c r="G88" s="137"/>
      <c r="H88" s="122"/>
    </row>
    <row r="89">
      <c r="A89" s="122"/>
      <c r="B89" s="122"/>
      <c r="C89" s="122" t="s">
        <v>124</v>
      </c>
      <c r="D89" s="122" t="s">
        <v>125</v>
      </c>
      <c r="E89" s="139">
        <v>0.0</v>
      </c>
      <c r="F89" s="137">
        <v>2000.0</v>
      </c>
      <c r="G89" s="137"/>
      <c r="H89" s="122"/>
    </row>
    <row r="90">
      <c r="A90" s="122"/>
      <c r="B90" s="122"/>
      <c r="C90" s="122" t="s">
        <v>398</v>
      </c>
      <c r="D90" s="122" t="s">
        <v>399</v>
      </c>
      <c r="E90" s="139">
        <v>0.0</v>
      </c>
      <c r="F90" s="137">
        <v>1000.0</v>
      </c>
      <c r="G90" s="137"/>
      <c r="H90" s="122"/>
    </row>
    <row r="91">
      <c r="A91" s="122"/>
      <c r="B91" s="122"/>
      <c r="C91" s="122" t="s">
        <v>104</v>
      </c>
      <c r="D91" s="122" t="s">
        <v>410</v>
      </c>
      <c r="E91" s="139">
        <v>0.0</v>
      </c>
      <c r="F91" s="137">
        <v>2000.0</v>
      </c>
      <c r="G91" s="137"/>
      <c r="H91" s="122"/>
    </row>
    <row r="92">
      <c r="A92" s="122"/>
      <c r="B92" s="122"/>
      <c r="C92" s="122" t="s">
        <v>807</v>
      </c>
      <c r="D92" s="122" t="s">
        <v>346</v>
      </c>
      <c r="E92" s="139">
        <v>0.0</v>
      </c>
      <c r="F92" s="137">
        <v>5600.0</v>
      </c>
      <c r="G92" s="137"/>
      <c r="H92" s="122"/>
    </row>
    <row r="93">
      <c r="A93" s="122"/>
      <c r="B93" s="122"/>
      <c r="C93" s="122"/>
      <c r="D93" s="122"/>
      <c r="E93" s="137"/>
      <c r="F93" s="137"/>
      <c r="G93" s="137"/>
      <c r="H93" s="122"/>
    </row>
    <row r="94">
      <c r="A94" s="122"/>
      <c r="B94" s="122"/>
      <c r="C94" s="126" t="s">
        <v>66</v>
      </c>
      <c r="D94" s="122"/>
      <c r="E94" s="137">
        <f t="shared" ref="E94:F94" si="8">SUM(E85:E92)</f>
        <v>17000</v>
      </c>
      <c r="F94" s="137">
        <f t="shared" si="8"/>
        <v>22200</v>
      </c>
      <c r="G94" s="137">
        <f>E94-F94</f>
        <v>-5200</v>
      </c>
      <c r="H94" s="122"/>
    </row>
    <row r="95">
      <c r="A95" s="122"/>
      <c r="B95" s="122"/>
      <c r="C95" s="122"/>
      <c r="D95" s="122"/>
      <c r="E95" s="137"/>
      <c r="F95" s="137"/>
      <c r="G95" s="137"/>
      <c r="H95" s="122"/>
    </row>
    <row r="96">
      <c r="A96" s="122"/>
      <c r="B96" s="126" t="s">
        <v>814</v>
      </c>
      <c r="C96" s="122"/>
      <c r="D96" s="122"/>
      <c r="E96" s="137"/>
      <c r="F96" s="137"/>
      <c r="G96" s="137"/>
      <c r="H96" s="122"/>
    </row>
    <row r="97">
      <c r="A97" s="122"/>
      <c r="B97" s="122"/>
      <c r="C97" s="122" t="s">
        <v>162</v>
      </c>
      <c r="D97" s="122" t="s">
        <v>119</v>
      </c>
      <c r="E97" s="137">
        <v>1000.0</v>
      </c>
      <c r="F97" s="139">
        <v>0.0</v>
      </c>
      <c r="G97" s="137"/>
      <c r="H97" s="122"/>
    </row>
    <row r="98">
      <c r="A98" s="122"/>
      <c r="B98" s="122"/>
      <c r="C98" s="122" t="s">
        <v>183</v>
      </c>
      <c r="D98" s="122" t="s">
        <v>397</v>
      </c>
      <c r="E98" s="137">
        <v>12750.0</v>
      </c>
      <c r="F98" s="139">
        <v>0.0</v>
      </c>
      <c r="G98" s="137"/>
      <c r="H98" s="122"/>
    </row>
    <row r="99">
      <c r="A99" s="122"/>
      <c r="B99" s="122"/>
      <c r="C99" s="122" t="s">
        <v>792</v>
      </c>
      <c r="D99" s="122" t="s">
        <v>121</v>
      </c>
      <c r="E99" s="139">
        <v>0.0</v>
      </c>
      <c r="F99" s="137">
        <v>5600.0</v>
      </c>
      <c r="G99" s="137"/>
      <c r="H99" s="122"/>
    </row>
    <row r="100">
      <c r="A100" s="122"/>
      <c r="B100" s="122"/>
      <c r="C100" s="122" t="s">
        <v>131</v>
      </c>
      <c r="D100" s="122" t="s">
        <v>123</v>
      </c>
      <c r="E100" s="139">
        <v>0.0</v>
      </c>
      <c r="F100" s="137">
        <v>5000.0</v>
      </c>
      <c r="G100" s="137"/>
      <c r="H100" s="122"/>
    </row>
    <row r="101">
      <c r="A101" s="122"/>
      <c r="B101" s="122"/>
      <c r="C101" s="122" t="s">
        <v>124</v>
      </c>
      <c r="D101" s="122" t="s">
        <v>125</v>
      </c>
      <c r="E101" s="139">
        <v>0.0</v>
      </c>
      <c r="F101" s="137">
        <v>2000.0</v>
      </c>
      <c r="G101" s="137"/>
      <c r="H101" s="122"/>
    </row>
    <row r="102">
      <c r="A102" s="122"/>
      <c r="B102" s="122"/>
      <c r="C102" s="122" t="s">
        <v>398</v>
      </c>
      <c r="D102" s="122" t="s">
        <v>399</v>
      </c>
      <c r="E102" s="139">
        <v>0.0</v>
      </c>
      <c r="F102" s="137">
        <v>500.0</v>
      </c>
      <c r="G102" s="137"/>
      <c r="H102" s="122"/>
    </row>
    <row r="103">
      <c r="A103" s="122"/>
      <c r="B103" s="122"/>
      <c r="C103" s="122" t="s">
        <v>104</v>
      </c>
      <c r="D103" s="122" t="s">
        <v>410</v>
      </c>
      <c r="E103" s="139">
        <v>0.0</v>
      </c>
      <c r="F103" s="137">
        <v>2000.0</v>
      </c>
      <c r="G103" s="137"/>
      <c r="H103" s="122"/>
    </row>
    <row r="104">
      <c r="A104" s="122"/>
      <c r="B104" s="122"/>
      <c r="C104" s="122"/>
      <c r="D104" s="122"/>
      <c r="E104" s="137"/>
      <c r="F104" s="137"/>
      <c r="G104" s="137"/>
      <c r="H104" s="122"/>
    </row>
    <row r="105">
      <c r="A105" s="122"/>
      <c r="B105" s="122"/>
      <c r="C105" s="126" t="s">
        <v>66</v>
      </c>
      <c r="D105" s="122"/>
      <c r="E105" s="137">
        <f t="shared" ref="E105:F105" si="9">SUM(E97:E103)</f>
        <v>13750</v>
      </c>
      <c r="F105" s="137">
        <f t="shared" si="9"/>
        <v>15100</v>
      </c>
      <c r="G105" s="137">
        <f>E105-F105</f>
        <v>-1350</v>
      </c>
      <c r="H105" s="122"/>
    </row>
    <row r="106">
      <c r="A106" s="122"/>
      <c r="B106" s="122"/>
      <c r="C106" s="122"/>
      <c r="D106" s="122"/>
      <c r="E106" s="137"/>
      <c r="F106" s="137"/>
      <c r="G106" s="137"/>
      <c r="H106" s="122"/>
    </row>
    <row r="107">
      <c r="A107" s="122"/>
      <c r="B107" s="126" t="s">
        <v>815</v>
      </c>
      <c r="C107" s="122"/>
      <c r="D107" s="122"/>
      <c r="E107" s="137"/>
      <c r="F107" s="137"/>
      <c r="G107" s="137"/>
      <c r="H107" s="122"/>
    </row>
    <row r="108">
      <c r="A108" s="122"/>
      <c r="B108" s="122"/>
      <c r="C108" s="122" t="s">
        <v>162</v>
      </c>
      <c r="D108" s="122" t="s">
        <v>119</v>
      </c>
      <c r="E108" s="137">
        <v>3500.0</v>
      </c>
      <c r="F108" s="139">
        <v>0.0</v>
      </c>
      <c r="G108" s="137"/>
      <c r="H108" s="122"/>
    </row>
    <row r="109">
      <c r="A109" s="122"/>
      <c r="B109" s="122"/>
      <c r="C109" s="122" t="s">
        <v>183</v>
      </c>
      <c r="D109" s="122" t="s">
        <v>397</v>
      </c>
      <c r="E109" s="137">
        <v>12900.0</v>
      </c>
      <c r="F109" s="139">
        <v>0.0</v>
      </c>
      <c r="G109" s="137"/>
      <c r="H109" s="122"/>
    </row>
    <row r="110">
      <c r="A110" s="122"/>
      <c r="B110" s="122"/>
      <c r="C110" s="122" t="s">
        <v>792</v>
      </c>
      <c r="D110" s="122" t="s">
        <v>121</v>
      </c>
      <c r="E110" s="139">
        <v>0.0</v>
      </c>
      <c r="F110" s="137">
        <v>4250.0</v>
      </c>
      <c r="G110" s="137"/>
      <c r="H110" s="122"/>
    </row>
    <row r="111">
      <c r="A111" s="122"/>
      <c r="B111" s="122"/>
      <c r="C111" s="122" t="s">
        <v>131</v>
      </c>
      <c r="D111" s="122" t="s">
        <v>123</v>
      </c>
      <c r="E111" s="139">
        <v>0.0</v>
      </c>
      <c r="F111" s="137">
        <v>15000.0</v>
      </c>
      <c r="G111" s="137"/>
      <c r="H111" s="122"/>
    </row>
    <row r="112">
      <c r="A112" s="122"/>
      <c r="B112" s="122"/>
      <c r="C112" s="122" t="s">
        <v>816</v>
      </c>
      <c r="D112" s="122" t="s">
        <v>93</v>
      </c>
      <c r="E112" s="139">
        <v>0.0</v>
      </c>
      <c r="F112" s="137">
        <v>1200.0</v>
      </c>
      <c r="G112" s="137"/>
      <c r="H112" s="122"/>
    </row>
    <row r="113">
      <c r="A113" s="122"/>
      <c r="B113" s="122"/>
      <c r="C113" s="122" t="s">
        <v>124</v>
      </c>
      <c r="D113" s="122" t="s">
        <v>125</v>
      </c>
      <c r="E113" s="139">
        <v>0.0</v>
      </c>
      <c r="F113" s="137">
        <v>1000.0</v>
      </c>
      <c r="G113" s="137"/>
      <c r="H113" s="122"/>
    </row>
    <row r="114">
      <c r="A114" s="122"/>
      <c r="B114" s="122"/>
      <c r="C114" s="122" t="s">
        <v>398</v>
      </c>
      <c r="D114" s="122" t="s">
        <v>399</v>
      </c>
      <c r="E114" s="139">
        <v>0.0</v>
      </c>
      <c r="F114" s="137">
        <v>1000.0</v>
      </c>
      <c r="G114" s="137"/>
      <c r="H114" s="122"/>
    </row>
    <row r="115">
      <c r="A115" s="122"/>
      <c r="B115" s="122"/>
      <c r="C115" s="122" t="s">
        <v>104</v>
      </c>
      <c r="D115" s="122" t="s">
        <v>410</v>
      </c>
      <c r="E115" s="139">
        <v>0.0</v>
      </c>
      <c r="F115" s="137">
        <v>2000.0</v>
      </c>
      <c r="G115" s="137"/>
      <c r="H115" s="122"/>
    </row>
    <row r="116">
      <c r="A116" s="122"/>
      <c r="B116" s="122"/>
      <c r="C116" s="122" t="s">
        <v>207</v>
      </c>
      <c r="D116" s="122" t="s">
        <v>366</v>
      </c>
      <c r="E116" s="139">
        <v>0.0</v>
      </c>
      <c r="F116" s="137">
        <v>2000.0</v>
      </c>
      <c r="G116" s="137"/>
      <c r="H116" s="122"/>
    </row>
    <row r="117">
      <c r="A117" s="122"/>
      <c r="B117" s="122"/>
      <c r="C117" s="122"/>
      <c r="D117" s="122"/>
      <c r="E117" s="137"/>
      <c r="F117" s="137"/>
      <c r="G117" s="137"/>
      <c r="H117" s="122"/>
    </row>
    <row r="118">
      <c r="A118" s="122"/>
      <c r="B118" s="122"/>
      <c r="C118" s="126" t="s">
        <v>66</v>
      </c>
      <c r="D118" s="122"/>
      <c r="E118" s="137">
        <f t="shared" ref="E118:F118" si="10">SUM(E108:E116)</f>
        <v>16400</v>
      </c>
      <c r="F118" s="137">
        <f t="shared" si="10"/>
        <v>26450</v>
      </c>
      <c r="G118" s="137">
        <f>E118-F118</f>
        <v>-10050</v>
      </c>
      <c r="H118" s="122"/>
    </row>
    <row r="119">
      <c r="A119" s="122"/>
      <c r="B119" s="122"/>
      <c r="C119" s="122"/>
      <c r="D119" s="122"/>
      <c r="E119" s="137"/>
      <c r="F119" s="137"/>
      <c r="G119" s="137"/>
      <c r="H119" s="122"/>
    </row>
    <row r="120">
      <c r="A120" s="122"/>
      <c r="B120" s="126" t="s">
        <v>817</v>
      </c>
      <c r="C120" s="122"/>
      <c r="D120" s="122"/>
      <c r="E120" s="137"/>
      <c r="F120" s="137"/>
      <c r="G120" s="137"/>
      <c r="H120" s="122"/>
    </row>
    <row r="121">
      <c r="A121" s="122"/>
      <c r="B121" s="122"/>
      <c r="C121" s="122" t="s">
        <v>162</v>
      </c>
      <c r="D121" s="122" t="s">
        <v>119</v>
      </c>
      <c r="E121" s="137">
        <v>1000.0</v>
      </c>
      <c r="F121" s="139">
        <v>0.0</v>
      </c>
      <c r="G121" s="137"/>
      <c r="H121" s="122"/>
    </row>
    <row r="122">
      <c r="A122" s="122"/>
      <c r="B122" s="122"/>
      <c r="C122" s="122" t="s">
        <v>183</v>
      </c>
      <c r="D122" s="122" t="s">
        <v>397</v>
      </c>
      <c r="E122" s="137">
        <v>7000.0</v>
      </c>
      <c r="F122" s="139">
        <v>0.0</v>
      </c>
      <c r="G122" s="137"/>
      <c r="H122" s="122"/>
    </row>
    <row r="123">
      <c r="A123" s="122"/>
      <c r="B123" s="122"/>
      <c r="C123" s="122" t="s">
        <v>131</v>
      </c>
      <c r="D123" s="122" t="s">
        <v>123</v>
      </c>
      <c r="E123" s="139">
        <v>0.0</v>
      </c>
      <c r="F123" s="137">
        <v>5000.0</v>
      </c>
      <c r="G123" s="137"/>
      <c r="H123" s="122"/>
    </row>
    <row r="124">
      <c r="A124" s="122"/>
      <c r="B124" s="122"/>
      <c r="C124" s="122" t="s">
        <v>818</v>
      </c>
      <c r="D124" s="122" t="s">
        <v>121</v>
      </c>
      <c r="E124" s="139">
        <v>0.0</v>
      </c>
      <c r="F124" s="137">
        <v>6600.0</v>
      </c>
      <c r="G124" s="137"/>
      <c r="H124" s="122"/>
    </row>
    <row r="125">
      <c r="A125" s="122"/>
      <c r="B125" s="122"/>
      <c r="C125" s="122" t="s">
        <v>104</v>
      </c>
      <c r="D125" s="122" t="s">
        <v>410</v>
      </c>
      <c r="E125" s="139">
        <v>0.0</v>
      </c>
      <c r="F125" s="137">
        <v>3500.0</v>
      </c>
      <c r="G125" s="137"/>
      <c r="H125" s="122"/>
    </row>
    <row r="126">
      <c r="A126" s="122"/>
      <c r="B126" s="122"/>
      <c r="C126" s="122" t="s">
        <v>124</v>
      </c>
      <c r="D126" s="122" t="s">
        <v>125</v>
      </c>
      <c r="E126" s="139">
        <v>0.0</v>
      </c>
      <c r="F126" s="137">
        <v>1250.0</v>
      </c>
      <c r="G126" s="137"/>
      <c r="H126" s="122"/>
    </row>
    <row r="127">
      <c r="A127" s="122"/>
      <c r="B127" s="122"/>
      <c r="C127" s="122" t="s">
        <v>398</v>
      </c>
      <c r="D127" s="122" t="s">
        <v>399</v>
      </c>
      <c r="E127" s="139">
        <v>0.0</v>
      </c>
      <c r="F127" s="137">
        <v>500.0</v>
      </c>
      <c r="G127" s="137"/>
      <c r="H127" s="122"/>
    </row>
    <row r="128">
      <c r="A128" s="122"/>
      <c r="B128" s="122"/>
      <c r="C128" s="122"/>
      <c r="D128" s="122"/>
      <c r="E128" s="137"/>
      <c r="F128" s="137"/>
      <c r="G128" s="137"/>
      <c r="H128" s="122"/>
    </row>
    <row r="129">
      <c r="A129" s="122"/>
      <c r="B129" s="122"/>
      <c r="C129" s="126" t="s">
        <v>66</v>
      </c>
      <c r="D129" s="122"/>
      <c r="E129" s="137">
        <f t="shared" ref="E129:F129" si="11">SUM(E121:E127)</f>
        <v>8000</v>
      </c>
      <c r="F129" s="137">
        <f t="shared" si="11"/>
        <v>16850</v>
      </c>
      <c r="G129" s="137">
        <f>E129-F129</f>
        <v>-8850</v>
      </c>
      <c r="H129" s="122"/>
    </row>
    <row r="130">
      <c r="A130" s="122"/>
      <c r="B130" s="122"/>
      <c r="C130" s="122"/>
      <c r="D130" s="122"/>
      <c r="E130" s="137"/>
      <c r="F130" s="137"/>
      <c r="G130" s="137"/>
      <c r="H130" s="122"/>
    </row>
    <row r="131">
      <c r="A131" s="122"/>
      <c r="B131" s="126" t="s">
        <v>819</v>
      </c>
      <c r="C131" s="122"/>
      <c r="D131" s="122"/>
      <c r="E131" s="137"/>
      <c r="F131" s="137"/>
      <c r="G131" s="137"/>
      <c r="H131" s="122"/>
    </row>
    <row r="132">
      <c r="A132" s="122"/>
      <c r="B132" s="122"/>
      <c r="C132" s="122" t="s">
        <v>162</v>
      </c>
      <c r="D132" s="122" t="s">
        <v>119</v>
      </c>
      <c r="E132" s="137">
        <v>2000.0</v>
      </c>
      <c r="F132" s="139">
        <v>0.0</v>
      </c>
      <c r="G132" s="137"/>
      <c r="H132" s="122"/>
    </row>
    <row r="133">
      <c r="A133" s="122"/>
      <c r="B133" s="122"/>
      <c r="C133" s="122" t="s">
        <v>183</v>
      </c>
      <c r="D133" s="122" t="s">
        <v>397</v>
      </c>
      <c r="E133" s="137">
        <v>4360.0</v>
      </c>
      <c r="F133" s="139">
        <v>0.0</v>
      </c>
      <c r="G133" s="137"/>
      <c r="H133" s="122"/>
    </row>
    <row r="134">
      <c r="A134" s="122"/>
      <c r="B134" s="122"/>
      <c r="C134" s="122" t="s">
        <v>792</v>
      </c>
      <c r="D134" s="122" t="s">
        <v>121</v>
      </c>
      <c r="E134" s="139">
        <v>0.0</v>
      </c>
      <c r="F134" s="137">
        <v>2300.0</v>
      </c>
      <c r="G134" s="137"/>
      <c r="H134" s="122"/>
    </row>
    <row r="135">
      <c r="A135" s="122"/>
      <c r="B135" s="122"/>
      <c r="C135" s="122" t="s">
        <v>131</v>
      </c>
      <c r="D135" s="122" t="s">
        <v>123</v>
      </c>
      <c r="E135" s="139">
        <v>0.0</v>
      </c>
      <c r="F135" s="137">
        <v>2300.0</v>
      </c>
      <c r="G135" s="137"/>
      <c r="H135" s="122"/>
    </row>
    <row r="136">
      <c r="A136" s="122"/>
      <c r="B136" s="122"/>
      <c r="C136" s="122" t="s">
        <v>575</v>
      </c>
      <c r="D136" s="122" t="s">
        <v>346</v>
      </c>
      <c r="E136" s="139">
        <v>0.0</v>
      </c>
      <c r="F136" s="137">
        <v>400.0</v>
      </c>
      <c r="G136" s="137"/>
      <c r="H136" s="122"/>
    </row>
    <row r="137">
      <c r="A137" s="122"/>
      <c r="B137" s="122"/>
      <c r="C137" s="122" t="s">
        <v>124</v>
      </c>
      <c r="D137" s="122"/>
      <c r="E137" s="139">
        <v>0.0</v>
      </c>
      <c r="F137" s="137">
        <v>500.0</v>
      </c>
      <c r="G137" s="137"/>
      <c r="H137" s="122"/>
    </row>
    <row r="138">
      <c r="A138" s="122"/>
      <c r="B138" s="122"/>
      <c r="C138" s="122" t="s">
        <v>398</v>
      </c>
      <c r="D138" s="122"/>
      <c r="E138" s="139">
        <v>0.0</v>
      </c>
      <c r="F138" s="137">
        <v>500.0</v>
      </c>
      <c r="G138" s="137"/>
      <c r="H138" s="122"/>
    </row>
    <row r="139">
      <c r="A139" s="122"/>
      <c r="B139" s="122"/>
      <c r="C139" s="122"/>
      <c r="D139" s="122"/>
      <c r="E139" s="137"/>
      <c r="F139" s="137"/>
      <c r="G139" s="137"/>
      <c r="H139" s="122"/>
    </row>
    <row r="140">
      <c r="A140" s="122"/>
      <c r="B140" s="122"/>
      <c r="C140" s="126" t="s">
        <v>66</v>
      </c>
      <c r="D140" s="122"/>
      <c r="E140" s="137">
        <f t="shared" ref="E140:F140" si="12">SUM(E132:E138)</f>
        <v>6360</v>
      </c>
      <c r="F140" s="137">
        <f t="shared" si="12"/>
        <v>6000</v>
      </c>
      <c r="G140" s="137">
        <f>E140-F140</f>
        <v>360</v>
      </c>
      <c r="H140" s="122"/>
    </row>
    <row r="141">
      <c r="A141" s="122"/>
      <c r="B141" s="122"/>
      <c r="C141" s="122"/>
      <c r="D141" s="122"/>
      <c r="E141" s="137"/>
      <c r="F141" s="137"/>
      <c r="G141" s="137"/>
      <c r="H141" s="122"/>
    </row>
    <row r="142">
      <c r="A142" s="122"/>
      <c r="B142" s="126" t="s">
        <v>820</v>
      </c>
      <c r="C142" s="122"/>
      <c r="D142" s="122"/>
      <c r="E142" s="137"/>
      <c r="F142" s="137"/>
      <c r="G142" s="137"/>
      <c r="H142" s="122"/>
    </row>
    <row r="143">
      <c r="A143" s="122"/>
      <c r="B143" s="122"/>
      <c r="C143" s="122" t="s">
        <v>162</v>
      </c>
      <c r="D143" s="122" t="s">
        <v>119</v>
      </c>
      <c r="E143" s="137">
        <v>3000.0</v>
      </c>
      <c r="F143" s="139">
        <v>0.0</v>
      </c>
      <c r="G143" s="137"/>
      <c r="H143" s="122"/>
    </row>
    <row r="144">
      <c r="A144" s="122"/>
      <c r="B144" s="122"/>
      <c r="C144" s="122" t="s">
        <v>183</v>
      </c>
      <c r="D144" s="122" t="s">
        <v>397</v>
      </c>
      <c r="E144" s="137">
        <v>6400.0</v>
      </c>
      <c r="F144" s="139">
        <v>0.0</v>
      </c>
      <c r="G144" s="137"/>
      <c r="H144" s="122"/>
    </row>
    <row r="145">
      <c r="A145" s="122"/>
      <c r="B145" s="122"/>
      <c r="C145" s="122" t="s">
        <v>792</v>
      </c>
      <c r="D145" s="122" t="s">
        <v>121</v>
      </c>
      <c r="E145" s="139">
        <v>0.0</v>
      </c>
      <c r="F145" s="137">
        <v>2000.0</v>
      </c>
      <c r="G145" s="137"/>
      <c r="H145" s="122"/>
    </row>
    <row r="146">
      <c r="A146" s="122"/>
      <c r="B146" s="122"/>
      <c r="C146" s="122" t="s">
        <v>131</v>
      </c>
      <c r="D146" s="122" t="s">
        <v>123</v>
      </c>
      <c r="E146" s="139">
        <v>0.0</v>
      </c>
      <c r="F146" s="137">
        <v>6000.0</v>
      </c>
      <c r="G146" s="137"/>
      <c r="H146" s="122"/>
    </row>
    <row r="147">
      <c r="A147" s="122"/>
      <c r="B147" s="122"/>
      <c r="C147" s="122" t="s">
        <v>124</v>
      </c>
      <c r="D147" s="122" t="s">
        <v>125</v>
      </c>
      <c r="E147" s="139">
        <v>0.0</v>
      </c>
      <c r="F147" s="137">
        <v>500.0</v>
      </c>
      <c r="G147" s="137"/>
      <c r="H147" s="122"/>
    </row>
    <row r="148">
      <c r="A148" s="122"/>
      <c r="B148" s="122"/>
      <c r="C148" s="122" t="s">
        <v>398</v>
      </c>
      <c r="D148" s="122" t="s">
        <v>399</v>
      </c>
      <c r="E148" s="139">
        <v>0.0</v>
      </c>
      <c r="F148" s="137">
        <v>500.0</v>
      </c>
      <c r="G148" s="137"/>
      <c r="H148" s="122"/>
    </row>
    <row r="149">
      <c r="A149" s="122"/>
      <c r="B149" s="122"/>
      <c r="C149" s="122"/>
      <c r="D149" s="122"/>
      <c r="E149" s="139"/>
      <c r="F149" s="137"/>
      <c r="G149" s="137"/>
      <c r="H149" s="122"/>
    </row>
    <row r="150">
      <c r="A150" s="122"/>
      <c r="B150" s="122"/>
      <c r="C150" s="126" t="s">
        <v>66</v>
      </c>
      <c r="D150" s="122"/>
      <c r="E150" s="137">
        <f t="shared" ref="E150:F150" si="13">SUM(E143:E148)</f>
        <v>9400</v>
      </c>
      <c r="F150" s="137">
        <f t="shared" si="13"/>
        <v>9000</v>
      </c>
      <c r="G150" s="137">
        <f>E150-F150</f>
        <v>400</v>
      </c>
      <c r="H150" s="122"/>
    </row>
    <row r="151">
      <c r="A151" s="122"/>
      <c r="B151" s="122"/>
      <c r="C151" s="122"/>
      <c r="D151" s="122"/>
      <c r="E151" s="137"/>
      <c r="F151" s="137"/>
      <c r="G151" s="137"/>
      <c r="H151" s="122"/>
    </row>
    <row r="152">
      <c r="A152" s="122"/>
      <c r="B152" s="126" t="s">
        <v>821</v>
      </c>
      <c r="C152" s="122"/>
      <c r="D152" s="122"/>
      <c r="E152" s="137"/>
      <c r="F152" s="137"/>
      <c r="G152" s="137"/>
      <c r="H152" s="122"/>
    </row>
    <row r="153">
      <c r="A153" s="122"/>
      <c r="B153" s="122"/>
      <c r="C153" s="122" t="s">
        <v>183</v>
      </c>
      <c r="D153" s="122" t="s">
        <v>397</v>
      </c>
      <c r="E153" s="137">
        <v>5500.0</v>
      </c>
      <c r="F153" s="139">
        <v>0.0</v>
      </c>
      <c r="G153" s="137"/>
      <c r="H153" s="122"/>
    </row>
    <row r="154">
      <c r="A154" s="122"/>
      <c r="B154" s="122"/>
      <c r="C154" s="122" t="s">
        <v>131</v>
      </c>
      <c r="D154" s="122">
        <v>4029.0</v>
      </c>
      <c r="E154" s="139">
        <v>0.0</v>
      </c>
      <c r="F154" s="137">
        <v>5500.0</v>
      </c>
      <c r="G154" s="137"/>
      <c r="H154" s="122"/>
    </row>
    <row r="155">
      <c r="A155" s="122"/>
      <c r="B155" s="122"/>
      <c r="C155" s="122" t="s">
        <v>65</v>
      </c>
      <c r="D155" s="122" t="s">
        <v>93</v>
      </c>
      <c r="E155" s="139">
        <v>0.0</v>
      </c>
      <c r="F155" s="137">
        <v>1750.0</v>
      </c>
      <c r="G155" s="137"/>
      <c r="H155" s="122"/>
    </row>
    <row r="156">
      <c r="A156" s="122"/>
      <c r="B156" s="122"/>
      <c r="C156" s="122" t="s">
        <v>124</v>
      </c>
      <c r="D156" s="122" t="s">
        <v>125</v>
      </c>
      <c r="E156" s="139">
        <v>0.0</v>
      </c>
      <c r="F156" s="137">
        <v>1000.0</v>
      </c>
      <c r="G156" s="137"/>
      <c r="H156" s="122"/>
    </row>
    <row r="157">
      <c r="A157" s="122"/>
      <c r="B157" s="122"/>
      <c r="C157" s="122"/>
      <c r="D157" s="122"/>
      <c r="E157" s="137"/>
      <c r="F157" s="137"/>
      <c r="G157" s="137"/>
      <c r="H157" s="122"/>
    </row>
    <row r="158">
      <c r="A158" s="122"/>
      <c r="B158" s="122"/>
      <c r="C158" s="126" t="s">
        <v>66</v>
      </c>
      <c r="D158" s="122"/>
      <c r="E158" s="137">
        <f t="shared" ref="E158:F158" si="14">SUM(E153:E156)</f>
        <v>5500</v>
      </c>
      <c r="F158" s="137">
        <f t="shared" si="14"/>
        <v>8250</v>
      </c>
      <c r="G158" s="137">
        <f>E158-F158</f>
        <v>-2750</v>
      </c>
      <c r="H158" s="122"/>
    </row>
    <row r="159">
      <c r="A159" s="122"/>
      <c r="B159" s="122"/>
      <c r="C159" s="122"/>
      <c r="D159" s="122"/>
      <c r="E159" s="137"/>
      <c r="F159" s="137"/>
      <c r="G159" s="137"/>
      <c r="H159" s="122"/>
    </row>
    <row r="160">
      <c r="A160" s="122"/>
      <c r="B160" s="126" t="s">
        <v>822</v>
      </c>
      <c r="C160" s="122"/>
      <c r="D160" s="122"/>
      <c r="E160" s="137"/>
      <c r="F160" s="137"/>
      <c r="G160" s="137"/>
      <c r="H160" s="122"/>
    </row>
    <row r="161">
      <c r="A161" s="122"/>
      <c r="B161" s="122"/>
      <c r="C161" s="122" t="s">
        <v>162</v>
      </c>
      <c r="D161" s="122" t="s">
        <v>119</v>
      </c>
      <c r="E161" s="137">
        <v>50000.0</v>
      </c>
      <c r="F161" s="139">
        <v>0.0</v>
      </c>
      <c r="G161" s="137"/>
      <c r="H161" s="122"/>
    </row>
    <row r="162">
      <c r="A162" s="122"/>
      <c r="B162" s="122"/>
      <c r="C162" s="122" t="s">
        <v>792</v>
      </c>
      <c r="D162" s="122" t="s">
        <v>121</v>
      </c>
      <c r="E162" s="139">
        <v>0.0</v>
      </c>
      <c r="F162" s="137">
        <v>36500.0</v>
      </c>
      <c r="G162" s="137"/>
      <c r="H162" s="122"/>
    </row>
    <row r="163">
      <c r="A163" s="122"/>
      <c r="B163" s="122"/>
      <c r="C163" s="122" t="s">
        <v>238</v>
      </c>
      <c r="D163" s="122" t="s">
        <v>78</v>
      </c>
      <c r="E163" s="139">
        <v>0.0</v>
      </c>
      <c r="F163" s="137">
        <v>600.0</v>
      </c>
      <c r="G163" s="137"/>
      <c r="H163" s="122"/>
    </row>
    <row r="164">
      <c r="A164" s="122"/>
      <c r="B164" s="122"/>
      <c r="C164" s="122" t="s">
        <v>124</v>
      </c>
      <c r="D164" s="122" t="s">
        <v>125</v>
      </c>
      <c r="E164" s="139">
        <v>0.0</v>
      </c>
      <c r="F164" s="137">
        <v>2000.0</v>
      </c>
      <c r="G164" s="137"/>
      <c r="H164" s="122"/>
    </row>
    <row r="165">
      <c r="A165" s="122"/>
      <c r="B165" s="122"/>
      <c r="C165" s="122" t="s">
        <v>398</v>
      </c>
      <c r="D165" s="122" t="s">
        <v>399</v>
      </c>
      <c r="E165" s="139">
        <v>0.0</v>
      </c>
      <c r="F165" s="137">
        <v>1500.0</v>
      </c>
      <c r="G165" s="137"/>
      <c r="H165" s="122"/>
    </row>
    <row r="166">
      <c r="A166" s="122"/>
      <c r="B166" s="122"/>
      <c r="C166" s="122"/>
      <c r="D166" s="122"/>
      <c r="E166" s="137"/>
      <c r="F166" s="137"/>
      <c r="G166" s="137"/>
      <c r="H166" s="122"/>
    </row>
    <row r="167">
      <c r="A167" s="122"/>
      <c r="B167" s="122"/>
      <c r="C167" s="126" t="s">
        <v>66</v>
      </c>
      <c r="D167" s="122"/>
      <c r="E167" s="137">
        <f t="shared" ref="E167:F167" si="15">SUM(E161:E165)</f>
        <v>50000</v>
      </c>
      <c r="F167" s="137">
        <f t="shared" si="15"/>
        <v>40600</v>
      </c>
      <c r="G167" s="137">
        <f>E167-F167</f>
        <v>9400</v>
      </c>
      <c r="H167" s="122"/>
    </row>
    <row r="168">
      <c r="A168" s="122"/>
      <c r="B168" s="122"/>
      <c r="C168" s="122"/>
      <c r="D168" s="122"/>
      <c r="E168" s="137"/>
      <c r="F168" s="137"/>
      <c r="G168" s="137"/>
      <c r="H168" s="122"/>
    </row>
    <row r="169">
      <c r="A169" s="122"/>
      <c r="B169" s="126" t="s">
        <v>823</v>
      </c>
      <c r="C169" s="122"/>
      <c r="D169" s="122"/>
      <c r="E169" s="137"/>
      <c r="F169" s="137"/>
      <c r="G169" s="137"/>
      <c r="H169" s="122"/>
    </row>
    <row r="170">
      <c r="A170" s="122"/>
      <c r="B170" s="122"/>
      <c r="C170" s="122" t="s">
        <v>238</v>
      </c>
      <c r="D170" s="122">
        <v>6950.0</v>
      </c>
      <c r="E170" s="139">
        <v>0.0</v>
      </c>
      <c r="F170" s="137">
        <v>1100.0</v>
      </c>
      <c r="G170" s="137"/>
      <c r="H170" s="122"/>
    </row>
    <row r="171">
      <c r="A171" s="122"/>
      <c r="B171" s="122"/>
      <c r="C171" s="122" t="s">
        <v>162</v>
      </c>
      <c r="D171" s="122" t="s">
        <v>119</v>
      </c>
      <c r="E171" s="137">
        <v>10000.0</v>
      </c>
      <c r="F171" s="139">
        <v>0.0</v>
      </c>
      <c r="G171" s="137"/>
      <c r="H171" s="122"/>
    </row>
    <row r="172">
      <c r="A172" s="122"/>
      <c r="B172" s="122"/>
      <c r="C172" s="122" t="s">
        <v>792</v>
      </c>
      <c r="D172" s="122" t="s">
        <v>121</v>
      </c>
      <c r="E172" s="139">
        <v>0.0</v>
      </c>
      <c r="F172" s="137">
        <v>5600.0</v>
      </c>
      <c r="G172" s="137"/>
      <c r="H172" s="122"/>
    </row>
    <row r="173">
      <c r="A173" s="122"/>
      <c r="B173" s="122"/>
      <c r="C173" s="122" t="s">
        <v>124</v>
      </c>
      <c r="D173" s="122">
        <v>5411.0</v>
      </c>
      <c r="E173" s="139">
        <v>0.0</v>
      </c>
      <c r="F173" s="137">
        <v>2000.0</v>
      </c>
      <c r="G173" s="137"/>
      <c r="H173" s="122"/>
    </row>
    <row r="174">
      <c r="A174" s="122"/>
      <c r="B174" s="122"/>
      <c r="C174" s="122" t="s">
        <v>398</v>
      </c>
      <c r="D174" s="122">
        <v>4031.0</v>
      </c>
      <c r="E174" s="139">
        <v>0.0</v>
      </c>
      <c r="F174" s="137">
        <v>500.0</v>
      </c>
      <c r="G174" s="137"/>
      <c r="H174" s="122"/>
    </row>
    <row r="175">
      <c r="A175" s="122"/>
      <c r="B175" s="122"/>
      <c r="C175" s="122"/>
      <c r="D175" s="122"/>
      <c r="E175" s="137"/>
      <c r="F175" s="137"/>
      <c r="G175" s="137"/>
      <c r="H175" s="122"/>
    </row>
    <row r="176">
      <c r="A176" s="122"/>
      <c r="B176" s="122"/>
      <c r="C176" s="126" t="s">
        <v>66</v>
      </c>
      <c r="D176" s="122"/>
      <c r="E176" s="137">
        <f t="shared" ref="E176:F176" si="16">SUM(E170:E174)</f>
        <v>10000</v>
      </c>
      <c r="F176" s="137">
        <f t="shared" si="16"/>
        <v>9200</v>
      </c>
      <c r="G176" s="137">
        <f>E176-F176</f>
        <v>800</v>
      </c>
      <c r="H176" s="122"/>
    </row>
    <row r="177">
      <c r="A177" s="122"/>
      <c r="B177" s="122"/>
      <c r="C177" s="126"/>
      <c r="D177" s="122"/>
      <c r="E177" s="137"/>
      <c r="F177" s="137"/>
      <c r="G177" s="137"/>
      <c r="H177" s="122"/>
    </row>
    <row r="178">
      <c r="A178" s="122"/>
      <c r="B178" s="122"/>
      <c r="C178" s="138" t="s">
        <v>66</v>
      </c>
      <c r="D178" s="122"/>
      <c r="E178" s="137">
        <f t="shared" ref="E178:F178" si="17">SUMIFS(E2:E176,$C2:$C176,"Subsubtotal")</f>
        <v>589010</v>
      </c>
      <c r="F178" s="137">
        <f t="shared" si="17"/>
        <v>586030</v>
      </c>
      <c r="G178" s="137">
        <f>E178-F178</f>
        <v>2980</v>
      </c>
      <c r="H178" s="122"/>
    </row>
    <row r="179">
      <c r="A179" s="122"/>
      <c r="B179" s="122"/>
      <c r="C179" s="126"/>
      <c r="D179" s="122"/>
      <c r="E179" s="137"/>
      <c r="F179" s="137"/>
      <c r="G179" s="137"/>
      <c r="H179" s="122"/>
    </row>
  </sheetData>
  <conditionalFormatting sqref="E1:E179">
    <cfRule type="cellIs" dxfId="0" priority="1" operator="greaterThan">
      <formula>0</formula>
    </cfRule>
  </conditionalFormatting>
  <conditionalFormatting sqref="F1:F179">
    <cfRule type="cellIs" dxfId="1" priority="2" operator="greaterThan">
      <formula>0</formula>
    </cfRule>
  </conditionalFormatting>
  <conditionalFormatting sqref="G1:G179">
    <cfRule type="cellIs" dxfId="0" priority="3" operator="greaterThan">
      <formula>0</formula>
    </cfRule>
  </conditionalFormatting>
  <conditionalFormatting sqref="G1:G179">
    <cfRule type="cellIs" dxfId="1" priority="4" operator="lessThan">
      <formula>0</formula>
    </cfRule>
  </conditionalFormatting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10" max="10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15" t="s">
        <v>4</v>
      </c>
      <c r="F1" s="115" t="s">
        <v>5</v>
      </c>
      <c r="G1" s="115"/>
      <c r="H1" s="115"/>
      <c r="I1" s="115" t="s">
        <v>56</v>
      </c>
      <c r="J1" s="115" t="s">
        <v>2</v>
      </c>
    </row>
    <row r="2">
      <c r="A2" s="116" t="s">
        <v>35</v>
      </c>
      <c r="B2" s="117"/>
      <c r="C2" s="118"/>
      <c r="D2" s="119"/>
      <c r="E2" s="120"/>
      <c r="F2" s="120"/>
      <c r="G2" s="120"/>
      <c r="H2" s="120"/>
      <c r="I2" s="120"/>
      <c r="J2" s="121"/>
    </row>
    <row r="3">
      <c r="A3" s="122"/>
      <c r="B3" s="117" t="s">
        <v>57</v>
      </c>
      <c r="C3" s="118"/>
      <c r="D3" s="119"/>
      <c r="E3" s="120"/>
      <c r="F3" s="120"/>
      <c r="G3" s="120"/>
      <c r="H3" s="120"/>
      <c r="I3" s="120"/>
      <c r="J3" s="121"/>
    </row>
    <row r="4">
      <c r="A4" s="118"/>
      <c r="B4" s="118"/>
      <c r="C4" s="118" t="s">
        <v>62</v>
      </c>
      <c r="D4" s="119" t="s">
        <v>136</v>
      </c>
      <c r="E4" s="123">
        <v>0.0</v>
      </c>
      <c r="F4" s="124">
        <v>800.0</v>
      </c>
      <c r="G4" s="124"/>
      <c r="H4" s="124"/>
      <c r="I4" s="120"/>
      <c r="J4" s="121" t="s">
        <v>60</v>
      </c>
    </row>
    <row r="5">
      <c r="A5" s="118"/>
      <c r="B5" s="118"/>
      <c r="C5" s="118" t="s">
        <v>61</v>
      </c>
      <c r="D5" s="119" t="s">
        <v>82</v>
      </c>
      <c r="E5" s="125">
        <v>0.0</v>
      </c>
      <c r="F5" s="120">
        <v>1000.0</v>
      </c>
      <c r="G5" s="120"/>
      <c r="H5" s="120"/>
      <c r="I5" s="120"/>
      <c r="J5" s="121"/>
    </row>
    <row r="6">
      <c r="A6" s="118"/>
      <c r="B6" s="118"/>
      <c r="C6" s="118" t="s">
        <v>785</v>
      </c>
      <c r="D6" s="119" t="s">
        <v>824</v>
      </c>
      <c r="E6" s="123">
        <v>0.0</v>
      </c>
      <c r="F6" s="124">
        <v>30000.0</v>
      </c>
      <c r="G6" s="124"/>
      <c r="H6" s="124"/>
      <c r="I6" s="120"/>
      <c r="J6" s="121"/>
    </row>
    <row r="7">
      <c r="A7" s="118"/>
      <c r="B7" s="118"/>
      <c r="C7" s="118" t="s">
        <v>825</v>
      </c>
      <c r="D7" s="119"/>
      <c r="E7" s="123">
        <v>0.0</v>
      </c>
      <c r="F7" s="124">
        <v>1000.0</v>
      </c>
      <c r="G7" s="124"/>
      <c r="H7" s="124"/>
      <c r="I7" s="120"/>
      <c r="J7" s="121"/>
    </row>
    <row r="8">
      <c r="A8" s="118"/>
      <c r="B8" s="118"/>
      <c r="C8" s="118" t="s">
        <v>826</v>
      </c>
      <c r="D8" s="119"/>
      <c r="E8" s="123">
        <v>0.0</v>
      </c>
      <c r="F8" s="124">
        <v>1500.0</v>
      </c>
      <c r="G8" s="124"/>
      <c r="H8" s="124"/>
      <c r="I8" s="120"/>
      <c r="J8" s="121"/>
    </row>
    <row r="9">
      <c r="A9" s="118"/>
      <c r="B9" s="118"/>
      <c r="C9" s="118"/>
      <c r="D9" s="119"/>
      <c r="E9" s="120"/>
      <c r="F9" s="124"/>
      <c r="G9" s="124"/>
      <c r="H9" s="124"/>
      <c r="I9" s="120"/>
      <c r="J9" s="121"/>
    </row>
    <row r="10">
      <c r="A10" s="118"/>
      <c r="B10" s="118"/>
      <c r="C10" s="116" t="s">
        <v>66</v>
      </c>
      <c r="D10" s="119"/>
      <c r="E10" s="120">
        <f t="shared" ref="E10:H10" si="1">SUM(E4:E8)</f>
        <v>0</v>
      </c>
      <c r="F10" s="124">
        <f t="shared" si="1"/>
        <v>34300</v>
      </c>
      <c r="G10" s="120">
        <f t="shared" si="1"/>
        <v>0</v>
      </c>
      <c r="H10" s="124">
        <f t="shared" si="1"/>
        <v>0</v>
      </c>
      <c r="I10" s="120">
        <f>E10-F10</f>
        <v>-34300</v>
      </c>
      <c r="J10" s="121"/>
    </row>
    <row r="11">
      <c r="A11" s="118"/>
      <c r="B11" s="118"/>
      <c r="C11" s="118"/>
      <c r="D11" s="119"/>
      <c r="E11" s="120"/>
      <c r="F11" s="120"/>
      <c r="G11" s="120"/>
      <c r="H11" s="120"/>
      <c r="I11" s="120"/>
      <c r="J11" s="121"/>
    </row>
    <row r="12">
      <c r="A12" s="118"/>
      <c r="B12" s="117" t="s">
        <v>827</v>
      </c>
      <c r="C12" s="118"/>
      <c r="D12" s="119"/>
      <c r="E12" s="120"/>
      <c r="F12" s="120"/>
      <c r="G12" s="120"/>
      <c r="H12" s="120"/>
      <c r="I12" s="120"/>
      <c r="J12" s="121"/>
    </row>
    <row r="13">
      <c r="A13" s="118"/>
      <c r="B13" s="117"/>
      <c r="C13" s="118" t="s">
        <v>828</v>
      </c>
      <c r="D13" s="119" t="s">
        <v>803</v>
      </c>
      <c r="E13" s="123">
        <v>0.0</v>
      </c>
      <c r="F13" s="124">
        <v>14200.0</v>
      </c>
      <c r="G13" s="124"/>
      <c r="H13" s="124">
        <f>126.25+1470.57</f>
        <v>1596.82</v>
      </c>
      <c r="I13" s="120"/>
      <c r="J13" s="121"/>
    </row>
    <row r="14">
      <c r="A14" s="118"/>
      <c r="B14" s="117"/>
      <c r="C14" s="118" t="s">
        <v>829</v>
      </c>
      <c r="D14" s="119" t="s">
        <v>830</v>
      </c>
      <c r="E14" s="123">
        <v>0.0</v>
      </c>
      <c r="F14" s="124">
        <v>20700.0</v>
      </c>
      <c r="G14" s="124"/>
      <c r="H14" s="124"/>
      <c r="I14" s="120"/>
      <c r="J14" s="128" t="s">
        <v>831</v>
      </c>
    </row>
    <row r="15">
      <c r="A15" s="118"/>
      <c r="B15" s="117"/>
      <c r="C15" s="118" t="s">
        <v>832</v>
      </c>
      <c r="D15" s="119" t="s">
        <v>811</v>
      </c>
      <c r="E15" s="123">
        <v>0.0</v>
      </c>
      <c r="F15" s="124">
        <v>10880.0</v>
      </c>
      <c r="G15" s="124"/>
      <c r="H15" s="124"/>
      <c r="I15" s="120"/>
      <c r="J15" s="121"/>
    </row>
    <row r="16">
      <c r="A16" s="118"/>
      <c r="B16" s="117"/>
      <c r="C16" s="118"/>
      <c r="D16" s="119"/>
      <c r="E16" s="123"/>
      <c r="F16" s="120"/>
      <c r="G16" s="120"/>
      <c r="H16" s="120"/>
      <c r="I16" s="120"/>
      <c r="J16" s="121"/>
    </row>
    <row r="17">
      <c r="A17" s="118"/>
      <c r="B17" s="117"/>
      <c r="C17" s="117" t="s">
        <v>66</v>
      </c>
      <c r="D17" s="119"/>
      <c r="E17" s="124">
        <f>SUM(E13:E16)</f>
        <v>0</v>
      </c>
      <c r="F17" s="124">
        <f>SUM(F13:F15)</f>
        <v>45780</v>
      </c>
      <c r="G17" s="124">
        <f>SUM(G13:G16)</f>
        <v>0</v>
      </c>
      <c r="H17" s="124">
        <f>SUM(H13:H15)</f>
        <v>1596.82</v>
      </c>
      <c r="I17" s="124">
        <f>E17-F17</f>
        <v>-45780</v>
      </c>
      <c r="J17" s="121"/>
    </row>
    <row r="18">
      <c r="A18" s="118"/>
      <c r="B18" s="118"/>
      <c r="C18" s="118"/>
      <c r="D18" s="119"/>
      <c r="E18" s="120"/>
      <c r="F18" s="120"/>
      <c r="G18" s="120"/>
      <c r="H18" s="120"/>
      <c r="I18" s="120"/>
      <c r="J18" s="121"/>
    </row>
    <row r="19">
      <c r="A19" s="118"/>
      <c r="B19" s="118"/>
      <c r="C19" s="117" t="s">
        <v>67</v>
      </c>
      <c r="D19" s="119"/>
      <c r="E19" s="124">
        <f t="shared" ref="E19:H19" si="2">SUMIFS(E3:E18,$C3:$C18,"Subsubtotal")</f>
        <v>0</v>
      </c>
      <c r="F19" s="124">
        <f t="shared" si="2"/>
        <v>80080</v>
      </c>
      <c r="G19" s="124">
        <f t="shared" si="2"/>
        <v>0</v>
      </c>
      <c r="H19" s="124">
        <f t="shared" si="2"/>
        <v>1596.82</v>
      </c>
      <c r="I19" s="124">
        <f>E19-F19</f>
        <v>-80080</v>
      </c>
      <c r="J19" s="121"/>
    </row>
    <row r="20">
      <c r="A20" s="122"/>
      <c r="B20" s="122"/>
      <c r="C20" s="122"/>
      <c r="D20" s="122"/>
      <c r="E20" s="126"/>
      <c r="F20" s="126"/>
      <c r="G20" s="126"/>
      <c r="H20" s="126"/>
      <c r="I20" s="126"/>
      <c r="J20" s="122"/>
    </row>
  </sheetData>
  <conditionalFormatting sqref="E1:E20 G10 I12:I17 G17 G19">
    <cfRule type="cellIs" dxfId="0" priority="1" operator="greaterThan">
      <formula>0</formula>
    </cfRule>
  </conditionalFormatting>
  <conditionalFormatting sqref="F1:H20">
    <cfRule type="cellIs" dxfId="1" priority="2" operator="greaterThan">
      <formula>0</formula>
    </cfRule>
  </conditionalFormatting>
  <conditionalFormatting sqref="I1:I20">
    <cfRule type="cellIs" dxfId="0" priority="3" operator="greaterThan">
      <formula>0</formula>
    </cfRule>
  </conditionalFormatting>
  <conditionalFormatting sqref="I1:I20">
    <cfRule type="cellIs" dxfId="1" priority="4" operator="less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10" max="10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15" t="s">
        <v>4</v>
      </c>
      <c r="F1" s="115" t="s">
        <v>5</v>
      </c>
      <c r="G1" s="115"/>
      <c r="H1" s="115"/>
      <c r="I1" s="115" t="s">
        <v>56</v>
      </c>
      <c r="J1" s="115" t="s">
        <v>2</v>
      </c>
    </row>
    <row r="2">
      <c r="A2" s="116" t="s">
        <v>21</v>
      </c>
      <c r="B2" s="117"/>
      <c r="C2" s="118"/>
      <c r="D2" s="119"/>
      <c r="E2" s="120"/>
      <c r="F2" s="120"/>
      <c r="G2" s="120"/>
      <c r="H2" s="120"/>
      <c r="I2" s="120"/>
      <c r="J2" s="121"/>
    </row>
    <row r="3">
      <c r="A3" s="122"/>
      <c r="B3" s="117" t="s">
        <v>57</v>
      </c>
      <c r="C3" s="118"/>
      <c r="D3" s="119"/>
      <c r="E3" s="120"/>
      <c r="F3" s="120"/>
      <c r="G3" s="120"/>
      <c r="H3" s="120"/>
      <c r="I3" s="120"/>
      <c r="J3" s="121"/>
    </row>
    <row r="4">
      <c r="A4" s="118"/>
      <c r="B4" s="118"/>
      <c r="C4" s="118" t="s">
        <v>62</v>
      </c>
      <c r="D4" s="119"/>
      <c r="E4" s="123">
        <v>0.0</v>
      </c>
      <c r="F4" s="124">
        <v>1000.0</v>
      </c>
      <c r="G4" s="124"/>
      <c r="H4" s="124"/>
      <c r="I4" s="120"/>
      <c r="J4" s="121"/>
    </row>
    <row r="5">
      <c r="A5" s="118"/>
      <c r="B5" s="127"/>
      <c r="C5" s="127" t="s">
        <v>140</v>
      </c>
      <c r="D5" s="119"/>
      <c r="E5" s="125">
        <v>0.0</v>
      </c>
      <c r="F5" s="123">
        <v>500.0</v>
      </c>
      <c r="G5" s="123"/>
      <c r="H5" s="123"/>
      <c r="I5" s="120"/>
      <c r="J5" s="121"/>
    </row>
    <row r="6">
      <c r="A6" s="118"/>
      <c r="B6" s="118"/>
      <c r="C6" s="118"/>
      <c r="D6" s="119"/>
      <c r="E6" s="120"/>
      <c r="F6" s="124"/>
      <c r="G6" s="124"/>
      <c r="H6" s="124"/>
      <c r="I6" s="120"/>
      <c r="J6" s="121"/>
    </row>
    <row r="7">
      <c r="A7" s="118"/>
      <c r="B7" s="118"/>
      <c r="C7" s="117" t="s">
        <v>66</v>
      </c>
      <c r="D7" s="119"/>
      <c r="E7" s="120">
        <f t="shared" ref="E7:H7" si="1">SUM(E4:E5)</f>
        <v>0</v>
      </c>
      <c r="F7" s="124">
        <f t="shared" si="1"/>
        <v>1500</v>
      </c>
      <c r="G7" s="120">
        <f t="shared" si="1"/>
        <v>0</v>
      </c>
      <c r="H7" s="124">
        <f t="shared" si="1"/>
        <v>0</v>
      </c>
      <c r="I7" s="120">
        <f>E7-F7</f>
        <v>-1500</v>
      </c>
      <c r="J7" s="121"/>
    </row>
    <row r="8">
      <c r="A8" s="118"/>
      <c r="B8" s="118"/>
      <c r="C8" s="118"/>
      <c r="D8" s="119"/>
      <c r="E8" s="120"/>
      <c r="F8" s="124"/>
      <c r="G8" s="124"/>
      <c r="H8" s="124"/>
      <c r="I8" s="120"/>
      <c r="J8" s="121"/>
    </row>
    <row r="9">
      <c r="A9" s="118"/>
      <c r="B9" s="116" t="s">
        <v>141</v>
      </c>
      <c r="C9" s="129"/>
      <c r="D9" s="119"/>
      <c r="E9" s="120"/>
      <c r="F9" s="124"/>
      <c r="G9" s="124"/>
      <c r="H9" s="124"/>
      <c r="I9" s="120"/>
      <c r="J9" s="121"/>
    </row>
    <row r="10">
      <c r="A10" s="118"/>
      <c r="B10" s="118"/>
      <c r="C10" s="127" t="s">
        <v>142</v>
      </c>
      <c r="D10" s="119"/>
      <c r="E10" s="123">
        <v>0.0</v>
      </c>
      <c r="F10" s="123">
        <v>1500.0</v>
      </c>
      <c r="G10" s="123"/>
      <c r="H10" s="123"/>
      <c r="I10" s="120"/>
      <c r="J10" s="121"/>
    </row>
    <row r="11">
      <c r="A11" s="118"/>
      <c r="B11" s="118"/>
      <c r="C11" s="127" t="s">
        <v>143</v>
      </c>
      <c r="D11" s="119"/>
      <c r="E11" s="123">
        <v>0.0</v>
      </c>
      <c r="F11" s="123">
        <v>3000.0</v>
      </c>
      <c r="G11" s="123"/>
      <c r="H11" s="123"/>
      <c r="I11" s="120"/>
      <c r="J11" s="121"/>
    </row>
    <row r="12">
      <c r="A12" s="118"/>
      <c r="B12" s="117"/>
      <c r="C12" s="127" t="s">
        <v>144</v>
      </c>
      <c r="D12" s="119"/>
      <c r="E12" s="123">
        <v>0.0</v>
      </c>
      <c r="F12" s="123">
        <v>9000.0</v>
      </c>
      <c r="G12" s="123"/>
      <c r="H12" s="123"/>
      <c r="I12" s="120"/>
      <c r="J12" s="121"/>
    </row>
    <row r="13">
      <c r="A13" s="118"/>
      <c r="B13" s="117"/>
      <c r="C13" s="118"/>
      <c r="D13" s="119"/>
      <c r="E13" s="120"/>
      <c r="F13" s="124"/>
      <c r="G13" s="124"/>
      <c r="H13" s="124"/>
      <c r="I13" s="120"/>
      <c r="J13" s="121"/>
    </row>
    <row r="14">
      <c r="A14" s="118"/>
      <c r="B14" s="117"/>
      <c r="C14" s="117" t="s">
        <v>66</v>
      </c>
      <c r="D14" s="119"/>
      <c r="E14" s="124">
        <f t="shared" ref="E14:H14" si="2">SUM(E10:E12)</f>
        <v>0</v>
      </c>
      <c r="F14" s="124">
        <f t="shared" si="2"/>
        <v>13500</v>
      </c>
      <c r="G14" s="124">
        <f t="shared" si="2"/>
        <v>0</v>
      </c>
      <c r="H14" s="124">
        <f t="shared" si="2"/>
        <v>0</v>
      </c>
      <c r="I14" s="124">
        <f>E14-F14</f>
        <v>-13500</v>
      </c>
      <c r="J14" s="121"/>
    </row>
    <row r="15">
      <c r="A15" s="118"/>
      <c r="B15" s="117"/>
      <c r="C15" s="117"/>
      <c r="D15" s="119"/>
      <c r="E15" s="124"/>
      <c r="F15" s="124"/>
      <c r="G15" s="124"/>
      <c r="H15" s="124"/>
      <c r="I15" s="124"/>
      <c r="J15" s="121"/>
    </row>
    <row r="16">
      <c r="A16" s="118"/>
      <c r="B16" s="116" t="s">
        <v>145</v>
      </c>
      <c r="C16" s="117"/>
      <c r="D16" s="119"/>
      <c r="E16" s="124"/>
      <c r="F16" s="124"/>
      <c r="G16" s="124"/>
      <c r="H16" s="124"/>
      <c r="I16" s="124"/>
      <c r="J16" s="121"/>
    </row>
    <row r="17">
      <c r="A17" s="118"/>
      <c r="B17" s="117"/>
      <c r="C17" s="127" t="s">
        <v>146</v>
      </c>
      <c r="D17" s="119"/>
      <c r="E17" s="124"/>
      <c r="F17" s="124"/>
      <c r="G17" s="124"/>
      <c r="H17" s="124"/>
      <c r="I17" s="124"/>
      <c r="J17" s="121"/>
    </row>
    <row r="18">
      <c r="A18" s="118"/>
      <c r="B18" s="117"/>
      <c r="C18" s="117"/>
      <c r="D18" s="119"/>
      <c r="E18" s="124"/>
      <c r="F18" s="124"/>
      <c r="G18" s="124"/>
      <c r="H18" s="124"/>
      <c r="I18" s="124"/>
      <c r="J18" s="121"/>
    </row>
    <row r="19">
      <c r="A19" s="118"/>
      <c r="B19" s="117"/>
      <c r="C19" s="116" t="s">
        <v>66</v>
      </c>
      <c r="D19" s="119"/>
      <c r="E19" s="124">
        <f t="shared" ref="E19:H19" si="3">SUM(E17:E18)</f>
        <v>0</v>
      </c>
      <c r="F19" s="124">
        <f t="shared" si="3"/>
        <v>0</v>
      </c>
      <c r="G19" s="124">
        <f t="shared" si="3"/>
        <v>0</v>
      </c>
      <c r="H19" s="124">
        <f t="shared" si="3"/>
        <v>0</v>
      </c>
      <c r="I19" s="124">
        <f>E19-F19</f>
        <v>0</v>
      </c>
      <c r="J19" s="121"/>
    </row>
    <row r="20">
      <c r="A20" s="118"/>
      <c r="B20" s="118"/>
      <c r="C20" s="118"/>
      <c r="D20" s="119"/>
      <c r="E20" s="120"/>
      <c r="F20" s="120"/>
      <c r="G20" s="120"/>
      <c r="H20" s="120"/>
      <c r="I20" s="120"/>
      <c r="J20" s="121"/>
    </row>
    <row r="21">
      <c r="A21" s="118"/>
      <c r="B21" s="118"/>
      <c r="C21" s="117" t="s">
        <v>67</v>
      </c>
      <c r="D21" s="119"/>
      <c r="E21" s="124">
        <f t="shared" ref="E21:H21" si="4">SUMIFS(E3:E20,$C3:$C20,"Subsubtotal")</f>
        <v>0</v>
      </c>
      <c r="F21" s="124">
        <f t="shared" si="4"/>
        <v>15000</v>
      </c>
      <c r="G21" s="124">
        <f t="shared" si="4"/>
        <v>0</v>
      </c>
      <c r="H21" s="124">
        <f t="shared" si="4"/>
        <v>0</v>
      </c>
      <c r="I21" s="124">
        <f>E21-F21</f>
        <v>-15000</v>
      </c>
      <c r="J21" s="121"/>
    </row>
    <row r="22">
      <c r="A22" s="122"/>
      <c r="B22" s="122"/>
      <c r="C22" s="122"/>
      <c r="D22" s="122"/>
      <c r="E22" s="126"/>
      <c r="F22" s="126"/>
      <c r="G22" s="126"/>
      <c r="H22" s="126"/>
      <c r="I22" s="126"/>
      <c r="J22" s="122"/>
    </row>
  </sheetData>
  <conditionalFormatting sqref="E1:E22 G7 I12:I19 G14 F19:H19 G21">
    <cfRule type="cellIs" dxfId="0" priority="1" operator="greaterThan">
      <formula>0</formula>
    </cfRule>
  </conditionalFormatting>
  <conditionalFormatting sqref="F1:H22">
    <cfRule type="cellIs" dxfId="1" priority="2" operator="greaterThan">
      <formula>0</formula>
    </cfRule>
  </conditionalFormatting>
  <conditionalFormatting sqref="I1:I22">
    <cfRule type="cellIs" dxfId="0" priority="3" operator="greaterThan">
      <formula>0</formula>
    </cfRule>
  </conditionalFormatting>
  <conditionalFormatting sqref="I1:I22">
    <cfRule type="cellIs" dxfId="1" priority="4" operator="less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15" t="s">
        <v>4</v>
      </c>
      <c r="F1" s="115" t="s">
        <v>5</v>
      </c>
      <c r="G1" s="115" t="s">
        <v>56</v>
      </c>
      <c r="H1" s="115" t="s">
        <v>2</v>
      </c>
    </row>
    <row r="2">
      <c r="A2" s="117" t="s">
        <v>10</v>
      </c>
      <c r="B2" s="117"/>
      <c r="C2" s="118"/>
      <c r="D2" s="119"/>
      <c r="E2" s="120"/>
      <c r="F2" s="120"/>
      <c r="G2" s="120"/>
      <c r="H2" s="121"/>
    </row>
    <row r="3">
      <c r="A3" s="122"/>
      <c r="B3" s="117" t="s">
        <v>57</v>
      </c>
      <c r="C3" s="118"/>
      <c r="D3" s="119"/>
      <c r="E3" s="120"/>
      <c r="F3" s="120"/>
      <c r="G3" s="120"/>
      <c r="H3" s="121"/>
    </row>
    <row r="4">
      <c r="A4" s="122"/>
      <c r="B4" s="117"/>
      <c r="C4" s="127" t="s">
        <v>147</v>
      </c>
      <c r="D4" s="119"/>
      <c r="E4" s="123">
        <v>493000.0</v>
      </c>
      <c r="F4" s="123">
        <v>0.0</v>
      </c>
      <c r="G4" s="120"/>
      <c r="H4" s="121"/>
    </row>
    <row r="5">
      <c r="A5" s="118"/>
      <c r="B5" s="118"/>
      <c r="C5" s="127" t="s">
        <v>61</v>
      </c>
      <c r="D5" s="119"/>
      <c r="E5" s="123">
        <v>0.0</v>
      </c>
      <c r="F5" s="125">
        <v>15000.0</v>
      </c>
      <c r="G5" s="120"/>
      <c r="H5" s="121"/>
    </row>
    <row r="6">
      <c r="A6" s="118"/>
      <c r="B6" s="118"/>
      <c r="C6" s="127" t="s">
        <v>148</v>
      </c>
      <c r="D6" s="119"/>
      <c r="E6" s="125">
        <v>0.0</v>
      </c>
      <c r="F6" s="123">
        <v>5000.0</v>
      </c>
      <c r="G6" s="120"/>
      <c r="H6" s="121"/>
    </row>
    <row r="7">
      <c r="A7" s="118"/>
      <c r="B7" s="118"/>
      <c r="C7" s="127" t="s">
        <v>62</v>
      </c>
      <c r="D7" s="119"/>
      <c r="E7" s="123">
        <v>0.0</v>
      </c>
      <c r="F7" s="125">
        <v>5000.0</v>
      </c>
      <c r="G7" s="120"/>
      <c r="H7" s="121"/>
    </row>
    <row r="8">
      <c r="A8" s="118"/>
      <c r="B8" s="118"/>
      <c r="C8" s="127" t="s">
        <v>149</v>
      </c>
      <c r="D8" s="119"/>
      <c r="E8" s="123">
        <v>0.0</v>
      </c>
      <c r="F8" s="125">
        <v>5000.0</v>
      </c>
      <c r="G8" s="120"/>
      <c r="H8" s="121"/>
    </row>
    <row r="9">
      <c r="A9" s="118"/>
      <c r="B9" s="118"/>
      <c r="C9" s="127" t="s">
        <v>150</v>
      </c>
      <c r="D9" s="119"/>
      <c r="E9" s="123">
        <v>0.0</v>
      </c>
      <c r="F9" s="125">
        <v>10000.0</v>
      </c>
      <c r="G9" s="120"/>
      <c r="H9" s="121"/>
    </row>
    <row r="10">
      <c r="A10" s="118"/>
      <c r="B10" s="118"/>
      <c r="C10" s="127" t="s">
        <v>104</v>
      </c>
      <c r="D10" s="119"/>
      <c r="E10" s="123">
        <v>0.0</v>
      </c>
      <c r="F10" s="125">
        <v>10000.0</v>
      </c>
      <c r="G10" s="120"/>
      <c r="H10" s="121"/>
    </row>
    <row r="11">
      <c r="A11" s="118"/>
      <c r="B11" s="118"/>
      <c r="C11" s="127" t="s">
        <v>151</v>
      </c>
      <c r="D11" s="119"/>
      <c r="E11" s="123">
        <v>0.0</v>
      </c>
      <c r="F11" s="125">
        <v>7000.0</v>
      </c>
      <c r="G11" s="120"/>
      <c r="H11" s="121"/>
    </row>
    <row r="12">
      <c r="A12" s="118"/>
      <c r="B12" s="118"/>
      <c r="C12" s="127" t="s">
        <v>152</v>
      </c>
      <c r="D12" s="119"/>
      <c r="E12" s="123">
        <v>0.0</v>
      </c>
      <c r="F12" s="125">
        <v>5.0</v>
      </c>
      <c r="G12" s="120"/>
      <c r="H12" s="121"/>
    </row>
    <row r="13">
      <c r="A13" s="118"/>
      <c r="B13" s="118"/>
      <c r="C13" s="127" t="s">
        <v>153</v>
      </c>
      <c r="D13" s="119"/>
      <c r="E13" s="123">
        <v>0.0</v>
      </c>
      <c r="F13" s="125">
        <v>2555.0</v>
      </c>
      <c r="G13" s="120"/>
      <c r="H13" s="121"/>
    </row>
    <row r="14">
      <c r="A14" s="118"/>
      <c r="B14" s="118"/>
      <c r="C14" s="118"/>
      <c r="D14" s="119"/>
      <c r="E14" s="120"/>
      <c r="F14" s="120"/>
      <c r="G14" s="120"/>
      <c r="H14" s="121"/>
    </row>
    <row r="15">
      <c r="A15" s="118"/>
      <c r="B15" s="118"/>
      <c r="C15" s="117" t="s">
        <v>66</v>
      </c>
      <c r="D15" s="119"/>
      <c r="E15" s="124">
        <f t="shared" ref="E15:F15" si="1">SUM(E4:E14)</f>
        <v>493000</v>
      </c>
      <c r="F15" s="124">
        <f t="shared" si="1"/>
        <v>59560</v>
      </c>
      <c r="G15" s="124">
        <f>E15-F15</f>
        <v>433440</v>
      </c>
      <c r="H15" s="121"/>
    </row>
    <row r="16">
      <c r="A16" s="118"/>
      <c r="B16" s="118"/>
      <c r="C16" s="118"/>
      <c r="D16" s="119"/>
      <c r="E16" s="120"/>
      <c r="F16" s="120"/>
      <c r="G16" s="120"/>
      <c r="H16" s="121"/>
    </row>
    <row r="17">
      <c r="A17" s="118"/>
      <c r="B17" s="116" t="s">
        <v>154</v>
      </c>
      <c r="C17" s="118"/>
      <c r="D17" s="119"/>
      <c r="E17" s="120"/>
      <c r="F17" s="120"/>
      <c r="G17" s="120"/>
      <c r="H17" s="121"/>
    </row>
    <row r="18">
      <c r="A18" s="118"/>
      <c r="B18" s="117"/>
      <c r="C18" s="127" t="s">
        <v>155</v>
      </c>
      <c r="D18" s="119"/>
      <c r="E18" s="125">
        <v>10000.0</v>
      </c>
      <c r="F18" s="125">
        <v>0.0</v>
      </c>
      <c r="G18" s="120"/>
      <c r="H18" s="121"/>
    </row>
    <row r="19">
      <c r="A19" s="118"/>
      <c r="B19" s="117"/>
      <c r="C19" s="127" t="s">
        <v>131</v>
      </c>
      <c r="D19" s="119"/>
      <c r="E19" s="125">
        <v>0.0</v>
      </c>
      <c r="F19" s="125">
        <v>5000.0</v>
      </c>
      <c r="G19" s="120"/>
      <c r="H19" s="121"/>
    </row>
    <row r="20">
      <c r="A20" s="118"/>
      <c r="B20" s="117"/>
      <c r="C20" s="127" t="s">
        <v>156</v>
      </c>
      <c r="D20" s="119"/>
      <c r="E20" s="125">
        <v>0.0</v>
      </c>
      <c r="F20" s="125">
        <v>4200.0</v>
      </c>
      <c r="G20" s="120"/>
      <c r="H20" s="121"/>
    </row>
    <row r="21">
      <c r="A21" s="118"/>
      <c r="B21" s="117"/>
      <c r="C21" s="127" t="s">
        <v>157</v>
      </c>
      <c r="D21" s="119"/>
      <c r="E21" s="125">
        <v>0.0</v>
      </c>
      <c r="F21" s="125">
        <v>500.0</v>
      </c>
      <c r="G21" s="120"/>
      <c r="H21" s="121"/>
    </row>
    <row r="22">
      <c r="A22" s="118"/>
      <c r="B22" s="117"/>
      <c r="C22" s="127" t="s">
        <v>124</v>
      </c>
      <c r="D22" s="119"/>
      <c r="E22" s="125">
        <v>0.0</v>
      </c>
      <c r="F22" s="125">
        <v>2000.0</v>
      </c>
      <c r="G22" s="120"/>
      <c r="H22" s="121"/>
    </row>
    <row r="23">
      <c r="A23" s="118"/>
      <c r="B23" s="117"/>
      <c r="C23" s="118" t="s">
        <v>104</v>
      </c>
      <c r="D23" s="119"/>
      <c r="E23" s="124">
        <v>0.0</v>
      </c>
      <c r="F23" s="125">
        <v>1500.0</v>
      </c>
      <c r="G23" s="120"/>
      <c r="H23" s="121"/>
    </row>
    <row r="24">
      <c r="A24" s="118"/>
      <c r="B24" s="117"/>
      <c r="C24" s="118"/>
      <c r="D24" s="119"/>
      <c r="E24" s="120"/>
      <c r="F24" s="120"/>
      <c r="G24" s="120"/>
      <c r="H24" s="121"/>
    </row>
    <row r="25">
      <c r="A25" s="118"/>
      <c r="B25" s="117"/>
      <c r="C25" s="117" t="s">
        <v>66</v>
      </c>
      <c r="D25" s="119"/>
      <c r="E25" s="124">
        <f t="shared" ref="E25:F25" si="2">SUM(E18:E23)</f>
        <v>10000</v>
      </c>
      <c r="F25" s="124">
        <f t="shared" si="2"/>
        <v>13200</v>
      </c>
      <c r="G25" s="124">
        <f>E25-F25</f>
        <v>-3200</v>
      </c>
      <c r="H25" s="121"/>
    </row>
    <row r="26">
      <c r="A26" s="118"/>
      <c r="B26" s="117"/>
      <c r="C26" s="118"/>
      <c r="D26" s="119"/>
      <c r="E26" s="120"/>
      <c r="F26" s="120"/>
      <c r="G26" s="120"/>
      <c r="H26" s="121"/>
    </row>
    <row r="27">
      <c r="A27" s="118"/>
      <c r="B27" s="116" t="s">
        <v>158</v>
      </c>
      <c r="C27" s="118"/>
      <c r="D27" s="119"/>
      <c r="E27" s="120"/>
      <c r="F27" s="120"/>
      <c r="G27" s="120"/>
      <c r="H27" s="121"/>
    </row>
    <row r="28">
      <c r="A28" s="118"/>
      <c r="B28" s="117"/>
      <c r="C28" s="127" t="s">
        <v>155</v>
      </c>
      <c r="D28" s="119"/>
      <c r="E28" s="125">
        <v>60000.0</v>
      </c>
      <c r="F28" s="125">
        <v>0.0</v>
      </c>
      <c r="G28" s="120"/>
      <c r="H28" s="121"/>
    </row>
    <row r="29">
      <c r="A29" s="118"/>
      <c r="B29" s="117"/>
      <c r="C29" s="127" t="s">
        <v>131</v>
      </c>
      <c r="D29" s="119"/>
      <c r="E29" s="125">
        <v>0.0</v>
      </c>
      <c r="F29" s="125">
        <v>80000.0</v>
      </c>
      <c r="G29" s="120"/>
      <c r="H29" s="121"/>
    </row>
    <row r="30">
      <c r="A30" s="118"/>
      <c r="B30" s="117"/>
      <c r="C30" s="127" t="s">
        <v>156</v>
      </c>
      <c r="D30" s="119"/>
      <c r="E30" s="125">
        <v>0.0</v>
      </c>
      <c r="F30" s="125">
        <v>30000.0</v>
      </c>
      <c r="G30" s="120"/>
      <c r="H30" s="121"/>
    </row>
    <row r="31">
      <c r="A31" s="118"/>
      <c r="B31" s="117"/>
      <c r="C31" s="127" t="s">
        <v>65</v>
      </c>
      <c r="D31" s="119"/>
      <c r="E31" s="125">
        <v>0.0</v>
      </c>
      <c r="F31" s="125">
        <v>50000.0</v>
      </c>
      <c r="G31" s="120"/>
      <c r="H31" s="121"/>
    </row>
    <row r="32">
      <c r="A32" s="118"/>
      <c r="B32" s="117"/>
      <c r="C32" s="127" t="s">
        <v>124</v>
      </c>
      <c r="D32" s="119"/>
      <c r="E32" s="123">
        <v>0.0</v>
      </c>
      <c r="F32" s="123">
        <v>10000.0</v>
      </c>
      <c r="G32" s="120"/>
      <c r="H32" s="121"/>
    </row>
    <row r="33">
      <c r="A33" s="118"/>
      <c r="B33" s="117"/>
      <c r="C33" s="127" t="s">
        <v>159</v>
      </c>
      <c r="D33" s="119"/>
      <c r="E33" s="123">
        <v>0.0</v>
      </c>
      <c r="F33" s="123">
        <v>30000.0</v>
      </c>
      <c r="G33" s="120"/>
      <c r="H33" s="121"/>
    </row>
    <row r="34">
      <c r="A34" s="118"/>
      <c r="B34" s="117"/>
      <c r="C34" s="127" t="s">
        <v>104</v>
      </c>
      <c r="D34" s="119"/>
      <c r="E34" s="123">
        <v>0.0</v>
      </c>
      <c r="F34" s="123">
        <v>3000.0</v>
      </c>
      <c r="G34" s="120"/>
      <c r="H34" s="121"/>
    </row>
    <row r="35">
      <c r="A35" s="118"/>
      <c r="B35" s="117"/>
      <c r="C35" s="118"/>
      <c r="D35" s="119"/>
      <c r="E35" s="120"/>
      <c r="F35" s="120"/>
      <c r="G35" s="120"/>
      <c r="H35" s="121"/>
    </row>
    <row r="36">
      <c r="A36" s="118"/>
      <c r="B36" s="117"/>
      <c r="C36" s="117" t="s">
        <v>66</v>
      </c>
      <c r="D36" s="119"/>
      <c r="E36" s="124">
        <f t="shared" ref="E36:F36" si="3">SUM(E28:E35)</f>
        <v>60000</v>
      </c>
      <c r="F36" s="124">
        <f t="shared" si="3"/>
        <v>203000</v>
      </c>
      <c r="G36" s="124">
        <f>E36-F36</f>
        <v>-143000</v>
      </c>
      <c r="H36" s="121"/>
    </row>
    <row r="37">
      <c r="A37" s="118"/>
      <c r="B37" s="117"/>
      <c r="C37" s="118"/>
      <c r="D37" s="119"/>
      <c r="E37" s="120"/>
      <c r="F37" s="120"/>
      <c r="G37" s="120"/>
      <c r="H37" s="121"/>
    </row>
    <row r="38">
      <c r="A38" s="118"/>
      <c r="B38" s="116" t="s">
        <v>160</v>
      </c>
      <c r="C38" s="118"/>
      <c r="D38" s="119"/>
      <c r="E38" s="120"/>
      <c r="F38" s="120"/>
      <c r="G38" s="120"/>
      <c r="H38" s="121"/>
    </row>
    <row r="39">
      <c r="A39" s="118"/>
      <c r="B39" s="117"/>
      <c r="C39" s="127" t="s">
        <v>156</v>
      </c>
      <c r="D39" s="119"/>
      <c r="E39" s="123">
        <v>0.0</v>
      </c>
      <c r="F39" s="125">
        <v>10000.0</v>
      </c>
      <c r="G39" s="120"/>
      <c r="H39" s="121"/>
    </row>
    <row r="40">
      <c r="A40" s="118"/>
      <c r="B40" s="117"/>
      <c r="C40" s="127" t="s">
        <v>157</v>
      </c>
      <c r="D40" s="119"/>
      <c r="E40" s="123">
        <v>0.0</v>
      </c>
      <c r="F40" s="125">
        <v>1000.0</v>
      </c>
      <c r="G40" s="120"/>
      <c r="H40" s="121"/>
    </row>
    <row r="41">
      <c r="A41" s="118"/>
      <c r="B41" s="117"/>
      <c r="C41" s="127" t="s">
        <v>161</v>
      </c>
      <c r="D41" s="119"/>
      <c r="E41" s="123">
        <v>0.0</v>
      </c>
      <c r="F41" s="125">
        <v>2000.0</v>
      </c>
      <c r="G41" s="120"/>
      <c r="H41" s="121"/>
    </row>
    <row r="42">
      <c r="A42" s="118"/>
      <c r="B42" s="117"/>
      <c r="C42" s="127" t="s">
        <v>162</v>
      </c>
      <c r="D42" s="119"/>
      <c r="E42" s="123">
        <v>16000.0</v>
      </c>
      <c r="F42" s="125">
        <v>0.0</v>
      </c>
      <c r="G42" s="120"/>
      <c r="H42" s="121"/>
    </row>
    <row r="43">
      <c r="A43" s="118"/>
      <c r="B43" s="117"/>
      <c r="C43" s="118"/>
      <c r="D43" s="119"/>
      <c r="E43" s="120"/>
      <c r="F43" s="120"/>
      <c r="G43" s="120"/>
      <c r="H43" s="121"/>
    </row>
    <row r="44">
      <c r="A44" s="118"/>
      <c r="B44" s="117"/>
      <c r="C44" s="117" t="s">
        <v>66</v>
      </c>
      <c r="D44" s="119"/>
      <c r="E44" s="124">
        <f t="shared" ref="E44:F44" si="4">SUM(E39:E42)</f>
        <v>16000</v>
      </c>
      <c r="F44" s="124">
        <f t="shared" si="4"/>
        <v>13000</v>
      </c>
      <c r="G44" s="124">
        <f>E44-F44</f>
        <v>3000</v>
      </c>
      <c r="H44" s="121"/>
    </row>
    <row r="45">
      <c r="A45" s="118"/>
      <c r="B45" s="117"/>
      <c r="C45" s="118"/>
      <c r="D45" s="119"/>
      <c r="E45" s="120"/>
      <c r="F45" s="120"/>
      <c r="G45" s="120"/>
      <c r="H45" s="121"/>
    </row>
    <row r="46">
      <c r="A46" s="118"/>
      <c r="B46" s="116" t="s">
        <v>163</v>
      </c>
      <c r="C46" s="118"/>
      <c r="D46" s="119"/>
      <c r="E46" s="120"/>
      <c r="F46" s="120"/>
      <c r="G46" s="120"/>
      <c r="H46" s="121"/>
    </row>
    <row r="47">
      <c r="A47" s="118"/>
      <c r="B47" s="117"/>
      <c r="C47" s="127" t="s">
        <v>124</v>
      </c>
      <c r="D47" s="119"/>
      <c r="E47" s="123">
        <v>0.0</v>
      </c>
      <c r="F47" s="125">
        <v>2000.0</v>
      </c>
      <c r="G47" s="120"/>
      <c r="H47" s="128"/>
    </row>
    <row r="48">
      <c r="A48" s="118"/>
      <c r="B48" s="117"/>
      <c r="C48" s="127" t="s">
        <v>164</v>
      </c>
      <c r="D48" s="119"/>
      <c r="E48" s="123">
        <v>0.0</v>
      </c>
      <c r="F48" s="125">
        <v>10000.0</v>
      </c>
      <c r="G48" s="120"/>
      <c r="H48" s="128"/>
    </row>
    <row r="49">
      <c r="A49" s="118"/>
      <c r="B49" s="117"/>
      <c r="C49" s="127" t="s">
        <v>165</v>
      </c>
      <c r="D49" s="119"/>
      <c r="E49" s="123">
        <v>0.0</v>
      </c>
      <c r="F49" s="125">
        <v>50000.0</v>
      </c>
      <c r="G49" s="120"/>
      <c r="H49" s="128"/>
    </row>
    <row r="50">
      <c r="A50" s="118"/>
      <c r="B50" s="117"/>
      <c r="C50" s="118"/>
      <c r="D50" s="119"/>
      <c r="E50" s="120"/>
      <c r="F50" s="120"/>
      <c r="G50" s="120"/>
      <c r="H50" s="121"/>
    </row>
    <row r="51">
      <c r="A51" s="118"/>
      <c r="B51" s="117"/>
      <c r="C51" s="117" t="s">
        <v>66</v>
      </c>
      <c r="D51" s="119"/>
      <c r="E51" s="124">
        <f t="shared" ref="E51:F51" si="5">SUM(E47:E49)</f>
        <v>0</v>
      </c>
      <c r="F51" s="124">
        <f t="shared" si="5"/>
        <v>62000</v>
      </c>
      <c r="G51" s="124">
        <f>E51-F51</f>
        <v>-62000</v>
      </c>
      <c r="H51" s="121"/>
    </row>
    <row r="52">
      <c r="A52" s="118"/>
      <c r="B52" s="117"/>
      <c r="C52" s="118"/>
      <c r="D52" s="119"/>
      <c r="E52" s="120"/>
      <c r="F52" s="120"/>
      <c r="G52" s="120"/>
      <c r="H52" s="121"/>
    </row>
    <row r="53">
      <c r="A53" s="118"/>
      <c r="B53" s="116" t="s">
        <v>166</v>
      </c>
      <c r="C53" s="118"/>
      <c r="D53" s="119"/>
      <c r="E53" s="120"/>
      <c r="F53" s="120"/>
      <c r="G53" s="120"/>
      <c r="H53" s="121"/>
    </row>
    <row r="54">
      <c r="A54" s="118"/>
      <c r="B54" s="117"/>
      <c r="C54" s="127" t="s">
        <v>155</v>
      </c>
      <c r="D54" s="119"/>
      <c r="E54" s="125">
        <v>72000.0</v>
      </c>
      <c r="F54" s="123">
        <v>0.0</v>
      </c>
      <c r="G54" s="120"/>
      <c r="H54" s="121"/>
    </row>
    <row r="55">
      <c r="A55" s="118"/>
      <c r="B55" s="117"/>
      <c r="C55" s="127" t="s">
        <v>131</v>
      </c>
      <c r="D55" s="119"/>
      <c r="E55" s="125">
        <v>0.0</v>
      </c>
      <c r="F55" s="123">
        <v>108000.0</v>
      </c>
      <c r="G55" s="120"/>
      <c r="H55" s="121"/>
    </row>
    <row r="56">
      <c r="A56" s="118"/>
      <c r="B56" s="117"/>
      <c r="C56" s="127" t="s">
        <v>156</v>
      </c>
      <c r="D56" s="119"/>
      <c r="E56" s="123">
        <v>0.0</v>
      </c>
      <c r="F56" s="125">
        <v>18240.0</v>
      </c>
      <c r="G56" s="120"/>
      <c r="H56" s="121"/>
    </row>
    <row r="57">
      <c r="A57" s="118"/>
      <c r="B57" s="117"/>
      <c r="C57" s="127" t="s">
        <v>157</v>
      </c>
      <c r="D57" s="119"/>
      <c r="E57" s="123">
        <v>0.0</v>
      </c>
      <c r="F57" s="125">
        <v>4000.0</v>
      </c>
      <c r="G57" s="120"/>
      <c r="H57" s="121"/>
    </row>
    <row r="58">
      <c r="A58" s="118"/>
      <c r="B58" s="117"/>
      <c r="C58" s="127" t="s">
        <v>167</v>
      </c>
      <c r="D58" s="119"/>
      <c r="E58" s="123">
        <v>0.0</v>
      </c>
      <c r="F58" s="125">
        <v>15000.0</v>
      </c>
      <c r="G58" s="120"/>
      <c r="H58" s="121"/>
    </row>
    <row r="59">
      <c r="A59" s="118"/>
      <c r="B59" s="117"/>
      <c r="C59" s="127" t="s">
        <v>159</v>
      </c>
      <c r="D59" s="119"/>
      <c r="E59" s="123">
        <v>0.0</v>
      </c>
      <c r="F59" s="125">
        <v>135000.0</v>
      </c>
      <c r="G59" s="120"/>
      <c r="H59" s="121"/>
    </row>
    <row r="60">
      <c r="A60" s="118"/>
      <c r="B60" s="117"/>
      <c r="C60" s="127" t="s">
        <v>168</v>
      </c>
      <c r="D60" s="119"/>
      <c r="E60" s="123">
        <v>0.0</v>
      </c>
      <c r="F60" s="125">
        <v>15000.0</v>
      </c>
      <c r="G60" s="120"/>
      <c r="H60" s="121"/>
    </row>
    <row r="61">
      <c r="A61" s="118"/>
      <c r="B61" s="117"/>
      <c r="C61" s="127" t="s">
        <v>161</v>
      </c>
      <c r="D61" s="119"/>
      <c r="E61" s="123">
        <v>0.0</v>
      </c>
      <c r="F61" s="125">
        <v>2000.0</v>
      </c>
      <c r="G61" s="120"/>
      <c r="H61" s="121"/>
    </row>
    <row r="62">
      <c r="A62" s="118"/>
      <c r="B62" s="117"/>
      <c r="C62" s="127" t="s">
        <v>65</v>
      </c>
      <c r="D62" s="119"/>
      <c r="E62" s="123">
        <v>0.0</v>
      </c>
      <c r="F62" s="125">
        <v>35000.0</v>
      </c>
      <c r="G62" s="120"/>
      <c r="H62" s="121"/>
    </row>
    <row r="63">
      <c r="A63" s="118"/>
      <c r="B63" s="117"/>
      <c r="C63" s="127" t="s">
        <v>169</v>
      </c>
      <c r="D63" s="119"/>
      <c r="E63" s="123">
        <v>0.0</v>
      </c>
      <c r="F63" s="125">
        <v>20000.0</v>
      </c>
      <c r="G63" s="120"/>
      <c r="H63" s="121"/>
    </row>
    <row r="64">
      <c r="A64" s="118"/>
      <c r="B64" s="117"/>
      <c r="C64" s="127" t="s">
        <v>104</v>
      </c>
      <c r="D64" s="119"/>
      <c r="E64" s="123">
        <v>0.0</v>
      </c>
      <c r="F64" s="125">
        <v>4000.0</v>
      </c>
      <c r="G64" s="120"/>
      <c r="H64" s="121"/>
    </row>
    <row r="65">
      <c r="A65" s="118"/>
      <c r="B65" s="117"/>
      <c r="C65" s="118"/>
      <c r="D65" s="119"/>
      <c r="E65" s="120"/>
      <c r="F65" s="120"/>
      <c r="G65" s="120"/>
      <c r="H65" s="121"/>
    </row>
    <row r="66">
      <c r="A66" s="118"/>
      <c r="B66" s="117"/>
      <c r="C66" s="117" t="s">
        <v>66</v>
      </c>
      <c r="D66" s="119"/>
      <c r="E66" s="124">
        <f t="shared" ref="E66:F66" si="6">SUM(E54:E64)</f>
        <v>72000</v>
      </c>
      <c r="F66" s="124">
        <f t="shared" si="6"/>
        <v>356240</v>
      </c>
      <c r="G66" s="124">
        <f>E66-F66</f>
        <v>-284240</v>
      </c>
      <c r="H66" s="121"/>
    </row>
    <row r="67">
      <c r="A67" s="118"/>
      <c r="B67" s="117"/>
      <c r="C67" s="118"/>
      <c r="D67" s="119"/>
      <c r="E67" s="120"/>
      <c r="F67" s="120"/>
      <c r="G67" s="120"/>
      <c r="H67" s="121"/>
    </row>
    <row r="68">
      <c r="A68" s="118"/>
      <c r="B68" s="116" t="s">
        <v>170</v>
      </c>
      <c r="C68" s="118"/>
      <c r="D68" s="119"/>
      <c r="E68" s="120"/>
      <c r="F68" s="120"/>
      <c r="G68" s="120"/>
      <c r="H68" s="121"/>
    </row>
    <row r="69">
      <c r="A69" s="118"/>
      <c r="B69" s="117"/>
      <c r="C69" s="127" t="s">
        <v>155</v>
      </c>
      <c r="D69" s="119"/>
      <c r="E69" s="125">
        <v>1600.0</v>
      </c>
      <c r="F69" s="123">
        <v>0.0</v>
      </c>
      <c r="G69" s="120"/>
      <c r="H69" s="121"/>
    </row>
    <row r="70">
      <c r="A70" s="118"/>
      <c r="B70" s="117"/>
      <c r="C70" s="127" t="s">
        <v>171</v>
      </c>
      <c r="D70" s="119"/>
      <c r="E70" s="125">
        <v>0.0</v>
      </c>
      <c r="F70" s="123">
        <v>5000.0</v>
      </c>
      <c r="G70" s="120"/>
      <c r="H70" s="121"/>
    </row>
    <row r="71">
      <c r="A71" s="118"/>
      <c r="B71" s="117"/>
      <c r="C71" s="127" t="s">
        <v>156</v>
      </c>
      <c r="D71" s="119"/>
      <c r="E71" s="123">
        <v>0.0</v>
      </c>
      <c r="F71" s="125">
        <v>1600.0</v>
      </c>
      <c r="G71" s="120"/>
      <c r="H71" s="121"/>
    </row>
    <row r="72">
      <c r="A72" s="118"/>
      <c r="B72" s="117"/>
      <c r="C72" s="127" t="s">
        <v>124</v>
      </c>
      <c r="D72" s="119"/>
      <c r="E72" s="123">
        <v>0.0</v>
      </c>
      <c r="F72" s="125">
        <v>1000.0</v>
      </c>
      <c r="G72" s="120"/>
      <c r="H72" s="121"/>
    </row>
    <row r="73">
      <c r="A73" s="118"/>
      <c r="B73" s="117"/>
      <c r="C73" s="118"/>
      <c r="D73" s="119"/>
      <c r="E73" s="120"/>
      <c r="F73" s="120"/>
      <c r="G73" s="120"/>
      <c r="H73" s="121"/>
    </row>
    <row r="74">
      <c r="A74" s="118"/>
      <c r="B74" s="117"/>
      <c r="C74" s="117" t="s">
        <v>66</v>
      </c>
      <c r="D74" s="119"/>
      <c r="E74" s="124">
        <f t="shared" ref="E74:F74" si="7">SUM(E69:E72)</f>
        <v>1600</v>
      </c>
      <c r="F74" s="124">
        <f t="shared" si="7"/>
        <v>7600</v>
      </c>
      <c r="G74" s="124">
        <f>E74-F74</f>
        <v>-6000</v>
      </c>
      <c r="H74" s="121"/>
    </row>
    <row r="75">
      <c r="A75" s="118"/>
      <c r="B75" s="117"/>
      <c r="C75" s="118"/>
      <c r="D75" s="119"/>
      <c r="E75" s="120"/>
      <c r="F75" s="120"/>
      <c r="G75" s="120"/>
      <c r="H75" s="121"/>
    </row>
    <row r="76">
      <c r="A76" s="118"/>
      <c r="B76" s="118"/>
      <c r="C76" s="118"/>
      <c r="D76" s="119"/>
      <c r="E76" s="120"/>
      <c r="F76" s="120"/>
      <c r="G76" s="120"/>
      <c r="H76" s="121"/>
    </row>
    <row r="77">
      <c r="A77" s="118"/>
      <c r="B77" s="118"/>
      <c r="C77" s="117" t="s">
        <v>67</v>
      </c>
      <c r="D77" s="119"/>
      <c r="E77" s="124">
        <f t="shared" ref="E77:F77" si="8">SUMIFS(E3:E76,$C3:$C76,"Subsubtotal")</f>
        <v>652600</v>
      </c>
      <c r="F77" s="124">
        <f t="shared" si="8"/>
        <v>714600</v>
      </c>
      <c r="G77" s="124">
        <f>E77-F77</f>
        <v>-62000</v>
      </c>
      <c r="H77" s="121"/>
    </row>
    <row r="78">
      <c r="A78" s="122"/>
      <c r="B78" s="122"/>
      <c r="C78" s="122"/>
      <c r="D78" s="122"/>
      <c r="E78" s="126"/>
      <c r="F78" s="126"/>
      <c r="G78" s="126"/>
      <c r="H78" s="122"/>
    </row>
  </sheetData>
  <conditionalFormatting sqref="E1:E78">
    <cfRule type="cellIs" dxfId="0" priority="1" operator="greaterThan">
      <formula>0</formula>
    </cfRule>
  </conditionalFormatting>
  <conditionalFormatting sqref="F1:F78 E36">
    <cfRule type="cellIs" dxfId="1" priority="2" operator="greaterThan">
      <formula>0</formula>
    </cfRule>
  </conditionalFormatting>
  <conditionalFormatting sqref="G1:G78">
    <cfRule type="cellIs" dxfId="0" priority="3" operator="greaterThan">
      <formula>0</formula>
    </cfRule>
  </conditionalFormatting>
  <conditionalFormatting sqref="G1:G78">
    <cfRule type="cellIs" dxfId="1" priority="4" operator="lessThan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15" t="s">
        <v>4</v>
      </c>
      <c r="F1" s="115" t="s">
        <v>5</v>
      </c>
      <c r="G1" s="115" t="s">
        <v>56</v>
      </c>
      <c r="H1" s="115" t="s">
        <v>2</v>
      </c>
    </row>
    <row r="2">
      <c r="A2" s="116" t="s">
        <v>37</v>
      </c>
      <c r="B2" s="117"/>
      <c r="C2" s="118"/>
      <c r="D2" s="119"/>
      <c r="E2" s="120"/>
      <c r="F2" s="120"/>
      <c r="G2" s="120"/>
      <c r="H2" s="121"/>
    </row>
    <row r="3">
      <c r="A3" s="122"/>
      <c r="B3" s="117" t="s">
        <v>57</v>
      </c>
      <c r="C3" s="118"/>
      <c r="D3" s="119"/>
      <c r="E3" s="120"/>
      <c r="F3" s="120"/>
      <c r="G3" s="120"/>
      <c r="H3" s="121"/>
    </row>
    <row r="4">
      <c r="A4" s="118"/>
      <c r="B4" s="118"/>
      <c r="C4" s="118" t="s">
        <v>172</v>
      </c>
      <c r="D4" s="119"/>
      <c r="E4" s="120">
        <v>20000.0</v>
      </c>
      <c r="F4" s="125">
        <v>0.0</v>
      </c>
      <c r="G4" s="120"/>
      <c r="H4" s="121"/>
    </row>
    <row r="5">
      <c r="A5" s="118"/>
      <c r="B5" s="118"/>
      <c r="C5" s="118" t="s">
        <v>173</v>
      </c>
      <c r="D5" s="119"/>
      <c r="E5" s="125">
        <v>0.0</v>
      </c>
      <c r="F5" s="120">
        <v>500.0</v>
      </c>
      <c r="G5" s="120"/>
      <c r="H5" s="121"/>
    </row>
    <row r="6">
      <c r="A6" s="118"/>
      <c r="B6" s="118"/>
      <c r="C6" s="118" t="s">
        <v>174</v>
      </c>
      <c r="D6" s="119"/>
      <c r="E6" s="123">
        <v>0.0</v>
      </c>
      <c r="F6" s="124">
        <v>6000.0</v>
      </c>
      <c r="G6" s="120"/>
      <c r="H6" s="121"/>
    </row>
    <row r="7">
      <c r="A7" s="118"/>
      <c r="B7" s="118"/>
      <c r="C7" s="118"/>
      <c r="D7" s="119"/>
      <c r="E7" s="120"/>
      <c r="F7" s="124"/>
      <c r="G7" s="120"/>
      <c r="H7" s="121"/>
    </row>
    <row r="8">
      <c r="A8" s="118"/>
      <c r="B8" s="118"/>
      <c r="C8" s="117" t="s">
        <v>66</v>
      </c>
      <c r="D8" s="119"/>
      <c r="E8" s="120">
        <f t="shared" ref="E8:F8" si="1">SUM(E4:E6)</f>
        <v>20000</v>
      </c>
      <c r="F8" s="124">
        <f t="shared" si="1"/>
        <v>6500</v>
      </c>
      <c r="G8" s="120">
        <f>E8-F8</f>
        <v>13500</v>
      </c>
      <c r="H8" s="121"/>
    </row>
    <row r="9">
      <c r="A9" s="118"/>
      <c r="B9" s="118"/>
      <c r="C9" s="118"/>
      <c r="D9" s="119"/>
      <c r="E9" s="120"/>
      <c r="F9" s="124"/>
      <c r="G9" s="120"/>
      <c r="H9" s="121"/>
    </row>
    <row r="10">
      <c r="A10" s="118"/>
      <c r="B10" s="117" t="s">
        <v>175</v>
      </c>
      <c r="C10" s="118"/>
      <c r="D10" s="119"/>
      <c r="E10" s="120"/>
      <c r="F10" s="124"/>
      <c r="G10" s="120"/>
      <c r="H10" s="121"/>
    </row>
    <row r="11">
      <c r="A11" s="118"/>
      <c r="B11" s="118"/>
      <c r="C11" s="118" t="s">
        <v>162</v>
      </c>
      <c r="D11" s="119"/>
      <c r="E11" s="120">
        <v>8000.0</v>
      </c>
      <c r="F11" s="125">
        <v>0.0</v>
      </c>
      <c r="G11" s="120"/>
      <c r="H11" s="121"/>
    </row>
    <row r="12">
      <c r="A12" s="118"/>
      <c r="B12" s="118"/>
      <c r="C12" s="118" t="s">
        <v>176</v>
      </c>
      <c r="D12" s="119"/>
      <c r="E12" s="120">
        <v>2000.0</v>
      </c>
      <c r="F12" s="125">
        <v>0.0</v>
      </c>
      <c r="G12" s="120"/>
      <c r="H12" s="121"/>
    </row>
    <row r="13">
      <c r="A13" s="118"/>
      <c r="B13" s="118"/>
      <c r="C13" s="118" t="s">
        <v>124</v>
      </c>
      <c r="D13" s="119"/>
      <c r="E13" s="123">
        <v>0.0</v>
      </c>
      <c r="F13" s="124">
        <v>1100.0</v>
      </c>
      <c r="G13" s="120"/>
      <c r="H13" s="121"/>
    </row>
    <row r="14">
      <c r="A14" s="118"/>
      <c r="B14" s="118"/>
      <c r="C14" s="118" t="s">
        <v>156</v>
      </c>
      <c r="D14" s="119"/>
      <c r="E14" s="123">
        <v>0.0</v>
      </c>
      <c r="F14" s="124">
        <v>6400.0</v>
      </c>
      <c r="G14" s="120"/>
      <c r="H14" s="128"/>
    </row>
    <row r="15">
      <c r="A15" s="118"/>
      <c r="B15" s="118"/>
      <c r="C15" s="118" t="s">
        <v>131</v>
      </c>
      <c r="D15" s="119"/>
      <c r="E15" s="123">
        <v>0.0</v>
      </c>
      <c r="F15" s="124">
        <v>3000.0</v>
      </c>
      <c r="G15" s="120"/>
      <c r="H15" s="121"/>
    </row>
    <row r="16">
      <c r="A16" s="118"/>
      <c r="B16" s="118"/>
      <c r="C16" s="118" t="s">
        <v>104</v>
      </c>
      <c r="D16" s="119"/>
      <c r="E16" s="123">
        <v>0.0</v>
      </c>
      <c r="F16" s="124">
        <v>2000.0</v>
      </c>
      <c r="G16" s="120"/>
      <c r="H16" s="121"/>
    </row>
    <row r="17">
      <c r="A17" s="118"/>
      <c r="B17" s="117"/>
      <c r="C17" s="118"/>
      <c r="D17" s="119"/>
      <c r="E17" s="120"/>
      <c r="F17" s="124"/>
      <c r="G17" s="120"/>
      <c r="H17" s="121"/>
    </row>
    <row r="18">
      <c r="A18" s="118"/>
      <c r="B18" s="118"/>
      <c r="C18" s="117" t="s">
        <v>66</v>
      </c>
      <c r="D18" s="119"/>
      <c r="E18" s="120">
        <f t="shared" ref="E18:F18" si="2">SUM(E11:E16)</f>
        <v>10000</v>
      </c>
      <c r="F18" s="124">
        <f t="shared" si="2"/>
        <v>12500</v>
      </c>
      <c r="G18" s="120">
        <f>E18-F18</f>
        <v>-2500</v>
      </c>
      <c r="H18" s="121"/>
    </row>
    <row r="19">
      <c r="A19" s="118"/>
      <c r="B19" s="118"/>
      <c r="C19" s="118"/>
      <c r="D19" s="119"/>
      <c r="E19" s="120"/>
      <c r="F19" s="124"/>
      <c r="G19" s="120"/>
      <c r="H19" s="121"/>
    </row>
    <row r="20">
      <c r="A20" s="118"/>
      <c r="B20" s="117" t="s">
        <v>177</v>
      </c>
      <c r="C20" s="118"/>
      <c r="D20" s="119"/>
      <c r="E20" s="120"/>
      <c r="F20" s="124"/>
      <c r="G20" s="120"/>
      <c r="H20" s="121"/>
    </row>
    <row r="21">
      <c r="A21" s="118"/>
      <c r="B21" s="118"/>
      <c r="C21" s="118" t="s">
        <v>131</v>
      </c>
      <c r="D21" s="119"/>
      <c r="E21" s="123">
        <v>0.0</v>
      </c>
      <c r="F21" s="120">
        <v>7000.0</v>
      </c>
      <c r="G21" s="120"/>
      <c r="H21" s="121"/>
    </row>
    <row r="22">
      <c r="A22" s="118"/>
      <c r="B22" s="118"/>
      <c r="C22" s="118" t="s">
        <v>178</v>
      </c>
      <c r="D22" s="119"/>
      <c r="E22" s="125">
        <v>0.0</v>
      </c>
      <c r="F22" s="124">
        <v>2000.0</v>
      </c>
      <c r="G22" s="124"/>
      <c r="H22" s="121"/>
    </row>
    <row r="23">
      <c r="A23" s="118"/>
      <c r="B23" s="118"/>
      <c r="C23" s="118" t="s">
        <v>124</v>
      </c>
      <c r="D23" s="119"/>
      <c r="E23" s="123">
        <v>0.0</v>
      </c>
      <c r="F23" s="120">
        <v>2000.0</v>
      </c>
      <c r="G23" s="120"/>
      <c r="H23" s="121"/>
    </row>
    <row r="24">
      <c r="A24" s="118"/>
      <c r="B24" s="117"/>
      <c r="C24" s="118"/>
      <c r="D24" s="119"/>
      <c r="E24" s="120"/>
      <c r="F24" s="120"/>
      <c r="G24" s="120"/>
      <c r="H24" s="121"/>
    </row>
    <row r="25">
      <c r="A25" s="118"/>
      <c r="B25" s="117"/>
      <c r="C25" s="117" t="s">
        <v>66</v>
      </c>
      <c r="D25" s="119"/>
      <c r="E25" s="124">
        <f t="shared" ref="E25:F25" si="3">SUM(E21:E23)</f>
        <v>0</v>
      </c>
      <c r="F25" s="124">
        <f t="shared" si="3"/>
        <v>11000</v>
      </c>
      <c r="G25" s="120">
        <f>E25-F25</f>
        <v>-11000</v>
      </c>
      <c r="H25" s="121"/>
    </row>
    <row r="26">
      <c r="A26" s="118"/>
      <c r="B26" s="118"/>
      <c r="C26" s="118"/>
      <c r="D26" s="119"/>
      <c r="E26" s="120"/>
      <c r="F26" s="120"/>
      <c r="G26" s="120"/>
      <c r="H26" s="121"/>
    </row>
    <row r="27">
      <c r="A27" s="118"/>
      <c r="B27" s="118"/>
      <c r="C27" s="117" t="s">
        <v>67</v>
      </c>
      <c r="D27" s="119"/>
      <c r="E27" s="124">
        <f t="shared" ref="E27:F27" si="4">SUMIFS(E3:E26,$C3:$C26,"Subsubtotal")</f>
        <v>30000</v>
      </c>
      <c r="F27" s="124">
        <f t="shared" si="4"/>
        <v>30000</v>
      </c>
      <c r="G27" s="124">
        <f>E27-F27</f>
        <v>0</v>
      </c>
      <c r="H27" s="121"/>
    </row>
    <row r="28">
      <c r="A28" s="122"/>
      <c r="B28" s="122"/>
      <c r="C28" s="122"/>
      <c r="D28" s="122"/>
      <c r="E28" s="126"/>
      <c r="F28" s="126"/>
      <c r="G28" s="126"/>
      <c r="H28" s="122"/>
    </row>
  </sheetData>
  <conditionalFormatting sqref="E1:E28">
    <cfRule type="cellIs" dxfId="0" priority="1" operator="greaterThan">
      <formula>0</formula>
    </cfRule>
  </conditionalFormatting>
  <conditionalFormatting sqref="F1:F28">
    <cfRule type="cellIs" dxfId="1" priority="2" operator="greaterThan">
      <formula>0</formula>
    </cfRule>
  </conditionalFormatting>
  <conditionalFormatting sqref="G1:G28">
    <cfRule type="cellIs" dxfId="0" priority="3" operator="greaterThan">
      <formula>0</formula>
    </cfRule>
  </conditionalFormatting>
  <conditionalFormatting sqref="G1:G28">
    <cfRule type="cellIs" dxfId="1" priority="4" operator="lessThan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30" t="s">
        <v>4</v>
      </c>
      <c r="F1" s="130" t="s">
        <v>5</v>
      </c>
      <c r="G1" s="130" t="s">
        <v>56</v>
      </c>
      <c r="H1" s="115" t="s">
        <v>2</v>
      </c>
    </row>
    <row r="2">
      <c r="A2" s="116" t="s">
        <v>40</v>
      </c>
      <c r="B2" s="117"/>
      <c r="C2" s="118"/>
      <c r="D2" s="119"/>
      <c r="E2" s="131"/>
      <c r="F2" s="131"/>
      <c r="G2" s="131"/>
      <c r="H2" s="121"/>
    </row>
    <row r="3">
      <c r="A3" s="122"/>
      <c r="B3" s="117" t="s">
        <v>57</v>
      </c>
      <c r="C3" s="118"/>
      <c r="D3" s="119"/>
      <c r="E3" s="131"/>
      <c r="F3" s="131"/>
      <c r="G3" s="131"/>
      <c r="H3" s="121"/>
    </row>
    <row r="4">
      <c r="A4" s="118"/>
      <c r="B4" s="118"/>
      <c r="C4" s="127" t="s">
        <v>61</v>
      </c>
      <c r="D4" s="119"/>
      <c r="E4" s="132">
        <v>0.0</v>
      </c>
      <c r="F4" s="133">
        <v>1000.0</v>
      </c>
      <c r="G4" s="131"/>
      <c r="H4" s="121"/>
    </row>
    <row r="5">
      <c r="A5" s="118"/>
      <c r="B5" s="118"/>
      <c r="C5" s="127" t="s">
        <v>62</v>
      </c>
      <c r="D5" s="119"/>
      <c r="E5" s="133">
        <v>0.0</v>
      </c>
      <c r="F5" s="132">
        <v>500.0</v>
      </c>
      <c r="G5" s="131"/>
      <c r="H5" s="121"/>
    </row>
    <row r="6">
      <c r="A6" s="118"/>
      <c r="B6" s="118"/>
      <c r="C6" s="127" t="s">
        <v>179</v>
      </c>
      <c r="D6" s="119"/>
      <c r="E6" s="132">
        <v>0.0</v>
      </c>
      <c r="F6" s="133">
        <v>1200.0</v>
      </c>
      <c r="G6" s="131"/>
      <c r="H6" s="121"/>
    </row>
    <row r="7">
      <c r="A7" s="118"/>
      <c r="B7" s="118"/>
      <c r="C7" s="127" t="s">
        <v>180</v>
      </c>
      <c r="D7" s="119"/>
      <c r="E7" s="132">
        <v>0.0</v>
      </c>
      <c r="F7" s="133">
        <v>480.0</v>
      </c>
      <c r="G7" s="131"/>
      <c r="H7" s="134" t="s">
        <v>181</v>
      </c>
    </row>
    <row r="8">
      <c r="A8" s="118"/>
      <c r="B8" s="118"/>
      <c r="C8" s="117"/>
      <c r="D8" s="119"/>
      <c r="E8" s="131"/>
      <c r="F8" s="135"/>
      <c r="G8" s="131"/>
      <c r="H8" s="121"/>
    </row>
    <row r="9">
      <c r="A9" s="118"/>
      <c r="B9" s="118"/>
      <c r="C9" s="117" t="s">
        <v>66</v>
      </c>
      <c r="D9" s="119"/>
      <c r="E9" s="131">
        <f t="shared" ref="E9:F9" si="1">SUM(E4:E7)</f>
        <v>0</v>
      </c>
      <c r="F9" s="135">
        <f t="shared" si="1"/>
        <v>3180</v>
      </c>
      <c r="G9" s="131">
        <f>E9-F9</f>
        <v>-3180</v>
      </c>
      <c r="H9" s="121"/>
    </row>
    <row r="10">
      <c r="A10" s="118"/>
      <c r="B10" s="117"/>
      <c r="C10" s="118"/>
      <c r="D10" s="119"/>
      <c r="E10" s="131"/>
      <c r="F10" s="135"/>
      <c r="G10" s="131"/>
      <c r="H10" s="121"/>
    </row>
    <row r="11">
      <c r="A11" s="118"/>
      <c r="B11" s="116" t="s">
        <v>182</v>
      </c>
      <c r="C11" s="118"/>
      <c r="D11" s="119"/>
      <c r="E11" s="131"/>
      <c r="F11" s="135"/>
      <c r="G11" s="131"/>
      <c r="H11" s="121"/>
    </row>
    <row r="12">
      <c r="A12" s="118"/>
      <c r="B12" s="118"/>
      <c r="C12" s="127" t="s">
        <v>183</v>
      </c>
      <c r="D12" s="119"/>
      <c r="E12" s="132">
        <v>415600.0</v>
      </c>
      <c r="F12" s="133">
        <v>0.0</v>
      </c>
      <c r="G12" s="131"/>
      <c r="H12" s="134" t="s">
        <v>184</v>
      </c>
    </row>
    <row r="13">
      <c r="A13" s="118"/>
      <c r="B13" s="118"/>
      <c r="C13" s="127" t="s">
        <v>185</v>
      </c>
      <c r="D13" s="119"/>
      <c r="E13" s="132">
        <v>0.0</v>
      </c>
      <c r="F13" s="133">
        <v>337590.0</v>
      </c>
      <c r="G13" s="131"/>
      <c r="H13" s="134" t="s">
        <v>186</v>
      </c>
    </row>
    <row r="14">
      <c r="A14" s="118"/>
      <c r="B14" s="118"/>
      <c r="C14" s="127" t="s">
        <v>187</v>
      </c>
      <c r="D14" s="119"/>
      <c r="E14" s="132">
        <v>0.0</v>
      </c>
      <c r="F14" s="133">
        <v>77215.0</v>
      </c>
      <c r="G14" s="131"/>
      <c r="H14" s="136" t="s">
        <v>188</v>
      </c>
    </row>
    <row r="15">
      <c r="A15" s="118"/>
      <c r="B15" s="118"/>
      <c r="C15" s="127" t="s">
        <v>189</v>
      </c>
      <c r="D15" s="119"/>
      <c r="E15" s="132">
        <v>0.0</v>
      </c>
      <c r="F15" s="133">
        <v>2647.0</v>
      </c>
      <c r="G15" s="131"/>
      <c r="H15" s="134" t="s">
        <v>190</v>
      </c>
    </row>
    <row r="16">
      <c r="A16" s="118"/>
      <c r="B16" s="118"/>
      <c r="C16" s="127" t="s">
        <v>191</v>
      </c>
      <c r="D16" s="119"/>
      <c r="E16" s="132">
        <v>0.0</v>
      </c>
      <c r="F16" s="133">
        <v>75000.0</v>
      </c>
      <c r="G16" s="131"/>
      <c r="H16" s="121"/>
    </row>
    <row r="17">
      <c r="A17" s="118"/>
      <c r="B17" s="117"/>
      <c r="C17" s="127" t="s">
        <v>192</v>
      </c>
      <c r="D17" s="119"/>
      <c r="E17" s="132">
        <v>0.0</v>
      </c>
      <c r="F17" s="133">
        <v>13606.0</v>
      </c>
      <c r="G17" s="131"/>
      <c r="H17" s="134" t="s">
        <v>193</v>
      </c>
    </row>
    <row r="18">
      <c r="A18" s="118"/>
      <c r="B18" s="118"/>
      <c r="C18" s="127" t="s">
        <v>194</v>
      </c>
      <c r="D18" s="119"/>
      <c r="E18" s="132">
        <v>0.0</v>
      </c>
      <c r="F18" s="133">
        <v>3542.0</v>
      </c>
      <c r="G18" s="131"/>
      <c r="H18" s="134" t="s">
        <v>195</v>
      </c>
    </row>
    <row r="19">
      <c r="A19" s="118"/>
      <c r="B19" s="117"/>
      <c r="C19" s="117"/>
      <c r="D19" s="119"/>
      <c r="E19" s="135"/>
      <c r="F19" s="135"/>
      <c r="G19" s="131"/>
      <c r="H19" s="121"/>
    </row>
    <row r="20">
      <c r="A20" s="118"/>
      <c r="B20" s="118"/>
      <c r="C20" s="117" t="s">
        <v>66</v>
      </c>
      <c r="D20" s="119"/>
      <c r="E20" s="131">
        <f t="shared" ref="E20:F20" si="2">SUM(E12:E18)</f>
        <v>415600</v>
      </c>
      <c r="F20" s="131">
        <f t="shared" si="2"/>
        <v>509600</v>
      </c>
      <c r="G20" s="131">
        <f>E20-F20</f>
        <v>-94000</v>
      </c>
      <c r="H20" s="121"/>
    </row>
    <row r="21">
      <c r="A21" s="122"/>
      <c r="B21" s="122"/>
      <c r="C21" s="126"/>
      <c r="D21" s="122"/>
      <c r="E21" s="137"/>
      <c r="F21" s="137"/>
      <c r="G21" s="137"/>
      <c r="H21" s="122"/>
    </row>
    <row r="22">
      <c r="A22" s="122"/>
      <c r="B22" s="122"/>
      <c r="C22" s="138" t="s">
        <v>67</v>
      </c>
      <c r="D22" s="122"/>
      <c r="E22" s="137">
        <f t="shared" ref="E22:F22" si="3">SUMIFS(E2:E21,$C2:$C21,"Subsubtotal")</f>
        <v>415600</v>
      </c>
      <c r="F22" s="137">
        <f t="shared" si="3"/>
        <v>512780</v>
      </c>
      <c r="G22" s="137">
        <f>E22-F22</f>
        <v>-97180</v>
      </c>
      <c r="H22" s="122"/>
    </row>
    <row r="23">
      <c r="A23" s="122"/>
      <c r="B23" s="122"/>
      <c r="C23" s="126"/>
      <c r="D23" s="122"/>
      <c r="E23" s="137"/>
      <c r="F23" s="137"/>
      <c r="G23" s="137"/>
      <c r="H23" s="122"/>
    </row>
  </sheetData>
  <conditionalFormatting sqref="E1:E23">
    <cfRule type="cellIs" dxfId="0" priority="1" operator="greaterThan">
      <formula>0</formula>
    </cfRule>
  </conditionalFormatting>
  <conditionalFormatting sqref="F1:F23">
    <cfRule type="cellIs" dxfId="1" priority="2" operator="greaterThan">
      <formula>0</formula>
    </cfRule>
  </conditionalFormatting>
  <conditionalFormatting sqref="G1:G23">
    <cfRule type="cellIs" dxfId="0" priority="3" operator="greaterThan">
      <formula>0</formula>
    </cfRule>
  </conditionalFormatting>
  <conditionalFormatting sqref="G1:G23">
    <cfRule type="cellIs" dxfId="1" priority="4" operator="lessThan">
      <formula>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30" t="s">
        <v>4</v>
      </c>
      <c r="F1" s="130" t="s">
        <v>5</v>
      </c>
      <c r="G1" s="130" t="s">
        <v>56</v>
      </c>
      <c r="H1" s="115" t="s">
        <v>2</v>
      </c>
    </row>
    <row r="2">
      <c r="A2" s="116" t="s">
        <v>47</v>
      </c>
      <c r="B2" s="117"/>
      <c r="C2" s="118"/>
      <c r="D2" s="119"/>
      <c r="E2" s="131"/>
      <c r="F2" s="131"/>
      <c r="G2" s="131"/>
      <c r="H2" s="121"/>
    </row>
    <row r="3">
      <c r="A3" s="122"/>
      <c r="B3" s="117" t="s">
        <v>196</v>
      </c>
      <c r="C3" s="118"/>
      <c r="D3" s="119"/>
      <c r="E3" s="131"/>
      <c r="F3" s="131"/>
      <c r="G3" s="131"/>
      <c r="H3" s="121"/>
    </row>
    <row r="4">
      <c r="A4" s="118"/>
      <c r="B4" s="118"/>
      <c r="C4" s="118" t="s">
        <v>197</v>
      </c>
      <c r="D4" s="119"/>
      <c r="E4" s="131">
        <v>30000.0</v>
      </c>
      <c r="F4" s="133">
        <v>0.0</v>
      </c>
      <c r="G4" s="131"/>
      <c r="H4" s="121" t="s">
        <v>198</v>
      </c>
    </row>
    <row r="5">
      <c r="A5" s="118"/>
      <c r="B5" s="118"/>
      <c r="C5" s="118" t="s">
        <v>199</v>
      </c>
      <c r="D5" s="119"/>
      <c r="E5" s="135">
        <v>15000.0</v>
      </c>
      <c r="F5" s="132">
        <v>0.0</v>
      </c>
      <c r="G5" s="131"/>
      <c r="H5" s="121" t="s">
        <v>200</v>
      </c>
    </row>
    <row r="6">
      <c r="A6" s="118"/>
      <c r="B6" s="118"/>
      <c r="C6" s="118" t="s">
        <v>172</v>
      </c>
      <c r="D6" s="119"/>
      <c r="E6" s="131">
        <v>55000.0</v>
      </c>
      <c r="F6" s="133">
        <v>0.0</v>
      </c>
      <c r="G6" s="131"/>
      <c r="H6" s="121"/>
    </row>
    <row r="7">
      <c r="A7" s="118"/>
      <c r="B7" s="118"/>
      <c r="C7" s="118" t="s">
        <v>201</v>
      </c>
      <c r="D7" s="119"/>
      <c r="E7" s="132">
        <v>0.0</v>
      </c>
      <c r="F7" s="135">
        <v>3000.0</v>
      </c>
      <c r="G7" s="131"/>
      <c r="H7" s="121"/>
    </row>
    <row r="8">
      <c r="A8" s="118"/>
      <c r="B8" s="118"/>
      <c r="C8" s="118" t="s">
        <v>202</v>
      </c>
      <c r="D8" s="119"/>
      <c r="E8" s="132">
        <v>0.0</v>
      </c>
      <c r="F8" s="135">
        <v>55000.0</v>
      </c>
      <c r="G8" s="131"/>
      <c r="H8" s="121" t="s">
        <v>203</v>
      </c>
    </row>
    <row r="9">
      <c r="A9" s="118"/>
      <c r="B9" s="118"/>
      <c r="C9" s="118" t="s">
        <v>65</v>
      </c>
      <c r="D9" s="119"/>
      <c r="E9" s="132">
        <v>0.0</v>
      </c>
      <c r="F9" s="135">
        <v>15000.0</v>
      </c>
      <c r="G9" s="131"/>
      <c r="H9" s="121" t="s">
        <v>204</v>
      </c>
    </row>
    <row r="10">
      <c r="A10" s="118"/>
      <c r="B10" s="117"/>
      <c r="C10" s="118" t="s">
        <v>104</v>
      </c>
      <c r="D10" s="119"/>
      <c r="E10" s="132">
        <v>0.0</v>
      </c>
      <c r="F10" s="135">
        <v>3000.0</v>
      </c>
      <c r="G10" s="131"/>
      <c r="H10" s="121"/>
    </row>
    <row r="11">
      <c r="A11" s="118"/>
      <c r="B11" s="117"/>
      <c r="C11" s="118" t="s">
        <v>205</v>
      </c>
      <c r="D11" s="119"/>
      <c r="E11" s="132">
        <v>0.0</v>
      </c>
      <c r="F11" s="135">
        <v>3000.0</v>
      </c>
      <c r="G11" s="131"/>
      <c r="H11" s="121" t="s">
        <v>206</v>
      </c>
    </row>
    <row r="12">
      <c r="A12" s="118"/>
      <c r="B12" s="118"/>
      <c r="C12" s="118" t="s">
        <v>207</v>
      </c>
      <c r="D12" s="119"/>
      <c r="E12" s="132">
        <v>0.0</v>
      </c>
      <c r="F12" s="135">
        <v>5000.0</v>
      </c>
      <c r="G12" s="131"/>
      <c r="H12" s="121"/>
    </row>
    <row r="13">
      <c r="A13" s="118"/>
      <c r="B13" s="118"/>
      <c r="C13" s="118" t="s">
        <v>208</v>
      </c>
      <c r="D13" s="119"/>
      <c r="E13" s="132">
        <v>0.0</v>
      </c>
      <c r="F13" s="135">
        <v>15000.0</v>
      </c>
      <c r="G13" s="131"/>
      <c r="H13" s="121"/>
    </row>
    <row r="14">
      <c r="A14" s="118"/>
      <c r="B14" s="118"/>
      <c r="C14" s="118" t="s">
        <v>209</v>
      </c>
      <c r="D14" s="119"/>
      <c r="E14" s="132">
        <v>0.0</v>
      </c>
      <c r="F14" s="135">
        <v>2250.0</v>
      </c>
      <c r="G14" s="131"/>
      <c r="H14" s="128"/>
    </row>
    <row r="15">
      <c r="A15" s="118"/>
      <c r="B15" s="118"/>
      <c r="C15" s="118" t="s">
        <v>148</v>
      </c>
      <c r="D15" s="119"/>
      <c r="E15" s="132">
        <v>0.0</v>
      </c>
      <c r="F15" s="135">
        <v>500.0</v>
      </c>
      <c r="G15" s="131"/>
      <c r="H15" s="121"/>
    </row>
    <row r="16">
      <c r="A16" s="118"/>
      <c r="B16" s="118"/>
      <c r="C16" s="118" t="s">
        <v>210</v>
      </c>
      <c r="D16" s="119"/>
      <c r="E16" s="132">
        <v>0.0</v>
      </c>
      <c r="F16" s="135">
        <v>1000.0</v>
      </c>
      <c r="G16" s="131"/>
      <c r="H16" s="121"/>
    </row>
    <row r="17">
      <c r="A17" s="118"/>
      <c r="B17" s="117"/>
      <c r="C17" s="118" t="s">
        <v>211</v>
      </c>
      <c r="D17" s="119"/>
      <c r="E17" s="132">
        <v>0.0</v>
      </c>
      <c r="F17" s="135">
        <v>1500.0</v>
      </c>
      <c r="G17" s="131"/>
      <c r="H17" s="121" t="s">
        <v>212</v>
      </c>
    </row>
    <row r="18">
      <c r="A18" s="118"/>
      <c r="B18" s="118"/>
      <c r="C18" s="118"/>
      <c r="D18" s="119"/>
      <c r="E18" s="131"/>
      <c r="F18" s="135"/>
      <c r="G18" s="131"/>
      <c r="H18" s="121"/>
    </row>
    <row r="19">
      <c r="A19" s="118"/>
      <c r="B19" s="118"/>
      <c r="C19" s="117" t="s">
        <v>66</v>
      </c>
      <c r="D19" s="119"/>
      <c r="E19" s="131">
        <f t="shared" ref="E19:F19" si="1">SUM(E2:E17)</f>
        <v>100000</v>
      </c>
      <c r="F19" s="135">
        <f t="shared" si="1"/>
        <v>104250</v>
      </c>
      <c r="G19" s="131">
        <f>E19-F19</f>
        <v>-4250</v>
      </c>
      <c r="H19" s="121"/>
    </row>
    <row r="20">
      <c r="A20" s="118"/>
      <c r="B20" s="117"/>
      <c r="C20" s="118"/>
      <c r="D20" s="119"/>
      <c r="E20" s="131"/>
      <c r="F20" s="135"/>
      <c r="G20" s="131"/>
      <c r="H20" s="121"/>
    </row>
    <row r="21">
      <c r="A21" s="118"/>
      <c r="B21" s="117" t="s">
        <v>57</v>
      </c>
      <c r="C21" s="118"/>
      <c r="D21" s="119"/>
      <c r="E21" s="131"/>
      <c r="F21" s="131"/>
      <c r="G21" s="131"/>
      <c r="H21" s="121"/>
    </row>
    <row r="22">
      <c r="A22" s="118"/>
      <c r="B22" s="118"/>
      <c r="C22" s="118" t="s">
        <v>62</v>
      </c>
      <c r="D22" s="119"/>
      <c r="E22" s="133">
        <v>0.0</v>
      </c>
      <c r="F22" s="135">
        <v>1000.0</v>
      </c>
      <c r="G22" s="135"/>
      <c r="H22" s="121"/>
    </row>
    <row r="23">
      <c r="A23" s="118"/>
      <c r="B23" s="118"/>
      <c r="C23" s="118" t="s">
        <v>213</v>
      </c>
      <c r="D23" s="119"/>
      <c r="E23" s="132">
        <v>0.0</v>
      </c>
      <c r="F23" s="131">
        <v>2000.0</v>
      </c>
      <c r="G23" s="131"/>
      <c r="H23" s="121"/>
    </row>
    <row r="24">
      <c r="A24" s="118"/>
      <c r="B24" s="117"/>
      <c r="C24" s="118" t="s">
        <v>214</v>
      </c>
      <c r="D24" s="119"/>
      <c r="E24" s="131">
        <v>1000.0</v>
      </c>
      <c r="F24" s="132">
        <v>0.0</v>
      </c>
      <c r="G24" s="131"/>
      <c r="H24" s="121"/>
    </row>
    <row r="25">
      <c r="A25" s="118"/>
      <c r="B25" s="117"/>
      <c r="C25" s="118" t="s">
        <v>61</v>
      </c>
      <c r="D25" s="119"/>
      <c r="E25" s="133">
        <v>0.0</v>
      </c>
      <c r="F25" s="135">
        <v>1800.0</v>
      </c>
      <c r="G25" s="131"/>
      <c r="H25" s="121"/>
    </row>
    <row r="26">
      <c r="A26" s="118"/>
      <c r="B26" s="118"/>
      <c r="C26" s="117"/>
      <c r="D26" s="119"/>
      <c r="E26" s="131"/>
      <c r="F26" s="131"/>
      <c r="G26" s="131"/>
      <c r="H26" s="121"/>
    </row>
    <row r="27">
      <c r="A27" s="118"/>
      <c r="B27" s="118"/>
      <c r="C27" s="117" t="s">
        <v>66</v>
      </c>
      <c r="D27" s="119"/>
      <c r="E27" s="135">
        <f t="shared" ref="E27:F27" si="2">SUM(E22:E25)</f>
        <v>1000</v>
      </c>
      <c r="F27" s="135">
        <f t="shared" si="2"/>
        <v>4800</v>
      </c>
      <c r="G27" s="135">
        <f>E27-F27</f>
        <v>-3800</v>
      </c>
      <c r="H27" s="121"/>
    </row>
    <row r="28">
      <c r="A28" s="122"/>
      <c r="B28" s="122"/>
      <c r="C28" s="126"/>
      <c r="D28" s="122"/>
      <c r="E28" s="137"/>
      <c r="F28" s="137"/>
      <c r="G28" s="137"/>
      <c r="H28" s="122"/>
    </row>
    <row r="29">
      <c r="A29" s="122"/>
      <c r="B29" s="122"/>
      <c r="C29" s="138" t="s">
        <v>67</v>
      </c>
      <c r="D29" s="122"/>
      <c r="E29" s="137">
        <f t="shared" ref="E29:F29" si="3">SUMIFS(E2:E28,$C2:$C28,"Subsubtotal")</f>
        <v>101000</v>
      </c>
      <c r="F29" s="137">
        <f t="shared" si="3"/>
        <v>109050</v>
      </c>
      <c r="G29" s="137">
        <f>E29-F29</f>
        <v>-8050</v>
      </c>
      <c r="H29" s="122"/>
    </row>
    <row r="30">
      <c r="A30" s="122"/>
      <c r="B30" s="122"/>
      <c r="C30" s="126"/>
      <c r="D30" s="122"/>
      <c r="E30" s="137"/>
      <c r="F30" s="137"/>
      <c r="G30" s="137"/>
      <c r="H30" s="122"/>
    </row>
  </sheetData>
  <conditionalFormatting sqref="E1:E30">
    <cfRule type="cellIs" dxfId="0" priority="1" operator="greaterThan">
      <formula>0</formula>
    </cfRule>
  </conditionalFormatting>
  <conditionalFormatting sqref="F1:F30">
    <cfRule type="cellIs" dxfId="1" priority="2" operator="greaterThan">
      <formula>0</formula>
    </cfRule>
  </conditionalFormatting>
  <conditionalFormatting sqref="G1:G30">
    <cfRule type="cellIs" dxfId="0" priority="3" operator="greaterThan">
      <formula>0</formula>
    </cfRule>
  </conditionalFormatting>
  <conditionalFormatting sqref="G1:G30">
    <cfRule type="cellIs" dxfId="1" priority="4" operator="lessThan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8.0"/>
    <col customWidth="1" min="3" max="3" width="16.13"/>
    <col customWidth="1" min="4" max="4" width="17.63"/>
    <col customWidth="1" min="8" max="8" width="50.75"/>
  </cols>
  <sheetData>
    <row r="1">
      <c r="A1" s="115" t="s">
        <v>3</v>
      </c>
      <c r="B1" s="115" t="s">
        <v>53</v>
      </c>
      <c r="C1" s="115" t="s">
        <v>54</v>
      </c>
      <c r="D1" s="115" t="s">
        <v>55</v>
      </c>
      <c r="E1" s="115" t="s">
        <v>4</v>
      </c>
      <c r="F1" s="115" t="s">
        <v>5</v>
      </c>
      <c r="G1" s="115" t="s">
        <v>56</v>
      </c>
      <c r="H1" s="115" t="s">
        <v>2</v>
      </c>
    </row>
    <row r="2">
      <c r="A2" s="116" t="s">
        <v>48</v>
      </c>
      <c r="B2" s="117"/>
      <c r="C2" s="118"/>
      <c r="D2" s="119"/>
      <c r="E2" s="120"/>
      <c r="F2" s="120"/>
      <c r="G2" s="120"/>
      <c r="H2" s="121"/>
    </row>
    <row r="3">
      <c r="A3" s="122"/>
      <c r="B3" s="117" t="s">
        <v>57</v>
      </c>
      <c r="C3" s="118"/>
      <c r="D3" s="119"/>
      <c r="E3" s="120"/>
      <c r="F3" s="120"/>
      <c r="G3" s="120"/>
      <c r="H3" s="121"/>
    </row>
    <row r="4">
      <c r="A4" s="118"/>
      <c r="B4" s="118"/>
      <c r="C4" s="118" t="s">
        <v>215</v>
      </c>
      <c r="D4" s="119"/>
      <c r="E4" s="123">
        <v>0.0</v>
      </c>
      <c r="F4" s="124">
        <v>1000.0</v>
      </c>
      <c r="G4" s="120"/>
      <c r="H4" s="121"/>
    </row>
    <row r="5">
      <c r="A5" s="118"/>
      <c r="B5" s="118"/>
      <c r="C5" s="118" t="s">
        <v>216</v>
      </c>
      <c r="D5" s="119"/>
      <c r="E5" s="125">
        <v>0.0</v>
      </c>
      <c r="F5" s="120">
        <v>100000.0</v>
      </c>
      <c r="G5" s="120"/>
      <c r="H5" s="121" t="s">
        <v>217</v>
      </c>
    </row>
    <row r="6">
      <c r="A6" s="118"/>
      <c r="B6" s="118"/>
      <c r="C6" s="118"/>
      <c r="D6" s="119"/>
      <c r="E6" s="120"/>
      <c r="F6" s="124"/>
      <c r="G6" s="120"/>
      <c r="H6" s="128"/>
    </row>
    <row r="7">
      <c r="A7" s="118"/>
      <c r="B7" s="118"/>
      <c r="C7" s="117" t="s">
        <v>66</v>
      </c>
      <c r="D7" s="119"/>
      <c r="E7" s="120">
        <f t="shared" ref="E7:F7" si="1">SUM(E2:E5)</f>
        <v>0</v>
      </c>
      <c r="F7" s="124">
        <f t="shared" si="1"/>
        <v>101000</v>
      </c>
      <c r="G7" s="120">
        <f>E7-F7</f>
        <v>-101000</v>
      </c>
      <c r="H7" s="121"/>
    </row>
    <row r="8">
      <c r="A8" s="118"/>
      <c r="B8" s="118"/>
      <c r="C8" s="118"/>
      <c r="D8" s="119"/>
      <c r="E8" s="120"/>
      <c r="F8" s="120"/>
      <c r="G8" s="120"/>
      <c r="H8" s="121"/>
    </row>
    <row r="9">
      <c r="A9" s="118"/>
      <c r="B9" s="118"/>
      <c r="C9" s="117" t="s">
        <v>67</v>
      </c>
      <c r="D9" s="119"/>
      <c r="E9" s="124">
        <f t="shared" ref="E9:F9" si="2">SUMIFS(E3:E8,$C3:$C8,"Subsubtotal")</f>
        <v>0</v>
      </c>
      <c r="F9" s="124">
        <f t="shared" si="2"/>
        <v>101000</v>
      </c>
      <c r="G9" s="124">
        <f>E9-F9</f>
        <v>-101000</v>
      </c>
      <c r="H9" s="121"/>
    </row>
    <row r="10">
      <c r="A10" s="122"/>
      <c r="B10" s="122"/>
      <c r="C10" s="122"/>
      <c r="D10" s="122"/>
      <c r="E10" s="126"/>
      <c r="F10" s="126"/>
      <c r="G10" s="126"/>
      <c r="H10" s="122"/>
    </row>
  </sheetData>
  <conditionalFormatting sqref="E1:E10">
    <cfRule type="cellIs" dxfId="0" priority="1" operator="greaterThan">
      <formula>0</formula>
    </cfRule>
  </conditionalFormatting>
  <conditionalFormatting sqref="F1:F10">
    <cfRule type="cellIs" dxfId="1" priority="2" operator="greaterThan">
      <formula>0</formula>
    </cfRule>
  </conditionalFormatting>
  <conditionalFormatting sqref="G1:G10">
    <cfRule type="cellIs" dxfId="0" priority="3" operator="greaterThan">
      <formula>0</formula>
    </cfRule>
  </conditionalFormatting>
  <conditionalFormatting sqref="G1:G10">
    <cfRule type="cellIs" dxfId="1" priority="4" operator="lessThan">
      <formula>0</formula>
    </cfRule>
  </conditionalFormatting>
  <drawing r:id="rId1"/>
</worksheet>
</file>