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aki\Dokument\ANVÄNDBART\KOD\GOrdian\test\"/>
    </mc:Choice>
  </mc:AlternateContent>
  <xr:revisionPtr revIDLastSave="0" documentId="13_ncr:1_{A4ADCE3A-E5A6-455A-8517-FE8078CAEB7A}" xr6:coauthVersionLast="47" xr6:coauthVersionMax="47" xr10:uidLastSave="{00000000-0000-0000-0000-000000000000}"/>
  <bookViews>
    <workbookView xWindow="28680" yWindow="-120" windowWidth="29040" windowHeight="16440" firstSheet="1" activeTab="1" xr2:uid="{00000000-000D-0000-FFFF-FFFF00000000}"/>
  </bookViews>
  <sheets>
    <sheet name="Rambudget" sheetId="1" r:id="rId1"/>
    <sheet name="1 - Centralt Detaljbudget" sheetId="2" r:id="rId2"/>
    <sheet name="2 - D-Rektoratet Detaljbudget" sheetId="3" r:id="rId3"/>
    <sheet name="3 - DKM Detaljbudget" sheetId="4" r:id="rId4"/>
    <sheet name="4 - Baknämnden Detaljbudget" sheetId="5" r:id="rId5"/>
    <sheet name="5 - NLG Detaljbudget" sheetId="6" r:id="rId6"/>
    <sheet name="6 - D-Dagen Detaljbudget" sheetId="7" r:id="rId7"/>
    <sheet name="7 - IOR Detaljbudget" sheetId="8" r:id="rId8"/>
    <sheet name="8 - Mottagningen Detaljbudget" sheetId="9" r:id="rId9"/>
    <sheet name="9 - Studienämnden Detaljbudget" sheetId="10" r:id="rId10"/>
    <sheet name="10 - Prylmångleriet Detaljbudge" sheetId="11" r:id="rId11"/>
    <sheet name="11 - METAdorerna Detaljbudget" sheetId="12" r:id="rId12"/>
    <sheet name="12 - Valberedningen Detaljbudge" sheetId="13" r:id="rId13"/>
    <sheet name="13 - DEMON" sheetId="14" r:id="rId14"/>
    <sheet name="14 - Qulturnämnden Detaljbudget" sheetId="15" r:id="rId15"/>
    <sheet name="15 - Tag Monkeys Detaljbudget" sheetId="16" r:id="rId16"/>
    <sheet name="16 - DESC Detaljbudget" sheetId="17" r:id="rId17"/>
    <sheet name="17 - Idrottsnämnden Detaljbudge" sheetId="18" r:id="rId18"/>
    <sheet name="18 - Internationellanämnden Det" sheetId="19" r:id="rId19"/>
    <sheet name="19 - Jämlikhetsnämnden Detaljbu" sheetId="20" r:id="rId20"/>
    <sheet name="20 - Ada Detaljbudget" sheetId="21" r:id="rId21"/>
    <sheet name="21 - Redaqtionen Detaljbudget" sheetId="22" r:id="rId22"/>
    <sheet name="22 - Datasladden Detaljbudget" sheetId="23" r:id="rId23"/>
    <sheet name="23 - Scala Detaljbudget" sheetId="24" r:id="rId24"/>
    <sheet name="24 - dFunk Detaljbudget" sheetId="25" r:id="rId25"/>
    <sheet name="25 - Fanbärare" sheetId="26" r:id="rId26"/>
    <sheet name="26 - dJulkalendern" sheetId="27" r:id="rId27"/>
    <sheet name="Beslutspengar - Engångskostnade" sheetId="28" r:id="rId28"/>
    <sheet name="Spelsylt" sheetId="29" r:id="rId29"/>
    <sheet name="Project Dive" sheetId="30" r:id="rId30"/>
    <sheet name="Groda 2024" sheetId="31" r:id="rId31"/>
    <sheet name="METAcraft" sheetId="32" r:id="rId32"/>
    <sheet name="Den Sista Vispen" sheetId="33" r:id="rId33"/>
    <sheet name="METAspexet 2024" sheetId="34" r:id="rId34"/>
    <sheet name="Studs 2024" sheetId="35" r:id="rId35"/>
    <sheet name="STUDS 2023 (stäng snabbt)" sheetId="36" r:id="rId36"/>
    <sheet name="Vårbalen 2024" sheetId="37" r:id="rId37"/>
    <sheet name="Vårbalen 2023 (stäng snabbt)" sheetId="38" r:id="rId38"/>
    <sheet name="dÅre 2024" sheetId="39" r:id="rId39"/>
    <sheet name="dJubileet" sheetId="40" r:id="rId40"/>
    <sheet name="BAMM" sheetId="41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1" l="1"/>
  <c r="E9" i="41"/>
  <c r="F7" i="41"/>
  <c r="F69" i="40"/>
  <c r="E69" i="40"/>
  <c r="F61" i="40"/>
  <c r="E61" i="40"/>
  <c r="F46" i="40"/>
  <c r="E46" i="40"/>
  <c r="F39" i="40"/>
  <c r="F71" i="40" s="1"/>
  <c r="D44" i="1" s="1"/>
  <c r="E39" i="40"/>
  <c r="F28" i="40"/>
  <c r="E28" i="40"/>
  <c r="F16" i="40"/>
  <c r="E16" i="40"/>
  <c r="E71" i="40" s="1"/>
  <c r="C44" i="1" s="1"/>
  <c r="E44" i="1" s="1"/>
  <c r="F25" i="39"/>
  <c r="E25" i="39"/>
  <c r="F23" i="39"/>
  <c r="E23" i="39"/>
  <c r="F9" i="39"/>
  <c r="E9" i="39"/>
  <c r="D61" i="38"/>
  <c r="D57" i="38"/>
  <c r="D55" i="38"/>
  <c r="D45" i="38"/>
  <c r="D40" i="38"/>
  <c r="D38" i="38"/>
  <c r="D24" i="38"/>
  <c r="D17" i="38"/>
  <c r="D15" i="38"/>
  <c r="D6" i="38"/>
  <c r="D60" i="38" s="1"/>
  <c r="F40" i="37"/>
  <c r="E40" i="37"/>
  <c r="F34" i="37"/>
  <c r="E34" i="37"/>
  <c r="F27" i="37"/>
  <c r="E27" i="37"/>
  <c r="F9" i="37"/>
  <c r="F42" i="37" s="1"/>
  <c r="D41" i="1" s="1"/>
  <c r="E9" i="37"/>
  <c r="E42" i="37" s="1"/>
  <c r="C41" i="1" s="1"/>
  <c r="E41" i="1" s="1"/>
  <c r="F77" i="36"/>
  <c r="E77" i="36"/>
  <c r="F46" i="35"/>
  <c r="E46" i="35"/>
  <c r="F41" i="35"/>
  <c r="E41" i="35"/>
  <c r="F34" i="35"/>
  <c r="E34" i="35"/>
  <c r="F25" i="35"/>
  <c r="E25" i="35"/>
  <c r="E48" i="35" s="1"/>
  <c r="C38" i="1" s="1"/>
  <c r="F9" i="35"/>
  <c r="F48" i="35" s="1"/>
  <c r="D38" i="1" s="1"/>
  <c r="E9" i="35"/>
  <c r="F126" i="34"/>
  <c r="E126" i="34"/>
  <c r="F115" i="34"/>
  <c r="E115" i="34"/>
  <c r="F101" i="34"/>
  <c r="E101" i="34"/>
  <c r="F89" i="34"/>
  <c r="E89" i="34"/>
  <c r="F81" i="34"/>
  <c r="E81" i="34"/>
  <c r="F76" i="34"/>
  <c r="E76" i="34"/>
  <c r="F71" i="34"/>
  <c r="E71" i="34"/>
  <c r="F63" i="34"/>
  <c r="E63" i="34"/>
  <c r="F57" i="34"/>
  <c r="E57" i="34"/>
  <c r="F44" i="34"/>
  <c r="E44" i="34"/>
  <c r="F38" i="34"/>
  <c r="E38" i="34"/>
  <c r="F30" i="34"/>
  <c r="E30" i="34"/>
  <c r="F24" i="34"/>
  <c r="E24" i="34"/>
  <c r="F9" i="34"/>
  <c r="F128" i="34" s="1"/>
  <c r="D40" i="1" s="1"/>
  <c r="E9" i="34"/>
  <c r="E128" i="34" s="1"/>
  <c r="C40" i="1" s="1"/>
  <c r="E40" i="1" s="1"/>
  <c r="F9" i="33"/>
  <c r="E9" i="33"/>
  <c r="F7" i="33"/>
  <c r="E7" i="33"/>
  <c r="F15" i="32"/>
  <c r="E15" i="32"/>
  <c r="F7" i="32"/>
  <c r="F17" i="32" s="1"/>
  <c r="D47" i="1" s="1"/>
  <c r="E7" i="32"/>
  <c r="E17" i="32" s="1"/>
  <c r="C47" i="1" s="1"/>
  <c r="E47" i="1" s="1"/>
  <c r="F15" i="31"/>
  <c r="E15" i="31"/>
  <c r="F13" i="31"/>
  <c r="E13" i="31"/>
  <c r="F7" i="31"/>
  <c r="E7" i="31"/>
  <c r="F16" i="30"/>
  <c r="E16" i="30"/>
  <c r="F14" i="30"/>
  <c r="E14" i="30"/>
  <c r="F8" i="30"/>
  <c r="E8" i="30"/>
  <c r="E14" i="28"/>
  <c r="C55" i="1" s="1"/>
  <c r="F12" i="28"/>
  <c r="E12" i="28"/>
  <c r="F7" i="28"/>
  <c r="F14" i="28" s="1"/>
  <c r="D55" i="1" s="1"/>
  <c r="E7" i="28"/>
  <c r="F17" i="27"/>
  <c r="E17" i="27"/>
  <c r="F9" i="27"/>
  <c r="F19" i="27" s="1"/>
  <c r="D32" i="1" s="1"/>
  <c r="E9" i="27"/>
  <c r="E19" i="27" s="1"/>
  <c r="C32" i="1" s="1"/>
  <c r="E32" i="1" s="1"/>
  <c r="F13" i="26"/>
  <c r="E13" i="26"/>
  <c r="F8" i="26"/>
  <c r="F15" i="26" s="1"/>
  <c r="D31" i="1" s="1"/>
  <c r="E8" i="26"/>
  <c r="E15" i="26" s="1"/>
  <c r="F40" i="25"/>
  <c r="E40" i="25"/>
  <c r="F34" i="25"/>
  <c r="E34" i="25"/>
  <c r="G34" i="25" s="1"/>
  <c r="F22" i="25"/>
  <c r="G22" i="25" s="1"/>
  <c r="E22" i="25"/>
  <c r="F10" i="25"/>
  <c r="E10" i="25"/>
  <c r="E42" i="25" s="1"/>
  <c r="C30" i="1" s="1"/>
  <c r="F4" i="25"/>
  <c r="E14" i="24"/>
  <c r="F12" i="24"/>
  <c r="E12" i="24"/>
  <c r="F6" i="24"/>
  <c r="F14" i="24" s="1"/>
  <c r="D29" i="1" s="1"/>
  <c r="E6" i="24"/>
  <c r="F23" i="23"/>
  <c r="E23" i="23"/>
  <c r="F13" i="23"/>
  <c r="F25" i="23" s="1"/>
  <c r="D28" i="1" s="1"/>
  <c r="E13" i="23"/>
  <c r="F7" i="23"/>
  <c r="E7" i="23"/>
  <c r="E25" i="23" s="1"/>
  <c r="C28" i="1" s="1"/>
  <c r="E28" i="1" s="1"/>
  <c r="F16" i="22"/>
  <c r="E16" i="22"/>
  <c r="F8" i="22"/>
  <c r="F18" i="22" s="1"/>
  <c r="D27" i="1" s="1"/>
  <c r="E8" i="22"/>
  <c r="E18" i="22" s="1"/>
  <c r="C27" i="1" s="1"/>
  <c r="E27" i="1" s="1"/>
  <c r="F36" i="21"/>
  <c r="E36" i="21"/>
  <c r="F25" i="21"/>
  <c r="E25" i="21"/>
  <c r="F14" i="21"/>
  <c r="E14" i="21"/>
  <c r="F6" i="21"/>
  <c r="F38" i="21" s="1"/>
  <c r="D26" i="1" s="1"/>
  <c r="E6" i="21"/>
  <c r="E38" i="21" s="1"/>
  <c r="C26" i="1" s="1"/>
  <c r="E26" i="1" s="1"/>
  <c r="F19" i="20"/>
  <c r="E19" i="20"/>
  <c r="F14" i="20"/>
  <c r="F21" i="20" s="1"/>
  <c r="D25" i="1" s="1"/>
  <c r="E14" i="20"/>
  <c r="F6" i="20"/>
  <c r="E6" i="20"/>
  <c r="E21" i="20" s="1"/>
  <c r="C25" i="1" s="1"/>
  <c r="E25" i="1" s="1"/>
  <c r="F34" i="19"/>
  <c r="E34" i="19"/>
  <c r="F23" i="19"/>
  <c r="E23" i="19"/>
  <c r="F12" i="19"/>
  <c r="E12" i="19"/>
  <c r="F7" i="19"/>
  <c r="F36" i="19" s="1"/>
  <c r="D24" i="1" s="1"/>
  <c r="E7" i="19"/>
  <c r="E36" i="19" s="1"/>
  <c r="C24" i="1" s="1"/>
  <c r="E24" i="1" s="1"/>
  <c r="E27" i="18"/>
  <c r="C23" i="1" s="1"/>
  <c r="E23" i="1" s="1"/>
  <c r="F25" i="18"/>
  <c r="E25" i="18"/>
  <c r="F18" i="18"/>
  <c r="E18" i="18"/>
  <c r="F13" i="18"/>
  <c r="F27" i="18" s="1"/>
  <c r="D23" i="1" s="1"/>
  <c r="E13" i="18"/>
  <c r="E28" i="17"/>
  <c r="C22" i="1" s="1"/>
  <c r="E22" i="1" s="1"/>
  <c r="F26" i="17"/>
  <c r="E26" i="17"/>
  <c r="F20" i="17"/>
  <c r="E20" i="17"/>
  <c r="F13" i="17"/>
  <c r="E13" i="17"/>
  <c r="F8" i="17"/>
  <c r="F28" i="17" s="1"/>
  <c r="D22" i="1" s="1"/>
  <c r="E8" i="17"/>
  <c r="F10" i="16"/>
  <c r="E10" i="16"/>
  <c r="F8" i="16"/>
  <c r="E8" i="16"/>
  <c r="G9" i="15"/>
  <c r="F9" i="15"/>
  <c r="F11" i="15" s="1"/>
  <c r="D20" i="1" s="1"/>
  <c r="E9" i="15"/>
  <c r="E11" i="15" s="1"/>
  <c r="E10" i="14"/>
  <c r="F8" i="14"/>
  <c r="F10" i="14" s="1"/>
  <c r="D19" i="1" s="1"/>
  <c r="E19" i="1" s="1"/>
  <c r="E8" i="14"/>
  <c r="E23" i="13"/>
  <c r="C18" i="1" s="1"/>
  <c r="F21" i="13"/>
  <c r="E21" i="13"/>
  <c r="F16" i="13"/>
  <c r="E16" i="13"/>
  <c r="F8" i="13"/>
  <c r="F23" i="13" s="1"/>
  <c r="D18" i="1" s="1"/>
  <c r="E8" i="13"/>
  <c r="F63" i="12"/>
  <c r="D17" i="1" s="1"/>
  <c r="G61" i="12"/>
  <c r="F61" i="12"/>
  <c r="E61" i="12"/>
  <c r="F51" i="12"/>
  <c r="G51" i="12" s="1"/>
  <c r="E51" i="12"/>
  <c r="F39" i="12"/>
  <c r="E39" i="12"/>
  <c r="F34" i="12"/>
  <c r="E34" i="12"/>
  <c r="F27" i="12"/>
  <c r="E27" i="12"/>
  <c r="F21" i="12"/>
  <c r="E21" i="12"/>
  <c r="G12" i="12"/>
  <c r="F12" i="12"/>
  <c r="E12" i="12"/>
  <c r="E63" i="12" s="1"/>
  <c r="F30" i="11"/>
  <c r="E30" i="11"/>
  <c r="F19" i="11"/>
  <c r="E19" i="11"/>
  <c r="F13" i="11"/>
  <c r="F32" i="11" s="1"/>
  <c r="D16" i="1" s="1"/>
  <c r="E13" i="11"/>
  <c r="E32" i="11" s="1"/>
  <c r="C16" i="1" s="1"/>
  <c r="E16" i="1" s="1"/>
  <c r="F28" i="10"/>
  <c r="E28" i="10"/>
  <c r="F22" i="10"/>
  <c r="E22" i="10"/>
  <c r="F16" i="10"/>
  <c r="E16" i="10"/>
  <c r="F8" i="10"/>
  <c r="F30" i="10" s="1"/>
  <c r="D15" i="1" s="1"/>
  <c r="E8" i="10"/>
  <c r="E30" i="10" s="1"/>
  <c r="C15" i="1" s="1"/>
  <c r="E15" i="1" s="1"/>
  <c r="E589" i="9"/>
  <c r="F587" i="9"/>
  <c r="F589" i="9" s="1"/>
  <c r="E575" i="9"/>
  <c r="F565" i="9"/>
  <c r="E565" i="9"/>
  <c r="F555" i="9"/>
  <c r="E555" i="9"/>
  <c r="F548" i="9"/>
  <c r="E548" i="9"/>
  <c r="F539" i="9"/>
  <c r="E539" i="9"/>
  <c r="F531" i="9"/>
  <c r="E531" i="9"/>
  <c r="F523" i="9"/>
  <c r="F518" i="9"/>
  <c r="E518" i="9"/>
  <c r="E523" i="9" s="1"/>
  <c r="F510" i="9"/>
  <c r="E510" i="9"/>
  <c r="F504" i="9"/>
  <c r="E504" i="9"/>
  <c r="F488" i="9"/>
  <c r="E488" i="9"/>
  <c r="F473" i="9"/>
  <c r="E473" i="9"/>
  <c r="F462" i="9"/>
  <c r="E462" i="9"/>
  <c r="F451" i="9"/>
  <c r="E451" i="9"/>
  <c r="F445" i="9"/>
  <c r="E445" i="9"/>
  <c r="F436" i="9"/>
  <c r="E436" i="9"/>
  <c r="G436" i="9" s="1"/>
  <c r="F427" i="9"/>
  <c r="E427" i="9"/>
  <c r="F417" i="9"/>
  <c r="E417" i="9"/>
  <c r="F411" i="9"/>
  <c r="E411" i="9"/>
  <c r="G411" i="9" s="1"/>
  <c r="F402" i="9"/>
  <c r="E402" i="9"/>
  <c r="F392" i="9"/>
  <c r="E392" i="9"/>
  <c r="F386" i="9"/>
  <c r="E386" i="9"/>
  <c r="F380" i="9"/>
  <c r="E380" i="9"/>
  <c r="F367" i="9"/>
  <c r="E367" i="9"/>
  <c r="F358" i="9"/>
  <c r="E358" i="9"/>
  <c r="F350" i="9"/>
  <c r="E348" i="9"/>
  <c r="E347" i="9"/>
  <c r="E346" i="9"/>
  <c r="E345" i="9"/>
  <c r="E344" i="9"/>
  <c r="E343" i="9"/>
  <c r="E342" i="9"/>
  <c r="E350" i="9" s="1"/>
  <c r="F341" i="9"/>
  <c r="F338" i="9"/>
  <c r="E338" i="9"/>
  <c r="G338" i="9" s="1"/>
  <c r="F329" i="9"/>
  <c r="E329" i="9"/>
  <c r="F322" i="9"/>
  <c r="E322" i="9"/>
  <c r="F308" i="9"/>
  <c r="E308" i="9"/>
  <c r="G308" i="9" s="1"/>
  <c r="F302" i="9"/>
  <c r="E302" i="9"/>
  <c r="F294" i="9"/>
  <c r="E294" i="9"/>
  <c r="F283" i="9"/>
  <c r="G283" i="9" s="1"/>
  <c r="E283" i="9"/>
  <c r="G274" i="9"/>
  <c r="F274" i="9"/>
  <c r="E274" i="9"/>
  <c r="G272" i="9"/>
  <c r="F269" i="9"/>
  <c r="E269" i="9"/>
  <c r="F259" i="9"/>
  <c r="E259" i="9"/>
  <c r="F244" i="9"/>
  <c r="E244" i="9"/>
  <c r="F236" i="9"/>
  <c r="E236" i="9"/>
  <c r="F225" i="9"/>
  <c r="E225" i="9"/>
  <c r="F219" i="9"/>
  <c r="E219" i="9"/>
  <c r="F213" i="9"/>
  <c r="E213" i="9"/>
  <c r="F193" i="9"/>
  <c r="E193" i="9"/>
  <c r="F180" i="9"/>
  <c r="E180" i="9"/>
  <c r="F158" i="9"/>
  <c r="E158" i="9"/>
  <c r="F152" i="9"/>
  <c r="E152" i="9"/>
  <c r="F145" i="9"/>
  <c r="E145" i="9"/>
  <c r="F138" i="9"/>
  <c r="E138" i="9"/>
  <c r="F133" i="9"/>
  <c r="E130" i="9"/>
  <c r="E133" i="9" s="1"/>
  <c r="F127" i="9"/>
  <c r="E127" i="9"/>
  <c r="F121" i="9"/>
  <c r="F114" i="9"/>
  <c r="E114" i="9"/>
  <c r="F107" i="9"/>
  <c r="E107" i="9"/>
  <c r="F100" i="9"/>
  <c r="E100" i="9"/>
  <c r="F89" i="9"/>
  <c r="E89" i="9"/>
  <c r="F81" i="9"/>
  <c r="E81" i="9"/>
  <c r="F71" i="9"/>
  <c r="E71" i="9"/>
  <c r="F57" i="9"/>
  <c r="E57" i="9"/>
  <c r="F49" i="9"/>
  <c r="E49" i="9"/>
  <c r="F34" i="9"/>
  <c r="E34" i="9"/>
  <c r="F29" i="9"/>
  <c r="E29" i="9"/>
  <c r="F11" i="9"/>
  <c r="F601" i="9" s="1"/>
  <c r="D14" i="1" s="1"/>
  <c r="E11" i="9"/>
  <c r="E601" i="9" s="1"/>
  <c r="C14" i="1" s="1"/>
  <c r="F14" i="8"/>
  <c r="D13" i="1" s="1"/>
  <c r="F12" i="8"/>
  <c r="E12" i="8"/>
  <c r="E14" i="8" s="1"/>
  <c r="C13" i="1" s="1"/>
  <c r="E13" i="1" s="1"/>
  <c r="F7" i="8"/>
  <c r="E7" i="8"/>
  <c r="F78" i="7"/>
  <c r="E78" i="7"/>
  <c r="F64" i="7"/>
  <c r="E64" i="7"/>
  <c r="F39" i="7"/>
  <c r="E39" i="7"/>
  <c r="F31" i="7"/>
  <c r="E31" i="7"/>
  <c r="E80" i="7" s="1"/>
  <c r="F19" i="7"/>
  <c r="E19" i="7"/>
  <c r="F10" i="7"/>
  <c r="F80" i="7" s="1"/>
  <c r="D12" i="1" s="1"/>
  <c r="E10" i="7"/>
  <c r="F60" i="6"/>
  <c r="E60" i="6"/>
  <c r="F53" i="6"/>
  <c r="E53" i="6"/>
  <c r="F45" i="6"/>
  <c r="E45" i="6"/>
  <c r="F40" i="6"/>
  <c r="E40" i="6"/>
  <c r="F35" i="6"/>
  <c r="E35" i="6"/>
  <c r="F30" i="6"/>
  <c r="E30" i="6"/>
  <c r="F25" i="6"/>
  <c r="E25" i="6"/>
  <c r="F18" i="6"/>
  <c r="E18" i="6"/>
  <c r="E62" i="6" s="1"/>
  <c r="C11" i="1" s="1"/>
  <c r="E11" i="1" s="1"/>
  <c r="F10" i="6"/>
  <c r="F62" i="6" s="1"/>
  <c r="D11" i="1" s="1"/>
  <c r="E10" i="6"/>
  <c r="F14" i="5"/>
  <c r="F12" i="5"/>
  <c r="E12" i="5"/>
  <c r="E14" i="5" s="1"/>
  <c r="F158" i="4"/>
  <c r="E158" i="4"/>
  <c r="F150" i="4"/>
  <c r="E150" i="4"/>
  <c r="F139" i="4"/>
  <c r="E139" i="4"/>
  <c r="E160" i="4" s="1"/>
  <c r="C9" i="1" s="1"/>
  <c r="E9" i="1" s="1"/>
  <c r="F131" i="4"/>
  <c r="G131" i="4" s="1"/>
  <c r="E131" i="4"/>
  <c r="D129" i="4"/>
  <c r="D128" i="4"/>
  <c r="D127" i="4"/>
  <c r="D126" i="4"/>
  <c r="D125" i="4"/>
  <c r="D124" i="4"/>
  <c r="G121" i="4"/>
  <c r="F121" i="4"/>
  <c r="E121" i="4"/>
  <c r="F109" i="4"/>
  <c r="G109" i="4" s="1"/>
  <c r="E109" i="4"/>
  <c r="F98" i="4"/>
  <c r="E98" i="4"/>
  <c r="F85" i="4"/>
  <c r="E85" i="4"/>
  <c r="F74" i="4"/>
  <c r="E74" i="4"/>
  <c r="F59" i="4"/>
  <c r="E59" i="4"/>
  <c r="F51" i="4"/>
  <c r="E51" i="4"/>
  <c r="F43" i="4"/>
  <c r="E43" i="4"/>
  <c r="F32" i="4"/>
  <c r="E32" i="4"/>
  <c r="F26" i="4"/>
  <c r="E26" i="4"/>
  <c r="F18" i="4"/>
  <c r="F160" i="4" s="1"/>
  <c r="D9" i="1" s="1"/>
  <c r="E18" i="4"/>
  <c r="F42" i="3"/>
  <c r="E42" i="3"/>
  <c r="F33" i="3"/>
  <c r="E33" i="3"/>
  <c r="F26" i="3"/>
  <c r="E26" i="3"/>
  <c r="F19" i="3"/>
  <c r="F44" i="3" s="1"/>
  <c r="D8" i="1" s="1"/>
  <c r="E19" i="3"/>
  <c r="F12" i="3"/>
  <c r="E12" i="3"/>
  <c r="E44" i="3" s="1"/>
  <c r="C8" i="1" s="1"/>
  <c r="E8" i="1" s="1"/>
  <c r="F39" i="2"/>
  <c r="E39" i="2"/>
  <c r="F32" i="2"/>
  <c r="E32" i="2"/>
  <c r="F26" i="2"/>
  <c r="F41" i="2" s="1"/>
  <c r="D7" i="1" s="1"/>
  <c r="E26" i="2"/>
  <c r="E41" i="2" s="1"/>
  <c r="C7" i="1" s="1"/>
  <c r="E50" i="1"/>
  <c r="D50" i="1"/>
  <c r="C50" i="1"/>
  <c r="D49" i="1"/>
  <c r="E49" i="1" s="1"/>
  <c r="C49" i="1"/>
  <c r="E48" i="1"/>
  <c r="D48" i="1"/>
  <c r="C48" i="1"/>
  <c r="D46" i="1"/>
  <c r="C46" i="1"/>
  <c r="E46" i="1" s="1"/>
  <c r="D45" i="1"/>
  <c r="E45" i="1" s="1"/>
  <c r="C45" i="1"/>
  <c r="E43" i="1"/>
  <c r="D42" i="1"/>
  <c r="D39" i="1"/>
  <c r="E39" i="1" s="1"/>
  <c r="C39" i="1"/>
  <c r="D37" i="1"/>
  <c r="D52" i="1" s="1"/>
  <c r="C37" i="1"/>
  <c r="C29" i="1"/>
  <c r="E29" i="1" s="1"/>
  <c r="D21" i="1"/>
  <c r="C21" i="1"/>
  <c r="E21" i="1" s="1"/>
  <c r="C19" i="1"/>
  <c r="D10" i="1"/>
  <c r="C42" i="1" l="1"/>
  <c r="E42" i="1" s="1"/>
  <c r="D62" i="38"/>
  <c r="C17" i="1"/>
  <c r="E17" i="1" s="1"/>
  <c r="G63" i="12"/>
  <c r="C10" i="1"/>
  <c r="E10" i="1" s="1"/>
  <c r="G14" i="5"/>
  <c r="C12" i="1"/>
  <c r="G80" i="7"/>
  <c r="E12" i="1" s="1"/>
  <c r="C20" i="1"/>
  <c r="E20" i="1" s="1"/>
  <c r="G11" i="15"/>
  <c r="E55" i="1"/>
  <c r="E14" i="1"/>
  <c r="C31" i="1"/>
  <c r="E31" i="1" s="1"/>
  <c r="G15" i="26"/>
  <c r="C34" i="1"/>
  <c r="E7" i="1"/>
  <c r="E18" i="1"/>
  <c r="E38" i="1"/>
  <c r="E37" i="1"/>
  <c r="G12" i="5"/>
  <c r="F42" i="25"/>
  <c r="D30" i="1" s="1"/>
  <c r="E30" i="1" s="1"/>
  <c r="D34" i="1" l="1"/>
  <c r="E34" i="1" s="1"/>
  <c r="C52" i="1"/>
  <c r="E52" i="1" s="1"/>
  <c r="C58" i="1"/>
  <c r="C57" i="1"/>
  <c r="D57" i="1" l="1"/>
  <c r="E57" i="1" s="1"/>
  <c r="D58" i="1"/>
  <c r="E58" i="1" s="1"/>
</calcChain>
</file>

<file path=xl/sharedStrings.xml><?xml version="1.0" encoding="utf-8"?>
<sst xmlns="http://schemas.openxmlformats.org/spreadsheetml/2006/main" count="2345" uniqueCount="895">
  <si>
    <t>Konglig Datasektionen Budget 2024</t>
  </si>
  <si>
    <t>Fastslagen vid Glögg-SM 2023</t>
  </si>
  <si>
    <t>Budget 2024</t>
  </si>
  <si>
    <t>Kommentarer</t>
  </si>
  <si>
    <t>Resultatställe</t>
  </si>
  <si>
    <t>Intäkter</t>
  </si>
  <si>
    <t>Utgifter</t>
  </si>
  <si>
    <t>Resultat</t>
  </si>
  <si>
    <t>Nämnder</t>
  </si>
  <si>
    <t>Centralt</t>
  </si>
  <si>
    <t>D-Rektoratet</t>
  </si>
  <si>
    <t>DKM</t>
  </si>
  <si>
    <t>Baknämnden</t>
  </si>
  <si>
    <t>NLG</t>
  </si>
  <si>
    <t>D-Dagen</t>
  </si>
  <si>
    <t>IOR</t>
  </si>
  <si>
    <t>Mottagningen</t>
  </si>
  <si>
    <t>Studienämnden</t>
  </si>
  <si>
    <t>Prylmångleriet</t>
  </si>
  <si>
    <t>Metadorerna</t>
  </si>
  <si>
    <t>Valberedningen</t>
  </si>
  <si>
    <t>DEMON</t>
  </si>
  <si>
    <t>Qulturnämnden</t>
  </si>
  <si>
    <t>Tag Monkeys</t>
  </si>
  <si>
    <t>DESC</t>
  </si>
  <si>
    <t>Idrottsnämnden</t>
  </si>
  <si>
    <t>Internationellanämnden</t>
  </si>
  <si>
    <t>Jämlikhetsnämnden</t>
  </si>
  <si>
    <t>Ada</t>
  </si>
  <si>
    <t>Redaqtionen</t>
  </si>
  <si>
    <t>Datasladden</t>
  </si>
  <si>
    <t>Scala</t>
  </si>
  <si>
    <t>D-Fest</t>
  </si>
  <si>
    <t>Fanbärare</t>
  </si>
  <si>
    <t>dJulkalendern</t>
  </si>
  <si>
    <t>Total Nämnder &amp; Centralt</t>
  </si>
  <si>
    <t>Projekt</t>
  </si>
  <si>
    <t>dÅre 2024</t>
  </si>
  <si>
    <t>Studs 2024</t>
  </si>
  <si>
    <t>Studs 2023</t>
  </si>
  <si>
    <t>METAspexet 2024</t>
  </si>
  <si>
    <t>Vårbalen 2024</t>
  </si>
  <si>
    <t>Vårbalen 2023</t>
  </si>
  <si>
    <t>Project Pride 2024</t>
  </si>
  <si>
    <t>Finns ingen budget än</t>
  </si>
  <si>
    <t>dJubileet</t>
  </si>
  <si>
    <t>BAMM</t>
  </si>
  <si>
    <t>Spelsylt</t>
  </si>
  <si>
    <t>METAcraft</t>
  </si>
  <si>
    <t>Project Dive</t>
  </si>
  <si>
    <t>Groda 2024</t>
  </si>
  <si>
    <t>Den Sista Vispen</t>
  </si>
  <si>
    <t>Total Projekt</t>
  </si>
  <si>
    <t>Utanför budget</t>
  </si>
  <si>
    <t>Engångskostnader &amp; dispfond</t>
  </si>
  <si>
    <t>Total</t>
  </si>
  <si>
    <t>Total utan "färdiga" projekt</t>
  </si>
  <si>
    <t>Sekundärtresultatställe</t>
  </si>
  <si>
    <t>Budgetpost</t>
  </si>
  <si>
    <t>Konto</t>
  </si>
  <si>
    <t>Balans</t>
  </si>
  <si>
    <t>Allmänt</t>
  </si>
  <si>
    <t>Extern bokföring borttagen</t>
  </si>
  <si>
    <t>Sektionsavgift</t>
  </si>
  <si>
    <t>3989</t>
  </si>
  <si>
    <t>Höjt från 42000 på grund av verklighet</t>
  </si>
  <si>
    <t>EECS Rörligt bidrag</t>
  </si>
  <si>
    <t>EECS Studiebevakning</t>
  </si>
  <si>
    <t>EECS Internationell Integration</t>
  </si>
  <si>
    <t>EECS JML</t>
  </si>
  <si>
    <t>Bankavgifter</t>
  </si>
  <si>
    <t>6570</t>
  </si>
  <si>
    <t>Höjt från -11000 pga vad det faktiskt kostar</t>
  </si>
  <si>
    <t>Bokföringsprogram</t>
  </si>
  <si>
    <t>6541</t>
  </si>
  <si>
    <t>Sammanslagit och sänkt från totalt -70000</t>
  </si>
  <si>
    <t>Försäljningsavgifter fysisk försäljning</t>
  </si>
  <si>
    <t>6061</t>
  </si>
  <si>
    <t>Uppdelat och höjt från totalt -32000 för att spegla verkligheten</t>
  </si>
  <si>
    <t>Försäljningsavgifter online</t>
  </si>
  <si>
    <t>6061, 6062</t>
  </si>
  <si>
    <t>Tillsynsavgifter Myndigheter</t>
  </si>
  <si>
    <t>6950</t>
  </si>
  <si>
    <t>Svårt att uppskatta men höjt från -8000 för att vara på den säkra sidan</t>
  </si>
  <si>
    <t>Förrådshyra</t>
  </si>
  <si>
    <t>5010</t>
  </si>
  <si>
    <t>Höjd från -51400 ändra tillbaka när KTH säger nej</t>
  </si>
  <si>
    <t>Avfallshanteringsavgifter</t>
  </si>
  <si>
    <t>5060</t>
  </si>
  <si>
    <t>Höjt från -3000 pga vad det faktiskt kostar</t>
  </si>
  <si>
    <t>Fanborgsavgift</t>
  </si>
  <si>
    <t>6900</t>
  </si>
  <si>
    <t>Sänkt från -3000 pga pessimism (kostar 3000 extra om vi åker till Nobel)</t>
  </si>
  <si>
    <t>Försäkring</t>
  </si>
  <si>
    <t>6310?</t>
  </si>
  <si>
    <t>Kontorsmaterial</t>
  </si>
  <si>
    <t>6110</t>
  </si>
  <si>
    <t>Sänkt från -6000kr pga fippelförbud</t>
  </si>
  <si>
    <t>Medicinska artiklar</t>
  </si>
  <si>
    <t>7620</t>
  </si>
  <si>
    <t>Skrivarkvot</t>
  </si>
  <si>
    <t>6150</t>
  </si>
  <si>
    <t>Sänkt från -10000kr pga den digitala världen</t>
  </si>
  <si>
    <t>Bankkort</t>
  </si>
  <si>
    <t>6040</t>
  </si>
  <si>
    <t>Avsättning till 50-års Jubileumsfonden</t>
  </si>
  <si>
    <t>sänkt från -53500 för att de ska bort härifrån</t>
  </si>
  <si>
    <t>Avsättning till Jubileumsfonden</t>
  </si>
  <si>
    <t>sänkt från -107000 för att de ska bort härifrån</t>
  </si>
  <si>
    <t>Avsättning till Lokalfonden</t>
  </si>
  <si>
    <t>Tagit bort posten för lokalfond pga oregelbundna insättningar, även den ska bort</t>
  </si>
  <si>
    <t>Subsubtotal</t>
  </si>
  <si>
    <t>Utbildning</t>
  </si>
  <si>
    <t>Mat</t>
  </si>
  <si>
    <t>4029</t>
  </si>
  <si>
    <t>Fika</t>
  </si>
  <si>
    <t>4045</t>
  </si>
  <si>
    <t>Sektionsmöte (SM)</t>
  </si>
  <si>
    <t>Mat och dricka</t>
  </si>
  <si>
    <t>Fika flyttad till egen post</t>
  </si>
  <si>
    <t>Ny post, efter verklighet</t>
  </si>
  <si>
    <t>Märken</t>
  </si>
  <si>
    <t>4027</t>
  </si>
  <si>
    <t>Höjt från -1100 pga verkligheten</t>
  </si>
  <si>
    <t>Subtotal</t>
  </si>
  <si>
    <t>D-rektoratet</t>
  </si>
  <si>
    <t>Representation</t>
  </si>
  <si>
    <t>6072</t>
  </si>
  <si>
    <t>Höjt från -20 000 pga en blandning av inflation och höga förväntningar</t>
  </si>
  <si>
    <t>Tryckkostnad</t>
  </si>
  <si>
    <t>Juridisk rådgivning</t>
  </si>
  <si>
    <t>6800</t>
  </si>
  <si>
    <t>Porto</t>
  </si>
  <si>
    <t>6250</t>
  </si>
  <si>
    <t>Julklappar dFunk</t>
  </si>
  <si>
    <t>7630</t>
  </si>
  <si>
    <t>Höjt från -7000 pga fler dFunk och ett högre pris på saker</t>
  </si>
  <si>
    <t>Ordenstecken och medaljer</t>
  </si>
  <si>
    <t>Sänkt från -3000 pga behöver bara gravyr och band i år (engångskostnad när det är dags att bulka nya medaljer)</t>
  </si>
  <si>
    <t>Mat till planeringsmöten</t>
  </si>
  <si>
    <t>Ny för i år, 4</t>
  </si>
  <si>
    <t>Internt</t>
  </si>
  <si>
    <t>Profilkläder</t>
  </si>
  <si>
    <t>5931</t>
  </si>
  <si>
    <t>Höjt från -2500 pga verkligheten, flyttad</t>
  </si>
  <si>
    <t>Teambuilding</t>
  </si>
  <si>
    <t>7631</t>
  </si>
  <si>
    <t>Flyttad pga vem satte fikabudget under "Möten"?????????????</t>
  </si>
  <si>
    <t>Möten</t>
  </si>
  <si>
    <t>Kanslifrukost</t>
  </si>
  <si>
    <t>D-råd fika</t>
  </si>
  <si>
    <t>DM och Motionsskrivarstuga fika</t>
  </si>
  <si>
    <t>Bytt namn från endast "DM fika" men samma värde</t>
  </si>
  <si>
    <t>D-Forum</t>
  </si>
  <si>
    <t>Anmälningsavgift</t>
  </si>
  <si>
    <t>4041</t>
  </si>
  <si>
    <t>Boende</t>
  </si>
  <si>
    <t>5830</t>
  </si>
  <si>
    <t>Resa</t>
  </si>
  <si>
    <t>5800</t>
  </si>
  <si>
    <t>D-wreckmiddag</t>
  </si>
  <si>
    <t>Biljettintäkter</t>
  </si>
  <si>
    <t>3041, 3042</t>
  </si>
  <si>
    <t>Inköp mat</t>
  </si>
  <si>
    <t>Dekoration</t>
  </si>
  <si>
    <t>5411</t>
  </si>
  <si>
    <t>Kökshyra</t>
  </si>
  <si>
    <t>Sittningsdricka</t>
  </si>
  <si>
    <t>4021-4025</t>
  </si>
  <si>
    <t>7610</t>
  </si>
  <si>
    <t>Arbetskläder</t>
  </si>
  <si>
    <t>5480</t>
  </si>
  <si>
    <t>Bytt namn från "Profilkläder"</t>
  </si>
  <si>
    <t>Kök/barutrustning</t>
  </si>
  <si>
    <t>4031, 4030</t>
  </si>
  <si>
    <t>Sänkt från -11 000 kr pga hur mycket som faktiskt spenderas</t>
  </si>
  <si>
    <t>Förbrukningsmaterial</t>
  </si>
  <si>
    <t>5460</t>
  </si>
  <si>
    <t>Marknadsföring</t>
  </si>
  <si>
    <t>3051-3053</t>
  </si>
  <si>
    <t>Ny post, marknadsföra DKM utåt</t>
  </si>
  <si>
    <t>KMR-avgift</t>
  </si>
  <si>
    <t>Tillstånd</t>
  </si>
  <si>
    <t>Höjd från -1100 pga sammanslagningar 6*600</t>
  </si>
  <si>
    <t>Personalvård för event</t>
  </si>
  <si>
    <t>7691</t>
  </si>
  <si>
    <t>Sänkt från -5000 pga ska vara kopplad till event så är nu ute på de övriga eventen</t>
  </si>
  <si>
    <t>Lättare förtäring</t>
  </si>
  <si>
    <t>Sänkt från -7500kr pga nu finns det mat till TP och VPR</t>
  </si>
  <si>
    <t>Underhåll</t>
  </si>
  <si>
    <t>5510</t>
  </si>
  <si>
    <t>Sänkt från -1000 kr pga har inte använts de senaste två åren</t>
  </si>
  <si>
    <t>Inköp förbrukningsinventarier</t>
  </si>
  <si>
    <t>5410</t>
  </si>
  <si>
    <t>Sänkt från -10000kr pga felbudgetering</t>
  </si>
  <si>
    <t>Lokalhyra</t>
  </si>
  <si>
    <t>Sänkt från -1000 kr pga används inte</t>
  </si>
  <si>
    <t>Flyttad från sitt egna sekundärresultatställe för att ett sekundärresultatställe med bara en budgetpost är läskigt</t>
  </si>
  <si>
    <t>Flyttad från allmänt pga bokföringssyfte</t>
  </si>
  <si>
    <t>Symboliska tackgåvor</t>
  </si>
  <si>
    <t>Slack</t>
  </si>
  <si>
    <t>Verksamhet</t>
  </si>
  <si>
    <t>Försäljning dryck</t>
  </si>
  <si>
    <t>3022-3025</t>
  </si>
  <si>
    <t>Inköp dryck</t>
  </si>
  <si>
    <t>4022-4025</t>
  </si>
  <si>
    <t>Denna bör revideras någon gång men bokföringen är inte gjord</t>
  </si>
  <si>
    <t>Onsdagspubar</t>
  </si>
  <si>
    <t>Försäljning mat</t>
  </si>
  <si>
    <t>3029</t>
  </si>
  <si>
    <t>Barkit</t>
  </si>
  <si>
    <t>4031</t>
  </si>
  <si>
    <t>Splittade Barkit till Personalvård (samma summa)</t>
  </si>
  <si>
    <t>Personalvård</t>
  </si>
  <si>
    <t>DJ</t>
  </si>
  <si>
    <t>Tentapub 1</t>
  </si>
  <si>
    <t>Mat till planeringsmöte</t>
  </si>
  <si>
    <t>7692</t>
  </si>
  <si>
    <t>Bytt namn från "Mat inför tentapub" och höjd från -1920</t>
  </si>
  <si>
    <t>Tentapub 2</t>
  </si>
  <si>
    <t>Blums</t>
  </si>
  <si>
    <t>Biljetter och bongar</t>
  </si>
  <si>
    <t>Ljustillägg</t>
  </si>
  <si>
    <t>5210</t>
  </si>
  <si>
    <t>Väktare</t>
  </si>
  <si>
    <t>Tryckkostnader</t>
  </si>
  <si>
    <t>Glas</t>
  </si>
  <si>
    <t>Reclaim</t>
  </si>
  <si>
    <t>Biljettförsäljning</t>
  </si>
  <si>
    <t>Ökad från 13660, pga 90/10 pers * 150/120</t>
  </si>
  <si>
    <t>Ny post, saknades förut</t>
  </si>
  <si>
    <t>Splittade Barkit till Personalvård (samt höjd med 200kr)</t>
  </si>
  <si>
    <t>Djulmiddag</t>
  </si>
  <si>
    <t>Ökad från 13480, pga 90/10 pers * 180/150</t>
  </si>
  <si>
    <t>Bytte namn från "lokalhyra"</t>
  </si>
  <si>
    <t>Splittade Barkit till Personalvård (samt höjd med 250kr)</t>
  </si>
  <si>
    <t>Engångsartiklar</t>
  </si>
  <si>
    <t>5463</t>
  </si>
  <si>
    <t>Mästeristsittning</t>
  </si>
  <si>
    <t>Ökad från 7000 pga, 54/6 pers * 180/150</t>
  </si>
  <si>
    <t>säkt från -3500 pga anpassat efter andra event</t>
  </si>
  <si>
    <t>Klubbmästarmiddag</t>
  </si>
  <si>
    <t>Biljetter</t>
  </si>
  <si>
    <t>3041,3042</t>
  </si>
  <si>
    <t>Ökad från 3700 pga, 27/3 pers * 180/150</t>
  </si>
  <si>
    <t>Inbjudningar</t>
  </si>
  <si>
    <t>Sänkt från -1100 pga centralisering</t>
  </si>
  <si>
    <t>Cliffmiddag</t>
  </si>
  <si>
    <t>Ökad från 7000 pga, 45/5 pers * 180/150</t>
  </si>
  <si>
    <t>Sänkt från -7500 pga mycket cash för ~50 sittandes</t>
  </si>
  <si>
    <t>Sommarosqvik</t>
  </si>
  <si>
    <t>Höjd från 5500 för att matcha dyrare osqvik</t>
  </si>
  <si>
    <t>Höjd från -1750 pga verkligheten</t>
  </si>
  <si>
    <t>VPR</t>
  </si>
  <si>
    <t>Bytt namn från "Mat inför VPR" och höjd från -1920</t>
  </si>
  <si>
    <t>-</t>
  </si>
  <si>
    <t>Inhyrning ordninsvakt</t>
  </si>
  <si>
    <t>PPP</t>
  </si>
  <si>
    <t/>
  </si>
  <si>
    <t>Förbrukningsinventarier</t>
  </si>
  <si>
    <t>Ingredienser</t>
  </si>
  <si>
    <t>Höjd från -4000 pga fler sektionsmöten (valmöten) och behövs mer</t>
  </si>
  <si>
    <t>Eventfika</t>
  </si>
  <si>
    <t>Ätbart guld</t>
  </si>
  <si>
    <t>Sänkt från -1000 pga överlevde TB-reformen</t>
  </si>
  <si>
    <t>Näringslivsgruppen</t>
  </si>
  <si>
    <t>Sänkt från -11000 pga utflyttningar och efter användande</t>
  </si>
  <si>
    <t>Licencer</t>
  </si>
  <si>
    <t>Ny post, linkedIn, slack, duolingo (de ska lära sig prata pengar) och adobe</t>
  </si>
  <si>
    <t>Kortavgift</t>
  </si>
  <si>
    <t>Ny för i år, det finns ett kort och den har en avgift</t>
  </si>
  <si>
    <t>sänkt från -10000 pga utflyttad till de ställen som behöver tryck</t>
  </si>
  <si>
    <t>Slack pro</t>
  </si>
  <si>
    <t>Sänkt från -2000 pga flytt till licencer</t>
  </si>
  <si>
    <t>Flyttad pga bokföringssyfte</t>
  </si>
  <si>
    <t>Medaljer</t>
  </si>
  <si>
    <t>Sänkt från -2000 kr pga vad medaljer kostar, flyttad pga bokföringssyfte</t>
  </si>
  <si>
    <t>Inköp profilkläder</t>
  </si>
  <si>
    <t>Annonsering</t>
  </si>
  <si>
    <t>Affischer</t>
  </si>
  <si>
    <t>Flyttas från Allmänt och sänkt från -10000</t>
  </si>
  <si>
    <t>Digital marknadsföring</t>
  </si>
  <si>
    <t>Monter</t>
  </si>
  <si>
    <t>Baspaket</t>
  </si>
  <si>
    <t>Kvällsevent</t>
  </si>
  <si>
    <t>Utanför Campus</t>
  </si>
  <si>
    <t>AW</t>
  </si>
  <si>
    <t>Företagspub</t>
  </si>
  <si>
    <t>Barbongar</t>
  </si>
  <si>
    <t>Lunchföreläsningar</t>
  </si>
  <si>
    <t>Arbetskläder - Flugor+näsdukar</t>
  </si>
  <si>
    <t>Med 20% rabatt</t>
  </si>
  <si>
    <t>Arbetskläder - tröjor</t>
  </si>
  <si>
    <t>Totala med tröjor och flugor, näsdukar va 38k</t>
  </si>
  <si>
    <t>Mat - stormöten</t>
  </si>
  <si>
    <t>7*27*123</t>
  </si>
  <si>
    <t>Inspirationresa</t>
  </si>
  <si>
    <t>besök andra mässor (lund, göteborg) linkan är över :(</t>
  </si>
  <si>
    <t>Licenser</t>
  </si>
  <si>
    <t>Slack (4500kr) + Adobe (4500kr)</t>
  </si>
  <si>
    <t>Teambuilding - Projektgrupp</t>
  </si>
  <si>
    <t>Flyttad pga bokföringssyfte, 1000kr per person</t>
  </si>
  <si>
    <t>Teambuilding - Personal</t>
  </si>
  <si>
    <t>150 personal + 27 projektgrupp, 190kr/person ink</t>
  </si>
  <si>
    <t>Fika - möten</t>
  </si>
  <si>
    <t>Flyttad pga bokföringssyfte, 600kr per person</t>
  </si>
  <si>
    <t>Tacksittningen</t>
  </si>
  <si>
    <t>Inköp sittningsdricka</t>
  </si>
  <si>
    <t>80pers som kommer 225kr/person</t>
  </si>
  <si>
    <t>Event</t>
  </si>
  <si>
    <t>After Works Extern</t>
  </si>
  <si>
    <t>en AW externt kul om det är för dagspersonal</t>
  </si>
  <si>
    <t>Internevent</t>
  </si>
  <si>
    <t>borttagen pga studs blir ledsna</t>
  </si>
  <si>
    <t>Lunchföreläsning</t>
  </si>
  <si>
    <t>3 lf</t>
  </si>
  <si>
    <t>Mat till lunchföreläsningar</t>
  </si>
  <si>
    <t>Mat för 3 lf</t>
  </si>
  <si>
    <t>Mässan</t>
  </si>
  <si>
    <t>Huvudsponsor</t>
  </si>
  <si>
    <t>35k styck, 86 företag (104 företag totalt)</t>
  </si>
  <si>
    <t>Sponspaketet</t>
  </si>
  <si>
    <t>9</t>
  </si>
  <si>
    <t>Headhunterpaketet</t>
  </si>
  <si>
    <t>6</t>
  </si>
  <si>
    <t>Premiumpaket</t>
  </si>
  <si>
    <t>0</t>
  </si>
  <si>
    <t>Startup-paketet</t>
  </si>
  <si>
    <t>3*10 tkr</t>
  </si>
  <si>
    <t>Extra beställningar</t>
  </si>
  <si>
    <t>Baserad på förra budget</t>
  </si>
  <si>
    <t>En snabb kalkyl av prislistan som är skickad av THS</t>
  </si>
  <si>
    <t>Inhyrt material</t>
  </si>
  <si>
    <t>Inklusive RN 10k</t>
  </si>
  <si>
    <t>Mattor</t>
  </si>
  <si>
    <t>Marknadsföring med Banderoller</t>
  </si>
  <si>
    <t>VKV och osquars backe</t>
  </si>
  <si>
    <t>Tryck &amp; Marknadsföring</t>
  </si>
  <si>
    <t>Nya saker: fysiska kartor, klistermärken på trappsteg, mer marknadsföring t.ex.  i tb-stationen</t>
  </si>
  <si>
    <t>Vattenflaskor med profiltryck</t>
  </si>
  <si>
    <t>Marknadsföring - sociala medier</t>
  </si>
  <si>
    <t>Marknadsföring mot företag på Facebook och LinkedIn</t>
  </si>
  <si>
    <t>Goodiebags</t>
  </si>
  <si>
    <t>2000 påsar, 50kr/styck</t>
  </si>
  <si>
    <t>Catering</t>
  </si>
  <si>
    <t>295kr/person, 350 personer/portioner, frukost + lunch + (kaffe &amp; fika för företag)</t>
  </si>
  <si>
    <t>Mat på setupkvällen + fika på mässdagen + fika på slasquedagen</t>
  </si>
  <si>
    <t>Kommunikationssystem</t>
  </si>
  <si>
    <t>Brandsäkerhet</t>
  </si>
  <si>
    <t>Sittning &amp; Efterkör</t>
  </si>
  <si>
    <t>Biljettintäkter - Sittningen</t>
  </si>
  <si>
    <t>246 studenter (100kr)</t>
  </si>
  <si>
    <t>Personal ingår</t>
  </si>
  <si>
    <t>Personalkostnad</t>
  </si>
  <si>
    <t>Vaktkostnaden</t>
  </si>
  <si>
    <t>3-rättersmiddag + dryck + fördrink (för 400 pers just nu) räknar med cocktail som fördrink och en till drink till efterrätt totalt 3,5 enheter</t>
  </si>
  <si>
    <t>Transport</t>
  </si>
  <si>
    <t>Inhyrd utrustning</t>
  </si>
  <si>
    <t>Generell teknik</t>
  </si>
  <si>
    <t>Underhållning</t>
  </si>
  <si>
    <t>DJ + teknik</t>
  </si>
  <si>
    <t>Tryck</t>
  </si>
  <si>
    <t xml:space="preserve">Barbongar, sånghäften, märken </t>
  </si>
  <si>
    <t>Höjd från 55000 pga dyrare alkohol på Garnisonen</t>
  </si>
  <si>
    <t>Informationsorganet</t>
  </si>
  <si>
    <t>Fika till hackertillfällen</t>
  </si>
  <si>
    <t>Omdöpt från "Fika"</t>
  </si>
  <si>
    <t>Mat till hackerdagar</t>
  </si>
  <si>
    <t>Omdöpt från "Teambuilding"</t>
  </si>
  <si>
    <t>Mjuk- och Hårdvara</t>
  </si>
  <si>
    <t>Amazing Rejs</t>
  </si>
  <si>
    <t>- 8000 kr</t>
  </si>
  <si>
    <t>Dryck</t>
  </si>
  <si>
    <t>Resultatutjämning</t>
  </si>
  <si>
    <t>Champagnecroquette</t>
  </si>
  <si>
    <t>Champagnefrukost</t>
  </si>
  <si>
    <t>Chillhäng</t>
  </si>
  <si>
    <t>Cliffpub</t>
  </si>
  <si>
    <t>Bilhyra</t>
  </si>
  <si>
    <t>Diverse teknik</t>
  </si>
  <si>
    <t>Förbrukningsmateriel</t>
  </si>
  <si>
    <t>Representationsgåvor</t>
  </si>
  <si>
    <t>Mörkläggning</t>
  </si>
  <si>
    <t>Örådsrestaurering</t>
  </si>
  <si>
    <t xml:space="preserve">Övriga programvaror </t>
  </si>
  <si>
    <t>Sjuk &amp; hälsovård</t>
  </si>
  <si>
    <t>Grafik</t>
  </si>
  <si>
    <t>Stickers</t>
  </si>
  <si>
    <t>Tygmärken</t>
  </si>
  <si>
    <t>Film &amp; Framkallning</t>
  </si>
  <si>
    <t>Titel</t>
  </si>
  <si>
    <t>Titeltillbehör</t>
  </si>
  <si>
    <t>Titelspex</t>
  </si>
  <si>
    <t>Titelöverlämning</t>
  </si>
  <si>
    <t>Titt-in</t>
  </si>
  <si>
    <t>Snuttefilt &amp; Chill</t>
  </si>
  <si>
    <t>Möte med personalen</t>
  </si>
  <si>
    <t>Möte med dFunkt</t>
  </si>
  <si>
    <t>Dadderiet</t>
  </si>
  <si>
    <t>DaddeIntro</t>
  </si>
  <si>
    <t>INDA - Mat</t>
  </si>
  <si>
    <t>INDA - Dryck inköp</t>
  </si>
  <si>
    <t>INDA - Dryck försäljning</t>
  </si>
  <si>
    <t>Daddetillbehör</t>
  </si>
  <si>
    <t>nØllegruppsskyltar</t>
  </si>
  <si>
    <t>Doqumenteriet</t>
  </si>
  <si>
    <t>INDO - Mat</t>
  </si>
  <si>
    <t>Doquistillbehör</t>
  </si>
  <si>
    <t>Doquismys</t>
  </si>
  <si>
    <t>FotoIntro</t>
  </si>
  <si>
    <t>Ekonomeriet</t>
  </si>
  <si>
    <t>INEK - Mat</t>
  </si>
  <si>
    <t>INEK - Deko</t>
  </si>
  <si>
    <t>EkomMys</t>
  </si>
  <si>
    <t>Ekonomeristfika</t>
  </si>
  <si>
    <t>Ekonomeristtillbehör</t>
  </si>
  <si>
    <t>Ekomöverlämning</t>
  </si>
  <si>
    <t>Råkades tas bort av Felix Murnions ändringsyrkande på förra budgeten</t>
  </si>
  <si>
    <t>EkomIntro</t>
  </si>
  <si>
    <t>Quisineriet</t>
  </si>
  <si>
    <t>INQU - Mat</t>
  </si>
  <si>
    <t>QuisineMys</t>
  </si>
  <si>
    <t>Quisinetillbehör</t>
  </si>
  <si>
    <t>INDA efterkör</t>
  </si>
  <si>
    <t>Aktivitet</t>
  </si>
  <si>
    <t>Mitch och Butch</t>
  </si>
  <si>
    <t>Kokosolja</t>
  </si>
  <si>
    <t>Spotify-licens</t>
  </si>
  <si>
    <t>Vaxningstillbehör</t>
  </si>
  <si>
    <t>Spons - mat</t>
  </si>
  <si>
    <t>Spons</t>
  </si>
  <si>
    <t>nØllekort</t>
  </si>
  <si>
    <t>HTC</t>
  </si>
  <si>
    <t>Bärbaren</t>
  </si>
  <si>
    <t>Försäljning</t>
  </si>
  <si>
    <t>Inköp till försäljning</t>
  </si>
  <si>
    <t>BLB</t>
  </si>
  <si>
    <t>nØllepubrunda</t>
  </si>
  <si>
    <t>nØllegasque</t>
  </si>
  <si>
    <t>Biljetter sittning</t>
  </si>
  <si>
    <t>Biljetter efterkör</t>
  </si>
  <si>
    <t>Mackor</t>
  </si>
  <si>
    <t>Hyra maskiner</t>
  </si>
  <si>
    <t>Inhyrd personal</t>
  </si>
  <si>
    <t>Personalmat</t>
  </si>
  <si>
    <t>Sittningsmat</t>
  </si>
  <si>
    <t>Utklädnad</t>
  </si>
  <si>
    <t>Teknik</t>
  </si>
  <si>
    <t>Nagellack</t>
  </si>
  <si>
    <t>Djäfvulsgrottan - Förbrukningsmateriel</t>
  </si>
  <si>
    <t>nØllan games - Dekoration</t>
  </si>
  <si>
    <t>nØllan games -Förbrukningsmaterial</t>
  </si>
  <si>
    <t>TGT</t>
  </si>
  <si>
    <t>Personalen</t>
  </si>
  <si>
    <t>Foto</t>
  </si>
  <si>
    <t>Snuttefiltar</t>
  </si>
  <si>
    <t>Batterier</t>
  </si>
  <si>
    <t>Frukost</t>
  </si>
  <si>
    <t>Lunch - inköp</t>
  </si>
  <si>
    <t>Lunch - fakturering</t>
  </si>
  <si>
    <t>Kläder - Fakturering</t>
  </si>
  <si>
    <t>Kläder - Spons</t>
  </si>
  <si>
    <t>Kläder - Inköp</t>
  </si>
  <si>
    <t>Mackor - Inköp</t>
  </si>
  <si>
    <t>Intervjufika</t>
  </si>
  <si>
    <t>Favvodaddemiddag I</t>
  </si>
  <si>
    <t>Resekostnader</t>
  </si>
  <si>
    <t>Favvodaddemiddag II</t>
  </si>
  <si>
    <t>Sittning med annan sektion</t>
  </si>
  <si>
    <t>Resultatjustering</t>
  </si>
  <si>
    <t>Dryck - sittning</t>
  </si>
  <si>
    <t>Genrepspub</t>
  </si>
  <si>
    <t>Korv - Inköp</t>
  </si>
  <si>
    <t>Korv - försäljning</t>
  </si>
  <si>
    <t>Godmorgon nØllan</t>
  </si>
  <si>
    <t>Tejp</t>
  </si>
  <si>
    <t>HelloWorld(nØllan)</t>
  </si>
  <si>
    <t>Hyra maskiner och leksaker</t>
  </si>
  <si>
    <t>Småsyskonfika</t>
  </si>
  <si>
    <t>Stationer</t>
  </si>
  <si>
    <t>Lunch</t>
  </si>
  <si>
    <t>Hjälpfesten</t>
  </si>
  <si>
    <t>Sittningsdrycka</t>
  </si>
  <si>
    <t>HTD</t>
  </si>
  <si>
    <t>Snacks</t>
  </si>
  <si>
    <t>Kräftis</t>
  </si>
  <si>
    <t>plOsqvik</t>
  </si>
  <si>
    <t>Ved</t>
  </si>
  <si>
    <t>Hurry Scurry</t>
  </si>
  <si>
    <t>Utklädnader</t>
  </si>
  <si>
    <t>Pub Deko</t>
  </si>
  <si>
    <t>Internationell fika</t>
  </si>
  <si>
    <t>Bakingredienser</t>
  </si>
  <si>
    <t>Mörka sidan</t>
  </si>
  <si>
    <t>Drifvartillbehör</t>
  </si>
  <si>
    <t>Entréprylar</t>
  </si>
  <si>
    <t>Drifvarbastu</t>
  </si>
  <si>
    <t>Pärmar &amp; sångböcker</t>
  </si>
  <si>
    <t>Fika drifvarträningar</t>
  </si>
  <si>
    <t xml:space="preserve">Drifvarkaden </t>
  </si>
  <si>
    <t>Utklädnad GOD</t>
  </si>
  <si>
    <t>Mat första entrén</t>
  </si>
  <si>
    <t>Phösarlokal</t>
  </si>
  <si>
    <t>INAUG - Mat</t>
  </si>
  <si>
    <t>Karaokepub</t>
  </si>
  <si>
    <t>Städ</t>
  </si>
  <si>
    <t>Personal RN</t>
  </si>
  <si>
    <t>Gäris och ickebinäris middag</t>
  </si>
  <si>
    <t>KDE</t>
  </si>
  <si>
    <t>Kultmiddag</t>
  </si>
  <si>
    <t>Bil- och släphyra</t>
  </si>
  <si>
    <t>Laserkrig</t>
  </si>
  <si>
    <t xml:space="preserve">Biljetter </t>
  </si>
  <si>
    <t>LQ</t>
  </si>
  <si>
    <t>Korv - Försäljning</t>
  </si>
  <si>
    <t xml:space="preserve">Byggmaterial </t>
  </si>
  <si>
    <t>Verktyg</t>
  </si>
  <si>
    <t>Lunchrejv</t>
  </si>
  <si>
    <t>Hyra maskin &amp; teknik</t>
  </si>
  <si>
    <t>Morgonbowling</t>
  </si>
  <si>
    <t>Internfest</t>
  </si>
  <si>
    <t>Sektionsgasque</t>
  </si>
  <si>
    <t>Dryck - inköp</t>
  </si>
  <si>
    <t>Personalpub jourveckan</t>
  </si>
  <si>
    <t>Mat och fördrink</t>
  </si>
  <si>
    <t>Mottagningstack</t>
  </si>
  <si>
    <t>Köksplats</t>
  </si>
  <si>
    <t>Pusharpub</t>
  </si>
  <si>
    <t>Mat - inköp</t>
  </si>
  <si>
    <t>Mat - försäljning</t>
  </si>
  <si>
    <t>Storasyskonmiddag</t>
  </si>
  <si>
    <t>Stormöten</t>
  </si>
  <si>
    <t>Nattorientering</t>
  </si>
  <si>
    <t>Toast - försäljning</t>
  </si>
  <si>
    <t>Toast - inköp</t>
  </si>
  <si>
    <t>Nattkäk</t>
  </si>
  <si>
    <t>NBF</t>
  </si>
  <si>
    <t>Dryck - Inköp</t>
  </si>
  <si>
    <t>nØllebanquette</t>
  </si>
  <si>
    <t>Städavgift</t>
  </si>
  <si>
    <t>Live-underhållning</t>
  </si>
  <si>
    <t>Hyra porslin</t>
  </si>
  <si>
    <t>Nymble personal</t>
  </si>
  <si>
    <t>Garderob</t>
  </si>
  <si>
    <t>nØlleOsqvik</t>
  </si>
  <si>
    <t>Nattgrillning</t>
  </si>
  <si>
    <t>Hyra teknik</t>
  </si>
  <si>
    <t>Bussar</t>
  </si>
  <si>
    <t>Sångarafton</t>
  </si>
  <si>
    <t>Tenta Recovery</t>
  </si>
  <si>
    <t>Maskiner</t>
  </si>
  <si>
    <t>Gäris- och Icke-binärisfiika</t>
  </si>
  <si>
    <t>Tjoqumenteristlunch</t>
  </si>
  <si>
    <t xml:space="preserve">Dryck </t>
  </si>
  <si>
    <t>TTG-föreläsning</t>
  </si>
  <si>
    <t>Teknologkör</t>
  </si>
  <si>
    <t>TTG-laboration</t>
  </si>
  <si>
    <t>Mat sittning</t>
  </si>
  <si>
    <t>Xning</t>
  </si>
  <si>
    <t>Prispokal</t>
  </si>
  <si>
    <t>Dadderiet-sittning</t>
  </si>
  <si>
    <t>nØllan</t>
  </si>
  <si>
    <t>nØllekit</t>
  </si>
  <si>
    <t>nØllekortsmaterial</t>
  </si>
  <si>
    <t>Ettans fest</t>
  </si>
  <si>
    <t>Dryck - Sittning</t>
  </si>
  <si>
    <t>Liveframträdande</t>
  </si>
  <si>
    <t>Hyra dukar</t>
  </si>
  <si>
    <t>Porslin &amp; Bestick</t>
  </si>
  <si>
    <t>Danslektion</t>
  </si>
  <si>
    <t>Vett och Etikett</t>
  </si>
  <si>
    <t>Rekvisita</t>
  </si>
  <si>
    <t>Evenemang</t>
  </si>
  <si>
    <t>Försäljning profilkläder</t>
  </si>
  <si>
    <t>Inköp och försäljning (samma back), Flyttad pga bokföringssyfte</t>
  </si>
  <si>
    <t>Möten inför länkmöten HT</t>
  </si>
  <si>
    <t>Sänkt från -2800 pga används ej</t>
  </si>
  <si>
    <t>Sänkt från -650 pga används ej</t>
  </si>
  <si>
    <t>Möten inför länkmöten VT</t>
  </si>
  <si>
    <t>Försäljning Overaller</t>
  </si>
  <si>
    <t>höjd från 53000 pga verklighet</t>
  </si>
  <si>
    <t>Försäljning Prylis</t>
  </si>
  <si>
    <t>Försäljning sektionsprofilkläder</t>
  </si>
  <si>
    <t>sänkt från 15000 pga verklighetsanpassning</t>
  </si>
  <si>
    <t>Inköp Overaller</t>
  </si>
  <si>
    <t>Inköp Prylis</t>
  </si>
  <si>
    <t>Inköp sektionsprofilkläder</t>
  </si>
  <si>
    <t>sänkt från -25000 pga verklighetsanpassning</t>
  </si>
  <si>
    <t>Fraktavgifter</t>
  </si>
  <si>
    <t>Spons för overaller</t>
  </si>
  <si>
    <t>Sänkt från 13000 pga spons är inte längte en grej (blev tom dyrare)</t>
  </si>
  <si>
    <t>Sångledarens sittning</t>
  </si>
  <si>
    <t>Inflyttad från sångledarens budget och mergad med prylis sittning som aldrig blev av</t>
  </si>
  <si>
    <t>Sittningsdryck</t>
  </si>
  <si>
    <t>Köksbokning</t>
  </si>
  <si>
    <t>Sektionslokalsgruppen</t>
  </si>
  <si>
    <t>Försäljning läskkyl</t>
  </si>
  <si>
    <t>Separerat försäljning och inköp (samma summa)</t>
  </si>
  <si>
    <t>Läskkyl</t>
  </si>
  <si>
    <t>4021, 3021</t>
  </si>
  <si>
    <t>METAdryck</t>
  </si>
  <si>
    <t>4021</t>
  </si>
  <si>
    <t>Inköp förbrukningsmateriel</t>
  </si>
  <si>
    <t>5410, 5510</t>
  </si>
  <si>
    <t>Höjd från -25 000 pga verkligheten vi lever i och samhället vi är en del av (andra nämnders inventarieposter tas port)</t>
  </si>
  <si>
    <t>Städmaterial</t>
  </si>
  <si>
    <t>Coola grejer till META</t>
  </si>
  <si>
    <t>Denna får vara kvar, God Jul</t>
  </si>
  <si>
    <t>Bastu event</t>
  </si>
  <si>
    <t>Hyra</t>
  </si>
  <si>
    <t>Tappar</t>
  </si>
  <si>
    <t>Inköp mat och dryck</t>
  </si>
  <si>
    <t>Ljud och Ljus</t>
  </si>
  <si>
    <t>Fulländar Filip Ramslövs mardröm</t>
  </si>
  <si>
    <t>Inköp teknik</t>
  </si>
  <si>
    <t>Flyttad från Ljud och Ljus</t>
  </si>
  <si>
    <t>Måndagsstädsfest</t>
  </si>
  <si>
    <t>Inköp Mat</t>
  </si>
  <si>
    <t>Namn ändrat från "sittningsd-reka" pga inget roligt tillåtet i budgeten</t>
  </si>
  <si>
    <t>X-scapomiddag</t>
  </si>
  <si>
    <t>Biljett försäljning</t>
  </si>
  <si>
    <t>Rosor/valgåvor</t>
  </si>
  <si>
    <t>Namn bytt från "rosor" och höjd från -1500</t>
  </si>
  <si>
    <t>Valevent fika</t>
  </si>
  <si>
    <t>Sänkt från -1500 pga används ej</t>
  </si>
  <si>
    <t>Kandidatutfrågning mat</t>
  </si>
  <si>
    <t>Sänkt från -1500 då kandidatutfrågningar nu sker på VM</t>
  </si>
  <si>
    <t>Sektionsmässan</t>
  </si>
  <si>
    <t>Sektionsmässa fika</t>
  </si>
  <si>
    <t>Sänkt från -14 000 pga ingen mer subway</t>
  </si>
  <si>
    <t>Demon</t>
  </si>
  <si>
    <t>Repfika</t>
  </si>
  <si>
    <t>Replokal</t>
  </si>
  <si>
    <t>Sänkt från -16000 pga verkligheten</t>
  </si>
  <si>
    <t>Sänkt från -7500 pga har inte använts på ett bra tag + teknik finns vid det här laget</t>
  </si>
  <si>
    <t>Inköp av Qultur</t>
  </si>
  <si>
    <t>4030</t>
  </si>
  <si>
    <t>Qulturella event</t>
  </si>
  <si>
    <t>Sänkt från -5500 pga inte till för fika</t>
  </si>
  <si>
    <t>EECS rörligt bidrag</t>
  </si>
  <si>
    <t>Sänkt från 2500 pga centraliserat</t>
  </si>
  <si>
    <t>Splittad, låg innan på -7500</t>
  </si>
  <si>
    <t>Kameratillbehör</t>
  </si>
  <si>
    <t>Spel</t>
  </si>
  <si>
    <t>Speltillbehör</t>
  </si>
  <si>
    <t>Ny post, laddare och sånt</t>
  </si>
  <si>
    <t>Priser</t>
  </si>
  <si>
    <t>LAN Event</t>
  </si>
  <si>
    <t>Material</t>
  </si>
  <si>
    <t>Sänkt med -3000 och ersatt av speltillbehör under allmänt</t>
  </si>
  <si>
    <t>Dreamhack</t>
  </si>
  <si>
    <t>Sänkt från 5000kr pga hälsoskäl (vi har tidigare fått gratis av DH)</t>
  </si>
  <si>
    <t>Evenemanget</t>
  </si>
  <si>
    <t>Sänkt från -10000kr pga hälsoskäl (vi har tidigare fått gratis av DH)</t>
  </si>
  <si>
    <t>THS Friskvårdsbidrag</t>
  </si>
  <si>
    <t>Motionsloppsbidrag</t>
  </si>
  <si>
    <t>Namnbyte från "Fika"</t>
  </si>
  <si>
    <t>Lokalhyra Entréavgifter</t>
  </si>
  <si>
    <t>Hockeyevent</t>
  </si>
  <si>
    <t>Kajakpaddling</t>
  </si>
  <si>
    <t>Utrustning</t>
  </si>
  <si>
    <t>Tech-i-taka allmänt</t>
  </si>
  <si>
    <t>Serieavgift</t>
  </si>
  <si>
    <t>Tech-i-taka internt</t>
  </si>
  <si>
    <t>TB</t>
  </si>
  <si>
    <t>Internationella nämnden</t>
  </si>
  <si>
    <t>Tackevent</t>
  </si>
  <si>
    <t xml:space="preserve">Bytt namn från "Teambuilding". </t>
  </si>
  <si>
    <t>Sittningsevent 1</t>
  </si>
  <si>
    <t>Sittningsevent 2</t>
  </si>
  <si>
    <t>Bytt namn från "Sittningsevent 1" pga fanns redan ett "Sittningsevent 1"</t>
  </si>
  <si>
    <t>Flyttad pga bokföringssyfte, Sänkt från -4000 pga öppen nämnd JNO och DSOL medlemmar</t>
  </si>
  <si>
    <t>Bytte namn från "föreläsare"</t>
  </si>
  <si>
    <t>Övrigt event</t>
  </si>
  <si>
    <t>Bör delas upp kommande år</t>
  </si>
  <si>
    <t>Flyttad pga bokföringssyfte, Höjd från -2000 pga var budgeterad för 4 och ADA är nu 6</t>
  </si>
  <si>
    <t>Flyttad pga bokföringssyfte, Höjd från -1600 pga var budgeterad för 4 och ADA är nu 6</t>
  </si>
  <si>
    <t>Inköp och försäljning (höjd från -750 pga extra medlem), Flyttad pga bokföringssyfte</t>
  </si>
  <si>
    <t>Vårevent</t>
  </si>
  <si>
    <t>Stod "Intäkter" under "Utgifter" på den här raden innan men vi vet inte varför</t>
  </si>
  <si>
    <t>Höstevent</t>
  </si>
  <si>
    <t>Försäljning tidningar</t>
  </si>
  <si>
    <t>Splittad pga inte inkomst och utgift på samma rad (samma värden)</t>
  </si>
  <si>
    <t>Journalistiska kostnader</t>
  </si>
  <si>
    <t>Inköp och försäljning (samma back)</t>
  </si>
  <si>
    <t>Godis</t>
  </si>
  <si>
    <t>Tillbehör</t>
  </si>
  <si>
    <t>Bil</t>
  </si>
  <si>
    <t>Drivmedel</t>
  </si>
  <si>
    <t>Höjd från -35000 pga den rådande situationen i mellanöstern (hvo)</t>
  </si>
  <si>
    <t>Splittad från "Skatt och försäkring" och höjd från -20700</t>
  </si>
  <si>
    <t>Skatter</t>
  </si>
  <si>
    <t>Parkering</t>
  </si>
  <si>
    <t>Avskrivning</t>
  </si>
  <si>
    <t>Sänkt från -76 400 pga ska inte finnas i budget</t>
  </si>
  <si>
    <t>Noter</t>
  </si>
  <si>
    <t>dFunk</t>
  </si>
  <si>
    <t>dFunköverlämning</t>
  </si>
  <si>
    <t>dFunkfika</t>
  </si>
  <si>
    <t>Skapad som funktionär kan använda i samband med grupper och öppna nämnder</t>
  </si>
  <si>
    <t>dFunkteambuilding</t>
  </si>
  <si>
    <t>dFunklunch</t>
  </si>
  <si>
    <t>Återanvändbara festatteraljer</t>
  </si>
  <si>
    <t>Sänkt från -5000 pga används inte och ska inte användas</t>
  </si>
  <si>
    <t>Nyårsskiftes</t>
  </si>
  <si>
    <t>3042</t>
  </si>
  <si>
    <t>Bytt namn från "Alkoholbiljetter"</t>
  </si>
  <si>
    <t>Skiftes</t>
  </si>
  <si>
    <t>Bifftes</t>
  </si>
  <si>
    <t>Oförändrad men kommer sänkas 2025 pga 2 tillfällen 2024</t>
  </si>
  <si>
    <t>Mat &amp; dryck</t>
  </si>
  <si>
    <t>Fika till THS Fanborg</t>
  </si>
  <si>
    <t>MUTA från fanbärarna</t>
  </si>
  <si>
    <t>Kemtvätt</t>
  </si>
  <si>
    <t>Ny post, bör kemas någon gång under året vid behov (båda fanbärarna)</t>
  </si>
  <si>
    <t>Tomteluvor</t>
  </si>
  <si>
    <t>Beslutspengar - Engångskostnader</t>
  </si>
  <si>
    <t>Engångskostnader</t>
  </si>
  <si>
    <t>Inköp extra Overaller</t>
  </si>
  <si>
    <t>Inköp av stolar</t>
  </si>
  <si>
    <t>Media måste rösta igenom samma summa på deras SM, innan dess ej i budgetsystemet</t>
  </si>
  <si>
    <t>Dispfonden</t>
  </si>
  <si>
    <t>Fika extern</t>
  </si>
  <si>
    <t>Tryck och marknadsföring</t>
  </si>
  <si>
    <t>Projektgruppsfika</t>
  </si>
  <si>
    <t>Hosting</t>
  </si>
  <si>
    <t>Förbättra olika aspekter av META och den generalla verksamheten</t>
  </si>
  <si>
    <t>Fika till möten inom projektgruppen och med övriga som vill hjälpa till</t>
  </si>
  <si>
    <t>Utbildningshelg</t>
  </si>
  <si>
    <t>Mat och dryck, utbildning</t>
  </si>
  <si>
    <t>Mat och dryck, teambuilding</t>
  </si>
  <si>
    <t>ABF-bidrag</t>
  </si>
  <si>
    <t>Fick 45k förra året</t>
  </si>
  <si>
    <t>Sektionen för Medietekniks bidrag</t>
  </si>
  <si>
    <t>Fick 25k förra året</t>
  </si>
  <si>
    <t>Fika för samrep</t>
  </si>
  <si>
    <t>Fika för musiknummerrep</t>
  </si>
  <si>
    <t>Fika för grupper</t>
  </si>
  <si>
    <t>Hela spexverksamheten, 130 personer a 200kr</t>
  </si>
  <si>
    <t>Dekishyra</t>
  </si>
  <si>
    <t>Hela spexet minus chefsosqvik</t>
  </si>
  <si>
    <t>Event Spexvisning</t>
  </si>
  <si>
    <t>Ny post, Prel summa</t>
  </si>
  <si>
    <t>PR-Banderoll upphängning</t>
  </si>
  <si>
    <t>Flyttad från PR</t>
  </si>
  <si>
    <t>Övriga trycksaker och PR</t>
  </si>
  <si>
    <t>Mjuk- och hårdvarukostnader</t>
  </si>
  <si>
    <t>kopierat från föregående år, Flyttat från Webb</t>
  </si>
  <si>
    <t>Replokalshyra</t>
  </si>
  <si>
    <t>Mergade Dans och Bandets sek. resultatställen</t>
  </si>
  <si>
    <t>Lokalhyra bandet</t>
  </si>
  <si>
    <t>Kopierat från förra året, kan sannolikt bli billigare</t>
  </si>
  <si>
    <t>Lokalhyra dans</t>
  </si>
  <si>
    <t>sänkt från 7200, ABF erbjuder danssal för 2k/termin</t>
  </si>
  <si>
    <t>Bügg</t>
  </si>
  <si>
    <t>Virke, Färg, Tejp etc</t>
  </si>
  <si>
    <t>Skyddsutrustning</t>
  </si>
  <si>
    <t>Foto &amp; Film</t>
  </si>
  <si>
    <t>Fotoförstoring</t>
  </si>
  <si>
    <t>Försäljning, Märken</t>
  </si>
  <si>
    <t>Föreställningsmärke, Metaspexmärke</t>
  </si>
  <si>
    <t>Försäljning, Hoodies</t>
  </si>
  <si>
    <t>Försäljning, Övrigt</t>
  </si>
  <si>
    <t>Skissmaterial</t>
  </si>
  <si>
    <t>Posters</t>
  </si>
  <si>
    <t>Programblad</t>
  </si>
  <si>
    <t>Inköp, Märken</t>
  </si>
  <si>
    <t>Sänkt från 14k, Vi hade alldeles för mycket föreställningsmärken iår</t>
  </si>
  <si>
    <t>Inköp, Hoodies</t>
  </si>
  <si>
    <t>Lager av hoodies köptes in för två år sedan och kan behöva fyllas på</t>
  </si>
  <si>
    <t>Inköp, Övrigt</t>
  </si>
  <si>
    <t>Massa grejer ex. t-shirts, strumpor, vantar, klistermärken, etc.</t>
  </si>
  <si>
    <t>Kostym</t>
  </si>
  <si>
    <t>Tyg</t>
  </si>
  <si>
    <t>Sytillbehör</t>
  </si>
  <si>
    <t>Ljud &amp; Ljus</t>
  </si>
  <si>
    <t>Teknik rep</t>
  </si>
  <si>
    <t>Musikproduktionsmjukvara</t>
  </si>
  <si>
    <t>Engångskostnad, livstidslicens</t>
  </si>
  <si>
    <t>Manus</t>
  </si>
  <si>
    <t>WriterDuet Licens</t>
  </si>
  <si>
    <t>Smink &amp; Hår</t>
  </si>
  <si>
    <t>ökad med 2k från förra året</t>
  </si>
  <si>
    <t>SpexM</t>
  </si>
  <si>
    <t>Försäljning, Drinkmärken</t>
  </si>
  <si>
    <t>4 pubar</t>
  </si>
  <si>
    <t>Pubdeko</t>
  </si>
  <si>
    <t>Inköp, Drinkmärken</t>
  </si>
  <si>
    <t>Sittningar</t>
  </si>
  <si>
    <t>Kommer få någon form av spons, målet är att balansera genom att göra nettoutgiften lika stor</t>
  </si>
  <si>
    <t>Intern (80) + Extern (100) + Slut (100)</t>
  </si>
  <si>
    <t>Sittingsmärken</t>
  </si>
  <si>
    <t>Föreställningar</t>
  </si>
  <si>
    <t>4 st totalt</t>
  </si>
  <si>
    <t>ca 60% studenter, 160kr studentpris, 220kr ordinarie, 180platser*4föreställningar</t>
  </si>
  <si>
    <t>Mat under föreställning</t>
  </si>
  <si>
    <t>Flyttad från SpexM</t>
  </si>
  <si>
    <t>Kökshyra föreställningsmat</t>
  </si>
  <si>
    <t>Teaterhyra</t>
  </si>
  <si>
    <t>31900 mindre än från förra året, annan teater</t>
  </si>
  <si>
    <t>Biljettavgift</t>
  </si>
  <si>
    <t>Confetti tar 5kr och 5% per biljett, 160*0.05*180*0.60*4 + 220*0.05*180*0.4*4 + 5*180*4 = 10224 ~ 10000kr</t>
  </si>
  <si>
    <t>Teknik föreställningar</t>
  </si>
  <si>
    <t>Flyttad från LoL</t>
  </si>
  <si>
    <t>t.ex. toapapper och liknande</t>
  </si>
  <si>
    <t>Rosor</t>
  </si>
  <si>
    <t>nØllespex</t>
  </si>
  <si>
    <t>Saknades, 80*25kr. Medias mottagning säljer deras biljetter</t>
  </si>
  <si>
    <t>Baserat på fjolårets teater 16.800:- plus 25% moms</t>
  </si>
  <si>
    <t>Dekor &amp; smink</t>
  </si>
  <si>
    <t>separerat pga nØllesäkerhet</t>
  </si>
  <si>
    <t>Företagsevent</t>
  </si>
  <si>
    <t>Företagspresenter</t>
  </si>
  <si>
    <t>Startup-pub</t>
  </si>
  <si>
    <t>Resefrukost</t>
  </si>
  <si>
    <t>Kontokortsavgifter</t>
  </si>
  <si>
    <t>Webbavgifter</t>
  </si>
  <si>
    <t>Profilmaterial</t>
  </si>
  <si>
    <t>Profilaccessoarer</t>
  </si>
  <si>
    <t>Utskick av rapport</t>
  </si>
  <si>
    <t>PR</t>
  </si>
  <si>
    <t>Studieaktiviter</t>
  </si>
  <si>
    <t>Reseaktiviter</t>
  </si>
  <si>
    <t>Överlämning</t>
  </si>
  <si>
    <t>Informationsträffar</t>
  </si>
  <si>
    <t>Inköp mat digitalt event</t>
  </si>
  <si>
    <t>Intäkter profilmaterial</t>
  </si>
  <si>
    <t>Studieaktiviteter</t>
  </si>
  <si>
    <t>Reseaktiviteter</t>
  </si>
  <si>
    <t>Slutevent</t>
  </si>
  <si>
    <t>Världens mest tömda budget</t>
  </si>
  <si>
    <t>VårBal</t>
  </si>
  <si>
    <t>115 a 450kr 20 a 370 kr 35 a 800 kr 5 a 720 kr</t>
  </si>
  <si>
    <t>Personal</t>
  </si>
  <si>
    <t>Hyrgods</t>
  </si>
  <si>
    <t>175 a 600kr</t>
  </si>
  <si>
    <t>Alkfri dryck</t>
  </si>
  <si>
    <t>28 a 90kr</t>
  </si>
  <si>
    <t>Alk dryck</t>
  </si>
  <si>
    <t>150 a 170kr</t>
  </si>
  <si>
    <t>DJ och Teknik</t>
  </si>
  <si>
    <t>Band</t>
  </si>
  <si>
    <t>Står 225 850 i budgeten som röstades igenom på SM.Tror underhållning missades i orginalet</t>
  </si>
  <si>
    <t>Vårbalken</t>
  </si>
  <si>
    <t>Osqvukhyra</t>
  </si>
  <si>
    <t>Deko</t>
  </si>
  <si>
    <t>Efterkör</t>
  </si>
  <si>
    <t>Merch</t>
  </si>
  <si>
    <t>Vårbal</t>
  </si>
  <si>
    <t>Biljetter Alkfull</t>
  </si>
  <si>
    <t>Biljetter Alkfri</t>
  </si>
  <si>
    <t>Alumn biljett</t>
  </si>
  <si>
    <t>Hyrgoods</t>
  </si>
  <si>
    <t>Förtäring</t>
  </si>
  <si>
    <t>Alkfull dryck</t>
  </si>
  <si>
    <t>Is</t>
  </si>
  <si>
    <t>DJ och teknik</t>
  </si>
  <si>
    <t>Total Intäkter</t>
  </si>
  <si>
    <t>Total Utgifter</t>
  </si>
  <si>
    <t>Tackgåva</t>
  </si>
  <si>
    <t>Resan</t>
  </si>
  <si>
    <t>Biljetter, resenärer</t>
  </si>
  <si>
    <t>Biljetter, dÅrestaben</t>
  </si>
  <si>
    <t>Merchpaket</t>
  </si>
  <si>
    <t>Boende, lifkort</t>
  </si>
  <si>
    <t>Bussresa</t>
  </si>
  <si>
    <t>Bussfika</t>
  </si>
  <si>
    <t>Subventionering</t>
  </si>
  <si>
    <t>Kläder till resande</t>
  </si>
  <si>
    <t>Jubileumsfond</t>
  </si>
  <si>
    <t>Uppdaterad så den överenstämmer med vad vi faktiskt tog ur fonden.</t>
  </si>
  <si>
    <t>5k -&gt; 6k</t>
  </si>
  <si>
    <t>Övriga atteraljer</t>
  </si>
  <si>
    <t>Tackgåvor</t>
  </si>
  <si>
    <t>Finns med i den riktiga budgeten</t>
  </si>
  <si>
    <t>Avsättning till jubileumsfonden för 100-års dJubileet</t>
  </si>
  <si>
    <t>Halvårsfesten</t>
  </si>
  <si>
    <t>10k -&gt; 15k fler gäster</t>
  </si>
  <si>
    <t>5k -&gt; 9k, mer folk osv.</t>
  </si>
  <si>
    <t>Inköp barkit</t>
  </si>
  <si>
    <t>500 -&gt; 700 kr, Verkar vara fel</t>
  </si>
  <si>
    <t>Ny post</t>
  </si>
  <si>
    <t>Gyckelbudget</t>
  </si>
  <si>
    <t>4k -&gt; 9k,</t>
  </si>
  <si>
    <t>Banquette</t>
  </si>
  <si>
    <t>Uppdaterat flera då det inte överensstämde med genomröstade budgeten.</t>
  </si>
  <si>
    <t>Deko/Kul</t>
  </si>
  <si>
    <t>Veckan</t>
  </si>
  <si>
    <t>Övriga event</t>
  </si>
  <si>
    <t>prel #detaljbudgetändring 2023-03-27</t>
  </si>
  <si>
    <t>Slutfest</t>
  </si>
  <si>
    <t>Dekoration/Kul</t>
  </si>
  <si>
    <t>Toastgrejer</t>
  </si>
  <si>
    <t>Tackfest</t>
  </si>
  <si>
    <t>Inspelningskostnader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</si>
</sst>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\ [$kr-41D]"/>
    <numFmt numFmtId="165" formatCode="_-* #,##0.00\ [$kr-41D]_-;\-* #,##0.00\ [$kr-41D]_-;_-* &quot;-&quot;??\ [$kr-41D]_-;_-@"/>
    <numFmt numFmtId="166" formatCode="#,##0[$ kr]"/>
    <numFmt numFmtId="167" formatCode="#,##0.00[$kr]"/>
    <numFmt numFmtId="168" formatCode="#,##0&quot;kr&quot;"/>
  </numFmts>
  <fonts count="43">
    <font>
      <sz val="10"/>
      <color rgb="FF000000"/>
      <name val="Arial"/>
      <scheme val="minor"/>
    </font>
    <font>
      <sz val="10"/>
      <color theme="1"/>
      <name val="Lato"/>
    </font>
    <font>
      <b/>
      <sz val="26"/>
      <color theme="1"/>
      <name val="Lato"/>
    </font>
    <font>
      <b/>
      <sz val="10"/>
      <color theme="1"/>
      <name val="Lato"/>
    </font>
    <font>
      <b/>
      <sz val="16"/>
      <color theme="1"/>
      <name val="Lato"/>
    </font>
    <font>
      <sz val="10"/>
      <color theme="1"/>
      <name val="Lato"/>
    </font>
    <font>
      <b/>
      <sz val="12"/>
      <color theme="1"/>
      <name val="Lato"/>
    </font>
    <font>
      <b/>
      <sz val="13"/>
      <color theme="1"/>
      <name val="Lato"/>
    </font>
    <font>
      <sz val="11"/>
      <color theme="1"/>
      <name val="Lato"/>
    </font>
    <font>
      <sz val="12"/>
      <color theme="1"/>
      <name val="Lato"/>
    </font>
    <font>
      <b/>
      <sz val="11"/>
      <color theme="1"/>
      <name val="Lato"/>
    </font>
    <font>
      <sz val="11"/>
      <color rgb="FF000000"/>
      <name val="Lato"/>
    </font>
    <font>
      <sz val="10"/>
      <color theme="1"/>
      <name val="Arial"/>
    </font>
    <font>
      <sz val="14"/>
      <color theme="1"/>
      <name val="Lato"/>
    </font>
    <font>
      <b/>
      <sz val="10"/>
      <color rgb="FF38761D"/>
      <name val="Lato"/>
    </font>
    <font>
      <b/>
      <sz val="10"/>
      <color rgb="FF990000"/>
      <name val="Lato"/>
    </font>
    <font>
      <b/>
      <sz val="10"/>
      <color theme="1"/>
      <name val="Lato"/>
    </font>
    <font>
      <b/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Lato"/>
    </font>
    <font>
      <sz val="9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rgb="FF57BB8A"/>
      <name val="Arial"/>
    </font>
    <font>
      <sz val="10"/>
      <color rgb="FFC53929"/>
      <name val="Arial"/>
    </font>
    <font>
      <sz val="10"/>
      <color rgb="FF990000"/>
      <name val="Arial"/>
    </font>
    <font>
      <sz val="10"/>
      <color rgb="FF57BB8A"/>
      <name val="Lato"/>
    </font>
    <font>
      <sz val="10"/>
      <color rgb="FFC53929"/>
      <name val="Lato"/>
    </font>
    <font>
      <sz val="9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0"/>
      <color rgb="FF990000"/>
      <name val="Arial"/>
      <scheme val="minor"/>
    </font>
    <font>
      <b/>
      <sz val="10"/>
      <color rgb="FF990000"/>
      <name val="Arial"/>
    </font>
    <font>
      <b/>
      <sz val="10"/>
      <color rgb="FF38761D"/>
      <name val="Arial"/>
    </font>
    <font>
      <sz val="9"/>
      <color rgb="FF000000"/>
      <name val="&quot;Google Sans Mono&quot;"/>
    </font>
    <font>
      <b/>
      <sz val="10"/>
      <color rgb="FF000000"/>
      <name val="Lato"/>
    </font>
    <font>
      <sz val="10"/>
      <color rgb="FF990000"/>
      <name val="Lato"/>
    </font>
    <font>
      <b/>
      <sz val="9"/>
      <color rgb="FF000000"/>
      <name val="Lato"/>
    </font>
    <font>
      <sz val="10"/>
      <color rgb="FF38761D"/>
      <name val="Lato"/>
    </font>
    <font>
      <sz val="9"/>
      <color rgb="FF000000"/>
      <name val="Lato"/>
    </font>
  </fonts>
  <fills count="12">
    <fill>
      <patternFill patternType="none"/>
    </fill>
    <fill>
      <patternFill patternType="gray125"/>
    </fill>
    <fill>
      <patternFill patternType="solid">
        <fgColor rgb="FFEC5F99"/>
        <bgColor rgb="FFEC5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5" fontId="8" fillId="3" borderId="0" xfId="0" applyNumberFormat="1" applyFont="1" applyFill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9" fillId="3" borderId="0" xfId="0" applyFont="1" applyFill="1"/>
    <xf numFmtId="0" fontId="5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64" fontId="10" fillId="4" borderId="0" xfId="0" applyNumberFormat="1" applyFont="1" applyFill="1" applyAlignment="1">
      <alignment horizontal="right"/>
    </xf>
    <xf numFmtId="0" fontId="6" fillId="4" borderId="1" xfId="0" applyFont="1" applyFill="1" applyBorder="1" applyAlignment="1">
      <alignment horizontal="center"/>
    </xf>
    <xf numFmtId="164" fontId="9" fillId="4" borderId="0" xfId="0" applyNumberFormat="1" applyFont="1" applyFill="1" applyAlignment="1">
      <alignment horizontal="right"/>
    </xf>
    <xf numFmtId="0" fontId="8" fillId="4" borderId="1" xfId="0" applyFont="1" applyFill="1" applyBorder="1" applyAlignment="1">
      <alignment horizontal="center"/>
    </xf>
    <xf numFmtId="164" fontId="11" fillId="4" borderId="0" xfId="0" applyNumberFormat="1" applyFont="1" applyFill="1"/>
    <xf numFmtId="0" fontId="5" fillId="4" borderId="0" xfId="0" applyFont="1" applyFill="1" applyAlignment="1">
      <alignment horizontal="center"/>
    </xf>
    <xf numFmtId="0" fontId="12" fillId="4" borderId="1" xfId="0" applyFont="1" applyFill="1" applyBorder="1"/>
    <xf numFmtId="0" fontId="13" fillId="0" borderId="0" xfId="0" applyFont="1"/>
    <xf numFmtId="0" fontId="3" fillId="0" borderId="0" xfId="0" applyFont="1"/>
    <xf numFmtId="0" fontId="12" fillId="0" borderId="0" xfId="0" applyFont="1"/>
    <xf numFmtId="166" fontId="12" fillId="0" borderId="0" xfId="0" applyNumberFormat="1" applyFont="1"/>
    <xf numFmtId="0" fontId="12" fillId="0" borderId="0" xfId="0" applyFont="1" applyAlignment="1">
      <alignment vertical="top"/>
    </xf>
    <xf numFmtId="49" fontId="12" fillId="0" borderId="0" xfId="0" applyNumberFormat="1" applyFont="1"/>
    <xf numFmtId="166" fontId="3" fillId="0" borderId="0" xfId="0" applyNumberFormat="1" applyFont="1"/>
    <xf numFmtId="166" fontId="14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2" fillId="5" borderId="0" xfId="0" applyFont="1" applyFill="1"/>
    <xf numFmtId="49" fontId="12" fillId="5" borderId="0" xfId="0" applyNumberFormat="1" applyFont="1" applyFill="1"/>
    <xf numFmtId="166" fontId="3" fillId="5" borderId="0" xfId="0" applyNumberFormat="1" applyFont="1" applyFill="1" applyAlignment="1">
      <alignment horizontal="right"/>
    </xf>
    <xf numFmtId="166" fontId="15" fillId="5" borderId="0" xfId="0" applyNumberFormat="1" applyFont="1" applyFill="1" applyAlignment="1">
      <alignment horizontal="right"/>
    </xf>
    <xf numFmtId="0" fontId="12" fillId="5" borderId="0" xfId="0" applyFont="1" applyFill="1" applyAlignment="1">
      <alignment vertical="top"/>
    </xf>
    <xf numFmtId="0" fontId="12" fillId="0" borderId="0" xfId="0" applyFont="1" applyAlignment="1">
      <alignment wrapText="1"/>
    </xf>
    <xf numFmtId="49" fontId="13" fillId="0" borderId="0" xfId="0" applyNumberFormat="1" applyFont="1"/>
    <xf numFmtId="0" fontId="16" fillId="0" borderId="0" xfId="0" applyFont="1"/>
    <xf numFmtId="49" fontId="5" fillId="0" borderId="0" xfId="0" applyNumberFormat="1" applyFont="1"/>
    <xf numFmtId="166" fontId="16" fillId="0" borderId="0" xfId="0" applyNumberFormat="1" applyFont="1"/>
    <xf numFmtId="0" fontId="5" fillId="0" borderId="0" xfId="0" applyFont="1" applyAlignment="1">
      <alignment vertical="top"/>
    </xf>
    <xf numFmtId="0" fontId="1" fillId="5" borderId="0" xfId="0" applyFont="1" applyFill="1"/>
    <xf numFmtId="49" fontId="5" fillId="5" borderId="0" xfId="0" applyNumberFormat="1" applyFont="1" applyFill="1"/>
    <xf numFmtId="166" fontId="16" fillId="5" borderId="0" xfId="0" applyNumberFormat="1" applyFont="1" applyFill="1" applyAlignment="1">
      <alignment horizontal="right"/>
    </xf>
    <xf numFmtId="166" fontId="16" fillId="5" borderId="0" xfId="0" applyNumberFormat="1" applyFont="1" applyFill="1"/>
    <xf numFmtId="0" fontId="5" fillId="5" borderId="0" xfId="0" applyFont="1" applyFill="1" applyAlignment="1">
      <alignment vertical="top"/>
    </xf>
    <xf numFmtId="166" fontId="16" fillId="0" borderId="0" xfId="0" applyNumberFormat="1" applyFont="1" applyAlignment="1">
      <alignment horizontal="right"/>
    </xf>
    <xf numFmtId="0" fontId="5" fillId="5" borderId="0" xfId="0" applyFont="1" applyFill="1"/>
    <xf numFmtId="49" fontId="5" fillId="0" borderId="0" xfId="0" applyNumberFormat="1" applyFont="1" applyAlignment="1">
      <alignment horizontal="right"/>
    </xf>
    <xf numFmtId="49" fontId="1" fillId="0" borderId="0" xfId="0" applyNumberFormat="1" applyFont="1"/>
    <xf numFmtId="166" fontId="17" fillId="0" borderId="0" xfId="0" applyNumberFormat="1" applyFont="1" applyAlignment="1">
      <alignment horizontal="right"/>
    </xf>
    <xf numFmtId="164" fontId="13" fillId="0" borderId="0" xfId="0" applyNumberFormat="1" applyFont="1"/>
    <xf numFmtId="49" fontId="18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6" fontId="1" fillId="0" borderId="0" xfId="0" applyNumberFormat="1" applyFont="1"/>
    <xf numFmtId="164" fontId="14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/>
    </xf>
    <xf numFmtId="0" fontId="1" fillId="4" borderId="0" xfId="0" applyFont="1" applyFill="1"/>
    <xf numFmtId="167" fontId="1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vertical="top"/>
    </xf>
    <xf numFmtId="164" fontId="1" fillId="0" borderId="0" xfId="0" quotePrefix="1" applyNumberFormat="1" applyFont="1"/>
    <xf numFmtId="164" fontId="12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12" fillId="0" borderId="0" xfId="0" applyNumberFormat="1" applyFont="1"/>
    <xf numFmtId="49" fontId="20" fillId="0" borderId="0" xfId="0" applyNumberFormat="1" applyFont="1"/>
    <xf numFmtId="164" fontId="21" fillId="4" borderId="0" xfId="0" applyNumberFormat="1" applyFont="1" applyFill="1" applyAlignment="1">
      <alignment horizontal="left"/>
    </xf>
    <xf numFmtId="164" fontId="16" fillId="0" borderId="0" xfId="0" applyNumberFormat="1" applyFont="1"/>
    <xf numFmtId="49" fontId="22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23" fillId="0" borderId="0" xfId="0" applyFont="1"/>
    <xf numFmtId="164" fontId="23" fillId="0" borderId="0" xfId="0" applyNumberFormat="1" applyFont="1"/>
    <xf numFmtId="165" fontId="23" fillId="0" borderId="0" xfId="0" applyNumberFormat="1" applyFont="1"/>
    <xf numFmtId="0" fontId="24" fillId="0" borderId="0" xfId="0" applyFont="1"/>
    <xf numFmtId="165" fontId="12" fillId="0" borderId="0" xfId="0" applyNumberFormat="1" applyFont="1"/>
    <xf numFmtId="0" fontId="24" fillId="6" borderId="0" xfId="0" applyFont="1" applyFill="1"/>
    <xf numFmtId="165" fontId="25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0" fontId="12" fillId="7" borderId="0" xfId="0" applyFont="1" applyFill="1"/>
    <xf numFmtId="164" fontId="12" fillId="7" borderId="0" xfId="0" applyNumberFormat="1" applyFont="1" applyFill="1"/>
    <xf numFmtId="165" fontId="25" fillId="7" borderId="0" xfId="0" applyNumberFormat="1" applyFont="1" applyFill="1" applyAlignment="1">
      <alignment horizontal="right"/>
    </xf>
    <xf numFmtId="165" fontId="26" fillId="7" borderId="0" xfId="0" applyNumberFormat="1" applyFont="1" applyFill="1" applyAlignment="1">
      <alignment horizontal="right"/>
    </xf>
    <xf numFmtId="0" fontId="24" fillId="7" borderId="0" xfId="0" applyFont="1" applyFill="1"/>
    <xf numFmtId="165" fontId="12" fillId="7" borderId="0" xfId="0" applyNumberFormat="1" applyFont="1" applyFill="1"/>
    <xf numFmtId="0" fontId="24" fillId="8" borderId="0" xfId="0" applyFont="1" applyFill="1"/>
    <xf numFmtId="164" fontId="24" fillId="6" borderId="0" xfId="0" applyNumberFormat="1" applyFont="1" applyFill="1"/>
    <xf numFmtId="165" fontId="12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165" fontId="12" fillId="7" borderId="0" xfId="0" applyNumberFormat="1" applyFont="1" applyFill="1" applyAlignment="1">
      <alignment horizontal="right"/>
    </xf>
    <xf numFmtId="165" fontId="27" fillId="7" borderId="0" xfId="0" applyNumberFormat="1" applyFont="1" applyFill="1" applyAlignment="1">
      <alignment horizontal="right"/>
    </xf>
    <xf numFmtId="0" fontId="24" fillId="4" borderId="0" xfId="0" applyFont="1" applyFill="1"/>
    <xf numFmtId="0" fontId="24" fillId="9" borderId="0" xfId="0" applyFont="1" applyFill="1"/>
    <xf numFmtId="0" fontId="12" fillId="6" borderId="0" xfId="0" applyFont="1" applyFill="1"/>
    <xf numFmtId="164" fontId="12" fillId="6" borderId="0" xfId="0" applyNumberFormat="1" applyFont="1" applyFill="1"/>
    <xf numFmtId="165" fontId="25" fillId="6" borderId="0" xfId="0" applyNumberFormat="1" applyFont="1" applyFill="1" applyAlignment="1">
      <alignment horizontal="right"/>
    </xf>
    <xf numFmtId="165" fontId="26" fillId="6" borderId="0" xfId="0" applyNumberFormat="1" applyFont="1" applyFill="1" applyAlignment="1">
      <alignment horizontal="right"/>
    </xf>
    <xf numFmtId="165" fontId="28" fillId="6" borderId="0" xfId="0" applyNumberFormat="1" applyFont="1" applyFill="1" applyAlignment="1">
      <alignment horizontal="right"/>
    </xf>
    <xf numFmtId="165" fontId="29" fillId="6" borderId="0" xfId="0" applyNumberFormat="1" applyFont="1" applyFill="1" applyAlignment="1">
      <alignment horizontal="right"/>
    </xf>
    <xf numFmtId="165" fontId="30" fillId="4" borderId="0" xfId="0" applyNumberFormat="1" applyFont="1" applyFill="1" applyAlignment="1">
      <alignment horizontal="left"/>
    </xf>
    <xf numFmtId="164" fontId="24" fillId="8" borderId="0" xfId="0" applyNumberFormat="1" applyFont="1" applyFill="1"/>
    <xf numFmtId="0" fontId="12" fillId="4" borderId="0" xfId="0" applyFont="1" applyFill="1"/>
    <xf numFmtId="0" fontId="24" fillId="10" borderId="0" xfId="0" applyFont="1" applyFill="1"/>
    <xf numFmtId="0" fontId="12" fillId="10" borderId="0" xfId="0" applyFont="1" applyFill="1"/>
    <xf numFmtId="164" fontId="12" fillId="10" borderId="0" xfId="0" applyNumberFormat="1" applyFont="1" applyFill="1"/>
    <xf numFmtId="165" fontId="12" fillId="10" borderId="0" xfId="0" applyNumberFormat="1" applyFont="1" applyFill="1"/>
    <xf numFmtId="165" fontId="25" fillId="10" borderId="0" xfId="0" applyNumberFormat="1" applyFont="1" applyFill="1" applyAlignment="1">
      <alignment horizontal="right"/>
    </xf>
    <xf numFmtId="165" fontId="26" fillId="10" borderId="0" xfId="0" applyNumberFormat="1" applyFont="1" applyFill="1" applyAlignment="1">
      <alignment horizontal="right"/>
    </xf>
    <xf numFmtId="0" fontId="12" fillId="11" borderId="0" xfId="0" applyFont="1" applyFill="1"/>
    <xf numFmtId="164" fontId="12" fillId="11" borderId="0" xfId="0" applyNumberFormat="1" applyFont="1" applyFill="1"/>
    <xf numFmtId="165" fontId="25" fillId="11" borderId="0" xfId="0" applyNumberFormat="1" applyFont="1" applyFill="1" applyAlignment="1">
      <alignment horizontal="right"/>
    </xf>
    <xf numFmtId="165" fontId="26" fillId="11" borderId="0" xfId="0" applyNumberFormat="1" applyFont="1" applyFill="1" applyAlignment="1">
      <alignment horizontal="right"/>
    </xf>
    <xf numFmtId="165" fontId="12" fillId="10" borderId="0" xfId="0" applyNumberFormat="1" applyFont="1" applyFill="1" applyAlignment="1">
      <alignment horizontal="right"/>
    </xf>
    <xf numFmtId="164" fontId="24" fillId="4" borderId="0" xfId="0" applyNumberFormat="1" applyFont="1" applyFill="1"/>
    <xf numFmtId="164" fontId="24" fillId="0" borderId="0" xfId="0" applyNumberFormat="1" applyFont="1"/>
    <xf numFmtId="164" fontId="3" fillId="6" borderId="0" xfId="0" applyNumberFormat="1" applyFont="1" applyFill="1"/>
    <xf numFmtId="165" fontId="28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 wrapText="1"/>
    </xf>
    <xf numFmtId="0" fontId="3" fillId="4" borderId="0" xfId="0" applyFont="1" applyFill="1"/>
    <xf numFmtId="165" fontId="28" fillId="7" borderId="0" xfId="0" applyNumberFormat="1" applyFont="1" applyFill="1" applyAlignment="1">
      <alignment horizontal="right"/>
    </xf>
    <xf numFmtId="165" fontId="29" fillId="7" borderId="0" xfId="0" applyNumberFormat="1" applyFont="1" applyFill="1" applyAlignment="1">
      <alignment horizontal="right"/>
    </xf>
    <xf numFmtId="164" fontId="3" fillId="7" borderId="0" xfId="0" applyNumberFormat="1" applyFont="1" applyFill="1"/>
    <xf numFmtId="0" fontId="3" fillId="7" borderId="0" xfId="0" applyFont="1" applyFill="1"/>
    <xf numFmtId="164" fontId="3" fillId="4" borderId="0" xfId="0" applyNumberFormat="1" applyFont="1" applyFill="1"/>
    <xf numFmtId="164" fontId="3" fillId="8" borderId="0" xfId="0" applyNumberFormat="1" applyFont="1" applyFill="1"/>
    <xf numFmtId="0" fontId="1" fillId="7" borderId="0" xfId="0" applyFont="1" applyFill="1"/>
    <xf numFmtId="164" fontId="24" fillId="7" borderId="0" xfId="0" applyNumberFormat="1" applyFont="1" applyFill="1"/>
    <xf numFmtId="0" fontId="31" fillId="0" borderId="0" xfId="0" applyFont="1"/>
    <xf numFmtId="165" fontId="25" fillId="4" borderId="0" xfId="0" applyNumberFormat="1" applyFont="1" applyFill="1" applyAlignment="1">
      <alignment horizontal="right"/>
    </xf>
    <xf numFmtId="165" fontId="26" fillId="4" borderId="0" xfId="0" applyNumberFormat="1" applyFont="1" applyFill="1" applyAlignment="1">
      <alignment horizontal="right"/>
    </xf>
    <xf numFmtId="166" fontId="3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33" fillId="0" borderId="0" xfId="0" applyFont="1"/>
    <xf numFmtId="164" fontId="33" fillId="0" borderId="0" xfId="0" applyNumberFormat="1" applyFont="1"/>
    <xf numFmtId="0" fontId="18" fillId="0" borderId="0" xfId="0" applyFont="1"/>
    <xf numFmtId="164" fontId="31" fillId="0" borderId="0" xfId="0" applyNumberFormat="1" applyFont="1"/>
    <xf numFmtId="166" fontId="18" fillId="0" borderId="0" xfId="0" applyNumberFormat="1" applyFont="1"/>
    <xf numFmtId="166" fontId="31" fillId="0" borderId="0" xfId="0" applyNumberFormat="1" applyFont="1"/>
    <xf numFmtId="166" fontId="31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64" fontId="18" fillId="0" borderId="0" xfId="0" applyNumberFormat="1" applyFont="1"/>
    <xf numFmtId="166" fontId="12" fillId="0" borderId="0" xfId="0" applyNumberFormat="1" applyFont="1" applyAlignment="1">
      <alignment vertical="top"/>
    </xf>
    <xf numFmtId="164" fontId="35" fillId="0" borderId="0" xfId="0" applyNumberFormat="1" applyFont="1" applyAlignment="1">
      <alignment horizontal="right"/>
    </xf>
    <xf numFmtId="0" fontId="21" fillId="0" borderId="0" xfId="0" applyFont="1"/>
    <xf numFmtId="164" fontId="24" fillId="0" borderId="0" xfId="0" applyNumberFormat="1" applyFont="1" applyAlignment="1">
      <alignment horizontal="right"/>
    </xf>
    <xf numFmtId="164" fontId="36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 wrapText="1"/>
    </xf>
    <xf numFmtId="164" fontId="37" fillId="4" borderId="0" xfId="0" applyNumberFormat="1" applyFont="1" applyFill="1"/>
    <xf numFmtId="164" fontId="38" fillId="4" borderId="0" xfId="0" applyNumberFormat="1" applyFont="1" applyFill="1"/>
    <xf numFmtId="166" fontId="19" fillId="0" borderId="0" xfId="0" applyNumberFormat="1" applyFont="1" applyAlignment="1">
      <alignment horizontal="left"/>
    </xf>
    <xf numFmtId="166" fontId="13" fillId="0" borderId="0" xfId="0" applyNumberFormat="1" applyFont="1"/>
    <xf numFmtId="164" fontId="35" fillId="0" borderId="0" xfId="0" applyNumberFormat="1" applyFont="1"/>
    <xf numFmtId="166" fontId="14" fillId="0" borderId="0" xfId="0" applyNumberFormat="1" applyFont="1"/>
    <xf numFmtId="0" fontId="1" fillId="0" borderId="0" xfId="0" quotePrefix="1" applyFont="1" applyAlignment="1">
      <alignment vertical="top"/>
    </xf>
    <xf numFmtId="166" fontId="1" fillId="0" borderId="0" xfId="0" applyNumberFormat="1" applyFont="1" applyAlignment="1">
      <alignment horizontal="right"/>
    </xf>
    <xf numFmtId="164" fontId="39" fillId="0" borderId="0" xfId="0" applyNumberFormat="1" applyFont="1" applyAlignment="1">
      <alignment horizontal="right"/>
    </xf>
    <xf numFmtId="164" fontId="12" fillId="4" borderId="0" xfId="0" applyNumberFormat="1" applyFont="1" applyFill="1"/>
    <xf numFmtId="164" fontId="40" fillId="4" borderId="0" xfId="0" applyNumberFormat="1" applyFont="1" applyFill="1"/>
    <xf numFmtId="164" fontId="41" fillId="0" borderId="0" xfId="0" applyNumberFormat="1" applyFont="1" applyAlignment="1">
      <alignment horizontal="right"/>
    </xf>
    <xf numFmtId="49" fontId="1" fillId="4" borderId="0" xfId="0" applyNumberFormat="1" applyFont="1" applyFill="1"/>
    <xf numFmtId="166" fontId="1" fillId="4" borderId="0" xfId="0" applyNumberFormat="1" applyFont="1" applyFill="1"/>
    <xf numFmtId="168" fontId="39" fillId="0" borderId="0" xfId="0" applyNumberFormat="1" applyFont="1" applyAlignment="1">
      <alignment horizontal="right"/>
    </xf>
    <xf numFmtId="166" fontId="1" fillId="4" borderId="0" xfId="0" applyNumberFormat="1" applyFont="1" applyFill="1" applyAlignment="1">
      <alignment horizontal="right"/>
    </xf>
    <xf numFmtId="168" fontId="1" fillId="0" borderId="0" xfId="0" applyNumberFormat="1" applyFont="1" applyAlignment="1">
      <alignment horizontal="right"/>
    </xf>
    <xf numFmtId="166" fontId="39" fillId="4" borderId="0" xfId="0" applyNumberFormat="1" applyFont="1" applyFill="1" applyAlignment="1">
      <alignment horizontal="right"/>
    </xf>
    <xf numFmtId="168" fontId="1" fillId="0" borderId="0" xfId="0" applyNumberFormat="1" applyFont="1"/>
    <xf numFmtId="164" fontId="42" fillId="4" borderId="0" xfId="0" applyNumberFormat="1" applyFont="1" applyFill="1"/>
    <xf numFmtId="164" fontId="1" fillId="0" borderId="0" xfId="0" quotePrefix="1" applyNumberFormat="1" applyFont="1" applyAlignment="1">
      <alignment vertical="top"/>
    </xf>
    <xf numFmtId="0" fontId="5" fillId="0" borderId="0" xfId="0" applyFont="1"/>
    <xf numFmtId="0" fontId="0" fillId="0" borderId="0" xfId="0"/>
    <xf numFmtId="0" fontId="5" fillId="3" borderId="0" xfId="0" applyFont="1" applyFill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159"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theme="7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26 - dJulkalendern-style" pivot="0" count="3" xr9:uid="{00000000-0011-0000-FFFF-FFFF00000000}">
      <tableStyleElement type="headerRow" dxfId="158"/>
      <tableStyleElement type="firstRowStripe" dxfId="157"/>
      <tableStyleElement type="secondRowStripe" dxfId="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962025" cy="962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9">
  <tableColumns count="8">
    <tableColumn id="1" xr3:uid="{00000000-0010-0000-0000-000001000000}" name="Resultatställe"/>
    <tableColumn id="2" xr3:uid="{00000000-0010-0000-0000-000002000000}" name="Sekundärtresultatställe"/>
    <tableColumn id="3" xr3:uid="{00000000-0010-0000-0000-000003000000}" name="Budgetpost"/>
    <tableColumn id="4" xr3:uid="{00000000-0010-0000-0000-000004000000}" name="Konto"/>
    <tableColumn id="5" xr3:uid="{00000000-0010-0000-0000-000005000000}" name="Intäkter"/>
    <tableColumn id="6" xr3:uid="{00000000-0010-0000-0000-000006000000}" name="Utgifter"/>
    <tableColumn id="7" xr3:uid="{00000000-0010-0000-0000-000007000000}" name="Balans"/>
    <tableColumn id="8" xr3:uid="{00000000-0010-0000-0000-000008000000}" name="Kommentarer"/>
  </tableColumns>
  <tableStyleInfo name="26 - dJulkalender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58"/>
  <sheetViews>
    <sheetView topLeftCell="A4" workbookViewId="0">
      <selection sqref="A1:B1"/>
    </sheetView>
  </sheetViews>
  <sheetFormatPr defaultColWidth="12.6640625" defaultRowHeight="15.75" customHeight="1"/>
  <cols>
    <col min="1" max="1" width="2.77734375" customWidth="1"/>
    <col min="2" max="2" width="26.88671875" customWidth="1"/>
    <col min="3" max="3" width="13.6640625" customWidth="1"/>
    <col min="4" max="4" width="16.21875" customWidth="1"/>
    <col min="5" max="5" width="13.21875" customWidth="1"/>
  </cols>
  <sheetData>
    <row r="1" spans="1:11" ht="82.5" customHeight="1">
      <c r="A1" s="191"/>
      <c r="B1" s="187"/>
      <c r="C1" s="192" t="s">
        <v>0</v>
      </c>
      <c r="D1" s="187"/>
      <c r="E1" s="187"/>
      <c r="F1" s="187"/>
      <c r="G1" s="187"/>
      <c r="H1" s="187"/>
      <c r="I1" s="187"/>
      <c r="J1" s="189"/>
      <c r="K1" s="187"/>
    </row>
    <row r="2" spans="1:11" ht="25.2">
      <c r="A2" s="2"/>
      <c r="B2" s="193" t="s">
        <v>1</v>
      </c>
      <c r="C2" s="187"/>
      <c r="D2" s="190" t="s">
        <v>2</v>
      </c>
      <c r="E2" s="187"/>
      <c r="F2" s="187"/>
      <c r="G2" s="187"/>
      <c r="H2" s="3"/>
      <c r="I2" s="190" t="s">
        <v>3</v>
      </c>
      <c r="J2" s="187"/>
      <c r="K2" s="187"/>
    </row>
    <row r="3" spans="1:11" ht="18.600000000000001">
      <c r="A3" s="4"/>
      <c r="B3" s="5"/>
      <c r="C3" s="6"/>
      <c r="D3" s="6"/>
      <c r="E3" s="6"/>
      <c r="F3" s="6"/>
      <c r="G3" s="6"/>
      <c r="H3" s="7"/>
      <c r="I3" s="186"/>
      <c r="J3" s="187"/>
      <c r="K3" s="187"/>
    </row>
    <row r="4" spans="1:11" ht="21.6">
      <c r="A4" s="9"/>
      <c r="B4" s="10" t="s">
        <v>4</v>
      </c>
      <c r="C4" s="10" t="s">
        <v>5</v>
      </c>
      <c r="D4" s="10" t="s">
        <v>6</v>
      </c>
      <c r="E4" s="10" t="s">
        <v>7</v>
      </c>
      <c r="F4" s="6"/>
      <c r="G4" s="6"/>
      <c r="H4" s="7"/>
      <c r="I4" s="186"/>
      <c r="J4" s="187"/>
      <c r="K4" s="187"/>
    </row>
    <row r="5" spans="1:11" ht="18.600000000000001">
      <c r="A5" s="9"/>
      <c r="B5" s="6"/>
      <c r="C5" s="11"/>
      <c r="D5" s="11"/>
      <c r="E5" s="11"/>
      <c r="F5" s="6"/>
      <c r="G5" s="6"/>
      <c r="H5" s="12"/>
      <c r="I5" s="186"/>
      <c r="J5" s="187"/>
      <c r="K5" s="187"/>
    </row>
    <row r="6" spans="1:11" ht="18.600000000000001">
      <c r="A6" s="9"/>
      <c r="B6" s="6" t="s">
        <v>8</v>
      </c>
      <c r="C6" s="11"/>
      <c r="D6" s="11"/>
      <c r="E6" s="11"/>
      <c r="F6" s="6"/>
      <c r="G6" s="6"/>
      <c r="H6" s="12"/>
      <c r="I6" s="186"/>
      <c r="J6" s="187"/>
      <c r="K6" s="187"/>
    </row>
    <row r="7" spans="1:11" ht="18.600000000000001">
      <c r="A7" s="13">
        <v>1</v>
      </c>
      <c r="B7" s="14" t="s">
        <v>9</v>
      </c>
      <c r="C7" s="15">
        <f>'1 - Centralt Detaljbudget'!E41</f>
        <v>254000</v>
      </c>
      <c r="D7" s="15">
        <f>'1 - Centralt Detaljbudget'!F41</f>
        <v>-411325</v>
      </c>
      <c r="E7" s="15">
        <f t="shared" ref="E7:E11" si="0">C7+D7</f>
        <v>-157325</v>
      </c>
      <c r="F7" s="16"/>
      <c r="G7" s="16"/>
      <c r="H7" s="16"/>
      <c r="I7" s="188"/>
      <c r="J7" s="187"/>
      <c r="K7" s="187"/>
    </row>
    <row r="8" spans="1:11" ht="18.600000000000001">
      <c r="A8" s="13">
        <v>2</v>
      </c>
      <c r="B8" s="14" t="s">
        <v>10</v>
      </c>
      <c r="C8" s="15">
        <f>'2 - D-Rektoratet Detaljbudget'!E44</f>
        <v>3500</v>
      </c>
      <c r="D8" s="15">
        <f>'2 - D-Rektoratet Detaljbudget'!F44</f>
        <v>-154600</v>
      </c>
      <c r="E8" s="15">
        <f t="shared" si="0"/>
        <v>-151100</v>
      </c>
      <c r="F8" s="16"/>
      <c r="G8" s="16"/>
      <c r="H8" s="16"/>
      <c r="I8" s="188"/>
      <c r="J8" s="187"/>
      <c r="K8" s="187"/>
    </row>
    <row r="9" spans="1:11" ht="18.600000000000001">
      <c r="A9" s="13">
        <v>3</v>
      </c>
      <c r="B9" s="14" t="s">
        <v>11</v>
      </c>
      <c r="C9" s="15">
        <f>'3 - DKM Detaljbudget'!E160</f>
        <v>1460830</v>
      </c>
      <c r="D9" s="15">
        <f>'3 - DKM Detaljbudget'!F160</f>
        <v>-1566530</v>
      </c>
      <c r="E9" s="15">
        <f t="shared" si="0"/>
        <v>-105700</v>
      </c>
      <c r="F9" s="16"/>
      <c r="G9" s="16"/>
      <c r="H9" s="16"/>
      <c r="I9" s="188"/>
      <c r="J9" s="187"/>
      <c r="K9" s="187"/>
    </row>
    <row r="10" spans="1:11" ht="18.600000000000001">
      <c r="A10" s="13">
        <v>4</v>
      </c>
      <c r="B10" s="14" t="s">
        <v>12</v>
      </c>
      <c r="C10" s="15">
        <f>'4 - Baknämnden Detaljbudget'!E14</f>
        <v>0</v>
      </c>
      <c r="D10" s="15">
        <f>'4 - Baknämnden Detaljbudget'!F14</f>
        <v>-13100</v>
      </c>
      <c r="E10" s="15">
        <f t="shared" si="0"/>
        <v>-13100</v>
      </c>
      <c r="F10" s="16"/>
      <c r="G10" s="16"/>
      <c r="H10" s="16"/>
      <c r="I10" s="188"/>
      <c r="J10" s="187"/>
      <c r="K10" s="187"/>
    </row>
    <row r="11" spans="1:11" ht="18.600000000000001">
      <c r="A11" s="13">
        <v>5</v>
      </c>
      <c r="B11" s="14" t="s">
        <v>13</v>
      </c>
      <c r="C11" s="15">
        <f>'5 - NLG Detaljbudget'!E62</f>
        <v>569000</v>
      </c>
      <c r="D11" s="15">
        <f>'5 - NLG Detaljbudget'!F62</f>
        <v>-193925</v>
      </c>
      <c r="E11" s="15">
        <f t="shared" si="0"/>
        <v>375075</v>
      </c>
      <c r="F11" s="16"/>
      <c r="G11" s="16"/>
      <c r="H11" s="16"/>
      <c r="I11" s="188"/>
      <c r="J11" s="187"/>
      <c r="K11" s="187"/>
    </row>
    <row r="12" spans="1:11" ht="18.600000000000001">
      <c r="A12" s="13">
        <v>6</v>
      </c>
      <c r="B12" s="14" t="s">
        <v>14</v>
      </c>
      <c r="C12" s="15">
        <f>'6 - D-Dagen Detaljbudget'!E80</f>
        <v>4284000</v>
      </c>
      <c r="D12" s="15">
        <f>'6 - D-Dagen Detaljbudget'!F80</f>
        <v>-1815978</v>
      </c>
      <c r="E12" s="15">
        <f>'6 - D-Dagen Detaljbudget'!G80</f>
        <v>2468022</v>
      </c>
      <c r="F12" s="16"/>
      <c r="G12" s="16"/>
      <c r="H12" s="16"/>
      <c r="I12" s="188"/>
      <c r="J12" s="187"/>
      <c r="K12" s="187"/>
    </row>
    <row r="13" spans="1:11" ht="18.600000000000001">
      <c r="A13" s="13">
        <v>7</v>
      </c>
      <c r="B13" s="14" t="s">
        <v>15</v>
      </c>
      <c r="C13" s="15">
        <f>'7 - IOR Detaljbudget'!E14</f>
        <v>0</v>
      </c>
      <c r="D13" s="15">
        <f>'7 - IOR Detaljbudget'!F14</f>
        <v>-72000</v>
      </c>
      <c r="E13" s="15">
        <f t="shared" ref="E13:E32" si="1">C13+D13</f>
        <v>-72000</v>
      </c>
      <c r="F13" s="16"/>
      <c r="G13" s="16"/>
      <c r="H13" s="16"/>
      <c r="I13" s="188"/>
      <c r="J13" s="187"/>
      <c r="K13" s="187"/>
    </row>
    <row r="14" spans="1:11" ht="18.600000000000001">
      <c r="A14" s="13">
        <v>8</v>
      </c>
      <c r="B14" s="14" t="s">
        <v>16</v>
      </c>
      <c r="C14" s="17">
        <f>'8 - Mottagningen Detaljbudget'!E601</f>
        <v>687200</v>
      </c>
      <c r="D14" s="17">
        <f>'8 - Mottagningen Detaljbudget'!F601</f>
        <v>-1368330</v>
      </c>
      <c r="E14" s="15">
        <f t="shared" si="1"/>
        <v>-681130</v>
      </c>
      <c r="F14" s="16"/>
      <c r="G14" s="16"/>
      <c r="H14" s="16"/>
      <c r="I14" s="188"/>
      <c r="J14" s="187"/>
      <c r="K14" s="187"/>
    </row>
    <row r="15" spans="1:11" ht="18.600000000000001">
      <c r="A15" s="13">
        <v>9</v>
      </c>
      <c r="B15" s="14" t="s">
        <v>17</v>
      </c>
      <c r="C15" s="15">
        <f>'9 - Studienämnden Detaljbudget'!E30</f>
        <v>3000</v>
      </c>
      <c r="D15" s="15">
        <f>'9 - Studienämnden Detaljbudget'!F30</f>
        <v>-34400</v>
      </c>
      <c r="E15" s="15">
        <f t="shared" si="1"/>
        <v>-31400</v>
      </c>
      <c r="F15" s="16"/>
      <c r="G15" s="16"/>
      <c r="H15" s="16"/>
      <c r="I15" s="188"/>
      <c r="J15" s="187"/>
      <c r="K15" s="187"/>
    </row>
    <row r="16" spans="1:11" ht="18.600000000000001">
      <c r="A16" s="13">
        <v>10</v>
      </c>
      <c r="B16" s="14" t="s">
        <v>18</v>
      </c>
      <c r="C16" s="15">
        <f>'10 - Prylmångleriet Detaljbudge'!E32</f>
        <v>128080</v>
      </c>
      <c r="D16" s="15">
        <f>'10 - Prylmångleriet Detaljbudge'!F32</f>
        <v>-147400</v>
      </c>
      <c r="E16" s="15">
        <f t="shared" si="1"/>
        <v>-19320</v>
      </c>
      <c r="F16" s="16"/>
      <c r="G16" s="16"/>
      <c r="H16" s="16"/>
      <c r="I16" s="188"/>
      <c r="J16" s="187"/>
      <c r="K16" s="187"/>
    </row>
    <row r="17" spans="1:11" ht="18.600000000000001">
      <c r="A17" s="13">
        <v>11</v>
      </c>
      <c r="B17" s="14" t="s">
        <v>19</v>
      </c>
      <c r="C17" s="15">
        <f>'11 - METAdorerna Detaljbudget'!E63</f>
        <v>43400</v>
      </c>
      <c r="D17" s="15">
        <f>'11 - METAdorerna Detaljbudget'!F63</f>
        <v>-194500</v>
      </c>
      <c r="E17" s="15">
        <f t="shared" si="1"/>
        <v>-151100</v>
      </c>
      <c r="F17" s="16"/>
      <c r="G17" s="16"/>
      <c r="H17" s="16"/>
      <c r="I17" s="188"/>
      <c r="J17" s="187"/>
      <c r="K17" s="187"/>
    </row>
    <row r="18" spans="1:11" ht="18.600000000000001">
      <c r="A18" s="13">
        <v>12</v>
      </c>
      <c r="B18" s="14" t="s">
        <v>20</v>
      </c>
      <c r="C18" s="15">
        <f>'12 - Valberedningen Detaljbudge'!E23</f>
        <v>1050</v>
      </c>
      <c r="D18" s="15">
        <f>'12 - Valberedningen Detaljbudge'!F23</f>
        <v>-14400</v>
      </c>
      <c r="E18" s="15">
        <f t="shared" si="1"/>
        <v>-13350</v>
      </c>
      <c r="F18" s="16"/>
      <c r="G18" s="16"/>
      <c r="H18" s="16"/>
      <c r="I18" s="188"/>
      <c r="J18" s="187"/>
      <c r="K18" s="187"/>
    </row>
    <row r="19" spans="1:11" ht="18.600000000000001">
      <c r="A19" s="13">
        <v>13</v>
      </c>
      <c r="B19" s="14" t="s">
        <v>21</v>
      </c>
      <c r="C19" s="15">
        <f>'13 - DEMON'!E10</f>
        <v>0</v>
      </c>
      <c r="D19" s="15">
        <f>'13 - DEMON'!F10</f>
        <v>-10000</v>
      </c>
      <c r="E19" s="15">
        <f t="shared" si="1"/>
        <v>-10000</v>
      </c>
      <c r="F19" s="16"/>
      <c r="G19" s="16"/>
      <c r="H19" s="16"/>
      <c r="I19" s="188"/>
      <c r="J19" s="187"/>
      <c r="K19" s="187"/>
    </row>
    <row r="20" spans="1:11" ht="18.600000000000001">
      <c r="A20" s="13">
        <v>14</v>
      </c>
      <c r="B20" s="14" t="s">
        <v>22</v>
      </c>
      <c r="C20" s="15">
        <f>'14 - Qulturnämnden Detaljbudget'!E11</f>
        <v>0</v>
      </c>
      <c r="D20" s="15">
        <f>'14 - Qulturnämnden Detaljbudget'!F11</f>
        <v>-19000</v>
      </c>
      <c r="E20" s="15">
        <f t="shared" si="1"/>
        <v>-19000</v>
      </c>
      <c r="F20" s="16"/>
      <c r="G20" s="16"/>
      <c r="H20" s="16"/>
      <c r="I20" s="188"/>
      <c r="J20" s="187"/>
      <c r="K20" s="187"/>
    </row>
    <row r="21" spans="1:11" ht="18.600000000000001">
      <c r="A21" s="13">
        <v>15</v>
      </c>
      <c r="B21" s="14" t="s">
        <v>23</v>
      </c>
      <c r="C21" s="15">
        <f>'15 - Tag Monkeys Detaljbudget'!E10</f>
        <v>0</v>
      </c>
      <c r="D21" s="15">
        <f>'15 - Tag Monkeys Detaljbudget'!F10</f>
        <v>-9500</v>
      </c>
      <c r="E21" s="15">
        <f t="shared" si="1"/>
        <v>-9500</v>
      </c>
      <c r="F21" s="16"/>
      <c r="G21" s="16"/>
      <c r="H21" s="16"/>
      <c r="I21" s="188"/>
      <c r="J21" s="187"/>
      <c r="K21" s="187"/>
    </row>
    <row r="22" spans="1:11" ht="18.600000000000001">
      <c r="A22" s="13">
        <v>16</v>
      </c>
      <c r="B22" s="14" t="s">
        <v>24</v>
      </c>
      <c r="C22" s="15">
        <f>'16 - DESC Detaljbudget'!E28</f>
        <v>0</v>
      </c>
      <c r="D22" s="15">
        <f>'16 - DESC Detaljbudget'!F28</f>
        <v>-16100</v>
      </c>
      <c r="E22" s="15">
        <f t="shared" si="1"/>
        <v>-16100</v>
      </c>
      <c r="F22" s="16"/>
      <c r="G22" s="16"/>
      <c r="H22" s="16"/>
      <c r="I22" s="188"/>
      <c r="J22" s="187"/>
      <c r="K22" s="187"/>
    </row>
    <row r="23" spans="1:11" ht="18.600000000000001">
      <c r="A23" s="13">
        <v>17</v>
      </c>
      <c r="B23" s="14" t="s">
        <v>25</v>
      </c>
      <c r="C23" s="15">
        <f>'17 - Idrottsnämnden Detaljbudge'!E27</f>
        <v>25000</v>
      </c>
      <c r="D23" s="15">
        <f>'17 - Idrottsnämnden Detaljbudge'!F27</f>
        <v>-111350</v>
      </c>
      <c r="E23" s="15">
        <f t="shared" si="1"/>
        <v>-86350</v>
      </c>
      <c r="F23" s="16"/>
      <c r="G23" s="16"/>
      <c r="H23" s="16"/>
      <c r="I23" s="188"/>
      <c r="J23" s="187"/>
      <c r="K23" s="187"/>
    </row>
    <row r="24" spans="1:11" ht="18.600000000000001">
      <c r="A24" s="13">
        <v>18</v>
      </c>
      <c r="B24" s="14" t="s">
        <v>26</v>
      </c>
      <c r="C24" s="15">
        <f>'18 - Internationellanämnden Det'!E36</f>
        <v>18600</v>
      </c>
      <c r="D24" s="15">
        <f>'18 - Internationellanämnden Det'!F36</f>
        <v>-42000</v>
      </c>
      <c r="E24" s="15">
        <f t="shared" si="1"/>
        <v>-23400</v>
      </c>
      <c r="F24" s="16"/>
      <c r="G24" s="16"/>
      <c r="H24" s="16"/>
      <c r="I24" s="188"/>
      <c r="J24" s="187"/>
      <c r="K24" s="187"/>
    </row>
    <row r="25" spans="1:11" ht="18.600000000000001">
      <c r="A25" s="13">
        <v>19</v>
      </c>
      <c r="B25" s="14" t="s">
        <v>27</v>
      </c>
      <c r="C25" s="15">
        <f>'19 - Jämlikhetsnämnden Detaljbu'!E21</f>
        <v>2500</v>
      </c>
      <c r="D25" s="15">
        <f>'19 - Jämlikhetsnämnden Detaljbu'!F21</f>
        <v>-24200</v>
      </c>
      <c r="E25" s="15">
        <f t="shared" si="1"/>
        <v>-21700</v>
      </c>
      <c r="F25" s="16"/>
      <c r="G25" s="16"/>
      <c r="H25" s="16"/>
      <c r="I25" s="188"/>
      <c r="J25" s="187"/>
      <c r="K25" s="187"/>
    </row>
    <row r="26" spans="1:11" ht="18.600000000000001">
      <c r="A26" s="13">
        <v>20</v>
      </c>
      <c r="B26" s="14" t="s">
        <v>28</v>
      </c>
      <c r="C26" s="15">
        <f>'20 - Ada Detaljbudget'!E38</f>
        <v>15900</v>
      </c>
      <c r="D26" s="15">
        <f>'20 - Ada Detaljbudget'!F38</f>
        <v>-27300</v>
      </c>
      <c r="E26" s="15">
        <f t="shared" si="1"/>
        <v>-11400</v>
      </c>
      <c r="F26" s="16"/>
      <c r="G26" s="16"/>
      <c r="H26" s="16"/>
      <c r="I26" s="188"/>
      <c r="J26" s="187"/>
      <c r="K26" s="187"/>
    </row>
    <row r="27" spans="1:11" ht="18.600000000000001">
      <c r="A27" s="13">
        <v>21</v>
      </c>
      <c r="B27" s="14" t="s">
        <v>29</v>
      </c>
      <c r="C27" s="15">
        <f>'21 - Redaqtionen Detaljbudget'!E18</f>
        <v>6500</v>
      </c>
      <c r="D27" s="15">
        <f>'21 - Redaqtionen Detaljbudget'!F18</f>
        <v>-24600</v>
      </c>
      <c r="E27" s="15">
        <f t="shared" si="1"/>
        <v>-18100</v>
      </c>
      <c r="F27" s="16"/>
      <c r="G27" s="16"/>
      <c r="H27" s="16"/>
      <c r="I27" s="188"/>
      <c r="J27" s="187"/>
      <c r="K27" s="187"/>
    </row>
    <row r="28" spans="1:11" ht="18.600000000000001">
      <c r="A28" s="13">
        <v>22</v>
      </c>
      <c r="B28" s="14" t="s">
        <v>30</v>
      </c>
      <c r="C28" s="15">
        <f>'22 - Datasladden Detaljbudget'!E25</f>
        <v>0</v>
      </c>
      <c r="D28" s="15">
        <f>'22 - Datasladden Detaljbudget'!F25</f>
        <v>-114000</v>
      </c>
      <c r="E28" s="15">
        <f t="shared" si="1"/>
        <v>-114000</v>
      </c>
      <c r="F28" s="16"/>
      <c r="G28" s="16"/>
      <c r="H28" s="16"/>
      <c r="I28" s="188"/>
      <c r="J28" s="187"/>
      <c r="K28" s="187"/>
    </row>
    <row r="29" spans="1:11" ht="18.600000000000001">
      <c r="A29" s="13">
        <v>23</v>
      </c>
      <c r="B29" s="14" t="s">
        <v>31</v>
      </c>
      <c r="C29" s="15">
        <f>'23 - Scala Detaljbudget'!E14</f>
        <v>0</v>
      </c>
      <c r="D29" s="15">
        <f>'23 - Scala Detaljbudget'!F14</f>
        <v>-7300</v>
      </c>
      <c r="E29" s="15">
        <f t="shared" si="1"/>
        <v>-7300</v>
      </c>
      <c r="F29" s="16"/>
      <c r="G29" s="16"/>
      <c r="H29" s="16"/>
      <c r="I29" s="188"/>
      <c r="J29" s="187"/>
      <c r="K29" s="187"/>
    </row>
    <row r="30" spans="1:11" ht="18.600000000000001">
      <c r="A30" s="13">
        <v>24</v>
      </c>
      <c r="B30" s="14" t="s">
        <v>32</v>
      </c>
      <c r="C30" s="15">
        <f>'24 - dFunk Detaljbudget'!E42</f>
        <v>14850</v>
      </c>
      <c r="D30" s="15">
        <f>'24 - dFunk Detaljbudget'!F42</f>
        <v>-85760</v>
      </c>
      <c r="E30" s="15">
        <f t="shared" si="1"/>
        <v>-70910</v>
      </c>
      <c r="F30" s="16"/>
      <c r="G30" s="16"/>
      <c r="H30" s="16"/>
      <c r="I30" s="188"/>
      <c r="J30" s="187"/>
      <c r="K30" s="187"/>
    </row>
    <row r="31" spans="1:11" ht="18.600000000000001">
      <c r="A31" s="13">
        <v>25</v>
      </c>
      <c r="B31" s="14" t="s">
        <v>33</v>
      </c>
      <c r="C31" s="15">
        <f>'25 - Fanbärare'!E15</f>
        <v>242</v>
      </c>
      <c r="D31" s="15">
        <f>'25 - Fanbärare'!F15</f>
        <v>-3000</v>
      </c>
      <c r="E31" s="15">
        <f t="shared" si="1"/>
        <v>-2758</v>
      </c>
      <c r="F31" s="16"/>
      <c r="G31" s="16"/>
      <c r="H31" s="16"/>
      <c r="I31" s="188"/>
      <c r="J31" s="187"/>
      <c r="K31" s="187"/>
    </row>
    <row r="32" spans="1:11" ht="18.600000000000001">
      <c r="A32" s="13">
        <v>26</v>
      </c>
      <c r="B32" s="14" t="s">
        <v>34</v>
      </c>
      <c r="C32" s="15">
        <f>'26 - dJulkalendern'!E19</f>
        <v>24000</v>
      </c>
      <c r="D32" s="15">
        <f>'26 - dJulkalendern'!F19</f>
        <v>-24800</v>
      </c>
      <c r="E32" s="15">
        <f t="shared" si="1"/>
        <v>-800</v>
      </c>
      <c r="F32" s="16"/>
      <c r="G32" s="16"/>
      <c r="H32" s="16"/>
      <c r="I32" s="188"/>
      <c r="J32" s="187"/>
      <c r="K32" s="187"/>
    </row>
    <row r="33" spans="1:11" ht="18.600000000000001">
      <c r="A33" s="18"/>
      <c r="B33" s="19"/>
      <c r="C33" s="15"/>
      <c r="D33" s="15"/>
      <c r="E33" s="15"/>
      <c r="F33" s="16"/>
      <c r="G33" s="16"/>
      <c r="H33" s="16"/>
      <c r="I33" s="188"/>
      <c r="J33" s="187"/>
      <c r="K33" s="187"/>
    </row>
    <row r="34" spans="1:11" ht="18.600000000000001">
      <c r="A34" s="20"/>
      <c r="B34" s="21" t="s">
        <v>35</v>
      </c>
      <c r="C34" s="22">
        <f t="shared" ref="C34:D34" si="2">SUM(C5:C33)</f>
        <v>7541652</v>
      </c>
      <c r="D34" s="22">
        <f t="shared" si="2"/>
        <v>-6505398</v>
      </c>
      <c r="E34" s="22">
        <f>SUM(C34:D34)</f>
        <v>1036254</v>
      </c>
      <c r="F34" s="23"/>
      <c r="G34" s="23"/>
      <c r="H34" s="23"/>
      <c r="I34" s="188"/>
      <c r="J34" s="187"/>
      <c r="K34" s="187"/>
    </row>
    <row r="35" spans="1:11" ht="18.600000000000001">
      <c r="A35" s="20"/>
      <c r="B35" s="24"/>
      <c r="C35" s="25"/>
      <c r="D35" s="25"/>
      <c r="E35" s="22"/>
      <c r="F35" s="23"/>
      <c r="G35" s="23"/>
      <c r="H35" s="23"/>
      <c r="I35" s="188"/>
      <c r="J35" s="187"/>
      <c r="K35" s="187"/>
    </row>
    <row r="36" spans="1:11" ht="18.600000000000001">
      <c r="A36" s="20"/>
      <c r="B36" s="26" t="s">
        <v>36</v>
      </c>
      <c r="C36" s="22"/>
      <c r="D36" s="22"/>
      <c r="E36" s="22"/>
      <c r="F36" s="27"/>
      <c r="G36" s="27"/>
      <c r="H36" s="27"/>
      <c r="I36" s="186"/>
      <c r="J36" s="187"/>
      <c r="K36" s="187"/>
    </row>
    <row r="37" spans="1:11" ht="18.600000000000001">
      <c r="A37" s="20"/>
      <c r="B37" s="28" t="s">
        <v>37</v>
      </c>
      <c r="C37" s="29">
        <f>'dÅre 2024'!E25</f>
        <v>544200</v>
      </c>
      <c r="D37" s="29">
        <f>'dÅre 2024'!F25</f>
        <v>-732060</v>
      </c>
      <c r="E37" s="22">
        <f t="shared" ref="E37:E50" si="3">SUM(C37:D37)</f>
        <v>-187860</v>
      </c>
      <c r="F37" s="27"/>
      <c r="G37" s="27"/>
      <c r="H37" s="27"/>
      <c r="I37" s="186"/>
      <c r="J37" s="187"/>
      <c r="K37" s="187"/>
    </row>
    <row r="38" spans="1:11" ht="18.600000000000001">
      <c r="A38" s="20"/>
      <c r="B38" s="28" t="s">
        <v>38</v>
      </c>
      <c r="C38" s="29">
        <f>'Studs 2024'!E48</f>
        <v>1029800</v>
      </c>
      <c r="D38" s="29">
        <f>'Studs 2024'!F48</f>
        <v>-1029800</v>
      </c>
      <c r="E38" s="22">
        <f t="shared" si="3"/>
        <v>0</v>
      </c>
      <c r="F38" s="27"/>
      <c r="G38" s="27"/>
      <c r="H38" s="27"/>
      <c r="I38" s="186"/>
      <c r="J38" s="187"/>
      <c r="K38" s="187"/>
    </row>
    <row r="39" spans="1:11" ht="18.600000000000001">
      <c r="A39" s="30"/>
      <c r="B39" s="28" t="s">
        <v>39</v>
      </c>
      <c r="C39" s="29">
        <f>'STUDS 2023 (stäng snabbt)'!E77</f>
        <v>925900</v>
      </c>
      <c r="D39" s="29">
        <f>'STUDS 2023 (stäng snabbt)'!F77</f>
        <v>-925900</v>
      </c>
      <c r="E39" s="22">
        <f t="shared" si="3"/>
        <v>0</v>
      </c>
      <c r="F39" s="27"/>
      <c r="G39" s="27"/>
      <c r="H39" s="27"/>
      <c r="I39" s="186"/>
      <c r="J39" s="187"/>
      <c r="K39" s="187"/>
    </row>
    <row r="40" spans="1:11" ht="18.600000000000001">
      <c r="A40" s="30"/>
      <c r="B40" s="28" t="s">
        <v>40</v>
      </c>
      <c r="C40" s="29">
        <f>'METAspexet 2024'!E128</f>
        <v>325000</v>
      </c>
      <c r="D40" s="29">
        <f>'METAspexet 2024'!F128</f>
        <v>-501470</v>
      </c>
      <c r="E40" s="22">
        <f t="shared" si="3"/>
        <v>-176470</v>
      </c>
      <c r="F40" s="27"/>
      <c r="G40" s="27"/>
      <c r="H40" s="27"/>
      <c r="I40" s="186"/>
      <c r="J40" s="187"/>
      <c r="K40" s="187"/>
    </row>
    <row r="41" spans="1:11" ht="18.600000000000001">
      <c r="A41" s="30"/>
      <c r="B41" s="28" t="s">
        <v>41</v>
      </c>
      <c r="C41" s="29">
        <f>'Vårbalen 2024'!E42</f>
        <v>101250</v>
      </c>
      <c r="D41" s="29">
        <f>'Vårbalen 2024'!F42</f>
        <v>-250850</v>
      </c>
      <c r="E41" s="22">
        <f t="shared" si="3"/>
        <v>-149600</v>
      </c>
      <c r="F41" s="27"/>
      <c r="G41" s="27"/>
      <c r="H41" s="27"/>
      <c r="I41" s="186"/>
      <c r="J41" s="187"/>
      <c r="K41" s="187"/>
    </row>
    <row r="42" spans="1:11" ht="18.600000000000001">
      <c r="A42" s="30"/>
      <c r="B42" s="28" t="s">
        <v>42</v>
      </c>
      <c r="C42" s="29">
        <f>'Vårbalen 2023 (stäng snabbt)'!D60</f>
        <v>143000</v>
      </c>
      <c r="D42" s="29">
        <f>'Vårbalen 2023 (stäng snabbt)'!D61</f>
        <v>-244050</v>
      </c>
      <c r="E42" s="22">
        <f t="shared" si="3"/>
        <v>-101050</v>
      </c>
      <c r="F42" s="27"/>
      <c r="G42" s="27"/>
      <c r="H42" s="27"/>
      <c r="I42" s="186"/>
      <c r="J42" s="187"/>
      <c r="K42" s="187"/>
    </row>
    <row r="43" spans="1:11" ht="18.600000000000001">
      <c r="A43" s="30"/>
      <c r="B43" s="28" t="s">
        <v>43</v>
      </c>
      <c r="C43" s="22">
        <v>0</v>
      </c>
      <c r="D43" s="22">
        <v>0</v>
      </c>
      <c r="E43" s="22">
        <f t="shared" si="3"/>
        <v>0</v>
      </c>
      <c r="F43" s="27"/>
      <c r="G43" s="27"/>
      <c r="H43" s="27"/>
      <c r="I43" s="186" t="s">
        <v>44</v>
      </c>
      <c r="J43" s="187"/>
      <c r="K43" s="187"/>
    </row>
    <row r="44" spans="1:11" ht="18.600000000000001">
      <c r="A44" s="30"/>
      <c r="B44" s="28" t="s">
        <v>45</v>
      </c>
      <c r="C44" s="29">
        <f>dJubileet!E71</f>
        <v>1073350</v>
      </c>
      <c r="D44" s="29">
        <f>dJubileet!F71</f>
        <v>-1427950</v>
      </c>
      <c r="E44" s="22">
        <f t="shared" si="3"/>
        <v>-354600</v>
      </c>
      <c r="F44" s="27"/>
      <c r="G44" s="27"/>
      <c r="H44" s="27"/>
      <c r="I44" s="186"/>
      <c r="J44" s="187"/>
      <c r="K44" s="187"/>
    </row>
    <row r="45" spans="1:11" ht="18.600000000000001">
      <c r="A45" s="30"/>
      <c r="B45" s="28" t="s">
        <v>46</v>
      </c>
      <c r="C45" s="29">
        <f>BAMM!E9</f>
        <v>0</v>
      </c>
      <c r="D45" s="29">
        <f>BAMM!F9</f>
        <v>-75000</v>
      </c>
      <c r="E45" s="22">
        <f t="shared" si="3"/>
        <v>-75000</v>
      </c>
      <c r="F45" s="27"/>
      <c r="G45" s="27"/>
      <c r="H45" s="27"/>
      <c r="I45" s="186"/>
      <c r="J45" s="187"/>
      <c r="K45" s="187"/>
    </row>
    <row r="46" spans="1:11" ht="18.600000000000001">
      <c r="A46" s="30"/>
      <c r="B46" s="28" t="s">
        <v>47</v>
      </c>
      <c r="C46" s="29">
        <f>Spelsylt!E9</f>
        <v>0</v>
      </c>
      <c r="D46" s="29">
        <f>Spelsylt!F9</f>
        <v>-2000</v>
      </c>
      <c r="E46" s="22">
        <f t="shared" si="3"/>
        <v>-2000</v>
      </c>
      <c r="F46" s="27"/>
      <c r="G46" s="27"/>
      <c r="H46" s="27"/>
      <c r="I46" s="186"/>
      <c r="J46" s="187"/>
      <c r="K46" s="187"/>
    </row>
    <row r="47" spans="1:11" ht="18.600000000000001">
      <c r="A47" s="30"/>
      <c r="B47" s="28" t="s">
        <v>48</v>
      </c>
      <c r="C47" s="29">
        <f>METAcraft!E17</f>
        <v>5000</v>
      </c>
      <c r="D47" s="29">
        <f>METAcraft!F17</f>
        <v>-19100</v>
      </c>
      <c r="E47" s="22">
        <f t="shared" si="3"/>
        <v>-14100</v>
      </c>
      <c r="F47" s="27"/>
      <c r="G47" s="27"/>
      <c r="H47" s="27"/>
      <c r="I47" s="186"/>
      <c r="J47" s="187"/>
      <c r="K47" s="187"/>
    </row>
    <row r="48" spans="1:11" ht="18.600000000000001">
      <c r="A48" s="30"/>
      <c r="B48" s="28" t="s">
        <v>49</v>
      </c>
      <c r="C48" s="29">
        <f>'Project Dive'!E16</f>
        <v>0</v>
      </c>
      <c r="D48" s="29">
        <f>'Project Dive'!F16</f>
        <v>-12000</v>
      </c>
      <c r="E48" s="22">
        <f t="shared" si="3"/>
        <v>-12000</v>
      </c>
      <c r="F48" s="27"/>
      <c r="G48" s="27"/>
      <c r="H48" s="27"/>
      <c r="I48" s="186"/>
      <c r="J48" s="187"/>
      <c r="K48" s="187"/>
    </row>
    <row r="49" spans="1:11" ht="18.600000000000001">
      <c r="A49" s="30"/>
      <c r="B49" s="28" t="s">
        <v>50</v>
      </c>
      <c r="C49" s="29">
        <f>'Groda 2024'!E15</f>
        <v>0</v>
      </c>
      <c r="D49" s="29">
        <f>'Groda 2024'!F15</f>
        <v>-5600</v>
      </c>
      <c r="E49" s="22">
        <f t="shared" si="3"/>
        <v>-5600</v>
      </c>
      <c r="F49" s="27"/>
      <c r="G49" s="27"/>
      <c r="H49" s="27"/>
      <c r="I49" s="186"/>
      <c r="J49" s="187"/>
      <c r="K49" s="187"/>
    </row>
    <row r="50" spans="1:11" ht="18.600000000000001">
      <c r="A50" s="30"/>
      <c r="B50" s="28" t="s">
        <v>51</v>
      </c>
      <c r="C50" s="29">
        <f>'Den Sista Vispen'!E9</f>
        <v>0</v>
      </c>
      <c r="D50" s="29">
        <f>'Den Sista Vispen'!F9</f>
        <v>-51000</v>
      </c>
      <c r="E50" s="22">
        <f t="shared" si="3"/>
        <v>-51000</v>
      </c>
      <c r="F50" s="27"/>
      <c r="G50" s="27"/>
      <c r="H50" s="27"/>
      <c r="I50" s="186"/>
      <c r="J50" s="187"/>
      <c r="K50" s="187"/>
    </row>
    <row r="51" spans="1:11" ht="18.600000000000001">
      <c r="A51" s="30"/>
      <c r="B51" s="31"/>
      <c r="C51" s="22"/>
      <c r="D51" s="22"/>
      <c r="E51" s="22"/>
      <c r="F51" s="27"/>
      <c r="G51" s="27"/>
      <c r="H51" s="27"/>
      <c r="I51" s="186"/>
      <c r="J51" s="187"/>
      <c r="K51" s="187"/>
    </row>
    <row r="52" spans="1:11" ht="18.600000000000001">
      <c r="A52" s="30"/>
      <c r="B52" s="26" t="s">
        <v>52</v>
      </c>
      <c r="C52" s="22">
        <f t="shared" ref="C52:D52" si="4">SUM(C36:C51)</f>
        <v>4147500</v>
      </c>
      <c r="D52" s="22">
        <f t="shared" si="4"/>
        <v>-5276780</v>
      </c>
      <c r="E52" s="22">
        <f>SUM(C52:D52)</f>
        <v>-1129280</v>
      </c>
      <c r="F52" s="27"/>
      <c r="G52" s="27"/>
      <c r="H52" s="27"/>
      <c r="I52" s="186"/>
      <c r="J52" s="187"/>
      <c r="K52" s="187"/>
    </row>
    <row r="53" spans="1:11" ht="18.600000000000001">
      <c r="A53" s="30"/>
      <c r="B53" s="31"/>
      <c r="C53" s="22"/>
      <c r="D53" s="22"/>
      <c r="E53" s="22"/>
      <c r="F53" s="27"/>
      <c r="G53" s="27"/>
      <c r="H53" s="27"/>
      <c r="I53" s="186"/>
      <c r="J53" s="187"/>
      <c r="K53" s="187"/>
    </row>
    <row r="54" spans="1:11" ht="18.600000000000001">
      <c r="A54" s="30"/>
      <c r="B54" s="26" t="s">
        <v>53</v>
      </c>
      <c r="C54" s="22"/>
      <c r="D54" s="22"/>
      <c r="E54" s="22"/>
      <c r="F54" s="27"/>
      <c r="G54" s="27"/>
      <c r="H54" s="27"/>
      <c r="I54" s="186"/>
      <c r="J54" s="187"/>
      <c r="K54" s="187"/>
    </row>
    <row r="55" spans="1:11" ht="18.600000000000001">
      <c r="A55" s="30"/>
      <c r="B55" s="28" t="s">
        <v>54</v>
      </c>
      <c r="C55" s="29">
        <f>'Beslutspengar - Engångskostnade'!E14</f>
        <v>0</v>
      </c>
      <c r="D55" s="29">
        <f>'Beslutspengar - Engångskostnade'!F14</f>
        <v>-52000</v>
      </c>
      <c r="E55" s="22">
        <f>SUM(C55:D55)</f>
        <v>-52000</v>
      </c>
      <c r="F55" s="27"/>
      <c r="G55" s="27"/>
      <c r="H55" s="27"/>
      <c r="I55" s="186"/>
      <c r="J55" s="187"/>
      <c r="K55" s="187"/>
    </row>
    <row r="56" spans="1:11" ht="18.600000000000001">
      <c r="A56" s="30"/>
      <c r="B56" s="31"/>
      <c r="C56" s="22"/>
      <c r="D56" s="22"/>
      <c r="E56" s="22"/>
      <c r="F56" s="27"/>
      <c r="G56" s="27"/>
      <c r="H56" s="27"/>
      <c r="I56" s="186"/>
      <c r="J56" s="187"/>
      <c r="K56" s="187"/>
    </row>
    <row r="57" spans="1:11" ht="18.600000000000001">
      <c r="A57" s="30"/>
      <c r="B57" s="26" t="s">
        <v>55</v>
      </c>
      <c r="C57" s="22">
        <f t="shared" ref="C57:D57" si="5">SUM(C34,C52,C55)</f>
        <v>11689152</v>
      </c>
      <c r="D57" s="22">
        <f t="shared" si="5"/>
        <v>-11834178</v>
      </c>
      <c r="E57" s="22">
        <f t="shared" ref="E57:E58" si="6">SUM(C57:D57)</f>
        <v>-145026</v>
      </c>
      <c r="F57" s="27"/>
      <c r="G57" s="27"/>
      <c r="H57" s="27"/>
      <c r="I57" s="186"/>
      <c r="J57" s="187"/>
      <c r="K57" s="187"/>
    </row>
    <row r="58" spans="1:11" ht="18.600000000000001">
      <c r="A58" s="30"/>
      <c r="B58" s="26" t="s">
        <v>56</v>
      </c>
      <c r="C58" s="22">
        <f t="shared" ref="C58:D58" si="7">SUM(C34+C37+C38+C40+C41+C43+C45+C46+C47+C48+C49+C50)</f>
        <v>9546902</v>
      </c>
      <c r="D58" s="22">
        <f t="shared" si="7"/>
        <v>-9184278</v>
      </c>
      <c r="E58" s="22">
        <f t="shared" si="6"/>
        <v>362624</v>
      </c>
      <c r="F58" s="27"/>
      <c r="G58" s="27"/>
      <c r="H58" s="27"/>
      <c r="I58" s="186"/>
      <c r="J58" s="187"/>
      <c r="K58" s="187"/>
    </row>
  </sheetData>
  <mergeCells count="62">
    <mergeCell ref="I11:K11"/>
    <mergeCell ref="I12:K12"/>
    <mergeCell ref="I51:K51"/>
    <mergeCell ref="I52:K52"/>
    <mergeCell ref="I53:K53"/>
    <mergeCell ref="I23:K23"/>
    <mergeCell ref="I24:K24"/>
    <mergeCell ref="I25:K25"/>
    <mergeCell ref="I26:K26"/>
    <mergeCell ref="I44:K44"/>
    <mergeCell ref="I45:K45"/>
    <mergeCell ref="I49:K49"/>
    <mergeCell ref="I50:K50"/>
    <mergeCell ref="I48:K48"/>
    <mergeCell ref="I37:K37"/>
    <mergeCell ref="I38:K38"/>
    <mergeCell ref="J1:K1"/>
    <mergeCell ref="I2:K2"/>
    <mergeCell ref="A1:B1"/>
    <mergeCell ref="C1:I1"/>
    <mergeCell ref="B2:C2"/>
    <mergeCell ref="D2:G2"/>
    <mergeCell ref="I3:K3"/>
    <mergeCell ref="I4:K4"/>
    <mergeCell ref="I5:K5"/>
    <mergeCell ref="I6:K6"/>
    <mergeCell ref="I7:K7"/>
    <mergeCell ref="I8:K8"/>
    <mergeCell ref="I9:K9"/>
    <mergeCell ref="I10:K10"/>
    <mergeCell ref="I46:K46"/>
    <mergeCell ref="I47:K47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39:K39"/>
    <mergeCell ref="I41:K41"/>
    <mergeCell ref="I42:K42"/>
    <mergeCell ref="I43:K43"/>
    <mergeCell ref="I40:K40"/>
    <mergeCell ref="I32:K32"/>
    <mergeCell ref="I33:K33"/>
    <mergeCell ref="I34:K34"/>
    <mergeCell ref="I35:K35"/>
    <mergeCell ref="I36:K36"/>
    <mergeCell ref="I27:K27"/>
    <mergeCell ref="I28:K28"/>
    <mergeCell ref="I29:K29"/>
    <mergeCell ref="I30:K30"/>
    <mergeCell ref="I31:K31"/>
    <mergeCell ref="I54:K54"/>
    <mergeCell ref="I55:K55"/>
    <mergeCell ref="I56:K56"/>
    <mergeCell ref="I57:K57"/>
    <mergeCell ref="I58:K58"/>
  </mergeCells>
  <conditionalFormatting sqref="B1:K58">
    <cfRule type="cellIs" dxfId="155" priority="1" operator="greaterThan">
      <formula>0</formula>
    </cfRule>
    <cfRule type="cellIs" dxfId="154" priority="2" operator="less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6D7A8"/>
    <outlinePr summaryBelow="0" summaryRight="0"/>
    <pageSetUpPr fitToPage="1"/>
  </sheetPr>
  <dimension ref="A1:H3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17</v>
      </c>
      <c r="B2" s="34"/>
      <c r="C2" s="34"/>
      <c r="D2" s="35"/>
      <c r="E2" s="35"/>
      <c r="F2" s="78"/>
      <c r="G2" s="35"/>
      <c r="H2" s="35"/>
    </row>
    <row r="3" spans="1:8" ht="15.75" customHeight="1">
      <c r="A3" s="34"/>
      <c r="B3" s="33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/>
      <c r="D4" s="35"/>
      <c r="E4" s="40"/>
      <c r="F4" s="67"/>
      <c r="G4" s="35"/>
      <c r="H4" s="35"/>
    </row>
    <row r="5" spans="1:8" ht="15.75" customHeight="1">
      <c r="A5" s="34"/>
      <c r="B5" s="34"/>
      <c r="C5" s="1" t="s">
        <v>572</v>
      </c>
      <c r="D5" s="35"/>
      <c r="E5" s="40">
        <v>0</v>
      </c>
      <c r="F5" s="67">
        <v>-7000</v>
      </c>
      <c r="G5" s="35"/>
      <c r="H5" s="35"/>
    </row>
    <row r="6" spans="1:8" ht="15.75" customHeight="1">
      <c r="A6" s="34"/>
      <c r="B6" s="34"/>
      <c r="C6" s="1" t="s">
        <v>289</v>
      </c>
      <c r="D6" s="35"/>
      <c r="E6" s="40">
        <v>0</v>
      </c>
      <c r="F6" s="67">
        <v>-5300</v>
      </c>
      <c r="G6" s="35"/>
      <c r="H6" s="35"/>
    </row>
    <row r="7" spans="1:8" ht="15.75" customHeight="1">
      <c r="A7" s="34"/>
      <c r="B7" s="34"/>
      <c r="C7" s="1"/>
      <c r="D7" s="35"/>
      <c r="E7" s="35"/>
      <c r="F7" s="78"/>
      <c r="G7" s="35"/>
      <c r="H7" s="35"/>
    </row>
    <row r="8" spans="1:8" ht="15.75" customHeight="1">
      <c r="A8" s="34"/>
      <c r="B8" s="34"/>
      <c r="C8" s="33" t="s">
        <v>111</v>
      </c>
      <c r="D8" s="35"/>
      <c r="E8" s="66">
        <f t="shared" ref="E8:F8" si="0">SUM(E4:E7)</f>
        <v>0</v>
      </c>
      <c r="F8" s="66">
        <f t="shared" si="0"/>
        <v>-12300</v>
      </c>
      <c r="G8" s="35"/>
      <c r="H8" s="35"/>
    </row>
    <row r="9" spans="1:8" ht="15.75" customHeight="1">
      <c r="A9" s="34"/>
      <c r="B9" s="34"/>
      <c r="C9" s="1"/>
      <c r="D9" s="35"/>
      <c r="E9" s="35"/>
      <c r="F9" s="78"/>
      <c r="G9" s="35"/>
      <c r="H9" s="35"/>
    </row>
    <row r="10" spans="1:8" ht="15.75" customHeight="1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5.75" customHeight="1">
      <c r="A11" s="34"/>
      <c r="B11" s="34"/>
      <c r="C11" s="1" t="s">
        <v>145</v>
      </c>
      <c r="D11" s="37"/>
      <c r="E11" s="66">
        <v>0</v>
      </c>
      <c r="F11" s="67">
        <v>-10500</v>
      </c>
      <c r="G11" s="34"/>
      <c r="H11" s="80" t="s">
        <v>274</v>
      </c>
    </row>
    <row r="12" spans="1:8" ht="15.75" customHeight="1">
      <c r="A12" s="34"/>
      <c r="B12" s="34"/>
      <c r="C12" s="1" t="s">
        <v>115</v>
      </c>
      <c r="D12" s="37"/>
      <c r="E12" s="66">
        <v>0</v>
      </c>
      <c r="F12" s="67">
        <v>-5600</v>
      </c>
      <c r="G12" s="34"/>
      <c r="H12" s="80" t="s">
        <v>274</v>
      </c>
    </row>
    <row r="13" spans="1:8" ht="15.75" customHeight="1">
      <c r="A13" s="34"/>
      <c r="B13" s="34"/>
      <c r="C13" s="1" t="s">
        <v>573</v>
      </c>
      <c r="D13" s="35"/>
      <c r="E13" s="40">
        <v>3000</v>
      </c>
      <c r="F13" s="67">
        <v>0</v>
      </c>
      <c r="G13" s="35"/>
      <c r="H13" s="35" t="s">
        <v>574</v>
      </c>
    </row>
    <row r="14" spans="1:8" ht="15.75" customHeight="1">
      <c r="A14" s="34"/>
      <c r="B14" s="34"/>
      <c r="C14" s="1" t="s">
        <v>277</v>
      </c>
      <c r="D14" s="35"/>
      <c r="E14" s="40">
        <v>0</v>
      </c>
      <c r="F14" s="67">
        <v>-6000</v>
      </c>
      <c r="G14" s="35"/>
      <c r="H14" s="35" t="s">
        <v>574</v>
      </c>
    </row>
    <row r="15" spans="1:8" ht="15.75" customHeight="1">
      <c r="A15" s="1"/>
      <c r="B15" s="8"/>
      <c r="C15" s="8"/>
      <c r="D15" s="50"/>
      <c r="E15" s="51"/>
      <c r="F15" s="51"/>
      <c r="G15" s="65"/>
      <c r="H15" s="65"/>
    </row>
    <row r="16" spans="1:8" ht="15.75" customHeight="1">
      <c r="A16" s="1"/>
      <c r="B16" s="8"/>
      <c r="C16" s="49" t="s">
        <v>111</v>
      </c>
      <c r="D16" s="60"/>
      <c r="E16" s="58">
        <f t="shared" ref="E16:F16" si="1">SUM(E10:E15)</f>
        <v>3000</v>
      </c>
      <c r="F16" s="58">
        <f t="shared" si="1"/>
        <v>-22100</v>
      </c>
      <c r="G16" s="65"/>
      <c r="H16" s="65"/>
    </row>
    <row r="17" spans="1:8" ht="15.75" customHeight="1">
      <c r="A17" s="1"/>
      <c r="B17" s="8"/>
      <c r="C17" s="49"/>
      <c r="D17" s="60"/>
      <c r="E17" s="58"/>
      <c r="F17" s="58"/>
      <c r="G17" s="65"/>
      <c r="H17" s="65"/>
    </row>
    <row r="18" spans="1:8" ht="15.75" customHeight="1">
      <c r="A18" s="34"/>
      <c r="B18" s="89" t="s">
        <v>575</v>
      </c>
      <c r="C18" s="1"/>
      <c r="D18" s="35"/>
      <c r="E18" s="35"/>
      <c r="F18" s="78"/>
      <c r="G18" s="35"/>
      <c r="H18" s="35"/>
    </row>
    <row r="19" spans="1:8" ht="15.75" customHeight="1">
      <c r="A19" s="34"/>
      <c r="B19" s="34"/>
      <c r="C19" s="1" t="s">
        <v>113</v>
      </c>
      <c r="D19" s="35"/>
      <c r="E19" s="40">
        <v>0</v>
      </c>
      <c r="F19" s="67">
        <v>0</v>
      </c>
      <c r="G19" s="35"/>
      <c r="H19" s="35" t="s">
        <v>576</v>
      </c>
    </row>
    <row r="20" spans="1:8" ht="15.75" customHeight="1">
      <c r="A20" s="34"/>
      <c r="B20" s="34"/>
      <c r="C20" s="1" t="s">
        <v>195</v>
      </c>
      <c r="D20" s="35"/>
      <c r="E20" s="40">
        <v>0</v>
      </c>
      <c r="F20" s="67">
        <v>0</v>
      </c>
      <c r="G20" s="35"/>
      <c r="H20" s="35" t="s">
        <v>577</v>
      </c>
    </row>
    <row r="21" spans="1:8" ht="15.75" customHeight="1">
      <c r="A21" s="34"/>
      <c r="B21" s="34"/>
      <c r="C21" s="1"/>
      <c r="D21" s="35"/>
      <c r="E21" s="35"/>
      <c r="F21" s="78"/>
      <c r="G21" s="35"/>
      <c r="H21" s="35"/>
    </row>
    <row r="22" spans="1:8" ht="15.75" customHeight="1">
      <c r="A22" s="34"/>
      <c r="B22" s="34"/>
      <c r="C22" s="33" t="s">
        <v>111</v>
      </c>
      <c r="D22" s="35"/>
      <c r="E22" s="66">
        <f t="shared" ref="E22:F22" si="2">SUM(E19:E21)</f>
        <v>0</v>
      </c>
      <c r="F22" s="66">
        <f t="shared" si="2"/>
        <v>0</v>
      </c>
      <c r="G22" s="35"/>
      <c r="H22" s="35"/>
    </row>
    <row r="23" spans="1:8" ht="15.75" customHeight="1">
      <c r="A23" s="34"/>
      <c r="B23" s="34"/>
      <c r="C23" s="33"/>
      <c r="D23" s="35"/>
      <c r="E23" s="35"/>
      <c r="F23" s="78"/>
      <c r="G23" s="35"/>
      <c r="H23" s="35"/>
    </row>
    <row r="24" spans="1:8" ht="15.75" customHeight="1">
      <c r="A24" s="34"/>
      <c r="B24" s="33" t="s">
        <v>578</v>
      </c>
      <c r="C24" s="1"/>
      <c r="D24" s="35"/>
      <c r="E24" s="35"/>
      <c r="F24" s="78"/>
      <c r="G24" s="35"/>
      <c r="H24" s="35"/>
    </row>
    <row r="25" spans="1:8" ht="16.2">
      <c r="A25" s="34"/>
      <c r="B25" s="34"/>
      <c r="C25" s="1" t="s">
        <v>113</v>
      </c>
      <c r="D25" s="35"/>
      <c r="E25" s="40">
        <v>0</v>
      </c>
      <c r="F25" s="67">
        <v>0</v>
      </c>
      <c r="G25" s="35"/>
      <c r="H25" s="35" t="s">
        <v>576</v>
      </c>
    </row>
    <row r="26" spans="1:8" ht="16.2">
      <c r="A26" s="34"/>
      <c r="B26" s="34"/>
      <c r="C26" s="1" t="s">
        <v>195</v>
      </c>
      <c r="D26" s="35"/>
      <c r="E26" s="40">
        <v>0</v>
      </c>
      <c r="F26" s="67">
        <v>0</v>
      </c>
      <c r="G26" s="35"/>
      <c r="H26" s="35" t="s">
        <v>577</v>
      </c>
    </row>
    <row r="27" spans="1:8" ht="16.2">
      <c r="A27" s="34"/>
      <c r="B27" s="34"/>
      <c r="C27" s="1"/>
      <c r="D27" s="35"/>
      <c r="E27" s="35"/>
      <c r="F27" s="78"/>
      <c r="G27" s="35"/>
      <c r="H27" s="35"/>
    </row>
    <row r="28" spans="1:8" ht="16.2">
      <c r="A28" s="34"/>
      <c r="B28" s="34"/>
      <c r="C28" s="33" t="s">
        <v>111</v>
      </c>
      <c r="D28" s="35"/>
      <c r="E28" s="66">
        <f t="shared" ref="E28:F28" si="3">SUM(E25:E27)</f>
        <v>0</v>
      </c>
      <c r="F28" s="66">
        <f t="shared" si="3"/>
        <v>0</v>
      </c>
      <c r="G28" s="35"/>
      <c r="H28" s="35"/>
    </row>
    <row r="29" spans="1:8" ht="16.2">
      <c r="A29" s="34"/>
      <c r="B29" s="34"/>
      <c r="C29" s="33"/>
      <c r="D29" s="35"/>
      <c r="E29" s="35"/>
      <c r="F29" s="78"/>
      <c r="G29" s="35"/>
      <c r="H29" s="35"/>
    </row>
    <row r="30" spans="1:8" ht="16.2">
      <c r="A30" s="34"/>
      <c r="B30" s="34"/>
      <c r="C30" s="33" t="s">
        <v>124</v>
      </c>
      <c r="D30" s="35"/>
      <c r="E30" s="66">
        <f t="shared" ref="E30:F30" si="4">SUMIFS(E4:E29,$C4:$C29,"Subsubtotal")</f>
        <v>3000</v>
      </c>
      <c r="F30" s="66">
        <f t="shared" si="4"/>
        <v>-34400</v>
      </c>
      <c r="G30" s="35"/>
      <c r="H30" s="35"/>
    </row>
    <row r="31" spans="1:8" ht="16.2">
      <c r="A31" s="34"/>
      <c r="B31" s="34"/>
      <c r="C31" s="33"/>
      <c r="D31" s="35"/>
      <c r="E31" s="66"/>
      <c r="F31" s="67"/>
      <c r="G31" s="35"/>
      <c r="H31" s="35"/>
    </row>
  </sheetData>
  <conditionalFormatting sqref="D1:D31 F1:F31">
    <cfRule type="cellIs" dxfId="118" priority="4" operator="lessThan">
      <formula>0</formula>
    </cfRule>
  </conditionalFormatting>
  <conditionalFormatting sqref="D1:D31 F10 E10:E15 F12:F17">
    <cfRule type="cellIs" dxfId="117" priority="1" operator="greaterThan">
      <formula>0</formula>
    </cfRule>
  </conditionalFormatting>
  <conditionalFormatting sqref="E1:E31 F8 F22 F28 F30">
    <cfRule type="cellIs" dxfId="116" priority="2" operator="greaterThan">
      <formula>0</formula>
    </cfRule>
  </conditionalFormatting>
  <conditionalFormatting sqref="F1:F31">
    <cfRule type="cellIs" dxfId="115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6D7A8"/>
    <outlinePr summaryBelow="0" summaryRight="0"/>
    <pageSetUpPr fitToPage="1"/>
  </sheetPr>
  <dimension ref="A1:H3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3.218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18</v>
      </c>
      <c r="B2" s="34"/>
      <c r="C2" s="34"/>
      <c r="D2" s="78"/>
      <c r="E2" s="35"/>
      <c r="F2" s="35"/>
      <c r="G2" s="35"/>
      <c r="H2" s="35"/>
    </row>
    <row r="3" spans="1:8" ht="15.75" customHeight="1">
      <c r="A3" s="34"/>
      <c r="B3" s="33" t="s">
        <v>61</v>
      </c>
      <c r="C3" s="34"/>
      <c r="D3" s="78"/>
      <c r="E3" s="35"/>
      <c r="F3" s="35"/>
      <c r="G3" s="35"/>
      <c r="H3" s="35"/>
    </row>
    <row r="4" spans="1:8" ht="15.75" customHeight="1">
      <c r="A4" s="34"/>
      <c r="B4" s="34"/>
      <c r="C4" s="1" t="s">
        <v>579</v>
      </c>
      <c r="D4" s="78"/>
      <c r="E4" s="69">
        <v>60000</v>
      </c>
      <c r="F4" s="66">
        <v>0</v>
      </c>
      <c r="G4" s="35"/>
      <c r="H4" s="34" t="s">
        <v>580</v>
      </c>
    </row>
    <row r="5" spans="1:8" ht="15.75" customHeight="1">
      <c r="A5" s="34"/>
      <c r="B5" s="34"/>
      <c r="C5" s="1" t="s">
        <v>581</v>
      </c>
      <c r="D5" s="78"/>
      <c r="E5" s="69">
        <v>50000</v>
      </c>
      <c r="F5" s="66">
        <v>0</v>
      </c>
      <c r="G5" s="35"/>
      <c r="H5" s="35"/>
    </row>
    <row r="6" spans="1:8" ht="15.75" customHeight="1">
      <c r="A6" s="34"/>
      <c r="B6" s="34"/>
      <c r="C6" s="1" t="s">
        <v>582</v>
      </c>
      <c r="D6" s="78"/>
      <c r="E6" s="69">
        <v>11000</v>
      </c>
      <c r="F6" s="66">
        <v>0</v>
      </c>
      <c r="G6" s="35"/>
      <c r="H6" s="146" t="s">
        <v>583</v>
      </c>
    </row>
    <row r="7" spans="1:8" ht="15.75" customHeight="1">
      <c r="A7" s="34"/>
      <c r="B7" s="34"/>
      <c r="C7" s="1" t="s">
        <v>584</v>
      </c>
      <c r="D7" s="78"/>
      <c r="E7" s="66">
        <v>0</v>
      </c>
      <c r="F7" s="67">
        <v>-60000</v>
      </c>
      <c r="G7" s="35"/>
      <c r="H7" s="146"/>
    </row>
    <row r="8" spans="1:8" ht="15.75" customHeight="1">
      <c r="A8" s="34"/>
      <c r="B8" s="34"/>
      <c r="C8" s="1" t="s">
        <v>585</v>
      </c>
      <c r="D8" s="78"/>
      <c r="E8" s="66">
        <v>0</v>
      </c>
      <c r="F8" s="67">
        <v>-50000</v>
      </c>
      <c r="G8" s="35"/>
      <c r="H8" s="146"/>
    </row>
    <row r="9" spans="1:8" ht="15.75" customHeight="1">
      <c r="A9" s="34"/>
      <c r="B9" s="34"/>
      <c r="C9" s="1" t="s">
        <v>586</v>
      </c>
      <c r="D9" s="78"/>
      <c r="E9" s="66">
        <v>0</v>
      </c>
      <c r="F9" s="67">
        <v>-18000</v>
      </c>
      <c r="G9" s="35"/>
      <c r="H9" s="35" t="s">
        <v>587</v>
      </c>
    </row>
    <row r="10" spans="1:8" ht="15.75" customHeight="1">
      <c r="A10" s="34"/>
      <c r="B10" s="34"/>
      <c r="C10" s="1" t="s">
        <v>588</v>
      </c>
      <c r="D10" s="78"/>
      <c r="E10" s="66">
        <v>0</v>
      </c>
      <c r="F10" s="67">
        <v>-5000</v>
      </c>
      <c r="G10" s="35"/>
      <c r="H10" s="35"/>
    </row>
    <row r="11" spans="1:8" ht="15.75" customHeight="1">
      <c r="A11" s="34"/>
      <c r="B11" s="34"/>
      <c r="C11" s="1" t="s">
        <v>589</v>
      </c>
      <c r="D11" s="78"/>
      <c r="E11" s="69">
        <v>0</v>
      </c>
      <c r="F11" s="66">
        <v>0</v>
      </c>
      <c r="G11" s="35"/>
      <c r="H11" s="146" t="s">
        <v>590</v>
      </c>
    </row>
    <row r="12" spans="1:8" ht="15.75" customHeight="1">
      <c r="A12" s="34"/>
      <c r="B12" s="34"/>
      <c r="C12" s="1"/>
      <c r="D12" s="78"/>
      <c r="E12" s="35"/>
      <c r="F12" s="35"/>
      <c r="G12" s="35"/>
      <c r="H12" s="35"/>
    </row>
    <row r="13" spans="1:8" ht="15.75" customHeight="1">
      <c r="A13" s="34"/>
      <c r="B13" s="34"/>
      <c r="C13" s="33" t="s">
        <v>111</v>
      </c>
      <c r="D13" s="78"/>
      <c r="E13" s="69">
        <f t="shared" ref="E13:F13" si="0">SUM(E4:E12)</f>
        <v>121000</v>
      </c>
      <c r="F13" s="69">
        <f t="shared" si="0"/>
        <v>-133000</v>
      </c>
      <c r="G13" s="35"/>
      <c r="H13" s="35"/>
    </row>
    <row r="14" spans="1:8" ht="15.75" customHeight="1">
      <c r="A14" s="34"/>
      <c r="B14" s="34"/>
      <c r="C14" s="33"/>
      <c r="D14" s="78"/>
      <c r="E14" s="69"/>
      <c r="F14" s="69"/>
      <c r="G14" s="35"/>
      <c r="H14" s="35"/>
    </row>
    <row r="15" spans="1:8" ht="15.75" customHeight="1">
      <c r="A15" s="1"/>
      <c r="B15" s="49" t="s">
        <v>141</v>
      </c>
      <c r="C15" s="49"/>
      <c r="D15" s="60"/>
      <c r="E15" s="58"/>
      <c r="F15" s="58"/>
      <c r="G15" s="65"/>
      <c r="H15" s="65"/>
    </row>
    <row r="16" spans="1:8" ht="15.75" customHeight="1">
      <c r="A16" s="34"/>
      <c r="B16" s="34"/>
      <c r="C16" s="1" t="s">
        <v>145</v>
      </c>
      <c r="D16" s="37"/>
      <c r="E16" s="66">
        <v>0</v>
      </c>
      <c r="F16" s="67">
        <v>-2500</v>
      </c>
      <c r="G16" s="34"/>
      <c r="H16" s="80" t="s">
        <v>274</v>
      </c>
    </row>
    <row r="17" spans="1:8" ht="15.75" customHeight="1">
      <c r="A17" s="34"/>
      <c r="B17" s="34"/>
      <c r="C17" s="1" t="s">
        <v>115</v>
      </c>
      <c r="D17" s="37"/>
      <c r="E17" s="66">
        <v>0</v>
      </c>
      <c r="F17" s="67">
        <v>-2000</v>
      </c>
      <c r="G17" s="34"/>
      <c r="H17" s="80" t="s">
        <v>274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111</v>
      </c>
      <c r="D19" s="60"/>
      <c r="E19" s="58">
        <f t="shared" ref="E19:F19" si="1">SUM(E15:E18)</f>
        <v>0</v>
      </c>
      <c r="F19" s="58">
        <f t="shared" si="1"/>
        <v>-4500</v>
      </c>
      <c r="G19" s="65"/>
      <c r="H19" s="65"/>
    </row>
    <row r="20" spans="1:8" ht="15.75" customHeight="1">
      <c r="A20" s="34"/>
      <c r="B20" s="34"/>
      <c r="C20" s="1"/>
      <c r="D20" s="78"/>
      <c r="E20" s="35"/>
      <c r="F20" s="35"/>
      <c r="G20" s="35"/>
      <c r="H20" s="35"/>
    </row>
    <row r="21" spans="1:8" ht="15.75" customHeight="1">
      <c r="A21" s="34"/>
      <c r="B21" s="89" t="s">
        <v>591</v>
      </c>
      <c r="C21" s="1"/>
      <c r="D21" s="78"/>
      <c r="E21" s="35"/>
      <c r="F21" s="35"/>
      <c r="G21" s="35"/>
      <c r="H21" s="147" t="s">
        <v>592</v>
      </c>
    </row>
    <row r="22" spans="1:8" ht="15.75" customHeight="1">
      <c r="A22" s="34"/>
      <c r="B22" s="34"/>
      <c r="C22" s="1" t="s">
        <v>242</v>
      </c>
      <c r="D22" s="35"/>
      <c r="E22" s="69">
        <v>7080</v>
      </c>
      <c r="F22" s="66">
        <v>0</v>
      </c>
      <c r="G22" s="35"/>
      <c r="H22" s="35"/>
    </row>
    <row r="23" spans="1:8" ht="15.75" customHeight="1">
      <c r="A23" s="34"/>
      <c r="B23" s="34"/>
      <c r="C23" s="1" t="s">
        <v>164</v>
      </c>
      <c r="D23" s="35"/>
      <c r="E23" s="66">
        <v>0</v>
      </c>
      <c r="F23" s="67">
        <v>-1000</v>
      </c>
      <c r="G23" s="35"/>
      <c r="H23" s="35"/>
    </row>
    <row r="24" spans="1:8" ht="15.75" customHeight="1">
      <c r="A24" s="34"/>
      <c r="B24" s="34"/>
      <c r="C24" s="1" t="s">
        <v>593</v>
      </c>
      <c r="D24" s="35"/>
      <c r="E24" s="66">
        <v>0</v>
      </c>
      <c r="F24" s="67">
        <v>-3600</v>
      </c>
      <c r="G24" s="35"/>
      <c r="H24" s="35"/>
    </row>
    <row r="25" spans="1:8" ht="16.2">
      <c r="A25" s="34"/>
      <c r="B25" s="34"/>
      <c r="C25" s="1" t="s">
        <v>113</v>
      </c>
      <c r="D25" s="35"/>
      <c r="E25" s="66">
        <v>0</v>
      </c>
      <c r="F25" s="67">
        <v>-3000</v>
      </c>
      <c r="G25" s="35"/>
      <c r="H25" s="35"/>
    </row>
    <row r="26" spans="1:8" ht="16.2">
      <c r="A26" s="34"/>
      <c r="B26" s="34"/>
      <c r="C26" s="1" t="s">
        <v>594</v>
      </c>
      <c r="D26" s="35"/>
      <c r="E26" s="66">
        <v>0</v>
      </c>
      <c r="F26" s="67">
        <v>-600</v>
      </c>
      <c r="G26" s="35"/>
      <c r="H26" s="35"/>
    </row>
    <row r="27" spans="1:8" ht="16.2">
      <c r="A27" s="34"/>
      <c r="B27" s="34"/>
      <c r="C27" s="1" t="s">
        <v>210</v>
      </c>
      <c r="D27" s="35"/>
      <c r="E27" s="66">
        <v>0</v>
      </c>
      <c r="F27" s="67">
        <v>-300</v>
      </c>
      <c r="G27" s="35"/>
      <c r="H27" s="35"/>
    </row>
    <row r="28" spans="1:8" ht="16.2">
      <c r="A28" s="34"/>
      <c r="B28" s="34"/>
      <c r="C28" s="1" t="s">
        <v>121</v>
      </c>
      <c r="D28" s="35"/>
      <c r="E28" s="66">
        <v>0</v>
      </c>
      <c r="F28" s="67">
        <v>-1400</v>
      </c>
      <c r="G28" s="35"/>
      <c r="H28" s="35"/>
    </row>
    <row r="29" spans="1:8" ht="16.2">
      <c r="A29" s="34"/>
      <c r="B29" s="34"/>
      <c r="C29" s="1"/>
      <c r="D29" s="78"/>
      <c r="E29" s="35"/>
      <c r="F29" s="35"/>
      <c r="G29" s="35"/>
      <c r="H29" s="35"/>
    </row>
    <row r="30" spans="1:8" ht="16.2">
      <c r="A30" s="34"/>
      <c r="B30" s="34"/>
      <c r="C30" s="33" t="s">
        <v>111</v>
      </c>
      <c r="D30" s="78"/>
      <c r="E30" s="69">
        <f t="shared" ref="E30:F30" si="2">SUM(E22:E29)</f>
        <v>7080</v>
      </c>
      <c r="F30" s="69">
        <f t="shared" si="2"/>
        <v>-9900</v>
      </c>
      <c r="G30" s="35"/>
      <c r="H30" s="35"/>
    </row>
    <row r="31" spans="1:8" ht="16.2">
      <c r="A31" s="34"/>
      <c r="B31" s="34"/>
      <c r="C31" s="33"/>
      <c r="D31" s="78"/>
      <c r="E31" s="35"/>
      <c r="F31" s="35"/>
      <c r="G31" s="35"/>
      <c r="H31" s="35"/>
    </row>
    <row r="32" spans="1:8" ht="16.2">
      <c r="A32" s="34"/>
      <c r="B32" s="34"/>
      <c r="C32" s="33" t="s">
        <v>124</v>
      </c>
      <c r="D32" s="78"/>
      <c r="E32" s="69">
        <f t="shared" ref="E32:F32" si="3">SUMIFS(E4:E31,$C4:$C31,"Subsubtotal")</f>
        <v>128080</v>
      </c>
      <c r="F32" s="69">
        <f t="shared" si="3"/>
        <v>-147400</v>
      </c>
      <c r="G32" s="35"/>
      <c r="H32" s="35"/>
    </row>
    <row r="33" spans="1:8" ht="16.2">
      <c r="A33" s="34"/>
      <c r="B33" s="34"/>
      <c r="C33" s="1"/>
      <c r="D33" s="78"/>
      <c r="E33" s="78"/>
      <c r="F33" s="78"/>
      <c r="G33" s="78"/>
      <c r="H33" s="78"/>
    </row>
  </sheetData>
  <conditionalFormatting sqref="D1:D33 F1:F33 E13:E19 D22:E28">
    <cfRule type="cellIs" dxfId="114" priority="4" operator="lessThan">
      <formula>0</formula>
    </cfRule>
  </conditionalFormatting>
  <conditionalFormatting sqref="D1:D33 F15:F19 F22:F28">
    <cfRule type="cellIs" dxfId="113" priority="1" operator="greaterThan">
      <formula>0</formula>
    </cfRule>
  </conditionalFormatting>
  <conditionalFormatting sqref="F1:F33 E13:E19 E22:E28">
    <cfRule type="cellIs" dxfId="112" priority="3" operator="greaterThan">
      <formula>0</formula>
    </cfRule>
  </conditionalFormatting>
  <conditionalFormatting sqref="F13:F19 E1:E33 F30 F32">
    <cfRule type="cellIs" dxfId="111" priority="2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6D7A8"/>
    <outlinePr summaryBelow="0" summaryRight="0"/>
    <pageSetUpPr fitToPage="1"/>
  </sheetPr>
  <dimension ref="A1:H6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2.33203125" customWidth="1"/>
    <col min="4" max="4" width="17.6640625" customWidth="1"/>
    <col min="8" max="8" width="85.109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32" t="s">
        <v>59</v>
      </c>
      <c r="E1" s="63" t="s">
        <v>5</v>
      </c>
      <c r="F1" s="63" t="s">
        <v>6</v>
      </c>
      <c r="G1" s="63" t="s">
        <v>60</v>
      </c>
      <c r="H1" s="32" t="s">
        <v>3</v>
      </c>
    </row>
    <row r="2" spans="1:8" ht="16.2">
      <c r="A2" s="49" t="s">
        <v>595</v>
      </c>
      <c r="B2" s="49"/>
      <c r="C2" s="8"/>
      <c r="D2" s="50"/>
      <c r="E2" s="81"/>
      <c r="F2" s="81"/>
      <c r="G2" s="81"/>
      <c r="H2" s="52"/>
    </row>
    <row r="3" spans="1:8" ht="16.2">
      <c r="A3" s="8"/>
      <c r="B3" s="49" t="s">
        <v>61</v>
      </c>
      <c r="C3" s="8"/>
      <c r="D3" s="50"/>
      <c r="E3" s="81"/>
      <c r="F3" s="81"/>
      <c r="G3" s="81"/>
      <c r="H3" s="52"/>
    </row>
    <row r="4" spans="1:8" ht="16.2">
      <c r="A4" s="8"/>
      <c r="B4" s="8"/>
      <c r="C4" s="8" t="s">
        <v>596</v>
      </c>
      <c r="D4" s="50"/>
      <c r="E4" s="81">
        <v>27000</v>
      </c>
      <c r="F4" s="148">
        <v>0</v>
      </c>
      <c r="G4" s="81"/>
      <c r="H4" s="52" t="s">
        <v>597</v>
      </c>
    </row>
    <row r="5" spans="1:8" ht="16.2">
      <c r="A5" s="8"/>
      <c r="B5" s="8"/>
      <c r="C5" s="8" t="s">
        <v>598</v>
      </c>
      <c r="D5" s="50" t="s">
        <v>599</v>
      </c>
      <c r="E5" s="81">
        <v>0</v>
      </c>
      <c r="F5" s="148">
        <v>-30000</v>
      </c>
      <c r="G5" s="81"/>
      <c r="H5" s="52" t="s">
        <v>597</v>
      </c>
    </row>
    <row r="6" spans="1:8" ht="16.2">
      <c r="A6" s="8"/>
      <c r="B6" s="8"/>
      <c r="C6" s="8" t="s">
        <v>600</v>
      </c>
      <c r="D6" s="50" t="s">
        <v>601</v>
      </c>
      <c r="E6" s="148">
        <v>0</v>
      </c>
      <c r="F6" s="81">
        <v>-10000</v>
      </c>
      <c r="G6" s="81"/>
      <c r="H6" s="52"/>
    </row>
    <row r="7" spans="1:8" ht="16.2">
      <c r="A7" s="8"/>
      <c r="B7" s="8"/>
      <c r="C7" s="8" t="s">
        <v>602</v>
      </c>
      <c r="D7" s="50" t="s">
        <v>177</v>
      </c>
      <c r="E7" s="81">
        <v>0</v>
      </c>
      <c r="F7" s="148">
        <v>-15000</v>
      </c>
      <c r="G7" s="81"/>
      <c r="H7" s="52"/>
    </row>
    <row r="8" spans="1:8" ht="16.2">
      <c r="A8" s="8"/>
      <c r="B8" s="8"/>
      <c r="C8" s="8" t="s">
        <v>192</v>
      </c>
      <c r="D8" s="50" t="s">
        <v>603</v>
      </c>
      <c r="E8" s="81">
        <v>0</v>
      </c>
      <c r="F8" s="148">
        <v>-30000</v>
      </c>
      <c r="G8" s="81"/>
      <c r="H8" s="52" t="s">
        <v>604</v>
      </c>
    </row>
    <row r="9" spans="1:8" ht="16.2">
      <c r="A9" s="8"/>
      <c r="B9" s="8"/>
      <c r="C9" s="1" t="s">
        <v>605</v>
      </c>
      <c r="D9" s="50"/>
      <c r="E9" s="81">
        <v>0</v>
      </c>
      <c r="F9" s="148">
        <v>-4000</v>
      </c>
      <c r="G9" s="81"/>
      <c r="H9" s="52"/>
    </row>
    <row r="10" spans="1:8" ht="16.2">
      <c r="A10" s="8"/>
      <c r="B10" s="49"/>
      <c r="C10" s="8" t="s">
        <v>606</v>
      </c>
      <c r="D10" s="50" t="s">
        <v>165</v>
      </c>
      <c r="E10" s="81">
        <v>0</v>
      </c>
      <c r="F10" s="81">
        <v>-5000</v>
      </c>
      <c r="G10" s="81"/>
      <c r="H10" s="52" t="s">
        <v>607</v>
      </c>
    </row>
    <row r="11" spans="1:8" ht="16.2">
      <c r="A11" s="8"/>
      <c r="B11" s="49"/>
      <c r="C11" s="8"/>
      <c r="D11" s="50"/>
      <c r="E11" s="148"/>
      <c r="F11" s="148"/>
      <c r="G11" s="81"/>
      <c r="H11" s="52"/>
    </row>
    <row r="12" spans="1:8" ht="16.2">
      <c r="A12" s="8"/>
      <c r="B12" s="49"/>
      <c r="C12" s="49" t="s">
        <v>111</v>
      </c>
      <c r="D12" s="50"/>
      <c r="E12" s="148">
        <f t="shared" ref="E12:F12" si="0">SUM(E4:E11)</f>
        <v>27000</v>
      </c>
      <c r="F12" s="148">
        <f t="shared" si="0"/>
        <v>-94000</v>
      </c>
      <c r="G12" s="81">
        <f>E12+F12</f>
        <v>-67000</v>
      </c>
      <c r="H12" s="52"/>
    </row>
    <row r="13" spans="1:8" ht="16.2">
      <c r="A13" s="8"/>
      <c r="B13" s="49"/>
      <c r="C13" s="49"/>
      <c r="D13" s="50"/>
      <c r="E13" s="148"/>
      <c r="F13" s="148"/>
      <c r="G13" s="81"/>
      <c r="H13" s="52"/>
    </row>
    <row r="14" spans="1:8" ht="16.2">
      <c r="A14" s="1"/>
      <c r="B14" s="49" t="s">
        <v>141</v>
      </c>
      <c r="C14" s="49"/>
      <c r="D14" s="60"/>
      <c r="E14" s="58"/>
      <c r="F14" s="58"/>
      <c r="G14" s="65"/>
      <c r="H14" s="65"/>
    </row>
    <row r="15" spans="1:8" ht="16.2">
      <c r="A15" s="1"/>
      <c r="B15" s="1"/>
      <c r="C15" s="1" t="s">
        <v>145</v>
      </c>
      <c r="D15" s="61"/>
      <c r="E15" s="66">
        <v>0</v>
      </c>
      <c r="F15" s="148">
        <v>-15000</v>
      </c>
      <c r="G15" s="1"/>
      <c r="H15" s="70" t="s">
        <v>274</v>
      </c>
    </row>
    <row r="16" spans="1:8" ht="15" customHeight="1">
      <c r="A16" s="1"/>
      <c r="B16" s="1"/>
      <c r="C16" s="1" t="s">
        <v>115</v>
      </c>
      <c r="D16" s="61"/>
      <c r="E16" s="66">
        <v>0</v>
      </c>
      <c r="F16" s="148">
        <v>-12000</v>
      </c>
      <c r="G16" s="1"/>
      <c r="H16" s="70" t="s">
        <v>274</v>
      </c>
    </row>
    <row r="17" spans="1:8" ht="16.2">
      <c r="A17" s="8"/>
      <c r="B17" s="8"/>
      <c r="C17" s="8" t="s">
        <v>573</v>
      </c>
      <c r="D17" s="50" t="s">
        <v>143</v>
      </c>
      <c r="E17" s="81">
        <v>7500</v>
      </c>
      <c r="F17" s="148">
        <v>0</v>
      </c>
      <c r="G17" s="81"/>
      <c r="H17" s="68" t="s">
        <v>574</v>
      </c>
    </row>
    <row r="18" spans="1:8" ht="16.2">
      <c r="A18" s="8"/>
      <c r="B18" s="8"/>
      <c r="C18" s="8" t="s">
        <v>277</v>
      </c>
      <c r="D18" s="50"/>
      <c r="E18" s="81">
        <v>0</v>
      </c>
      <c r="F18" s="148">
        <v>-15000</v>
      </c>
      <c r="G18" s="81"/>
      <c r="H18" s="68" t="s">
        <v>574</v>
      </c>
    </row>
    <row r="19" spans="1:8" ht="16.2">
      <c r="A19" s="8"/>
      <c r="B19" s="8"/>
      <c r="C19" s="8" t="s">
        <v>275</v>
      </c>
      <c r="D19" s="50" t="s">
        <v>135</v>
      </c>
      <c r="E19" s="81">
        <v>0</v>
      </c>
      <c r="F19" s="81">
        <v>-2000</v>
      </c>
      <c r="G19" s="81"/>
      <c r="H19" s="52"/>
    </row>
    <row r="20" spans="1:8" ht="16.2">
      <c r="A20" s="1"/>
      <c r="B20" s="8"/>
      <c r="C20" s="8"/>
      <c r="D20" s="50"/>
      <c r="E20" s="51"/>
      <c r="F20" s="51"/>
      <c r="G20" s="65"/>
      <c r="H20" s="65"/>
    </row>
    <row r="21" spans="1:8" ht="16.2">
      <c r="A21" s="1"/>
      <c r="B21" s="8"/>
      <c r="C21" s="49" t="s">
        <v>111</v>
      </c>
      <c r="D21" s="60"/>
      <c r="E21" s="58">
        <f t="shared" ref="E21:F21" si="1">SUM(E14:E20)</f>
        <v>7500</v>
      </c>
      <c r="F21" s="58">
        <f t="shared" si="1"/>
        <v>-44000</v>
      </c>
      <c r="G21" s="65"/>
      <c r="H21" s="65"/>
    </row>
    <row r="22" spans="1:8" ht="16.2">
      <c r="A22" s="8"/>
      <c r="B22" s="49"/>
      <c r="C22" s="8"/>
      <c r="D22" s="50"/>
      <c r="E22" s="81"/>
      <c r="F22" s="81"/>
      <c r="G22" s="81"/>
      <c r="H22" s="52"/>
    </row>
    <row r="23" spans="1:8" ht="16.2">
      <c r="A23" s="8"/>
      <c r="B23" s="49" t="s">
        <v>608</v>
      </c>
      <c r="C23" s="8"/>
      <c r="D23" s="50"/>
      <c r="E23" s="81"/>
      <c r="F23" s="81"/>
      <c r="G23" s="81"/>
      <c r="H23" s="52"/>
    </row>
    <row r="24" spans="1:8" ht="16.2">
      <c r="A24" s="8"/>
      <c r="B24" s="49"/>
      <c r="C24" s="8" t="s">
        <v>609</v>
      </c>
      <c r="D24" s="50"/>
      <c r="E24" s="81">
        <v>0</v>
      </c>
      <c r="F24" s="81">
        <v>-2400</v>
      </c>
      <c r="G24" s="81"/>
      <c r="H24" s="52"/>
    </row>
    <row r="25" spans="1:8" ht="16.2">
      <c r="A25" s="8"/>
      <c r="B25" s="49"/>
      <c r="C25" s="8" t="s">
        <v>115</v>
      </c>
      <c r="D25" s="50"/>
      <c r="E25" s="81">
        <v>0</v>
      </c>
      <c r="F25" s="148">
        <v>-2000</v>
      </c>
      <c r="G25" s="81"/>
      <c r="H25" s="52"/>
    </row>
    <row r="26" spans="1:8" ht="16.2">
      <c r="A26" s="8"/>
      <c r="B26" s="49"/>
      <c r="C26" s="8"/>
      <c r="D26" s="50"/>
      <c r="E26" s="81"/>
      <c r="F26" s="81"/>
      <c r="G26" s="81"/>
      <c r="H26" s="52"/>
    </row>
    <row r="27" spans="1:8" ht="16.2">
      <c r="A27" s="8"/>
      <c r="B27" s="49"/>
      <c r="C27" s="49" t="s">
        <v>111</v>
      </c>
      <c r="D27" s="50"/>
      <c r="E27" s="81">
        <f t="shared" ref="E27:F27" si="2">SUM(E24:E26)</f>
        <v>0</v>
      </c>
      <c r="F27" s="81">
        <f t="shared" si="2"/>
        <v>-4400</v>
      </c>
      <c r="G27" s="81"/>
      <c r="H27" s="52"/>
    </row>
    <row r="28" spans="1:8" ht="16.2">
      <c r="A28" s="8"/>
      <c r="B28" s="49"/>
      <c r="C28" s="8"/>
      <c r="D28" s="50"/>
      <c r="E28" s="81"/>
      <c r="F28" s="81"/>
      <c r="G28" s="81"/>
      <c r="H28" s="52"/>
    </row>
    <row r="29" spans="1:8" ht="16.2">
      <c r="A29" s="8"/>
      <c r="B29" s="49" t="s">
        <v>610</v>
      </c>
      <c r="C29" s="8"/>
      <c r="D29" s="50"/>
      <c r="E29" s="81"/>
      <c r="F29" s="81"/>
      <c r="G29" s="81"/>
      <c r="H29" s="52"/>
    </row>
    <row r="30" spans="1:8" ht="16.2">
      <c r="A30" s="8"/>
      <c r="B30" s="49"/>
      <c r="C30" s="8" t="s">
        <v>611</v>
      </c>
      <c r="D30" s="50" t="s">
        <v>146</v>
      </c>
      <c r="E30" s="81">
        <v>0</v>
      </c>
      <c r="F30" s="67">
        <v>-6800</v>
      </c>
      <c r="G30" s="81"/>
      <c r="H30" s="52"/>
    </row>
    <row r="31" spans="1:8" ht="16.2">
      <c r="A31" s="8"/>
      <c r="B31" s="49"/>
      <c r="C31" s="8" t="s">
        <v>115</v>
      </c>
      <c r="D31" s="50" t="s">
        <v>116</v>
      </c>
      <c r="E31" s="81">
        <v>0</v>
      </c>
      <c r="F31" s="67">
        <v>-1400</v>
      </c>
      <c r="G31" s="81"/>
      <c r="H31" s="52"/>
    </row>
    <row r="32" spans="1:8" ht="16.2">
      <c r="A32" s="8"/>
      <c r="B32" s="49"/>
      <c r="C32" s="8" t="s">
        <v>121</v>
      </c>
      <c r="D32" s="50"/>
      <c r="E32" s="81">
        <v>0</v>
      </c>
      <c r="F32" s="81">
        <v>-1600</v>
      </c>
      <c r="G32" s="81"/>
      <c r="H32" s="52"/>
    </row>
    <row r="33" spans="1:8" ht="16.2">
      <c r="A33" s="8"/>
      <c r="B33" s="49"/>
      <c r="C33" s="8"/>
      <c r="D33" s="50"/>
      <c r="E33" s="81"/>
      <c r="F33" s="81"/>
      <c r="G33" s="81"/>
      <c r="H33" s="52"/>
    </row>
    <row r="34" spans="1:8" ht="16.2">
      <c r="A34" s="8"/>
      <c r="B34" s="49"/>
      <c r="C34" s="49" t="s">
        <v>111</v>
      </c>
      <c r="D34" s="50"/>
      <c r="E34" s="81">
        <f t="shared" ref="E34:F34" si="3">SUM(E30:E33)</f>
        <v>0</v>
      </c>
      <c r="F34" s="81">
        <f t="shared" si="3"/>
        <v>-9800</v>
      </c>
      <c r="G34" s="81"/>
      <c r="H34" s="52"/>
    </row>
    <row r="35" spans="1:8" ht="16.2">
      <c r="A35" s="8"/>
      <c r="B35" s="49"/>
      <c r="C35" s="8"/>
      <c r="D35" s="50"/>
      <c r="E35" s="81"/>
      <c r="F35" s="81"/>
      <c r="G35" s="81"/>
      <c r="H35" s="52"/>
    </row>
    <row r="36" spans="1:8" ht="16.2">
      <c r="A36" s="8"/>
      <c r="B36" s="33" t="s">
        <v>612</v>
      </c>
      <c r="C36" s="8"/>
      <c r="D36" s="50"/>
      <c r="E36" s="81"/>
      <c r="F36" s="81"/>
      <c r="G36" s="81"/>
      <c r="H36" s="52" t="s">
        <v>613</v>
      </c>
    </row>
    <row r="37" spans="1:8" ht="16.2">
      <c r="A37" s="8"/>
      <c r="B37" s="33"/>
      <c r="C37" s="8" t="s">
        <v>614</v>
      </c>
      <c r="D37" s="50"/>
      <c r="E37" s="81">
        <v>0</v>
      </c>
      <c r="F37" s="81">
        <v>-20000</v>
      </c>
      <c r="G37" s="81"/>
      <c r="H37" s="52" t="s">
        <v>615</v>
      </c>
    </row>
    <row r="38" spans="1:8" ht="16.2">
      <c r="A38" s="8"/>
      <c r="B38" s="33"/>
      <c r="C38" s="8"/>
      <c r="D38" s="50"/>
      <c r="E38" s="81"/>
      <c r="F38" s="81"/>
      <c r="G38" s="81"/>
      <c r="H38" s="52"/>
    </row>
    <row r="39" spans="1:8" ht="16.2">
      <c r="A39" s="8"/>
      <c r="B39" s="33"/>
      <c r="C39" s="49" t="s">
        <v>111</v>
      </c>
      <c r="D39" s="50"/>
      <c r="E39" s="81">
        <f t="shared" ref="E39:F39" si="4">SUM(E37:E38)</f>
        <v>0</v>
      </c>
      <c r="F39" s="81">
        <f t="shared" si="4"/>
        <v>-20000</v>
      </c>
      <c r="G39" s="81"/>
      <c r="H39" s="52"/>
    </row>
    <row r="40" spans="1:8" ht="16.2">
      <c r="A40" s="8"/>
      <c r="B40" s="49"/>
      <c r="C40" s="8"/>
      <c r="D40" s="50"/>
      <c r="E40" s="81"/>
      <c r="F40" s="81"/>
      <c r="G40" s="81"/>
      <c r="H40" s="52"/>
    </row>
    <row r="41" spans="1:8" ht="16.2">
      <c r="A41" s="1"/>
      <c r="B41" s="33" t="s">
        <v>616</v>
      </c>
      <c r="C41" s="33"/>
      <c r="D41" s="61"/>
      <c r="E41" s="65"/>
      <c r="F41" s="65"/>
      <c r="G41" s="65"/>
      <c r="H41" s="149"/>
    </row>
    <row r="42" spans="1:8" ht="16.2">
      <c r="A42" s="1"/>
      <c r="B42" s="33"/>
      <c r="C42" s="1" t="s">
        <v>228</v>
      </c>
      <c r="D42" s="61" t="s">
        <v>162</v>
      </c>
      <c r="E42" s="69">
        <v>5400</v>
      </c>
      <c r="F42" s="66">
        <v>0</v>
      </c>
      <c r="G42" s="65"/>
      <c r="H42" s="149"/>
    </row>
    <row r="43" spans="1:8" ht="16.2">
      <c r="A43" s="1"/>
      <c r="B43" s="33"/>
      <c r="C43" s="1" t="s">
        <v>617</v>
      </c>
      <c r="D43" s="61" t="s">
        <v>114</v>
      </c>
      <c r="E43" s="66">
        <v>0</v>
      </c>
      <c r="F43" s="67">
        <v>-5000</v>
      </c>
      <c r="G43" s="65"/>
      <c r="H43" s="149"/>
    </row>
    <row r="44" spans="1:8" ht="16.2">
      <c r="A44" s="1"/>
      <c r="B44" s="33"/>
      <c r="C44" s="1" t="s">
        <v>167</v>
      </c>
      <c r="D44" s="61" t="s">
        <v>168</v>
      </c>
      <c r="E44" s="66">
        <v>0</v>
      </c>
      <c r="F44" s="67">
        <v>-2700</v>
      </c>
      <c r="G44" s="65"/>
      <c r="H44" s="149" t="s">
        <v>618</v>
      </c>
    </row>
    <row r="45" spans="1:8" ht="16.2">
      <c r="A45" s="1"/>
      <c r="B45" s="33"/>
      <c r="C45" s="1" t="s">
        <v>164</v>
      </c>
      <c r="D45" s="61" t="s">
        <v>165</v>
      </c>
      <c r="E45" s="66">
        <v>0</v>
      </c>
      <c r="F45" s="67">
        <v>-2000</v>
      </c>
      <c r="G45" s="65"/>
      <c r="H45" s="149"/>
    </row>
    <row r="46" spans="1:8" ht="16.2">
      <c r="A46" s="1"/>
      <c r="B46" s="33"/>
      <c r="C46" s="1" t="s">
        <v>166</v>
      </c>
      <c r="D46" s="61" t="s">
        <v>85</v>
      </c>
      <c r="E46" s="66">
        <v>0</v>
      </c>
      <c r="F46" s="67">
        <v>-600</v>
      </c>
      <c r="G46" s="65"/>
      <c r="H46" s="149"/>
    </row>
    <row r="47" spans="1:8" ht="16.2">
      <c r="A47" s="1"/>
      <c r="B47" s="1"/>
      <c r="C47" s="1" t="s">
        <v>199</v>
      </c>
      <c r="D47" s="61" t="s">
        <v>135</v>
      </c>
      <c r="E47" s="73">
        <v>0</v>
      </c>
      <c r="F47" s="73">
        <v>-2000</v>
      </c>
      <c r="G47" s="65"/>
      <c r="H47" s="149"/>
    </row>
    <row r="48" spans="1:8" ht="16.2">
      <c r="A48" s="1"/>
      <c r="B48" s="1"/>
      <c r="C48" s="1" t="s">
        <v>213</v>
      </c>
      <c r="D48" s="61" t="s">
        <v>185</v>
      </c>
      <c r="E48" s="73">
        <v>0</v>
      </c>
      <c r="F48" s="73">
        <v>-1000</v>
      </c>
      <c r="G48" s="65"/>
      <c r="H48" s="149"/>
    </row>
    <row r="49" spans="1:8" ht="16.2">
      <c r="A49" s="1"/>
      <c r="B49" s="1"/>
      <c r="C49" s="1" t="s">
        <v>121</v>
      </c>
      <c r="D49" s="61"/>
      <c r="E49" s="73">
        <v>0</v>
      </c>
      <c r="F49" s="73">
        <v>-2500</v>
      </c>
      <c r="G49" s="65"/>
      <c r="H49" s="149"/>
    </row>
    <row r="50" spans="1:8" ht="16.2">
      <c r="A50" s="1"/>
      <c r="B50" s="1"/>
      <c r="C50" s="1"/>
      <c r="D50" s="61"/>
      <c r="E50" s="65"/>
      <c r="F50" s="65"/>
      <c r="G50" s="65"/>
      <c r="H50" s="149"/>
    </row>
    <row r="51" spans="1:8" ht="16.2">
      <c r="A51" s="1"/>
      <c r="B51" s="33"/>
      <c r="C51" s="33" t="s">
        <v>111</v>
      </c>
      <c r="D51" s="61"/>
      <c r="E51" s="69">
        <f t="shared" ref="E51:F51" si="5">SUM(E42:E50)</f>
        <v>5400</v>
      </c>
      <c r="F51" s="69">
        <f t="shared" si="5"/>
        <v>-15800</v>
      </c>
      <c r="G51" s="81">
        <f>E51+F51</f>
        <v>-10400</v>
      </c>
      <c r="H51" s="149"/>
    </row>
    <row r="52" spans="1:8" ht="16.2">
      <c r="A52" s="8"/>
      <c r="B52" s="49"/>
      <c r="C52" s="8"/>
      <c r="D52" s="50"/>
      <c r="E52" s="81"/>
      <c r="F52" s="81"/>
      <c r="G52" s="81"/>
      <c r="H52" s="52"/>
    </row>
    <row r="53" spans="1:8" ht="16.2">
      <c r="A53" s="8"/>
      <c r="B53" s="49" t="s">
        <v>619</v>
      </c>
      <c r="C53" s="8"/>
      <c r="D53" s="8"/>
      <c r="E53" s="81"/>
      <c r="F53" s="81"/>
      <c r="G53" s="81"/>
      <c r="H53" s="8"/>
    </row>
    <row r="54" spans="1:8" ht="16.2">
      <c r="A54" s="8"/>
      <c r="B54" s="8"/>
      <c r="C54" s="8" t="s">
        <v>620</v>
      </c>
      <c r="D54" s="8" t="s">
        <v>162</v>
      </c>
      <c r="E54" s="81">
        <v>3500</v>
      </c>
      <c r="F54" s="81">
        <v>0</v>
      </c>
      <c r="G54" s="81"/>
      <c r="H54" s="8"/>
    </row>
    <row r="55" spans="1:8" ht="16.2">
      <c r="A55" s="8"/>
      <c r="B55" s="8"/>
      <c r="C55" s="8" t="s">
        <v>617</v>
      </c>
      <c r="D55" s="8" t="s">
        <v>114</v>
      </c>
      <c r="E55" s="81">
        <v>0</v>
      </c>
      <c r="F55" s="81">
        <v>-2500</v>
      </c>
      <c r="G55" s="81"/>
      <c r="H55" s="8"/>
    </row>
    <row r="56" spans="1:8" ht="16.2">
      <c r="A56" s="8"/>
      <c r="B56" s="8"/>
      <c r="C56" s="8" t="s">
        <v>167</v>
      </c>
      <c r="D56" s="8" t="s">
        <v>168</v>
      </c>
      <c r="E56" s="81">
        <v>0</v>
      </c>
      <c r="F56" s="81">
        <v>-2000</v>
      </c>
      <c r="G56" s="81"/>
      <c r="H56" s="8"/>
    </row>
    <row r="57" spans="1:8" ht="16.2">
      <c r="A57" s="8"/>
      <c r="B57" s="8"/>
      <c r="C57" s="8" t="s">
        <v>164</v>
      </c>
      <c r="D57" s="8" t="s">
        <v>165</v>
      </c>
      <c r="E57" s="81">
        <v>0</v>
      </c>
      <c r="F57" s="81">
        <v>-1000</v>
      </c>
      <c r="G57" s="81"/>
      <c r="H57" s="8"/>
    </row>
    <row r="58" spans="1:8" ht="16.2">
      <c r="A58" s="8"/>
      <c r="B58" s="8"/>
      <c r="C58" s="8" t="s">
        <v>166</v>
      </c>
      <c r="D58" s="8" t="s">
        <v>85</v>
      </c>
      <c r="E58" s="81">
        <v>0</v>
      </c>
      <c r="F58" s="81">
        <v>-600</v>
      </c>
      <c r="G58" s="81"/>
      <c r="H58" s="8"/>
    </row>
    <row r="59" spans="1:8" ht="16.2">
      <c r="A59" s="8"/>
      <c r="B59" s="8"/>
      <c r="C59" s="8" t="s">
        <v>213</v>
      </c>
      <c r="D59" s="8">
        <v>4045</v>
      </c>
      <c r="E59" s="81">
        <v>0</v>
      </c>
      <c r="F59" s="81">
        <v>-400</v>
      </c>
      <c r="G59" s="81"/>
      <c r="H59" s="8"/>
    </row>
    <row r="60" spans="1:8" ht="16.2">
      <c r="A60" s="8"/>
      <c r="B60" s="8"/>
      <c r="C60" s="49"/>
      <c r="D60" s="8"/>
      <c r="E60" s="81"/>
      <c r="F60" s="81"/>
      <c r="G60" s="81"/>
      <c r="H60" s="8"/>
    </row>
    <row r="61" spans="1:8" ht="16.2">
      <c r="A61" s="8"/>
      <c r="B61" s="8"/>
      <c r="C61" s="49" t="s">
        <v>111</v>
      </c>
      <c r="D61" s="8"/>
      <c r="E61" s="81">
        <f t="shared" ref="E61:F61" si="6">SUM(E54:E60)</f>
        <v>3500</v>
      </c>
      <c r="F61" s="81">
        <f t="shared" si="6"/>
        <v>-6500</v>
      </c>
      <c r="G61" s="81">
        <f>E61+F61</f>
        <v>-3000</v>
      </c>
      <c r="H61" s="8"/>
    </row>
    <row r="62" spans="1:8" ht="16.2">
      <c r="A62" s="8"/>
      <c r="B62" s="8"/>
      <c r="C62" s="49"/>
      <c r="D62" s="8"/>
      <c r="E62" s="81"/>
      <c r="F62" s="81"/>
      <c r="G62" s="81"/>
      <c r="H62" s="8"/>
    </row>
    <row r="63" spans="1:8" ht="16.2">
      <c r="A63" s="8"/>
      <c r="B63" s="8"/>
      <c r="C63" s="49" t="s">
        <v>124</v>
      </c>
      <c r="D63" s="8"/>
      <c r="E63" s="81">
        <f t="shared" ref="E63:F63" si="7">SUMIFS(E4:E62,$C4:$C62,"Subsubtotal")</f>
        <v>43400</v>
      </c>
      <c r="F63" s="81">
        <f t="shared" si="7"/>
        <v>-194500</v>
      </c>
      <c r="G63" s="81">
        <f>E63+F63</f>
        <v>-151100</v>
      </c>
      <c r="H63" s="8"/>
    </row>
    <row r="64" spans="1:8" ht="16.2">
      <c r="A64" s="8"/>
      <c r="B64" s="8"/>
      <c r="C64" s="49"/>
      <c r="D64" s="8"/>
      <c r="E64" s="81"/>
      <c r="F64" s="81"/>
      <c r="G64" s="81"/>
      <c r="H64" s="8"/>
    </row>
  </sheetData>
  <conditionalFormatting sqref="E1:E64 F12:F21 F27 F34 F39 F51 F61 F63">
    <cfRule type="cellIs" dxfId="110" priority="1" operator="greaterThan">
      <formula>0</formula>
    </cfRule>
  </conditionalFormatting>
  <conditionalFormatting sqref="F1:F64 E14:E21">
    <cfRule type="cellIs" dxfId="109" priority="2" operator="greaterThan">
      <formula>0</formula>
    </cfRule>
  </conditionalFormatting>
  <conditionalFormatting sqref="G1:G64 D14:D21">
    <cfRule type="cellIs" dxfId="108" priority="4" operator="lessThan">
      <formula>0</formula>
    </cfRule>
  </conditionalFormatting>
  <conditionalFormatting sqref="G1:G64">
    <cfRule type="cellIs" dxfId="107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6D7A8"/>
    <outlinePr summaryBelow="0" summaryRight="0"/>
    <pageSetUpPr fitToPage="1"/>
  </sheetPr>
  <dimension ref="A1:H2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21875" customWidth="1"/>
    <col min="8" max="8" width="75.109375" customWidth="1"/>
  </cols>
  <sheetData>
    <row r="1" spans="1:8" ht="17.399999999999999">
      <c r="A1" s="150" t="s">
        <v>4</v>
      </c>
      <c r="B1" s="150" t="s">
        <v>57</v>
      </c>
      <c r="C1" s="150" t="s">
        <v>58</v>
      </c>
      <c r="D1" s="151" t="s">
        <v>59</v>
      </c>
      <c r="E1" s="150" t="s">
        <v>5</v>
      </c>
      <c r="F1" s="150" t="s">
        <v>6</v>
      </c>
      <c r="G1" s="150" t="s">
        <v>60</v>
      </c>
      <c r="H1" s="150" t="s">
        <v>3</v>
      </c>
    </row>
    <row r="2" spans="1:8" ht="16.2">
      <c r="A2" s="143" t="s">
        <v>20</v>
      </c>
      <c r="B2" s="152"/>
      <c r="C2" s="152"/>
      <c r="D2" s="153"/>
      <c r="E2" s="154"/>
      <c r="F2" s="154"/>
      <c r="G2" s="154"/>
      <c r="H2" s="52"/>
    </row>
    <row r="3" spans="1:8" ht="13.2">
      <c r="A3" s="152"/>
      <c r="B3" s="143" t="s">
        <v>61</v>
      </c>
      <c r="C3" s="152"/>
      <c r="D3" s="153"/>
      <c r="E3" s="154"/>
      <c r="F3" s="154"/>
      <c r="G3" s="154"/>
      <c r="H3" s="154"/>
    </row>
    <row r="4" spans="1:8" ht="13.2">
      <c r="A4" s="152"/>
      <c r="B4" s="143"/>
      <c r="C4" s="152" t="s">
        <v>621</v>
      </c>
      <c r="E4" s="155">
        <v>0</v>
      </c>
      <c r="F4" s="153">
        <v>-2000</v>
      </c>
      <c r="G4" s="154"/>
      <c r="H4" s="154" t="s">
        <v>622</v>
      </c>
    </row>
    <row r="5" spans="1:8" ht="13.2">
      <c r="A5" s="152"/>
      <c r="B5" s="143"/>
      <c r="C5" s="152" t="s">
        <v>623</v>
      </c>
      <c r="E5" s="156">
        <v>0</v>
      </c>
      <c r="F5" s="153">
        <v>0</v>
      </c>
      <c r="G5" s="154"/>
      <c r="H5" s="154" t="s">
        <v>624</v>
      </c>
    </row>
    <row r="6" spans="1:8" ht="13.2">
      <c r="A6" s="152"/>
      <c r="B6" s="143"/>
      <c r="C6" s="152" t="s">
        <v>625</v>
      </c>
      <c r="E6" s="155">
        <v>0</v>
      </c>
      <c r="F6" s="153">
        <v>0</v>
      </c>
      <c r="G6" s="154"/>
      <c r="H6" s="154" t="s">
        <v>626</v>
      </c>
    </row>
    <row r="7" spans="1:8" ht="13.2">
      <c r="A7" s="152"/>
      <c r="B7" s="143"/>
      <c r="E7" s="156"/>
      <c r="F7" s="157"/>
      <c r="G7" s="154"/>
      <c r="H7" s="154"/>
    </row>
    <row r="8" spans="1:8" ht="13.2">
      <c r="A8" s="152"/>
      <c r="B8" s="143"/>
      <c r="C8" s="143" t="s">
        <v>111</v>
      </c>
      <c r="D8" s="153"/>
      <c r="E8" s="157">
        <f t="shared" ref="E8:F8" si="0">SUM(E3:E7)</f>
        <v>0</v>
      </c>
      <c r="F8" s="157">
        <f t="shared" si="0"/>
        <v>-2000</v>
      </c>
      <c r="G8" s="157"/>
      <c r="H8" s="157"/>
    </row>
    <row r="9" spans="1:8" ht="13.2">
      <c r="A9" s="152"/>
      <c r="B9" s="143"/>
      <c r="C9" s="143"/>
      <c r="D9" s="153"/>
      <c r="E9" s="157"/>
      <c r="F9" s="157"/>
      <c r="G9" s="157"/>
      <c r="H9" s="157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153">
        <v>-3500</v>
      </c>
      <c r="G11" s="1"/>
      <c r="H11" s="70" t="s">
        <v>274</v>
      </c>
    </row>
    <row r="12" spans="1:8" ht="15" customHeight="1">
      <c r="A12" s="1"/>
      <c r="B12" s="1"/>
      <c r="C12" s="1" t="s">
        <v>115</v>
      </c>
      <c r="D12" s="61"/>
      <c r="E12" s="66">
        <v>0</v>
      </c>
      <c r="F12" s="153">
        <v>-2800</v>
      </c>
      <c r="G12" s="1"/>
      <c r="H12" s="70" t="s">
        <v>274</v>
      </c>
    </row>
    <row r="13" spans="1:8" ht="16.2">
      <c r="A13" s="8"/>
      <c r="B13" s="8"/>
      <c r="C13" s="8" t="s">
        <v>573</v>
      </c>
      <c r="D13" s="50" t="s">
        <v>143</v>
      </c>
      <c r="E13" s="153">
        <v>1050</v>
      </c>
      <c r="F13" s="148">
        <v>0</v>
      </c>
      <c r="G13" s="81"/>
      <c r="H13" s="68" t="s">
        <v>574</v>
      </c>
    </row>
    <row r="14" spans="1:8" ht="16.2">
      <c r="A14" s="8"/>
      <c r="B14" s="8"/>
      <c r="C14" s="8" t="s">
        <v>277</v>
      </c>
      <c r="D14" s="50"/>
      <c r="E14" s="81">
        <v>0</v>
      </c>
      <c r="F14" s="155">
        <v>-2100</v>
      </c>
      <c r="G14" s="81"/>
      <c r="H14" s="68" t="s">
        <v>574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111</v>
      </c>
      <c r="D16" s="60"/>
      <c r="E16" s="58">
        <f t="shared" ref="E16:F16" si="1">SUM(E10:E15)</f>
        <v>1050</v>
      </c>
      <c r="F16" s="58">
        <f t="shared" si="1"/>
        <v>-8400</v>
      </c>
      <c r="G16" s="65"/>
      <c r="H16" s="65"/>
    </row>
    <row r="17" spans="1:8" ht="13.2">
      <c r="A17" s="152"/>
      <c r="B17" s="143"/>
      <c r="C17" s="143"/>
      <c r="D17" s="153"/>
      <c r="E17" s="156"/>
      <c r="F17" s="157"/>
      <c r="G17" s="157"/>
      <c r="H17" s="157"/>
    </row>
    <row r="18" spans="1:8" ht="13.2">
      <c r="A18" s="152"/>
      <c r="B18" s="143" t="s">
        <v>627</v>
      </c>
      <c r="C18" s="152"/>
      <c r="D18" s="153"/>
      <c r="E18" s="158"/>
      <c r="F18" s="158"/>
      <c r="G18" s="158"/>
      <c r="H18" s="158"/>
    </row>
    <row r="19" spans="1:8" ht="13.2">
      <c r="A19" s="152"/>
      <c r="B19" s="143"/>
      <c r="C19" s="152" t="s">
        <v>628</v>
      </c>
      <c r="E19" s="153">
        <v>0</v>
      </c>
      <c r="F19" s="153">
        <v>-4000</v>
      </c>
      <c r="G19" s="158"/>
      <c r="H19" s="158" t="s">
        <v>629</v>
      </c>
    </row>
    <row r="20" spans="1:8" ht="13.2">
      <c r="A20" s="152"/>
      <c r="B20" s="143"/>
      <c r="C20" s="152"/>
      <c r="D20" s="153"/>
      <c r="E20" s="158"/>
      <c r="F20" s="158"/>
      <c r="G20" s="158"/>
      <c r="H20" s="158"/>
    </row>
    <row r="21" spans="1:8" ht="13.2">
      <c r="A21" s="152"/>
      <c r="B21" s="143"/>
      <c r="C21" s="143" t="s">
        <v>111</v>
      </c>
      <c r="D21" s="153"/>
      <c r="E21" s="153">
        <f t="shared" ref="E21:F21" si="2">SUM(E19:E20)</f>
        <v>0</v>
      </c>
      <c r="F21" s="153">
        <f t="shared" si="2"/>
        <v>-4000</v>
      </c>
      <c r="G21" s="158"/>
      <c r="H21" s="158"/>
    </row>
    <row r="22" spans="1:8" ht="13.2">
      <c r="A22" s="152"/>
      <c r="B22" s="143"/>
      <c r="C22" s="143"/>
      <c r="D22" s="153"/>
      <c r="E22" s="158"/>
      <c r="F22" s="158"/>
      <c r="G22" s="158"/>
      <c r="H22" s="158"/>
    </row>
    <row r="23" spans="1:8" ht="13.2">
      <c r="A23" s="152"/>
      <c r="B23" s="143"/>
      <c r="C23" s="143" t="s">
        <v>124</v>
      </c>
      <c r="D23" s="153"/>
      <c r="E23" s="153">
        <f t="shared" ref="E23:F23" si="3">SUMIFS(E4:E22, $C4:$C22, "Subsubtotal")</f>
        <v>1050</v>
      </c>
      <c r="F23" s="153">
        <f t="shared" si="3"/>
        <v>-14400</v>
      </c>
      <c r="G23" s="158"/>
      <c r="H23" s="158"/>
    </row>
    <row r="24" spans="1:8" ht="13.2">
      <c r="A24" s="152"/>
      <c r="B24" s="143"/>
      <c r="C24" s="143"/>
      <c r="D24" s="153"/>
      <c r="E24" s="158"/>
      <c r="F24" s="158"/>
      <c r="G24" s="158"/>
      <c r="H24" s="158"/>
    </row>
  </sheetData>
  <conditionalFormatting sqref="D1:D3 F1:F6 D7:D18 G10:G16 F11:F12 E13 F19 D20:D24 E21:F21 E23:F23">
    <cfRule type="cellIs" dxfId="106" priority="1" operator="greaterThan">
      <formula>0</formula>
    </cfRule>
  </conditionalFormatting>
  <conditionalFormatting sqref="D1:D3 F1:F24 D7:D18 E8:E16 G10:G16">
    <cfRule type="cellIs" dxfId="105" priority="4" operator="lessThan">
      <formula>0</formula>
    </cfRule>
  </conditionalFormatting>
  <conditionalFormatting sqref="D20:D24 E21:F21 E23:F23">
    <cfRule type="cellIs" dxfId="104" priority="5" operator="lessThan">
      <formula>0</formula>
    </cfRule>
  </conditionalFormatting>
  <conditionalFormatting sqref="E1:E24 F10:F16 F21 F23">
    <cfRule type="cellIs" dxfId="103" priority="2" operator="greaterThan">
      <formula>0</formula>
    </cfRule>
  </conditionalFormatting>
  <conditionalFormatting sqref="F7:F18 E8:E16 F20:F24">
    <cfRule type="cellIs" dxfId="102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109375" customWidth="1"/>
    <col min="8" max="8" width="76.44140625" customWidth="1"/>
  </cols>
  <sheetData>
    <row r="1" spans="1:8" ht="15.75" customHeight="1">
      <c r="A1" s="150" t="s">
        <v>4</v>
      </c>
      <c r="B1" s="150" t="s">
        <v>57</v>
      </c>
      <c r="C1" s="150" t="s">
        <v>58</v>
      </c>
      <c r="D1" s="151" t="s">
        <v>59</v>
      </c>
      <c r="E1" s="150" t="s">
        <v>5</v>
      </c>
      <c r="F1" s="150" t="s">
        <v>6</v>
      </c>
      <c r="G1" s="150" t="s">
        <v>60</v>
      </c>
      <c r="H1" s="150" t="s">
        <v>3</v>
      </c>
    </row>
    <row r="2" spans="1:8" ht="13.2">
      <c r="A2" s="143" t="s">
        <v>630</v>
      </c>
      <c r="B2" s="152"/>
      <c r="C2" s="152"/>
      <c r="D2" s="153"/>
      <c r="E2" s="154"/>
      <c r="F2" s="154"/>
      <c r="G2" s="154"/>
      <c r="H2" s="154"/>
    </row>
    <row r="3" spans="1:8" ht="13.2">
      <c r="A3" s="152"/>
      <c r="B3" s="143" t="s">
        <v>61</v>
      </c>
      <c r="C3" s="152"/>
      <c r="D3" s="153"/>
      <c r="E3" s="154"/>
      <c r="F3" s="154"/>
      <c r="G3" s="154"/>
      <c r="H3" s="154"/>
    </row>
    <row r="4" spans="1:8" ht="13.2">
      <c r="A4" s="152"/>
      <c r="B4" s="143"/>
      <c r="C4" s="152" t="s">
        <v>631</v>
      </c>
      <c r="E4" s="156">
        <v>0</v>
      </c>
      <c r="F4" s="153">
        <v>-2000</v>
      </c>
      <c r="G4" s="154"/>
      <c r="H4" s="154"/>
    </row>
    <row r="5" spans="1:8" ht="13.2">
      <c r="A5" s="152"/>
      <c r="B5" s="143"/>
      <c r="C5" s="152" t="s">
        <v>632</v>
      </c>
      <c r="E5" s="156">
        <v>0</v>
      </c>
      <c r="F5" s="153">
        <v>-8000</v>
      </c>
      <c r="G5" s="154"/>
      <c r="H5" s="154" t="s">
        <v>633</v>
      </c>
    </row>
    <row r="6" spans="1:8" ht="13.2">
      <c r="A6" s="152"/>
      <c r="B6" s="143"/>
      <c r="C6" s="152" t="s">
        <v>447</v>
      </c>
      <c r="E6" s="156">
        <v>0</v>
      </c>
      <c r="F6" s="153">
        <v>0</v>
      </c>
      <c r="G6" s="154"/>
      <c r="H6" s="154" t="s">
        <v>634</v>
      </c>
    </row>
    <row r="7" spans="1:8" ht="13.2">
      <c r="A7" s="152"/>
      <c r="B7" s="143"/>
      <c r="C7" s="152"/>
      <c r="E7" s="154"/>
      <c r="F7" s="153"/>
      <c r="G7" s="154"/>
      <c r="H7" s="154"/>
    </row>
    <row r="8" spans="1:8" ht="13.2">
      <c r="A8" s="152"/>
      <c r="B8" s="143"/>
      <c r="C8" s="143" t="s">
        <v>111</v>
      </c>
      <c r="E8" s="156">
        <f t="shared" ref="E8:F8" si="0">SUM(E4:E7)</f>
        <v>0</v>
      </c>
      <c r="F8" s="156">
        <f t="shared" si="0"/>
        <v>-10000</v>
      </c>
      <c r="G8" s="157"/>
      <c r="H8" s="157"/>
    </row>
    <row r="9" spans="1:8" ht="13.2">
      <c r="A9" s="152"/>
      <c r="B9" s="143"/>
      <c r="C9" s="143"/>
      <c r="E9" s="156"/>
      <c r="F9" s="153"/>
      <c r="G9" s="157"/>
      <c r="H9" s="157"/>
    </row>
    <row r="10" spans="1:8" ht="13.2">
      <c r="A10" s="152"/>
      <c r="B10" s="143"/>
      <c r="C10" s="143" t="s">
        <v>124</v>
      </c>
      <c r="E10" s="153">
        <f>SUMIFS(E4:E9,$C4:$C9,"Subsubtotal")</f>
        <v>0</v>
      </c>
      <c r="F10" s="153">
        <f>SUMIFS(F4:F9,C4:C9,"Subsubtotal")</f>
        <v>-10000</v>
      </c>
      <c r="G10" s="157"/>
      <c r="H10" s="157"/>
    </row>
    <row r="11" spans="1:8" ht="13.2">
      <c r="A11" s="152"/>
      <c r="B11" s="152"/>
      <c r="C11" s="152"/>
      <c r="E11" s="158"/>
      <c r="F11" s="153"/>
      <c r="G11" s="158"/>
      <c r="H11" s="158"/>
    </row>
  </sheetData>
  <conditionalFormatting sqref="D1:D3 F1:F11 E10">
    <cfRule type="cellIs" dxfId="101" priority="1" operator="greaterThan">
      <formula>0</formula>
    </cfRule>
  </conditionalFormatting>
  <conditionalFormatting sqref="D1:D3 F1:F11">
    <cfRule type="cellIs" dxfId="100" priority="4" operator="lessThan">
      <formula>0</formula>
    </cfRule>
  </conditionalFormatting>
  <conditionalFormatting sqref="E1:E11 F8">
    <cfRule type="cellIs" dxfId="99" priority="2" operator="greaterThan">
      <formula>0</formula>
    </cfRule>
  </conditionalFormatting>
  <conditionalFormatting sqref="E10">
    <cfRule type="cellIs" dxfId="98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6D7A8"/>
    <outlinePr summaryBelow="0" summaryRight="0"/>
    <pageSetUpPr fitToPage="1"/>
  </sheetPr>
  <dimension ref="A1:H1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3.44140625" customWidth="1"/>
    <col min="8" max="8" width="78.8867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22</v>
      </c>
      <c r="B2" s="34"/>
      <c r="C2" s="34"/>
      <c r="D2" s="37"/>
      <c r="E2" s="35"/>
      <c r="F2" s="35"/>
      <c r="G2" s="35"/>
      <c r="H2" s="159"/>
    </row>
    <row r="3" spans="1:8" ht="13.2">
      <c r="A3" s="34"/>
      <c r="B3" s="89" t="s">
        <v>61</v>
      </c>
      <c r="C3" s="34"/>
      <c r="D3" s="37"/>
      <c r="E3" s="35"/>
      <c r="F3" s="35"/>
      <c r="G3" s="35"/>
      <c r="H3" s="159"/>
    </row>
    <row r="4" spans="1:8" ht="15.75" customHeight="1">
      <c r="A4" s="34"/>
      <c r="B4" s="89"/>
      <c r="C4" s="34" t="s">
        <v>262</v>
      </c>
      <c r="D4" s="37" t="s">
        <v>116</v>
      </c>
      <c r="E4" s="40">
        <v>0</v>
      </c>
      <c r="F4" s="41">
        <v>-10000</v>
      </c>
      <c r="G4" s="35"/>
      <c r="H4" s="159"/>
    </row>
    <row r="5" spans="1:8" ht="15.75" customHeight="1">
      <c r="A5" s="34"/>
      <c r="B5" s="89"/>
      <c r="C5" s="34" t="s">
        <v>635</v>
      </c>
      <c r="D5" s="37" t="s">
        <v>636</v>
      </c>
      <c r="E5" s="40">
        <v>0</v>
      </c>
      <c r="F5" s="41">
        <v>-5000</v>
      </c>
      <c r="G5" s="35"/>
      <c r="H5" s="159"/>
    </row>
    <row r="6" spans="1:8" ht="15.75" customHeight="1">
      <c r="A6" s="34"/>
      <c r="B6" s="89"/>
      <c r="C6" s="34" t="s">
        <v>637</v>
      </c>
      <c r="D6" s="37"/>
      <c r="E6" s="40">
        <v>0</v>
      </c>
      <c r="F6" s="41">
        <v>-4000</v>
      </c>
      <c r="G6" s="35"/>
      <c r="H6" s="159" t="s">
        <v>638</v>
      </c>
    </row>
    <row r="7" spans="1:8" ht="15.75" customHeight="1">
      <c r="A7" s="34"/>
      <c r="B7" s="89"/>
      <c r="C7" s="34" t="s">
        <v>639</v>
      </c>
      <c r="D7" s="37" t="s">
        <v>64</v>
      </c>
      <c r="E7" s="39">
        <v>0</v>
      </c>
      <c r="F7" s="40">
        <v>0</v>
      </c>
      <c r="G7" s="35"/>
      <c r="H7" s="159" t="s">
        <v>640</v>
      </c>
    </row>
    <row r="8" spans="1:8" ht="13.2">
      <c r="A8" s="34"/>
      <c r="B8" s="89"/>
      <c r="C8" s="34"/>
      <c r="D8" s="37"/>
      <c r="E8" s="35"/>
      <c r="F8" s="35"/>
      <c r="G8" s="35"/>
      <c r="H8" s="159"/>
    </row>
    <row r="9" spans="1:8" ht="15.75" customHeight="1">
      <c r="A9" s="34"/>
      <c r="B9" s="89"/>
      <c r="C9" s="89" t="s">
        <v>111</v>
      </c>
      <c r="D9" s="37"/>
      <c r="E9" s="39">
        <f t="shared" ref="E9:F9" si="0">SUM(E4:E8)</f>
        <v>0</v>
      </c>
      <c r="F9" s="41">
        <f t="shared" si="0"/>
        <v>-19000</v>
      </c>
      <c r="G9" s="41">
        <f>E9-F9</f>
        <v>19000</v>
      </c>
      <c r="H9" s="159"/>
    </row>
    <row r="10" spans="1:8" ht="13.2">
      <c r="A10" s="34"/>
      <c r="B10" s="34"/>
      <c r="C10" s="34"/>
      <c r="D10" s="37"/>
      <c r="E10" s="35"/>
      <c r="F10" s="35"/>
      <c r="G10" s="35"/>
      <c r="H10" s="76"/>
    </row>
    <row r="11" spans="1:8" ht="15.75" customHeight="1">
      <c r="A11" s="34"/>
      <c r="B11" s="34"/>
      <c r="C11" s="89" t="s">
        <v>124</v>
      </c>
      <c r="D11" s="37"/>
      <c r="E11" s="39">
        <f t="shared" ref="E11:F11" si="1">SUMIFS(E4:E10,$C4:$C10,"Subsubtotal")</f>
        <v>0</v>
      </c>
      <c r="F11" s="39">
        <f t="shared" si="1"/>
        <v>-19000</v>
      </c>
      <c r="G11" s="41">
        <f>E11-F11</f>
        <v>19000</v>
      </c>
      <c r="H11" s="76"/>
    </row>
    <row r="12" spans="1:8" ht="13.2">
      <c r="A12" s="34"/>
      <c r="B12" s="34"/>
      <c r="C12" s="34"/>
      <c r="D12" s="78"/>
      <c r="E12" s="78"/>
      <c r="F12" s="78"/>
      <c r="G12" s="78"/>
      <c r="H12" s="78"/>
    </row>
  </sheetData>
  <conditionalFormatting sqref="D1:D12">
    <cfRule type="cellIs" dxfId="97" priority="1" operator="greaterThan">
      <formula>0</formula>
    </cfRule>
    <cfRule type="cellIs" dxfId="96" priority="5" operator="lessThan">
      <formula>0</formula>
    </cfRule>
  </conditionalFormatting>
  <conditionalFormatting sqref="E1:E12 F11">
    <cfRule type="cellIs" dxfId="95" priority="2" operator="greaterThan">
      <formula>0</formula>
    </cfRule>
  </conditionalFormatting>
  <conditionalFormatting sqref="F1:F12">
    <cfRule type="cellIs" dxfId="94" priority="3" operator="greaterThan">
      <formula>0</formula>
    </cfRule>
    <cfRule type="cellIs" dxfId="93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1.886718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23</v>
      </c>
      <c r="B2" s="34"/>
      <c r="C2" s="34"/>
      <c r="D2" s="34"/>
      <c r="E2" s="35"/>
      <c r="F2" s="35"/>
      <c r="G2" s="35"/>
      <c r="H2" s="35"/>
    </row>
    <row r="3" spans="1:8" ht="13.2">
      <c r="A3" s="34"/>
      <c r="B3" s="89" t="s">
        <v>61</v>
      </c>
      <c r="C3" s="34"/>
      <c r="D3" s="34"/>
      <c r="E3" s="35"/>
      <c r="F3" s="35"/>
      <c r="G3" s="35"/>
      <c r="H3" s="35"/>
    </row>
    <row r="4" spans="1:8" ht="15.75" customHeight="1">
      <c r="A4" s="34"/>
      <c r="B4" s="34"/>
      <c r="C4" s="1" t="s">
        <v>309</v>
      </c>
      <c r="D4" s="34"/>
      <c r="E4" s="40">
        <v>0</v>
      </c>
      <c r="F4" s="160">
        <v>-6000</v>
      </c>
      <c r="G4" s="35"/>
      <c r="H4" s="35" t="s">
        <v>641</v>
      </c>
    </row>
    <row r="5" spans="1:8" ht="15.75" customHeight="1">
      <c r="A5" s="34"/>
      <c r="B5" s="34"/>
      <c r="C5" s="1" t="s">
        <v>262</v>
      </c>
      <c r="D5" s="161">
        <v>4045</v>
      </c>
      <c r="E5" s="40">
        <v>0</v>
      </c>
      <c r="F5" s="160">
        <v>-1500</v>
      </c>
      <c r="G5" s="35"/>
      <c r="H5" s="35" t="s">
        <v>641</v>
      </c>
    </row>
    <row r="6" spans="1:8" ht="15.75" customHeight="1">
      <c r="A6" s="34"/>
      <c r="B6" s="34"/>
      <c r="C6" s="1" t="s">
        <v>642</v>
      </c>
      <c r="D6" s="34"/>
      <c r="E6" s="40">
        <v>0</v>
      </c>
      <c r="F6" s="160">
        <v>-2000</v>
      </c>
      <c r="G6" s="35"/>
      <c r="H6" s="35"/>
    </row>
    <row r="7" spans="1:8" ht="13.2">
      <c r="A7" s="34"/>
      <c r="B7" s="34"/>
      <c r="C7" s="34"/>
      <c r="D7" s="34"/>
      <c r="E7" s="35"/>
      <c r="F7" s="78"/>
      <c r="G7" s="35"/>
      <c r="H7" s="35"/>
    </row>
    <row r="8" spans="1:8" ht="15.75" customHeight="1">
      <c r="A8" s="34"/>
      <c r="B8" s="34"/>
      <c r="C8" s="33" t="s">
        <v>111</v>
      </c>
      <c r="D8" s="34"/>
      <c r="E8" s="162">
        <f t="shared" ref="E8:F8" si="0">SUM(E4:E7)</f>
        <v>0</v>
      </c>
      <c r="F8" s="160">
        <f t="shared" si="0"/>
        <v>-9500</v>
      </c>
      <c r="G8" s="35"/>
      <c r="H8" s="35"/>
    </row>
    <row r="9" spans="1:8" ht="15.75" customHeight="1">
      <c r="A9" s="34"/>
      <c r="B9" s="34"/>
      <c r="C9" s="33"/>
      <c r="D9" s="34"/>
      <c r="E9" s="35"/>
      <c r="F9" s="78"/>
      <c r="G9" s="35"/>
      <c r="H9" s="35"/>
    </row>
    <row r="10" spans="1:8" ht="15.75" customHeight="1">
      <c r="A10" s="34"/>
      <c r="B10" s="34"/>
      <c r="C10" s="33" t="s">
        <v>124</v>
      </c>
      <c r="D10" s="78"/>
      <c r="E10" s="162">
        <f t="shared" ref="E10:F10" si="1">SUMIFS(E3:E9,$C3:$C9,"Subsubtotal")</f>
        <v>0</v>
      </c>
      <c r="F10" s="160">
        <f t="shared" si="1"/>
        <v>-9500</v>
      </c>
      <c r="G10" s="35"/>
      <c r="H10" s="35"/>
    </row>
    <row r="11" spans="1:8" ht="13.2">
      <c r="A11" s="34"/>
      <c r="B11" s="34"/>
      <c r="C11" s="34"/>
      <c r="D11" s="78"/>
      <c r="E11" s="78"/>
      <c r="F11" s="78"/>
      <c r="G11" s="78"/>
      <c r="H11" s="78"/>
    </row>
  </sheetData>
  <conditionalFormatting sqref="D1:D11">
    <cfRule type="cellIs" dxfId="92" priority="1" operator="greaterThan">
      <formula>0</formula>
    </cfRule>
    <cfRule type="cellIs" dxfId="91" priority="5" operator="lessThan">
      <formula>0</formula>
    </cfRule>
  </conditionalFormatting>
  <conditionalFormatting sqref="E1:E11">
    <cfRule type="cellIs" dxfId="90" priority="2" operator="greaterThan">
      <formula>0</formula>
    </cfRule>
  </conditionalFormatting>
  <conditionalFormatting sqref="F1:F11">
    <cfRule type="cellIs" dxfId="89" priority="3" operator="greaterThan">
      <formula>0</formula>
    </cfRule>
    <cfRule type="cellIs" dxfId="88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6D7A8"/>
    <outlinePr summaryBelow="0" summaryRight="0"/>
    <pageSetUpPr fitToPage="1"/>
  </sheetPr>
  <dimension ref="A1:H2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1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24</v>
      </c>
      <c r="B2" s="1"/>
      <c r="C2" s="1"/>
      <c r="D2" s="65"/>
      <c r="E2" s="38"/>
      <c r="F2" s="38"/>
      <c r="G2" s="68"/>
      <c r="H2" s="68"/>
    </row>
    <row r="3" spans="1:8" ht="15.75" customHeight="1">
      <c r="A3" s="1"/>
      <c r="B3" s="33" t="s">
        <v>61</v>
      </c>
      <c r="C3" s="1"/>
      <c r="D3" s="65"/>
      <c r="E3" s="38"/>
      <c r="F3" s="38"/>
      <c r="G3" s="68"/>
      <c r="H3" s="68"/>
    </row>
    <row r="4" spans="1:8" ht="15.75" customHeight="1">
      <c r="A4" s="1"/>
      <c r="B4" s="1"/>
      <c r="C4" s="1" t="s">
        <v>262</v>
      </c>
      <c r="D4" s="65"/>
      <c r="E4" s="66">
        <v>0</v>
      </c>
      <c r="F4" s="67">
        <v>-1000</v>
      </c>
      <c r="G4" s="68"/>
      <c r="H4" s="68"/>
    </row>
    <row r="5" spans="1:8" ht="15.75" customHeight="1">
      <c r="A5" s="1"/>
      <c r="B5" s="1"/>
      <c r="C5" s="1" t="s">
        <v>643</v>
      </c>
      <c r="D5" s="65"/>
      <c r="E5" s="66">
        <v>0</v>
      </c>
      <c r="F5" s="67">
        <v>-2500</v>
      </c>
      <c r="G5" s="68"/>
      <c r="H5" s="68"/>
    </row>
    <row r="6" spans="1:8" ht="15.75" customHeight="1">
      <c r="A6" s="1"/>
      <c r="B6" s="1"/>
      <c r="C6" s="1" t="s">
        <v>644</v>
      </c>
      <c r="D6" s="65"/>
      <c r="E6" s="66">
        <v>0</v>
      </c>
      <c r="F6" s="67">
        <v>-1500</v>
      </c>
      <c r="G6" s="68"/>
      <c r="H6" s="68" t="s">
        <v>645</v>
      </c>
    </row>
    <row r="7" spans="1:8" ht="15.75" customHeight="1">
      <c r="A7" s="1"/>
      <c r="B7" s="1"/>
      <c r="C7" s="1"/>
      <c r="D7" s="65"/>
      <c r="E7" s="38"/>
      <c r="F7" s="73"/>
      <c r="G7" s="68"/>
      <c r="H7" s="68"/>
    </row>
    <row r="8" spans="1:8" ht="15.75" customHeight="1">
      <c r="A8" s="1"/>
      <c r="B8" s="1"/>
      <c r="C8" s="33" t="s">
        <v>111</v>
      </c>
      <c r="D8" s="65"/>
      <c r="E8" s="66">
        <f t="shared" ref="E8:F8" si="0">SUM(E4:E7)</f>
        <v>0</v>
      </c>
      <c r="F8" s="67">
        <f t="shared" si="0"/>
        <v>-5000</v>
      </c>
      <c r="G8" s="68"/>
      <c r="H8" s="68"/>
    </row>
    <row r="9" spans="1:8" ht="15.75" customHeight="1">
      <c r="A9" s="1"/>
      <c r="B9" s="1"/>
      <c r="C9" s="33"/>
      <c r="D9" s="65"/>
      <c r="E9" s="66"/>
      <c r="F9" s="67"/>
      <c r="G9" s="68"/>
      <c r="H9" s="68"/>
    </row>
    <row r="10" spans="1:8" ht="15.75" customHeight="1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5.75" customHeight="1">
      <c r="A11" s="1"/>
      <c r="B11" s="1"/>
      <c r="C11" s="1" t="s">
        <v>115</v>
      </c>
      <c r="D11" s="61"/>
      <c r="E11" s="66">
        <v>0</v>
      </c>
      <c r="F11" s="67">
        <v>-600</v>
      </c>
      <c r="G11" s="1"/>
      <c r="H11" s="70" t="s">
        <v>274</v>
      </c>
    </row>
    <row r="12" spans="1:8" ht="15.75" customHeight="1">
      <c r="A12" s="1"/>
      <c r="B12" s="8"/>
      <c r="C12" s="8"/>
      <c r="D12" s="50"/>
      <c r="E12" s="51"/>
      <c r="F12" s="51"/>
      <c r="G12" s="65"/>
      <c r="H12" s="65"/>
    </row>
    <row r="13" spans="1:8" ht="15.75" customHeight="1">
      <c r="A13" s="1"/>
      <c r="B13" s="8"/>
      <c r="C13" s="49" t="s">
        <v>111</v>
      </c>
      <c r="D13" s="60"/>
      <c r="E13" s="58">
        <f t="shared" ref="E13:F13" si="1">SUM(E10:E12)</f>
        <v>0</v>
      </c>
      <c r="F13" s="58">
        <f t="shared" si="1"/>
        <v>-600</v>
      </c>
      <c r="G13" s="65"/>
      <c r="H13" s="65"/>
    </row>
    <row r="14" spans="1:8" ht="15.75" customHeight="1">
      <c r="A14" s="1"/>
      <c r="B14" s="8"/>
      <c r="C14" s="49"/>
      <c r="D14" s="60"/>
      <c r="E14" s="58"/>
      <c r="F14" s="58"/>
      <c r="G14" s="65"/>
      <c r="H14" s="65"/>
    </row>
    <row r="15" spans="1:8" ht="15.75" customHeight="1">
      <c r="A15" s="1"/>
      <c r="B15" s="33" t="s">
        <v>309</v>
      </c>
      <c r="C15" s="1"/>
      <c r="D15" s="65"/>
      <c r="E15" s="38"/>
      <c r="F15" s="73"/>
      <c r="G15" s="68"/>
      <c r="H15" s="68"/>
    </row>
    <row r="16" spans="1:8" ht="15.75" customHeight="1">
      <c r="A16" s="1"/>
      <c r="B16" s="1"/>
      <c r="C16" s="1" t="s">
        <v>646</v>
      </c>
      <c r="D16" s="65"/>
      <c r="E16" s="66">
        <v>0</v>
      </c>
      <c r="F16" s="67">
        <v>-1500</v>
      </c>
      <c r="G16" s="68"/>
      <c r="H16" s="68"/>
    </row>
    <row r="17" spans="1:8" ht="15.75" customHeight="1">
      <c r="A17" s="1"/>
      <c r="B17" s="1"/>
      <c r="C17" s="1" t="s">
        <v>647</v>
      </c>
      <c r="D17" s="65"/>
      <c r="E17" s="66">
        <v>0</v>
      </c>
      <c r="F17" s="67">
        <v>-9000</v>
      </c>
      <c r="G17" s="68"/>
      <c r="H17" s="68"/>
    </row>
    <row r="18" spans="1:8" ht="15.75" customHeight="1">
      <c r="A18" s="1"/>
      <c r="B18" s="1"/>
      <c r="C18" s="1" t="s">
        <v>648</v>
      </c>
      <c r="D18" s="65"/>
      <c r="E18" s="66">
        <v>0</v>
      </c>
      <c r="F18" s="67">
        <v>0</v>
      </c>
      <c r="G18" s="68"/>
      <c r="H18" s="68" t="s">
        <v>649</v>
      </c>
    </row>
    <row r="19" spans="1:8" ht="15.75" customHeight="1">
      <c r="A19" s="1"/>
      <c r="B19" s="1"/>
      <c r="C19" s="1"/>
      <c r="D19" s="65"/>
      <c r="E19" s="38"/>
      <c r="F19" s="73"/>
      <c r="G19" s="68"/>
      <c r="H19" s="68"/>
    </row>
    <row r="20" spans="1:8" ht="15.75" customHeight="1">
      <c r="A20" s="1"/>
      <c r="B20" s="1"/>
      <c r="C20" s="33" t="s">
        <v>111</v>
      </c>
      <c r="D20" s="65"/>
      <c r="E20" s="66">
        <f t="shared" ref="E20:F20" si="2">SUM(E16:E19)</f>
        <v>0</v>
      </c>
      <c r="F20" s="67">
        <f t="shared" si="2"/>
        <v>-10500</v>
      </c>
      <c r="G20" s="68"/>
      <c r="H20" s="68"/>
    </row>
    <row r="21" spans="1:8" ht="15.75" customHeight="1">
      <c r="A21" s="1"/>
      <c r="B21" s="1"/>
      <c r="C21" s="33"/>
      <c r="D21" s="65"/>
      <c r="E21" s="38"/>
      <c r="F21" s="73"/>
      <c r="G21" s="68"/>
      <c r="H21" s="68"/>
    </row>
    <row r="22" spans="1:8" ht="15.75" customHeight="1">
      <c r="A22" s="1"/>
      <c r="B22" s="33" t="s">
        <v>650</v>
      </c>
      <c r="C22" s="1"/>
      <c r="D22" s="65"/>
      <c r="E22" s="73"/>
      <c r="F22" s="73"/>
      <c r="G22" s="65"/>
      <c r="H22" s="65"/>
    </row>
    <row r="23" spans="1:8" ht="15.75" customHeight="1">
      <c r="A23" s="1"/>
      <c r="B23" s="1"/>
      <c r="C23" s="1" t="s">
        <v>242</v>
      </c>
      <c r="D23" s="65"/>
      <c r="E23" s="69">
        <v>0</v>
      </c>
      <c r="F23" s="66">
        <v>0</v>
      </c>
      <c r="G23" s="65"/>
      <c r="H23" s="65" t="s">
        <v>651</v>
      </c>
    </row>
    <row r="24" spans="1:8" ht="15.75" customHeight="1">
      <c r="A24" s="1"/>
      <c r="B24" s="1"/>
      <c r="C24" s="1" t="s">
        <v>652</v>
      </c>
      <c r="D24" s="65"/>
      <c r="E24" s="66">
        <v>0</v>
      </c>
      <c r="F24" s="67">
        <v>0</v>
      </c>
      <c r="G24" s="65"/>
      <c r="H24" s="65" t="s">
        <v>653</v>
      </c>
    </row>
    <row r="25" spans="1:8" ht="16.2">
      <c r="A25" s="1"/>
      <c r="B25" s="1"/>
      <c r="C25" s="1"/>
      <c r="D25" s="65"/>
      <c r="E25" s="73"/>
      <c r="F25" s="73"/>
      <c r="G25" s="65"/>
      <c r="H25" s="65"/>
    </row>
    <row r="26" spans="1:8" ht="16.2">
      <c r="A26" s="1"/>
      <c r="B26" s="1"/>
      <c r="C26" s="33" t="s">
        <v>111</v>
      </c>
      <c r="D26" s="65"/>
      <c r="E26" s="69">
        <f>SUM(E23:E25)</f>
        <v>0</v>
      </c>
      <c r="F26" s="67">
        <f>SUM(F24:F25)</f>
        <v>0</v>
      </c>
      <c r="G26" s="65"/>
      <c r="H26" s="65"/>
    </row>
    <row r="27" spans="1:8" ht="16.2">
      <c r="A27" s="1"/>
      <c r="B27" s="1"/>
      <c r="C27" s="33"/>
      <c r="D27" s="65"/>
      <c r="E27" s="73"/>
      <c r="F27" s="73"/>
      <c r="G27" s="65"/>
      <c r="H27" s="65"/>
    </row>
    <row r="28" spans="1:8" ht="16.2">
      <c r="A28" s="1"/>
      <c r="B28" s="1"/>
      <c r="C28" s="33" t="s">
        <v>124</v>
      </c>
      <c r="D28" s="65"/>
      <c r="E28" s="69">
        <f>SUMIFS(E22:E26,C22:C26,"Subsubtotal")</f>
        <v>0</v>
      </c>
      <c r="F28" s="67">
        <f>SUMIFS(F4:F26,C4:C26,"Subsubtotal")</f>
        <v>-16100</v>
      </c>
      <c r="G28" s="65"/>
      <c r="H28" s="65"/>
    </row>
    <row r="29" spans="1:8" ht="16.2">
      <c r="A29" s="1"/>
      <c r="B29" s="1"/>
      <c r="C29" s="1"/>
      <c r="D29" s="65"/>
      <c r="E29" s="73"/>
      <c r="F29" s="73"/>
      <c r="G29" s="65"/>
      <c r="H29" s="65"/>
    </row>
  </sheetData>
  <conditionalFormatting sqref="D1:D29 E10:F14">
    <cfRule type="cellIs" dxfId="87" priority="1" operator="greaterThan">
      <formula>0</formula>
    </cfRule>
  </conditionalFormatting>
  <conditionalFormatting sqref="D1:D29 F1:F29">
    <cfRule type="cellIs" dxfId="86" priority="4" operator="lessThan">
      <formula>0</formula>
    </cfRule>
  </conditionalFormatting>
  <conditionalFormatting sqref="E1:E29 F10:F14">
    <cfRule type="cellIs" dxfId="85" priority="2" operator="greaterThan">
      <formula>0</formula>
    </cfRule>
  </conditionalFormatting>
  <conditionalFormatting sqref="F1:F29">
    <cfRule type="cellIs" dxfId="84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6D7A8"/>
    <outlinePr summaryBelow="0" summaryRight="0"/>
    <pageSetUpPr fitToPage="1"/>
  </sheetPr>
  <dimension ref="A1:H2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63.109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25</v>
      </c>
      <c r="B2" s="34"/>
      <c r="C2" s="34"/>
      <c r="D2" s="35"/>
      <c r="E2" s="35"/>
      <c r="F2" s="78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654</v>
      </c>
      <c r="D4" s="35"/>
      <c r="E4" s="163">
        <v>25000</v>
      </c>
      <c r="F4" s="162">
        <v>0</v>
      </c>
      <c r="G4" s="35"/>
      <c r="H4" s="35"/>
    </row>
    <row r="5" spans="1:8" ht="15.75" customHeight="1">
      <c r="A5" s="34"/>
      <c r="B5" s="34"/>
      <c r="C5" s="1" t="s">
        <v>655</v>
      </c>
      <c r="D5" s="35"/>
      <c r="E5" s="163">
        <v>0</v>
      </c>
      <c r="F5" s="162">
        <v>-5000</v>
      </c>
      <c r="G5" s="35"/>
      <c r="H5" s="35"/>
    </row>
    <row r="6" spans="1:8" ht="15.75" customHeight="1">
      <c r="A6" s="34"/>
      <c r="B6" s="34"/>
      <c r="C6" s="1" t="s">
        <v>262</v>
      </c>
      <c r="D6" s="35"/>
      <c r="E6" s="162">
        <v>0</v>
      </c>
      <c r="F6" s="160">
        <v>-2000</v>
      </c>
      <c r="G6" s="35"/>
      <c r="H6" s="35" t="s">
        <v>656</v>
      </c>
    </row>
    <row r="7" spans="1:8" ht="15.75" customHeight="1">
      <c r="A7" s="34"/>
      <c r="B7" s="34"/>
      <c r="C7" s="1" t="s">
        <v>657</v>
      </c>
      <c r="D7" s="35"/>
      <c r="E7" s="162">
        <v>0</v>
      </c>
      <c r="F7" s="160">
        <v>-30000</v>
      </c>
      <c r="G7" s="35"/>
      <c r="H7" s="35"/>
    </row>
    <row r="8" spans="1:8" ht="15.75" customHeight="1">
      <c r="A8" s="34"/>
      <c r="B8" s="34"/>
      <c r="C8" s="1" t="s">
        <v>658</v>
      </c>
      <c r="D8" s="35"/>
      <c r="E8" s="162">
        <v>0</v>
      </c>
      <c r="F8" s="160">
        <v>-20000</v>
      </c>
      <c r="G8" s="35"/>
      <c r="H8" s="35"/>
    </row>
    <row r="9" spans="1:8" ht="15.75" customHeight="1">
      <c r="A9" s="34"/>
      <c r="B9" s="34"/>
      <c r="C9" s="1" t="s">
        <v>659</v>
      </c>
      <c r="D9" s="35"/>
      <c r="E9" s="162">
        <v>0</v>
      </c>
      <c r="F9" s="160">
        <v>-15000</v>
      </c>
      <c r="G9" s="35"/>
      <c r="H9" s="35"/>
    </row>
    <row r="10" spans="1:8" ht="15.75" customHeight="1">
      <c r="A10" s="34"/>
      <c r="B10" s="34"/>
      <c r="C10" s="1" t="s">
        <v>660</v>
      </c>
      <c r="D10" s="35"/>
      <c r="E10" s="162">
        <v>0</v>
      </c>
      <c r="F10" s="160">
        <v>-2000</v>
      </c>
      <c r="G10" s="35"/>
      <c r="H10" s="35"/>
    </row>
    <row r="11" spans="1:8" ht="15.75" customHeight="1">
      <c r="A11" s="34"/>
      <c r="B11" s="34"/>
      <c r="C11" s="1" t="s">
        <v>309</v>
      </c>
      <c r="D11" s="35"/>
      <c r="E11" s="162">
        <v>0</v>
      </c>
      <c r="F11" s="160">
        <v>-20000</v>
      </c>
      <c r="G11" s="35"/>
      <c r="H11" s="35"/>
    </row>
    <row r="12" spans="1:8" ht="13.2">
      <c r="A12" s="34"/>
      <c r="B12" s="34"/>
      <c r="C12" s="34"/>
      <c r="D12" s="35"/>
      <c r="E12" s="35"/>
      <c r="F12" s="78"/>
      <c r="G12" s="35"/>
      <c r="H12" s="35"/>
    </row>
    <row r="13" spans="1:8" ht="15.75" customHeight="1">
      <c r="A13" s="34"/>
      <c r="B13" s="34"/>
      <c r="C13" s="33" t="s">
        <v>111</v>
      </c>
      <c r="D13" s="35"/>
      <c r="E13" s="163">
        <f t="shared" ref="E13:F13" si="0">SUM(E4:E12)</f>
        <v>25000</v>
      </c>
      <c r="F13" s="160">
        <f t="shared" si="0"/>
        <v>-94000</v>
      </c>
      <c r="G13" s="35"/>
      <c r="H13" s="35"/>
    </row>
    <row r="14" spans="1:8" ht="15.75" customHeight="1">
      <c r="A14" s="34"/>
      <c r="B14" s="34"/>
      <c r="C14" s="1"/>
      <c r="D14" s="35"/>
      <c r="E14" s="163"/>
      <c r="F14" s="160"/>
      <c r="G14" s="35"/>
      <c r="H14" s="35"/>
    </row>
    <row r="15" spans="1:8" ht="15.75" customHeight="1">
      <c r="A15" s="34"/>
      <c r="B15" s="89" t="s">
        <v>661</v>
      </c>
      <c r="C15" s="1"/>
      <c r="D15" s="35"/>
      <c r="E15" s="163"/>
      <c r="F15" s="160"/>
      <c r="G15" s="35"/>
      <c r="H15" s="35"/>
    </row>
    <row r="16" spans="1:8" ht="15.75" customHeight="1">
      <c r="A16" s="34"/>
      <c r="B16" s="34"/>
      <c r="C16" s="1" t="s">
        <v>662</v>
      </c>
      <c r="D16" s="35"/>
      <c r="E16" s="163">
        <v>0</v>
      </c>
      <c r="F16" s="160">
        <v>-7600</v>
      </c>
      <c r="G16" s="35"/>
      <c r="H16" s="35"/>
    </row>
    <row r="17" spans="1:8" ht="15.75" customHeight="1">
      <c r="A17" s="34"/>
      <c r="B17" s="34"/>
      <c r="C17" s="1"/>
      <c r="D17" s="35"/>
      <c r="E17" s="163"/>
      <c r="F17" s="160"/>
      <c r="G17" s="35"/>
      <c r="H17" s="35"/>
    </row>
    <row r="18" spans="1:8" ht="15.75" customHeight="1">
      <c r="A18" s="34"/>
      <c r="B18" s="34"/>
      <c r="C18" s="33" t="s">
        <v>111</v>
      </c>
      <c r="D18" s="35"/>
      <c r="E18" s="160">
        <f t="shared" ref="E18:F18" si="1">SUM(E15:E17)</f>
        <v>0</v>
      </c>
      <c r="F18" s="160">
        <f t="shared" si="1"/>
        <v>-7600</v>
      </c>
      <c r="G18" s="35"/>
      <c r="H18" s="35"/>
    </row>
    <row r="19" spans="1:8" ht="13.2">
      <c r="A19" s="34"/>
      <c r="B19" s="34"/>
      <c r="G19" s="35"/>
      <c r="H19" s="35"/>
    </row>
    <row r="20" spans="1:8" ht="15.75" customHeight="1">
      <c r="A20" s="34"/>
      <c r="B20" s="89" t="s">
        <v>663</v>
      </c>
      <c r="C20" s="1"/>
      <c r="D20" s="35"/>
      <c r="E20" s="163"/>
      <c r="F20" s="160"/>
      <c r="G20" s="35"/>
      <c r="H20" s="35"/>
    </row>
    <row r="21" spans="1:8" ht="15.75" customHeight="1">
      <c r="A21" s="34"/>
      <c r="B21" s="34"/>
      <c r="C21" s="1" t="s">
        <v>142</v>
      </c>
      <c r="D21" s="35"/>
      <c r="E21" s="163">
        <v>0</v>
      </c>
      <c r="F21" s="160">
        <v>-3000</v>
      </c>
      <c r="G21" s="35"/>
      <c r="H21" s="35"/>
    </row>
    <row r="22" spans="1:8" ht="15.75" customHeight="1">
      <c r="A22" s="34"/>
      <c r="B22" s="34"/>
      <c r="C22" s="1" t="s">
        <v>115</v>
      </c>
      <c r="D22" s="35"/>
      <c r="E22" s="163">
        <v>0</v>
      </c>
      <c r="F22" s="160">
        <v>-3000</v>
      </c>
      <c r="G22" s="35"/>
      <c r="H22" s="35"/>
    </row>
    <row r="23" spans="1:8" ht="15.75" customHeight="1">
      <c r="A23" s="34"/>
      <c r="B23" s="34"/>
      <c r="C23" s="1" t="s">
        <v>664</v>
      </c>
      <c r="D23" s="35"/>
      <c r="E23" s="163">
        <v>0</v>
      </c>
      <c r="F23" s="160">
        <v>-3750</v>
      </c>
      <c r="G23" s="35"/>
      <c r="H23" s="35"/>
    </row>
    <row r="24" spans="1:8" ht="15.75" customHeight="1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111</v>
      </c>
      <c r="D25" s="35"/>
      <c r="E25" s="160">
        <f t="shared" ref="E25:F25" si="2">SUM(E20:E24)</f>
        <v>0</v>
      </c>
      <c r="F25" s="160">
        <f t="shared" si="2"/>
        <v>-9750</v>
      </c>
      <c r="G25" s="35"/>
      <c r="H25" s="35"/>
    </row>
    <row r="26" spans="1:8" ht="16.2">
      <c r="A26" s="34"/>
      <c r="B26" s="34"/>
      <c r="C26" s="1"/>
      <c r="D26" s="35"/>
      <c r="E26" s="35"/>
      <c r="F26" s="78"/>
      <c r="G26" s="35"/>
      <c r="H26" s="35"/>
    </row>
    <row r="27" spans="1:8" ht="16.2">
      <c r="A27" s="34"/>
      <c r="B27" s="34"/>
      <c r="C27" s="33" t="s">
        <v>124</v>
      </c>
      <c r="D27" s="35"/>
      <c r="E27" s="163">
        <f t="shared" ref="E27:F27" si="3">SUMIFS(E4:E26,$C4:$C26,"Subsubtotal")</f>
        <v>25000</v>
      </c>
      <c r="F27" s="163">
        <f t="shared" si="3"/>
        <v>-111350</v>
      </c>
      <c r="G27" s="35"/>
      <c r="H27" s="35"/>
    </row>
    <row r="28" spans="1:8" ht="13.2">
      <c r="A28" s="34"/>
      <c r="B28" s="34"/>
      <c r="C28" s="34"/>
      <c r="D28" s="78"/>
      <c r="E28" s="78"/>
      <c r="F28" s="78"/>
      <c r="G28" s="78"/>
      <c r="H28" s="78"/>
    </row>
  </sheetData>
  <conditionalFormatting sqref="D1:D28">
    <cfRule type="cellIs" dxfId="83" priority="1" operator="greaterThan">
      <formula>0</formula>
    </cfRule>
    <cfRule type="cellIs" dxfId="82" priority="5" operator="lessThan">
      <formula>0</formula>
    </cfRule>
  </conditionalFormatting>
  <conditionalFormatting sqref="E1:E28 F27">
    <cfRule type="cellIs" dxfId="81" priority="2" operator="greaterThan">
      <formula>0</formula>
    </cfRule>
  </conditionalFormatting>
  <conditionalFormatting sqref="F1:F28 E18 E25">
    <cfRule type="cellIs" dxfId="80" priority="3" operator="greaterThan">
      <formula>0</formula>
    </cfRule>
    <cfRule type="cellIs" dxfId="79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6D7A8"/>
    <outlinePr summaryBelow="0" summaryRight="0"/>
    <pageSetUpPr fitToPage="1"/>
  </sheetPr>
  <dimension ref="A1:H3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6.33203125" customWidth="1"/>
    <col min="7" max="7" width="23.88671875" customWidth="1"/>
    <col min="8" max="8" width="45.3320312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6.2">
      <c r="A2" s="33" t="s">
        <v>665</v>
      </c>
      <c r="B2" s="34"/>
      <c r="C2" s="34"/>
      <c r="D2" s="78"/>
      <c r="E2" s="35"/>
      <c r="F2" s="35"/>
      <c r="G2" s="35"/>
      <c r="H2" s="35"/>
    </row>
    <row r="3" spans="1:8" ht="13.2">
      <c r="A3" s="34"/>
      <c r="B3" s="89" t="s">
        <v>61</v>
      </c>
      <c r="C3" s="34"/>
      <c r="D3" s="78"/>
      <c r="E3" s="35"/>
      <c r="F3" s="35"/>
      <c r="G3" s="35"/>
      <c r="H3" s="35"/>
    </row>
    <row r="4" spans="1:8" ht="13.2">
      <c r="A4" s="34"/>
      <c r="B4" s="34"/>
      <c r="C4" s="34" t="s">
        <v>309</v>
      </c>
      <c r="D4" s="78"/>
      <c r="E4" s="162">
        <v>0</v>
      </c>
      <c r="F4" s="160">
        <v>-10000</v>
      </c>
      <c r="G4" s="35"/>
      <c r="H4" s="35"/>
    </row>
    <row r="5" spans="1:8" ht="13.2">
      <c r="A5" s="34"/>
      <c r="B5" s="34"/>
      <c r="C5" s="34" t="s">
        <v>666</v>
      </c>
      <c r="D5" s="78"/>
      <c r="E5" s="162">
        <v>0</v>
      </c>
      <c r="F5" s="160">
        <v>-4000</v>
      </c>
      <c r="G5" s="35"/>
      <c r="H5" s="152" t="s">
        <v>667</v>
      </c>
    </row>
    <row r="6" spans="1:8" ht="13.2">
      <c r="A6" s="34"/>
      <c r="B6" s="34"/>
      <c r="C6" s="34"/>
      <c r="D6" s="78"/>
      <c r="E6" s="160"/>
      <c r="F6" s="160"/>
      <c r="G6" s="35"/>
    </row>
    <row r="7" spans="1:8" ht="16.2">
      <c r="A7" s="34"/>
      <c r="B7" s="34"/>
      <c r="C7" s="33" t="s">
        <v>111</v>
      </c>
      <c r="D7" s="78"/>
      <c r="E7" s="162">
        <f t="shared" ref="E7:F7" si="0">SUM(E4:E6)</f>
        <v>0</v>
      </c>
      <c r="F7" s="162">
        <f t="shared" si="0"/>
        <v>-14000</v>
      </c>
      <c r="G7" s="35"/>
    </row>
    <row r="8" spans="1:8" ht="16.2">
      <c r="A8" s="34"/>
      <c r="B8" s="34"/>
      <c r="C8" s="33"/>
      <c r="D8" s="78"/>
      <c r="E8" s="162"/>
      <c r="F8" s="162"/>
      <c r="G8" s="35"/>
    </row>
    <row r="9" spans="1:8" ht="16.2">
      <c r="A9" s="1"/>
      <c r="B9" s="49" t="s">
        <v>141</v>
      </c>
      <c r="C9" s="49"/>
      <c r="D9" s="60"/>
      <c r="E9" s="58"/>
      <c r="F9" s="58"/>
      <c r="G9" s="65"/>
      <c r="H9" s="65"/>
    </row>
    <row r="10" spans="1:8" ht="15" customHeight="1">
      <c r="A10" s="1"/>
      <c r="B10" s="1"/>
      <c r="C10" s="1" t="s">
        <v>115</v>
      </c>
      <c r="D10" s="61"/>
      <c r="E10" s="66">
        <v>0</v>
      </c>
      <c r="F10" s="160">
        <v>-3200</v>
      </c>
      <c r="G10" s="1"/>
      <c r="H10" s="70" t="s">
        <v>274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111</v>
      </c>
      <c r="D12" s="60"/>
      <c r="E12" s="58">
        <f t="shared" ref="E12:F12" si="1">SUM(E9:E11)</f>
        <v>0</v>
      </c>
      <c r="F12" s="58">
        <f t="shared" si="1"/>
        <v>-3200</v>
      </c>
      <c r="G12" s="65"/>
      <c r="H12" s="65"/>
    </row>
    <row r="13" spans="1:8" ht="13.2">
      <c r="A13" s="34"/>
      <c r="B13" s="34"/>
      <c r="C13" s="34"/>
      <c r="D13" s="78"/>
      <c r="E13" s="35"/>
      <c r="F13" s="78"/>
      <c r="G13" s="35"/>
      <c r="H13" s="35"/>
    </row>
    <row r="14" spans="1:8" ht="13.2">
      <c r="A14" s="34"/>
      <c r="B14" s="89" t="s">
        <v>668</v>
      </c>
      <c r="C14" s="34"/>
      <c r="D14" s="78"/>
      <c r="E14" s="35"/>
      <c r="F14" s="78"/>
      <c r="G14" s="35"/>
      <c r="H14" s="35"/>
    </row>
    <row r="15" spans="1:8" ht="13.2">
      <c r="A15" s="34"/>
      <c r="B15" s="34"/>
      <c r="C15" s="34" t="s">
        <v>210</v>
      </c>
      <c r="D15" s="78"/>
      <c r="E15" s="162">
        <v>0</v>
      </c>
      <c r="F15" s="160">
        <v>-500</v>
      </c>
      <c r="G15" s="35"/>
      <c r="H15" s="35"/>
    </row>
    <row r="16" spans="1:8" ht="13.2">
      <c r="A16" s="34"/>
      <c r="B16" s="34"/>
      <c r="C16" s="34" t="s">
        <v>242</v>
      </c>
      <c r="D16" s="78"/>
      <c r="E16" s="162">
        <v>9300</v>
      </c>
      <c r="F16" s="160">
        <v>0</v>
      </c>
      <c r="G16" s="35"/>
      <c r="H16" s="35"/>
    </row>
    <row r="17" spans="1:8" ht="13.2">
      <c r="A17" s="34"/>
      <c r="B17" s="34"/>
      <c r="C17" s="34" t="s">
        <v>164</v>
      </c>
      <c r="D17" s="78"/>
      <c r="E17" s="162">
        <v>0</v>
      </c>
      <c r="F17" s="160">
        <v>-2000</v>
      </c>
      <c r="G17" s="35"/>
      <c r="H17" s="35"/>
    </row>
    <row r="18" spans="1:8" ht="13.2">
      <c r="A18" s="34"/>
      <c r="B18" s="34"/>
      <c r="C18" s="34" t="s">
        <v>594</v>
      </c>
      <c r="D18" s="78"/>
      <c r="E18" s="162">
        <v>0</v>
      </c>
      <c r="F18" s="160">
        <v>-600</v>
      </c>
      <c r="G18" s="35"/>
      <c r="H18" s="35"/>
    </row>
    <row r="19" spans="1:8" ht="13.2">
      <c r="A19" s="34"/>
      <c r="B19" s="34"/>
      <c r="C19" s="34" t="s">
        <v>121</v>
      </c>
      <c r="D19" s="78"/>
      <c r="E19" s="162">
        <v>0</v>
      </c>
      <c r="F19" s="160">
        <v>-1800</v>
      </c>
      <c r="G19" s="35"/>
      <c r="H19" s="35"/>
    </row>
    <row r="20" spans="1:8" ht="13.2">
      <c r="A20" s="34"/>
      <c r="B20" s="34"/>
      <c r="C20" s="34" t="s">
        <v>113</v>
      </c>
      <c r="D20" s="78"/>
      <c r="E20" s="162">
        <v>0</v>
      </c>
      <c r="F20" s="160">
        <v>-4500</v>
      </c>
      <c r="G20" s="35"/>
      <c r="H20" s="35"/>
    </row>
    <row r="21" spans="1:8" ht="13.2">
      <c r="A21" s="34"/>
      <c r="B21" s="34"/>
      <c r="C21" s="34" t="s">
        <v>593</v>
      </c>
      <c r="D21" s="78"/>
      <c r="E21" s="162">
        <v>0</v>
      </c>
      <c r="F21" s="160">
        <v>-3000</v>
      </c>
      <c r="G21" s="35"/>
      <c r="H21" s="35"/>
    </row>
    <row r="22" spans="1:8" ht="13.2">
      <c r="A22" s="34"/>
      <c r="B22" s="34"/>
      <c r="C22" s="34"/>
      <c r="D22" s="78"/>
      <c r="E22" s="35"/>
      <c r="F22" s="78"/>
      <c r="G22" s="35"/>
      <c r="H22" s="35"/>
    </row>
    <row r="23" spans="1:8" ht="16.2">
      <c r="A23" s="34"/>
      <c r="B23" s="34"/>
      <c r="C23" s="33" t="s">
        <v>111</v>
      </c>
      <c r="D23" s="78"/>
      <c r="E23" s="162">
        <f t="shared" ref="E23:F23" si="2">SUM(E15:E22)</f>
        <v>9300</v>
      </c>
      <c r="F23" s="162">
        <f t="shared" si="2"/>
        <v>-12400</v>
      </c>
      <c r="G23" s="35"/>
      <c r="H23" s="35"/>
    </row>
    <row r="24" spans="1:8" ht="16.2">
      <c r="A24" s="34"/>
      <c r="B24" s="34"/>
      <c r="C24" s="33"/>
      <c r="D24" s="78"/>
      <c r="E24" s="162"/>
      <c r="F24" s="160"/>
      <c r="G24" s="35"/>
      <c r="H24" s="35"/>
    </row>
    <row r="25" spans="1:8" ht="26.4">
      <c r="A25" s="34"/>
      <c r="B25" s="89" t="s">
        <v>669</v>
      </c>
      <c r="C25" s="34"/>
      <c r="D25" s="78"/>
      <c r="E25" s="35"/>
      <c r="F25" s="78"/>
      <c r="G25" s="35"/>
      <c r="H25" s="147" t="s">
        <v>670</v>
      </c>
    </row>
    <row r="26" spans="1:8" ht="13.2">
      <c r="A26" s="34"/>
      <c r="B26" s="34"/>
      <c r="C26" s="34" t="s">
        <v>210</v>
      </c>
      <c r="D26" s="78"/>
      <c r="E26" s="162">
        <v>0</v>
      </c>
      <c r="F26" s="160">
        <v>-500</v>
      </c>
      <c r="G26" s="35"/>
      <c r="H26" s="35"/>
    </row>
    <row r="27" spans="1:8" ht="13.2">
      <c r="A27" s="34"/>
      <c r="B27" s="34"/>
      <c r="C27" s="34" t="s">
        <v>242</v>
      </c>
      <c r="D27" s="78"/>
      <c r="E27" s="162">
        <v>9300</v>
      </c>
      <c r="F27" s="160">
        <v>0</v>
      </c>
      <c r="G27" s="35"/>
      <c r="H27" s="35"/>
    </row>
    <row r="28" spans="1:8" ht="13.2">
      <c r="A28" s="34"/>
      <c r="B28" s="34"/>
      <c r="C28" s="34" t="s">
        <v>164</v>
      </c>
      <c r="D28" s="78"/>
      <c r="E28" s="162">
        <v>0</v>
      </c>
      <c r="F28" s="160">
        <v>-2000</v>
      </c>
      <c r="G28" s="35"/>
      <c r="H28" s="35"/>
    </row>
    <row r="29" spans="1:8" ht="13.2">
      <c r="A29" s="34"/>
      <c r="B29" s="34"/>
      <c r="C29" s="34" t="s">
        <v>594</v>
      </c>
      <c r="D29" s="78"/>
      <c r="E29" s="162">
        <v>0</v>
      </c>
      <c r="F29" s="160">
        <v>-600</v>
      </c>
      <c r="G29" s="35"/>
      <c r="H29" s="35"/>
    </row>
    <row r="30" spans="1:8" ht="13.2">
      <c r="A30" s="34"/>
      <c r="B30" s="34"/>
      <c r="C30" s="34" t="s">
        <v>121</v>
      </c>
      <c r="D30" s="78"/>
      <c r="E30" s="162">
        <v>0</v>
      </c>
      <c r="F30" s="160">
        <v>-1800</v>
      </c>
      <c r="G30" s="35"/>
      <c r="H30" s="35"/>
    </row>
    <row r="31" spans="1:8" ht="13.2">
      <c r="A31" s="34"/>
      <c r="B31" s="34"/>
      <c r="C31" s="34" t="s">
        <v>113</v>
      </c>
      <c r="D31" s="78"/>
      <c r="E31" s="162">
        <v>0</v>
      </c>
      <c r="F31" s="160">
        <v>-4500</v>
      </c>
      <c r="G31" s="35"/>
      <c r="H31" s="35"/>
    </row>
    <row r="32" spans="1:8" ht="13.2">
      <c r="A32" s="34"/>
      <c r="B32" s="34"/>
      <c r="C32" s="34" t="s">
        <v>593</v>
      </c>
      <c r="D32" s="78"/>
      <c r="E32" s="162">
        <v>0</v>
      </c>
      <c r="F32" s="160">
        <v>-3000</v>
      </c>
      <c r="G32" s="35"/>
      <c r="H32" s="35"/>
    </row>
    <row r="33" spans="1:8" ht="13.2">
      <c r="A33" s="34"/>
      <c r="B33" s="34"/>
      <c r="C33" s="34"/>
      <c r="D33" s="78"/>
      <c r="E33" s="35"/>
      <c r="F33" s="78"/>
      <c r="G33" s="35"/>
      <c r="H33" s="35"/>
    </row>
    <row r="34" spans="1:8" ht="16.2">
      <c r="A34" s="34"/>
      <c r="B34" s="34"/>
      <c r="C34" s="33" t="s">
        <v>111</v>
      </c>
      <c r="D34" s="78"/>
      <c r="E34" s="162">
        <f t="shared" ref="E34:F34" si="3">SUM(E26:E33)</f>
        <v>9300</v>
      </c>
      <c r="F34" s="162">
        <f t="shared" si="3"/>
        <v>-12400</v>
      </c>
      <c r="G34" s="35"/>
      <c r="H34" s="35"/>
    </row>
    <row r="35" spans="1:8" ht="16.2">
      <c r="A35" s="34"/>
      <c r="B35" s="34"/>
      <c r="C35" s="33"/>
      <c r="D35" s="78"/>
      <c r="E35" s="35"/>
      <c r="F35" s="78"/>
      <c r="G35" s="35"/>
      <c r="H35" s="35"/>
    </row>
    <row r="36" spans="1:8" ht="16.2">
      <c r="A36" s="34"/>
      <c r="B36" s="34"/>
      <c r="C36" s="33" t="s">
        <v>124</v>
      </c>
      <c r="D36" s="78"/>
      <c r="E36" s="162">
        <f t="shared" ref="E36:F36" si="4">SUMIFS(E4:E35,$C4:$C35,"Subsubtotal")</f>
        <v>18600</v>
      </c>
      <c r="F36" s="162">
        <f t="shared" si="4"/>
        <v>-42000</v>
      </c>
      <c r="G36" s="35"/>
      <c r="H36" s="35"/>
    </row>
    <row r="37" spans="1:8" ht="13.2">
      <c r="A37" s="34"/>
      <c r="B37" s="34"/>
      <c r="C37" s="34"/>
      <c r="D37" s="78"/>
      <c r="E37" s="78"/>
      <c r="F37" s="78"/>
      <c r="G37" s="78"/>
      <c r="H37" s="78"/>
    </row>
  </sheetData>
  <conditionalFormatting sqref="D1:D37 E9:F12">
    <cfRule type="cellIs" dxfId="78" priority="1" operator="greaterThan">
      <formula>0</formula>
    </cfRule>
  </conditionalFormatting>
  <conditionalFormatting sqref="D1:D37 F1:F37 E5:E12">
    <cfRule type="cellIs" dxfId="77" priority="4" operator="lessThan">
      <formula>0</formula>
    </cfRule>
  </conditionalFormatting>
  <conditionalFormatting sqref="E1:E37 F7:F12 F23 F34 F36">
    <cfRule type="cellIs" dxfId="76" priority="2" operator="greaterThan">
      <formula>0</formula>
    </cfRule>
  </conditionalFormatting>
  <conditionalFormatting sqref="F1:F37 E5:E12">
    <cfRule type="cellIs" dxfId="75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H42"/>
  <sheetViews>
    <sheetView tabSelected="1" workbookViewId="0">
      <pane ySplit="1" topLeftCell="A2" activePane="bottomLeft" state="frozen"/>
      <selection pane="bottomLeft" activeCell="A9" sqref="A9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9</v>
      </c>
      <c r="B2" s="33"/>
      <c r="C2" s="34"/>
      <c r="D2" s="35"/>
      <c r="E2" s="35"/>
      <c r="F2" s="35"/>
      <c r="G2" s="36"/>
      <c r="H2" s="36"/>
    </row>
    <row r="3" spans="1:8" ht="15.75" customHeight="1">
      <c r="A3" s="34"/>
      <c r="B3" s="33" t="s">
        <v>61</v>
      </c>
      <c r="C3" s="34"/>
      <c r="D3" s="37"/>
      <c r="E3" s="38"/>
      <c r="F3" s="35"/>
      <c r="G3" s="36"/>
      <c r="H3" s="36" t="s">
        <v>62</v>
      </c>
    </row>
    <row r="4" spans="1:8" ht="15.75" customHeight="1">
      <c r="A4" s="34"/>
      <c r="B4" s="33"/>
      <c r="C4" s="1" t="s">
        <v>63</v>
      </c>
      <c r="D4" s="37" t="s">
        <v>64</v>
      </c>
      <c r="E4" s="39">
        <v>50000</v>
      </c>
      <c r="F4" s="40">
        <v>0</v>
      </c>
      <c r="G4" s="34"/>
      <c r="H4" s="36" t="s">
        <v>65</v>
      </c>
    </row>
    <row r="5" spans="1:8" ht="15.75" customHeight="1">
      <c r="A5" s="34"/>
      <c r="B5" s="33"/>
      <c r="C5" s="1" t="s">
        <v>66</v>
      </c>
      <c r="D5" s="37" t="s">
        <v>64</v>
      </c>
      <c r="E5" s="39">
        <v>160000</v>
      </c>
      <c r="F5" s="40">
        <v>0</v>
      </c>
      <c r="G5" s="34"/>
      <c r="H5" s="36"/>
    </row>
    <row r="6" spans="1:8" ht="15.75" customHeight="1">
      <c r="A6" s="34"/>
      <c r="B6" s="33"/>
      <c r="C6" s="1" t="s">
        <v>67</v>
      </c>
      <c r="D6" s="37" t="s">
        <v>64</v>
      </c>
      <c r="E6" s="39">
        <v>26000</v>
      </c>
      <c r="F6" s="40">
        <v>0</v>
      </c>
      <c r="G6" s="34"/>
      <c r="H6" s="36"/>
    </row>
    <row r="7" spans="1:8" ht="15.75" customHeight="1">
      <c r="A7" s="34"/>
      <c r="B7" s="33"/>
      <c r="C7" s="1" t="s">
        <v>68</v>
      </c>
      <c r="D7" s="37" t="s">
        <v>64</v>
      </c>
      <c r="E7" s="39">
        <v>9000</v>
      </c>
      <c r="F7" s="40">
        <v>0</v>
      </c>
      <c r="G7" s="34"/>
      <c r="H7" s="36"/>
    </row>
    <row r="8" spans="1:8" ht="15.75" customHeight="1">
      <c r="A8" s="34"/>
      <c r="B8" s="33"/>
      <c r="C8" s="1" t="s">
        <v>69</v>
      </c>
      <c r="D8" s="37" t="s">
        <v>64</v>
      </c>
      <c r="E8" s="39">
        <v>9000</v>
      </c>
      <c r="F8" s="40">
        <v>0</v>
      </c>
      <c r="G8" s="34"/>
      <c r="H8" s="36"/>
    </row>
    <row r="9" spans="1:8" ht="15.75" customHeight="1">
      <c r="A9" s="34"/>
      <c r="B9" s="34"/>
      <c r="C9" s="34" t="s">
        <v>70</v>
      </c>
      <c r="D9" s="37" t="s">
        <v>71</v>
      </c>
      <c r="E9" s="40">
        <v>0</v>
      </c>
      <c r="F9" s="41">
        <v>-35000</v>
      </c>
      <c r="H9" s="34" t="s">
        <v>72</v>
      </c>
    </row>
    <row r="10" spans="1:8" ht="15.75" customHeight="1">
      <c r="A10" s="34"/>
      <c r="B10" s="34"/>
      <c r="C10" s="1" t="s">
        <v>73</v>
      </c>
      <c r="D10" s="37" t="s">
        <v>74</v>
      </c>
      <c r="E10" s="40">
        <v>0</v>
      </c>
      <c r="F10" s="41">
        <v>-20000</v>
      </c>
      <c r="G10" s="34"/>
      <c r="H10" s="36" t="s">
        <v>75</v>
      </c>
    </row>
    <row r="11" spans="1:8" ht="15.75" customHeight="1">
      <c r="A11" s="34"/>
      <c r="B11" s="34"/>
      <c r="C11" s="1" t="s">
        <v>76</v>
      </c>
      <c r="D11" s="37" t="s">
        <v>77</v>
      </c>
      <c r="E11" s="40">
        <v>0</v>
      </c>
      <c r="F11" s="41">
        <v>-45000</v>
      </c>
      <c r="G11" s="34"/>
      <c r="H11" s="36" t="s">
        <v>78</v>
      </c>
    </row>
    <row r="12" spans="1:8" ht="15.75" customHeight="1">
      <c r="A12" s="34"/>
      <c r="B12" s="34"/>
      <c r="C12" s="1" t="s">
        <v>79</v>
      </c>
      <c r="D12" s="37" t="s">
        <v>80</v>
      </c>
      <c r="E12" s="40">
        <v>0</v>
      </c>
      <c r="F12" s="41">
        <v>-25000</v>
      </c>
      <c r="G12" s="34"/>
      <c r="H12" s="36" t="s">
        <v>78</v>
      </c>
    </row>
    <row r="13" spans="1:8" ht="15.75" customHeight="1">
      <c r="A13" s="34"/>
      <c r="B13" s="34"/>
      <c r="C13" s="34" t="s">
        <v>81</v>
      </c>
      <c r="D13" s="37" t="s">
        <v>82</v>
      </c>
      <c r="E13" s="40">
        <v>0</v>
      </c>
      <c r="F13" s="41">
        <v>-10000</v>
      </c>
      <c r="G13" s="34"/>
      <c r="H13" s="36" t="s">
        <v>83</v>
      </c>
    </row>
    <row r="14" spans="1:8" ht="15.75" customHeight="1">
      <c r="A14" s="34"/>
      <c r="B14" s="34"/>
      <c r="C14" s="42" t="s">
        <v>84</v>
      </c>
      <c r="D14" s="43" t="s">
        <v>85</v>
      </c>
      <c r="E14" s="44">
        <v>0</v>
      </c>
      <c r="F14" s="45">
        <v>-120000</v>
      </c>
      <c r="G14" s="42"/>
      <c r="H14" s="46" t="s">
        <v>86</v>
      </c>
    </row>
    <row r="15" spans="1:8" ht="15.75" customHeight="1">
      <c r="A15" s="34"/>
      <c r="B15" s="34"/>
      <c r="C15" s="1" t="s">
        <v>87</v>
      </c>
      <c r="D15" s="37" t="s">
        <v>88</v>
      </c>
      <c r="E15" s="40">
        <v>0</v>
      </c>
      <c r="F15" s="41">
        <v>-25000</v>
      </c>
      <c r="H15" s="34" t="s">
        <v>89</v>
      </c>
    </row>
    <row r="16" spans="1:8" ht="15.75" customHeight="1">
      <c r="A16" s="34"/>
      <c r="B16" s="33"/>
      <c r="C16" s="34" t="s">
        <v>90</v>
      </c>
      <c r="D16" s="37" t="s">
        <v>91</v>
      </c>
      <c r="E16" s="40">
        <v>0</v>
      </c>
      <c r="F16" s="41">
        <v>-1000</v>
      </c>
      <c r="G16" s="34"/>
      <c r="H16" s="36" t="s">
        <v>92</v>
      </c>
    </row>
    <row r="17" spans="1:8" ht="15.75" customHeight="1">
      <c r="A17" s="34"/>
      <c r="B17" s="34"/>
      <c r="C17" s="34" t="s">
        <v>93</v>
      </c>
      <c r="D17" s="37" t="s">
        <v>94</v>
      </c>
      <c r="E17" s="40">
        <v>0</v>
      </c>
      <c r="F17" s="41">
        <v>-30000</v>
      </c>
      <c r="G17" s="34"/>
      <c r="H17" s="36"/>
    </row>
    <row r="18" spans="1:8" ht="15.75" customHeight="1">
      <c r="A18" s="34"/>
      <c r="B18" s="34"/>
      <c r="C18" s="34" t="s">
        <v>95</v>
      </c>
      <c r="D18" s="37" t="s">
        <v>96</v>
      </c>
      <c r="E18" s="40">
        <v>0</v>
      </c>
      <c r="F18" s="41">
        <v>-3000</v>
      </c>
      <c r="G18" s="34"/>
      <c r="H18" s="36" t="s">
        <v>97</v>
      </c>
    </row>
    <row r="19" spans="1:8" ht="15.75" customHeight="1">
      <c r="A19" s="34"/>
      <c r="B19" s="34"/>
      <c r="C19" s="1" t="s">
        <v>98</v>
      </c>
      <c r="D19" s="37" t="s">
        <v>99</v>
      </c>
      <c r="E19" s="40">
        <v>0</v>
      </c>
      <c r="F19" s="41">
        <v>-7000</v>
      </c>
      <c r="H19" s="34"/>
    </row>
    <row r="20" spans="1:8" ht="15.75" customHeight="1">
      <c r="A20" s="34"/>
      <c r="B20" s="34"/>
      <c r="C20" s="1" t="s">
        <v>100</v>
      </c>
      <c r="D20" s="37" t="s">
        <v>101</v>
      </c>
      <c r="E20" s="40">
        <v>0</v>
      </c>
      <c r="F20" s="41">
        <v>-2000</v>
      </c>
      <c r="G20" s="34"/>
      <c r="H20" s="36" t="s">
        <v>102</v>
      </c>
    </row>
    <row r="21" spans="1:8" ht="15.75" customHeight="1">
      <c r="A21" s="34"/>
      <c r="B21" s="34"/>
      <c r="C21" s="1" t="s">
        <v>103</v>
      </c>
      <c r="D21" s="37" t="s">
        <v>104</v>
      </c>
      <c r="E21" s="40">
        <v>0</v>
      </c>
      <c r="F21" s="41">
        <v>-325</v>
      </c>
      <c r="G21" s="34"/>
      <c r="H21" s="34"/>
    </row>
    <row r="22" spans="1:8" ht="15.75" customHeight="1">
      <c r="A22" s="34"/>
      <c r="B22" s="34"/>
      <c r="C22" s="1" t="s">
        <v>105</v>
      </c>
      <c r="D22" s="37"/>
      <c r="E22" s="40">
        <v>0</v>
      </c>
      <c r="F22" s="41">
        <v>0</v>
      </c>
      <c r="G22" s="34"/>
      <c r="H22" s="36" t="s">
        <v>106</v>
      </c>
    </row>
    <row r="23" spans="1:8" ht="15.75" customHeight="1">
      <c r="A23" s="34"/>
      <c r="B23" s="34"/>
      <c r="C23" s="1" t="s">
        <v>107</v>
      </c>
      <c r="D23" s="37"/>
      <c r="E23" s="40">
        <v>0</v>
      </c>
      <c r="F23" s="41">
        <v>0</v>
      </c>
      <c r="G23" s="34"/>
      <c r="H23" s="36" t="s">
        <v>108</v>
      </c>
    </row>
    <row r="24" spans="1:8" ht="15.75" customHeight="1">
      <c r="A24" s="34"/>
      <c r="B24" s="34"/>
      <c r="C24" s="1" t="s">
        <v>109</v>
      </c>
      <c r="D24" s="37"/>
      <c r="E24" s="40">
        <v>0</v>
      </c>
      <c r="F24" s="41">
        <v>0</v>
      </c>
      <c r="G24" s="34"/>
      <c r="H24" s="47" t="s">
        <v>110</v>
      </c>
    </row>
    <row r="25" spans="1:8" ht="13.2">
      <c r="A25" s="34"/>
      <c r="B25" s="34"/>
      <c r="C25" s="34"/>
      <c r="D25" s="37"/>
      <c r="E25" s="35"/>
      <c r="F25" s="35"/>
    </row>
    <row r="26" spans="1:8" ht="16.2">
      <c r="A26" s="34"/>
      <c r="B26" s="34"/>
      <c r="C26" s="33" t="s">
        <v>111</v>
      </c>
      <c r="D26" s="37"/>
      <c r="E26" s="39">
        <f t="shared" ref="E26:F26" si="0">SUM(E4:E25)</f>
        <v>254000</v>
      </c>
      <c r="F26" s="41">
        <f t="shared" si="0"/>
        <v>-323325</v>
      </c>
      <c r="G26" s="34"/>
      <c r="H26" s="36"/>
    </row>
    <row r="27" spans="1:8" ht="13.2">
      <c r="A27" s="34"/>
      <c r="B27" s="34"/>
      <c r="C27" s="34"/>
      <c r="D27" s="37"/>
      <c r="E27" s="35"/>
      <c r="F27" s="35"/>
      <c r="G27" s="34"/>
      <c r="H27" s="36"/>
    </row>
    <row r="28" spans="1:8" ht="16.2">
      <c r="A28" s="34"/>
      <c r="B28" s="33" t="s">
        <v>112</v>
      </c>
      <c r="C28" s="34"/>
      <c r="D28" s="37"/>
      <c r="E28" s="35"/>
      <c r="F28" s="35"/>
      <c r="G28" s="34"/>
      <c r="H28" s="36"/>
    </row>
    <row r="29" spans="1:8" ht="16.2">
      <c r="A29" s="34"/>
      <c r="B29" s="33"/>
      <c r="C29" s="1" t="s">
        <v>113</v>
      </c>
      <c r="D29" s="37" t="s">
        <v>114</v>
      </c>
      <c r="E29" s="40">
        <v>0</v>
      </c>
      <c r="F29" s="41">
        <v>-25000</v>
      </c>
      <c r="G29" s="34"/>
      <c r="H29" s="36"/>
    </row>
    <row r="30" spans="1:8" ht="16.2">
      <c r="A30" s="34"/>
      <c r="B30" s="33"/>
      <c r="C30" s="1" t="s">
        <v>115</v>
      </c>
      <c r="D30" s="37" t="s">
        <v>116</v>
      </c>
      <c r="E30" s="40">
        <v>0</v>
      </c>
      <c r="F30" s="41">
        <v>-5000</v>
      </c>
      <c r="G30" s="36"/>
      <c r="H30" s="36"/>
    </row>
    <row r="31" spans="1:8" ht="16.2">
      <c r="A31" s="34"/>
      <c r="B31" s="33"/>
      <c r="C31" s="34"/>
      <c r="D31" s="37"/>
      <c r="E31" s="35"/>
      <c r="F31" s="35"/>
      <c r="G31" s="36"/>
      <c r="H31" s="36"/>
    </row>
    <row r="32" spans="1:8" ht="16.2">
      <c r="A32" s="34"/>
      <c r="B32" s="33"/>
      <c r="C32" s="33" t="s">
        <v>111</v>
      </c>
      <c r="D32" s="37"/>
      <c r="E32" s="40">
        <f t="shared" ref="E32:F32" si="1">SUM(E29:E31)</f>
        <v>0</v>
      </c>
      <c r="F32" s="41">
        <f t="shared" si="1"/>
        <v>-30000</v>
      </c>
      <c r="G32" s="36"/>
      <c r="H32" s="36"/>
    </row>
    <row r="33" spans="1:8" ht="16.2">
      <c r="A33" s="34"/>
      <c r="B33" s="33"/>
      <c r="C33" s="34"/>
      <c r="D33" s="37"/>
      <c r="E33" s="35"/>
      <c r="F33" s="35"/>
      <c r="G33" s="36"/>
      <c r="H33" s="36"/>
    </row>
    <row r="34" spans="1:8" ht="16.2">
      <c r="A34" s="34"/>
      <c r="B34" s="33" t="s">
        <v>117</v>
      </c>
      <c r="C34" s="34"/>
      <c r="D34" s="37"/>
      <c r="E34" s="38"/>
      <c r="F34" s="35"/>
      <c r="G34" s="36"/>
      <c r="H34" s="36"/>
    </row>
    <row r="35" spans="1:8" ht="16.2">
      <c r="A35" s="34"/>
      <c r="B35" s="33"/>
      <c r="C35" s="34" t="s">
        <v>118</v>
      </c>
      <c r="D35" s="37" t="s">
        <v>114</v>
      </c>
      <c r="E35" s="40">
        <v>0</v>
      </c>
      <c r="F35" s="41">
        <v>-55000</v>
      </c>
      <c r="G35" s="36"/>
      <c r="H35" s="36" t="s">
        <v>119</v>
      </c>
    </row>
    <row r="36" spans="1:8" ht="16.2">
      <c r="A36" s="34"/>
      <c r="B36" s="33"/>
      <c r="C36" s="34" t="s">
        <v>115</v>
      </c>
      <c r="D36" s="37" t="s">
        <v>116</v>
      </c>
      <c r="E36" s="40">
        <v>0</v>
      </c>
      <c r="F36" s="41">
        <v>-1500</v>
      </c>
      <c r="G36" s="36"/>
      <c r="H36" s="36" t="s">
        <v>120</v>
      </c>
    </row>
    <row r="37" spans="1:8" ht="16.2">
      <c r="A37" s="34"/>
      <c r="B37" s="33"/>
      <c r="C37" s="34" t="s">
        <v>121</v>
      </c>
      <c r="D37" s="37" t="s">
        <v>122</v>
      </c>
      <c r="E37" s="40">
        <v>0</v>
      </c>
      <c r="F37" s="41">
        <v>-1500</v>
      </c>
      <c r="G37" s="36"/>
      <c r="H37" s="36" t="s">
        <v>123</v>
      </c>
    </row>
    <row r="38" spans="1:8" ht="16.2">
      <c r="A38" s="34"/>
      <c r="B38" s="33"/>
      <c r="C38" s="34"/>
      <c r="D38" s="37"/>
      <c r="E38" s="35"/>
      <c r="F38" s="35"/>
      <c r="G38" s="36"/>
      <c r="H38" s="36"/>
    </row>
    <row r="39" spans="1:8" ht="16.2">
      <c r="A39" s="34"/>
      <c r="B39" s="33"/>
      <c r="C39" s="33" t="s">
        <v>111</v>
      </c>
      <c r="D39" s="37"/>
      <c r="E39" s="40">
        <f>SUM(E35:E37)</f>
        <v>0</v>
      </c>
      <c r="F39" s="41">
        <f>SUM(F35:F38)</f>
        <v>-58000</v>
      </c>
      <c r="G39" s="36"/>
      <c r="H39" s="36"/>
    </row>
    <row r="40" spans="1:8" ht="16.2">
      <c r="A40" s="34"/>
      <c r="B40" s="33"/>
      <c r="C40" s="33"/>
      <c r="D40" s="37"/>
      <c r="E40" s="35"/>
      <c r="F40" s="35"/>
      <c r="G40" s="36"/>
      <c r="H40" s="36"/>
    </row>
    <row r="41" spans="1:8" ht="16.2">
      <c r="A41" s="34"/>
      <c r="B41" s="33"/>
      <c r="C41" s="33" t="s">
        <v>124</v>
      </c>
      <c r="D41" s="37"/>
      <c r="E41" s="39">
        <f>SUMIFS(E2:E39,$C2:$C39,"Subsubtotal")</f>
        <v>254000</v>
      </c>
      <c r="F41" s="41">
        <f>SUMIFS(F2:F40,$C2:$C40,"Subsubtotal")</f>
        <v>-411325</v>
      </c>
      <c r="G41" s="36"/>
      <c r="H41" s="36"/>
    </row>
    <row r="42" spans="1:8" ht="16.2">
      <c r="A42" s="34"/>
      <c r="B42" s="33"/>
      <c r="C42" s="33"/>
      <c r="D42" s="37"/>
      <c r="E42" s="35"/>
      <c r="F42" s="35"/>
      <c r="G42" s="36"/>
      <c r="H42" s="36"/>
    </row>
  </sheetData>
  <conditionalFormatting sqref="D1:D42">
    <cfRule type="cellIs" dxfId="153" priority="1" operator="greaterThan">
      <formula>0</formula>
    </cfRule>
    <cfRule type="cellIs" dxfId="152" priority="5" operator="lessThan">
      <formula>0</formula>
    </cfRule>
  </conditionalFormatting>
  <conditionalFormatting sqref="E1:E42">
    <cfRule type="cellIs" dxfId="151" priority="2" operator="greaterThan">
      <formula>0</formula>
    </cfRule>
  </conditionalFormatting>
  <conditionalFormatting sqref="E32 E39 F1:F42">
    <cfRule type="cellIs" dxfId="150" priority="3" operator="greaterThan">
      <formula>0</formula>
    </cfRule>
  </conditionalFormatting>
  <conditionalFormatting sqref="F1:F42 E32 E39">
    <cfRule type="cellIs" dxfId="149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6D7A8"/>
    <outlinePr summaryBelow="0" summaryRight="0"/>
    <pageSetUpPr fitToPage="1"/>
  </sheetPr>
  <dimension ref="A1:H2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27</v>
      </c>
      <c r="B2" s="1"/>
      <c r="C2" s="1"/>
      <c r="D2" s="68"/>
      <c r="E2" s="68"/>
      <c r="F2" s="65"/>
      <c r="G2" s="68"/>
      <c r="H2" s="68"/>
    </row>
    <row r="3" spans="1:8" ht="16.2">
      <c r="A3" s="1"/>
      <c r="B3" s="33" t="s">
        <v>61</v>
      </c>
      <c r="C3" s="1"/>
      <c r="D3" s="68"/>
      <c r="E3" s="68"/>
      <c r="F3" s="65"/>
      <c r="G3" s="68"/>
      <c r="H3" s="68"/>
    </row>
    <row r="4" spans="1:8" ht="16.2">
      <c r="A4" s="1"/>
      <c r="B4" s="1"/>
      <c r="C4" s="1" t="s">
        <v>309</v>
      </c>
      <c r="D4" s="68"/>
      <c r="E4" s="40">
        <v>0</v>
      </c>
      <c r="F4" s="67">
        <v>-7000</v>
      </c>
      <c r="H4" s="68"/>
    </row>
    <row r="5" spans="1:8" ht="16.2">
      <c r="A5" s="1"/>
      <c r="B5" s="1"/>
      <c r="C5" s="1"/>
      <c r="D5" s="68"/>
      <c r="E5" s="68"/>
      <c r="F5" s="65"/>
      <c r="H5" s="68"/>
    </row>
    <row r="6" spans="1:8" ht="16.2">
      <c r="A6" s="1"/>
      <c r="B6" s="1"/>
      <c r="C6" s="33" t="s">
        <v>111</v>
      </c>
      <c r="D6" s="68"/>
      <c r="E6" s="66">
        <f t="shared" ref="E6:F6" si="0">SUM(E4:E5)</f>
        <v>0</v>
      </c>
      <c r="F6" s="67">
        <f t="shared" si="0"/>
        <v>-7000</v>
      </c>
      <c r="H6" s="68"/>
    </row>
    <row r="7" spans="1:8" ht="16.2">
      <c r="A7" s="1"/>
      <c r="B7" s="1"/>
      <c r="C7" s="33"/>
      <c r="D7" s="68"/>
      <c r="E7" s="66"/>
      <c r="F7" s="67"/>
      <c r="H7" s="68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32.4">
      <c r="A9" s="1"/>
      <c r="B9" s="1"/>
      <c r="C9" s="1" t="s">
        <v>145</v>
      </c>
      <c r="D9" s="61"/>
      <c r="E9" s="66">
        <v>0</v>
      </c>
      <c r="F9" s="67">
        <v>-1000</v>
      </c>
      <c r="G9" s="1"/>
      <c r="H9" s="164" t="s">
        <v>671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67">
        <v>-3200</v>
      </c>
      <c r="G10" s="1"/>
      <c r="H10" s="70" t="s">
        <v>274</v>
      </c>
    </row>
    <row r="11" spans="1:8" ht="16.2">
      <c r="A11" s="8"/>
      <c r="B11" s="8"/>
      <c r="C11" s="8" t="s">
        <v>573</v>
      </c>
      <c r="D11" s="50" t="s">
        <v>143</v>
      </c>
      <c r="E11" s="40">
        <v>2500</v>
      </c>
      <c r="F11" s="148">
        <v>0</v>
      </c>
      <c r="G11" s="81"/>
      <c r="H11" s="68" t="s">
        <v>574</v>
      </c>
    </row>
    <row r="12" spans="1:8" ht="16.2">
      <c r="A12" s="8"/>
      <c r="B12" s="8"/>
      <c r="C12" s="8" t="s">
        <v>277</v>
      </c>
      <c r="D12" s="50"/>
      <c r="E12" s="81">
        <v>0</v>
      </c>
      <c r="F12" s="67">
        <v>-5000</v>
      </c>
      <c r="G12" s="81"/>
      <c r="H12" s="68" t="s">
        <v>574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111</v>
      </c>
      <c r="D14" s="60"/>
      <c r="E14" s="58">
        <f t="shared" ref="E14:F14" si="1">SUM(E8:E13)</f>
        <v>2500</v>
      </c>
      <c r="F14" s="58">
        <f t="shared" si="1"/>
        <v>-9200</v>
      </c>
      <c r="G14" s="65"/>
      <c r="H14" s="65"/>
    </row>
    <row r="15" spans="1:8" ht="16.2">
      <c r="A15" s="1"/>
      <c r="B15" s="8"/>
      <c r="C15" s="49"/>
      <c r="D15" s="60"/>
      <c r="E15" s="58"/>
      <c r="F15" s="58"/>
      <c r="G15" s="65"/>
      <c r="H15" s="65"/>
    </row>
    <row r="16" spans="1:8" ht="16.2">
      <c r="A16" s="1"/>
      <c r="B16" s="33" t="s">
        <v>289</v>
      </c>
      <c r="C16" s="1"/>
      <c r="D16" s="68"/>
      <c r="E16" s="68"/>
      <c r="F16" s="65"/>
      <c r="H16" s="68"/>
    </row>
    <row r="17" spans="1:8" ht="16.2">
      <c r="A17" s="1"/>
      <c r="B17" s="1"/>
      <c r="C17" s="1" t="s">
        <v>113</v>
      </c>
      <c r="D17" s="68"/>
      <c r="E17" s="40">
        <v>0</v>
      </c>
      <c r="F17" s="67">
        <v>-8000</v>
      </c>
      <c r="H17" s="68" t="s">
        <v>672</v>
      </c>
    </row>
    <row r="18" spans="1:8" ht="16.2">
      <c r="A18" s="1"/>
      <c r="B18" s="1"/>
      <c r="C18" s="1"/>
      <c r="D18" s="68"/>
      <c r="E18" s="68"/>
      <c r="F18" s="65"/>
      <c r="G18" s="68"/>
      <c r="H18" s="68"/>
    </row>
    <row r="19" spans="1:8" ht="16.2">
      <c r="A19" s="1"/>
      <c r="B19" s="1"/>
      <c r="C19" s="33" t="s">
        <v>111</v>
      </c>
      <c r="D19" s="68"/>
      <c r="E19" s="66">
        <f t="shared" ref="E19:F19" si="2">SUM(E17:E18)</f>
        <v>0</v>
      </c>
      <c r="F19" s="67">
        <f t="shared" si="2"/>
        <v>-8000</v>
      </c>
      <c r="G19" s="68"/>
      <c r="H19" s="68"/>
    </row>
    <row r="20" spans="1:8" ht="16.2">
      <c r="A20" s="1"/>
      <c r="B20" s="1"/>
      <c r="C20" s="33"/>
      <c r="D20" s="68"/>
      <c r="E20" s="68"/>
      <c r="F20" s="65"/>
      <c r="G20" s="68"/>
      <c r="H20" s="68"/>
    </row>
    <row r="21" spans="1:8" ht="16.2">
      <c r="A21" s="1"/>
      <c r="B21" s="1"/>
      <c r="C21" s="33" t="s">
        <v>124</v>
      </c>
      <c r="D21" s="68"/>
      <c r="E21" s="66">
        <f t="shared" ref="E21:F21" si="3">SUMIFS(E4:E20,$C4:$C20,"Subsubtotal")</f>
        <v>2500</v>
      </c>
      <c r="F21" s="67">
        <f t="shared" si="3"/>
        <v>-24200</v>
      </c>
      <c r="G21" s="68"/>
      <c r="H21" s="68"/>
    </row>
    <row r="22" spans="1:8" ht="16.2">
      <c r="A22" s="1"/>
      <c r="B22" s="1"/>
      <c r="C22" s="1"/>
      <c r="D22" s="65"/>
      <c r="E22" s="65"/>
      <c r="F22" s="65"/>
      <c r="G22" s="65"/>
      <c r="H22" s="65"/>
    </row>
  </sheetData>
  <conditionalFormatting sqref="D1:D22 E8:F15">
    <cfRule type="cellIs" dxfId="74" priority="1" operator="greaterThan">
      <formula>0</formula>
    </cfRule>
  </conditionalFormatting>
  <conditionalFormatting sqref="D1:D22 F1:F22 E11">
    <cfRule type="cellIs" dxfId="73" priority="4" operator="lessThan">
      <formula>0</formula>
    </cfRule>
  </conditionalFormatting>
  <conditionalFormatting sqref="E1:E22 F8:F15">
    <cfRule type="cellIs" dxfId="72" priority="2" operator="greaterThan">
      <formula>0</formula>
    </cfRule>
  </conditionalFormatting>
  <conditionalFormatting sqref="F1:F22">
    <cfRule type="cellIs" dxfId="71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6D7A8"/>
    <outlinePr summaryBelow="0" summaryRight="0"/>
    <pageSetUpPr fitToPage="1"/>
  </sheetPr>
  <dimension ref="A1:H3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44140625" customWidth="1"/>
    <col min="8" max="8" width="77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28</v>
      </c>
      <c r="B2" s="34"/>
      <c r="C2" s="34"/>
      <c r="D2" s="35"/>
      <c r="E2" s="35"/>
      <c r="F2" s="78"/>
      <c r="G2" s="35"/>
      <c r="H2" s="35"/>
    </row>
    <row r="3" spans="1:8" ht="16.2">
      <c r="A3" s="34"/>
      <c r="B3" s="33" t="s">
        <v>61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673</v>
      </c>
      <c r="D4" s="35"/>
      <c r="E4" s="66">
        <v>0</v>
      </c>
      <c r="F4" s="67">
        <v>-1500</v>
      </c>
      <c r="G4" s="35"/>
      <c r="H4" s="35" t="s">
        <v>674</v>
      </c>
    </row>
    <row r="5" spans="1:8" ht="16.2">
      <c r="A5" s="34"/>
      <c r="B5" s="34"/>
      <c r="C5" s="1"/>
      <c r="D5" s="35"/>
      <c r="E5" s="35"/>
      <c r="F5" s="78"/>
      <c r="G5" s="35"/>
      <c r="H5" s="35"/>
    </row>
    <row r="6" spans="1:8" ht="16.2">
      <c r="A6" s="34"/>
      <c r="B6" s="34"/>
      <c r="C6" s="33" t="s">
        <v>111</v>
      </c>
      <c r="D6" s="35"/>
      <c r="E6" s="69">
        <f t="shared" ref="E6:F6" si="0">SUM(E4:E5)</f>
        <v>0</v>
      </c>
      <c r="F6" s="67">
        <f t="shared" si="0"/>
        <v>-1500</v>
      </c>
      <c r="G6" s="35"/>
      <c r="H6" s="35"/>
    </row>
    <row r="7" spans="1:8" ht="16.5" customHeight="1">
      <c r="A7" s="34"/>
      <c r="B7" s="34"/>
      <c r="C7" s="33"/>
      <c r="D7" s="35"/>
      <c r="E7" s="69"/>
      <c r="F7" s="67"/>
      <c r="G7" s="35"/>
      <c r="H7" s="35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145</v>
      </c>
      <c r="D9" s="61"/>
      <c r="E9" s="66">
        <v>0</v>
      </c>
      <c r="F9" s="67">
        <v>-3000</v>
      </c>
      <c r="G9" s="1"/>
      <c r="H9" s="164" t="s">
        <v>675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67">
        <v>-2400</v>
      </c>
      <c r="G10" s="1"/>
      <c r="H10" s="70" t="s">
        <v>676</v>
      </c>
    </row>
    <row r="11" spans="1:8" ht="16.2">
      <c r="A11" s="8"/>
      <c r="B11" s="8"/>
      <c r="C11" s="8" t="s">
        <v>573</v>
      </c>
      <c r="D11" s="50"/>
      <c r="E11" s="66">
        <v>900</v>
      </c>
      <c r="F11" s="148">
        <v>0</v>
      </c>
      <c r="G11" s="81"/>
      <c r="H11" s="68" t="s">
        <v>677</v>
      </c>
    </row>
    <row r="12" spans="1:8" ht="16.2">
      <c r="A12" s="8"/>
      <c r="B12" s="8"/>
      <c r="C12" s="8" t="s">
        <v>277</v>
      </c>
      <c r="D12" s="50"/>
      <c r="E12" s="81">
        <v>0</v>
      </c>
      <c r="F12" s="67">
        <v>-1800</v>
      </c>
      <c r="G12" s="81"/>
      <c r="H12" s="68" t="s">
        <v>677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111</v>
      </c>
      <c r="D14" s="60"/>
      <c r="E14" s="58">
        <f t="shared" ref="E14:F14" si="1">SUM(E8:E13)</f>
        <v>900</v>
      </c>
      <c r="F14" s="58">
        <f t="shared" si="1"/>
        <v>-7200</v>
      </c>
      <c r="G14" s="65"/>
      <c r="H14" s="65"/>
    </row>
    <row r="15" spans="1:8" ht="16.2">
      <c r="A15" s="34"/>
      <c r="B15" s="34"/>
      <c r="C15" s="33"/>
      <c r="D15" s="35"/>
      <c r="E15" s="35"/>
      <c r="F15" s="78"/>
      <c r="G15" s="35"/>
      <c r="H15" s="35"/>
    </row>
    <row r="16" spans="1:8" ht="16.2">
      <c r="A16" s="34"/>
      <c r="B16" s="33" t="s">
        <v>678</v>
      </c>
      <c r="C16" s="34"/>
      <c r="D16" s="35"/>
      <c r="E16" s="35"/>
      <c r="F16" s="78"/>
      <c r="G16" s="35"/>
      <c r="H16" s="35" t="s">
        <v>679</v>
      </c>
    </row>
    <row r="17" spans="1:8" ht="16.2">
      <c r="A17" s="34"/>
      <c r="B17" s="34"/>
      <c r="C17" s="1" t="s">
        <v>242</v>
      </c>
      <c r="D17" s="35"/>
      <c r="E17" s="69">
        <v>7500</v>
      </c>
      <c r="F17" s="66">
        <v>0</v>
      </c>
      <c r="G17" s="35"/>
      <c r="H17" s="35"/>
    </row>
    <row r="18" spans="1:8" ht="16.2">
      <c r="A18" s="34"/>
      <c r="B18" s="34"/>
      <c r="C18" s="1" t="s">
        <v>164</v>
      </c>
      <c r="D18" s="35"/>
      <c r="E18" s="66">
        <v>0</v>
      </c>
      <c r="F18" s="67">
        <v>-1000</v>
      </c>
      <c r="G18" s="35"/>
      <c r="H18" s="35"/>
    </row>
    <row r="19" spans="1:8" ht="16.2">
      <c r="A19" s="34"/>
      <c r="B19" s="34"/>
      <c r="C19" s="1" t="s">
        <v>593</v>
      </c>
      <c r="D19" s="35"/>
      <c r="E19" s="66">
        <v>0</v>
      </c>
      <c r="F19" s="67">
        <v>-3000</v>
      </c>
      <c r="G19" s="35"/>
      <c r="H19" s="35"/>
    </row>
    <row r="20" spans="1:8" ht="16.2">
      <c r="A20" s="34"/>
      <c r="B20" s="34"/>
      <c r="C20" s="1" t="s">
        <v>113</v>
      </c>
      <c r="D20" s="35"/>
      <c r="E20" s="66">
        <v>0</v>
      </c>
      <c r="F20" s="67">
        <v>-3000</v>
      </c>
      <c r="G20" s="35"/>
      <c r="H20" s="35"/>
    </row>
    <row r="21" spans="1:8" ht="16.2">
      <c r="A21" s="34"/>
      <c r="B21" s="34"/>
      <c r="C21" s="1" t="s">
        <v>594</v>
      </c>
      <c r="D21" s="35"/>
      <c r="E21" s="66">
        <v>0</v>
      </c>
      <c r="F21" s="67">
        <v>-600</v>
      </c>
      <c r="G21" s="35"/>
      <c r="H21" s="35"/>
    </row>
    <row r="22" spans="1:8" ht="16.2">
      <c r="A22" s="34"/>
      <c r="B22" s="34"/>
      <c r="C22" s="1" t="s">
        <v>210</v>
      </c>
      <c r="D22" s="35"/>
      <c r="E22" s="66">
        <v>0</v>
      </c>
      <c r="F22" s="67">
        <v>-300</v>
      </c>
      <c r="G22" s="35"/>
      <c r="H22" s="35"/>
    </row>
    <row r="23" spans="1:8" ht="16.2">
      <c r="A23" s="34"/>
      <c r="B23" s="34"/>
      <c r="C23" s="1" t="s">
        <v>121</v>
      </c>
      <c r="D23" s="35"/>
      <c r="E23" s="66">
        <v>0</v>
      </c>
      <c r="F23" s="67">
        <v>-1400</v>
      </c>
      <c r="G23" s="35"/>
      <c r="H23" s="35"/>
    </row>
    <row r="24" spans="1:8" ht="16.2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111</v>
      </c>
      <c r="D25" s="35"/>
      <c r="E25" s="69">
        <f t="shared" ref="E25:F25" si="2">SUM(E17:E24)</f>
        <v>7500</v>
      </c>
      <c r="F25" s="67">
        <f t="shared" si="2"/>
        <v>-9300</v>
      </c>
      <c r="G25" s="35"/>
      <c r="H25" s="35"/>
    </row>
    <row r="26" spans="1:8" ht="16.2">
      <c r="A26" s="34"/>
      <c r="B26" s="34"/>
      <c r="C26" s="33"/>
      <c r="D26" s="35"/>
      <c r="E26" s="35"/>
      <c r="F26" s="78"/>
      <c r="G26" s="35"/>
      <c r="H26" s="35"/>
    </row>
    <row r="27" spans="1:8" ht="16.2">
      <c r="A27" s="34"/>
      <c r="B27" s="33" t="s">
        <v>680</v>
      </c>
      <c r="C27" s="34"/>
      <c r="D27" s="78"/>
      <c r="E27" s="78"/>
      <c r="F27" s="78"/>
      <c r="G27" s="78"/>
      <c r="H27" s="78"/>
    </row>
    <row r="28" spans="1:8" ht="16.2">
      <c r="A28" s="34"/>
      <c r="B28" s="34"/>
      <c r="C28" s="1" t="s">
        <v>242</v>
      </c>
      <c r="D28" s="78"/>
      <c r="E28" s="69">
        <v>7500</v>
      </c>
      <c r="F28" s="66">
        <v>0</v>
      </c>
      <c r="G28" s="78"/>
      <c r="H28" s="78"/>
    </row>
    <row r="29" spans="1:8" ht="16.2">
      <c r="A29" s="34"/>
      <c r="B29" s="34"/>
      <c r="C29" s="1" t="s">
        <v>164</v>
      </c>
      <c r="D29" s="78"/>
      <c r="E29" s="66">
        <v>0</v>
      </c>
      <c r="F29" s="67">
        <v>-1000</v>
      </c>
      <c r="G29" s="78"/>
      <c r="H29" s="78"/>
    </row>
    <row r="30" spans="1:8" ht="16.2">
      <c r="A30" s="34"/>
      <c r="B30" s="34"/>
      <c r="C30" s="1" t="s">
        <v>593</v>
      </c>
      <c r="D30" s="78"/>
      <c r="E30" s="66">
        <v>0</v>
      </c>
      <c r="F30" s="67">
        <v>-3000</v>
      </c>
      <c r="G30" s="78"/>
      <c r="H30" s="78"/>
    </row>
    <row r="31" spans="1:8" ht="16.2">
      <c r="A31" s="34"/>
      <c r="B31" s="34"/>
      <c r="C31" s="1" t="s">
        <v>113</v>
      </c>
      <c r="D31" s="78"/>
      <c r="E31" s="66">
        <v>0</v>
      </c>
      <c r="F31" s="67">
        <v>-3000</v>
      </c>
      <c r="G31" s="78"/>
      <c r="H31" s="78"/>
    </row>
    <row r="32" spans="1:8" ht="16.2">
      <c r="A32" s="34"/>
      <c r="B32" s="34"/>
      <c r="C32" s="1" t="s">
        <v>594</v>
      </c>
      <c r="D32" s="78"/>
      <c r="E32" s="66">
        <v>0</v>
      </c>
      <c r="F32" s="67">
        <v>-600</v>
      </c>
      <c r="G32" s="78"/>
      <c r="H32" s="78"/>
    </row>
    <row r="33" spans="1:8" ht="16.2">
      <c r="A33" s="34"/>
      <c r="B33" s="34"/>
      <c r="C33" s="1" t="s">
        <v>210</v>
      </c>
      <c r="D33" s="78"/>
      <c r="E33" s="66">
        <v>0</v>
      </c>
      <c r="F33" s="67">
        <v>-300</v>
      </c>
      <c r="G33" s="78"/>
      <c r="H33" s="78"/>
    </row>
    <row r="34" spans="1:8" ht="16.2">
      <c r="A34" s="34"/>
      <c r="B34" s="34"/>
      <c r="C34" s="1" t="s">
        <v>121</v>
      </c>
      <c r="D34" s="78"/>
      <c r="E34" s="66">
        <v>0</v>
      </c>
      <c r="F34" s="67">
        <v>-1400</v>
      </c>
      <c r="G34" s="78"/>
      <c r="H34" s="78"/>
    </row>
    <row r="35" spans="1:8" ht="16.2">
      <c r="A35" s="34"/>
      <c r="B35" s="34"/>
      <c r="C35" s="1"/>
      <c r="D35" s="78"/>
      <c r="E35" s="78"/>
      <c r="F35" s="78"/>
      <c r="G35" s="78"/>
      <c r="H35" s="78"/>
    </row>
    <row r="36" spans="1:8" ht="16.2">
      <c r="A36" s="34"/>
      <c r="B36" s="34"/>
      <c r="C36" s="33" t="s">
        <v>111</v>
      </c>
      <c r="D36" s="78"/>
      <c r="E36" s="69">
        <f t="shared" ref="E36:F36" si="3">SUM(E28:E35)</f>
        <v>7500</v>
      </c>
      <c r="F36" s="67">
        <f t="shared" si="3"/>
        <v>-9300</v>
      </c>
      <c r="G36" s="78"/>
      <c r="H36" s="78"/>
    </row>
    <row r="37" spans="1:8" ht="16.2">
      <c r="A37" s="34"/>
      <c r="B37" s="34"/>
      <c r="C37" s="33"/>
      <c r="D37" s="78"/>
      <c r="E37" s="78"/>
      <c r="F37" s="78"/>
      <c r="G37" s="78"/>
      <c r="H37" s="78"/>
    </row>
    <row r="38" spans="1:8" ht="16.2">
      <c r="A38" s="34"/>
      <c r="B38" s="34"/>
      <c r="C38" s="33" t="s">
        <v>124</v>
      </c>
      <c r="D38" s="78"/>
      <c r="E38" s="69">
        <f t="shared" ref="E38:F38" si="4">SUMIFS(E4:E37,$C4:$C37,"Subsubtotal")</f>
        <v>15900</v>
      </c>
      <c r="F38" s="69">
        <f t="shared" si="4"/>
        <v>-27300</v>
      </c>
      <c r="G38" s="78"/>
      <c r="H38" s="78"/>
    </row>
    <row r="39" spans="1:8" ht="16.2">
      <c r="A39" s="34"/>
      <c r="B39" s="34"/>
      <c r="C39" s="1"/>
      <c r="D39" s="78"/>
      <c r="E39" s="78"/>
      <c r="F39" s="78"/>
      <c r="G39" s="78"/>
      <c r="H39" s="78"/>
    </row>
  </sheetData>
  <conditionalFormatting sqref="D1:D39 F1:F39">
    <cfRule type="cellIs" dxfId="70" priority="4" operator="lessThan">
      <formula>0</formula>
    </cfRule>
  </conditionalFormatting>
  <conditionalFormatting sqref="D1:D39 F8:F14">
    <cfRule type="cellIs" dxfId="69" priority="1" operator="greaterThan">
      <formula>0</formula>
    </cfRule>
  </conditionalFormatting>
  <conditionalFormatting sqref="F1:F39">
    <cfRule type="cellIs" dxfId="68" priority="3" operator="greaterThan">
      <formula>0</formula>
    </cfRule>
  </conditionalFormatting>
  <conditionalFormatting sqref="F8:F14 E1:E39 F38">
    <cfRule type="cellIs" dxfId="67" priority="2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6D7A8"/>
    <outlinePr summaryBelow="0" summaryRight="0"/>
  </sheetPr>
  <dimension ref="A1:H1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8" max="8" width="55.218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29</v>
      </c>
      <c r="B2" s="1"/>
      <c r="C2" s="1"/>
      <c r="D2" s="68"/>
      <c r="E2" s="68"/>
      <c r="F2" s="73"/>
      <c r="G2" s="68"/>
      <c r="H2" s="68"/>
    </row>
    <row r="3" spans="1:8" ht="16.2">
      <c r="A3" s="1"/>
      <c r="B3" s="33" t="s">
        <v>61</v>
      </c>
      <c r="C3" s="1"/>
      <c r="D3" s="68"/>
      <c r="E3" s="68"/>
      <c r="F3" s="73"/>
      <c r="G3" s="68"/>
      <c r="H3" s="68"/>
    </row>
    <row r="4" spans="1:8" ht="16.2">
      <c r="A4" s="1"/>
      <c r="B4" s="33"/>
      <c r="C4" s="1" t="s">
        <v>681</v>
      </c>
      <c r="D4" s="40"/>
      <c r="E4" s="40">
        <v>5000</v>
      </c>
      <c r="F4" s="73">
        <v>0</v>
      </c>
      <c r="G4" s="41"/>
      <c r="H4" s="68" t="s">
        <v>682</v>
      </c>
    </row>
    <row r="5" spans="1:8" ht="16.2">
      <c r="A5" s="1"/>
      <c r="B5" s="33"/>
      <c r="C5" s="1" t="s">
        <v>129</v>
      </c>
      <c r="D5" s="40"/>
      <c r="E5" s="40">
        <v>0</v>
      </c>
      <c r="F5" s="73">
        <v>-14000</v>
      </c>
      <c r="G5" s="41"/>
      <c r="H5" s="68" t="s">
        <v>682</v>
      </c>
    </row>
    <row r="6" spans="1:8" ht="16.2">
      <c r="A6" s="1"/>
      <c r="B6" s="33"/>
      <c r="C6" s="1" t="s">
        <v>683</v>
      </c>
      <c r="D6" s="38"/>
      <c r="E6" s="38">
        <v>0</v>
      </c>
      <c r="F6" s="73">
        <v>-4000</v>
      </c>
      <c r="G6" s="68"/>
      <c r="H6" s="68"/>
    </row>
    <row r="7" spans="1:8" ht="16.2">
      <c r="A7" s="1"/>
      <c r="B7" s="33"/>
      <c r="C7" s="1"/>
      <c r="D7" s="68"/>
      <c r="E7" s="68"/>
      <c r="F7" s="73"/>
      <c r="G7" s="68"/>
      <c r="H7" s="68"/>
    </row>
    <row r="8" spans="1:8" ht="16.2">
      <c r="A8" s="1"/>
      <c r="B8" s="33"/>
      <c r="C8" s="33" t="s">
        <v>111</v>
      </c>
      <c r="D8" s="40"/>
      <c r="E8" s="40">
        <f t="shared" ref="E8:F8" si="0">SUM(E4:E7)</f>
        <v>5000</v>
      </c>
      <c r="F8" s="73">
        <f t="shared" si="0"/>
        <v>-18000</v>
      </c>
      <c r="G8" s="41"/>
      <c r="H8" s="41"/>
    </row>
    <row r="9" spans="1:8" ht="16.2">
      <c r="A9" s="1"/>
      <c r="B9" s="33"/>
      <c r="C9" s="33"/>
      <c r="D9" s="40"/>
      <c r="E9" s="40"/>
      <c r="F9" s="73"/>
      <c r="G9" s="41"/>
      <c r="H9" s="41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73">
        <v>-2000</v>
      </c>
      <c r="G11" s="1"/>
      <c r="H11" s="164" t="s">
        <v>274</v>
      </c>
    </row>
    <row r="12" spans="1:8" ht="15" customHeight="1">
      <c r="A12" s="1"/>
      <c r="B12" s="1"/>
      <c r="C12" s="1" t="s">
        <v>115</v>
      </c>
      <c r="D12" s="61"/>
      <c r="E12" s="66">
        <v>0</v>
      </c>
      <c r="F12" s="73">
        <v>-1600</v>
      </c>
      <c r="G12" s="1"/>
      <c r="H12" s="164" t="s">
        <v>274</v>
      </c>
    </row>
    <row r="13" spans="1:8" ht="16.2">
      <c r="A13" s="8"/>
      <c r="B13" s="8"/>
      <c r="C13" s="8" t="s">
        <v>573</v>
      </c>
      <c r="D13" s="50"/>
      <c r="E13" s="40">
        <v>1500</v>
      </c>
      <c r="F13" s="148">
        <v>0</v>
      </c>
      <c r="G13" s="81"/>
      <c r="H13" s="35" t="s">
        <v>684</v>
      </c>
    </row>
    <row r="14" spans="1:8" ht="16.2">
      <c r="A14" s="8"/>
      <c r="B14" s="8"/>
      <c r="C14" s="8" t="s">
        <v>277</v>
      </c>
      <c r="D14" s="50"/>
      <c r="E14" s="81">
        <v>0</v>
      </c>
      <c r="F14" s="73">
        <v>-3000</v>
      </c>
      <c r="G14" s="81"/>
      <c r="H14" s="35" t="s">
        <v>684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111</v>
      </c>
      <c r="D16" s="60"/>
      <c r="E16" s="58">
        <f t="shared" ref="E16:F16" si="1">SUM(E10:E15)</f>
        <v>1500</v>
      </c>
      <c r="F16" s="58">
        <f t="shared" si="1"/>
        <v>-6600</v>
      </c>
      <c r="G16" s="65"/>
      <c r="H16" s="65"/>
    </row>
    <row r="17" spans="1:8" ht="16.2">
      <c r="A17" s="1"/>
      <c r="B17" s="33"/>
      <c r="C17" s="33"/>
      <c r="D17" s="40"/>
      <c r="E17" s="40"/>
      <c r="F17" s="73"/>
      <c r="G17" s="41"/>
      <c r="H17" s="41"/>
    </row>
    <row r="18" spans="1:8" ht="16.2">
      <c r="A18" s="1"/>
      <c r="B18" s="33"/>
      <c r="C18" s="33" t="s">
        <v>124</v>
      </c>
      <c r="D18" s="165"/>
      <c r="E18" s="166">
        <f t="shared" ref="E18:F18" si="2">SUMIFS(E4:E17,$C4:$C17,"Subsubtotal")</f>
        <v>6500</v>
      </c>
      <c r="F18" s="166">
        <f t="shared" si="2"/>
        <v>-24600</v>
      </c>
      <c r="G18" s="41"/>
      <c r="H18" s="41"/>
    </row>
    <row r="19" spans="1:8" ht="16.2">
      <c r="A19" s="1"/>
      <c r="B19" s="33"/>
      <c r="C19" s="33"/>
      <c r="D19" s="40"/>
      <c r="E19" s="40"/>
      <c r="F19" s="73"/>
      <c r="G19" s="41"/>
      <c r="H19" s="41"/>
    </row>
  </sheetData>
  <conditionalFormatting sqref="D1 F1:G19 D10:D16">
    <cfRule type="cellIs" dxfId="66" priority="4" operator="lessThan">
      <formula>0</formula>
    </cfRule>
  </conditionalFormatting>
  <conditionalFormatting sqref="D1 F1:G19 D18:E18">
    <cfRule type="cellIs" dxfId="65" priority="1" operator="greaterThan">
      <formula>0</formula>
    </cfRule>
  </conditionalFormatting>
  <conditionalFormatting sqref="D1:E19 F10:F16 F18">
    <cfRule type="cellIs" dxfId="64" priority="2" operator="greaterThan">
      <formula>0</formula>
    </cfRule>
  </conditionalFormatting>
  <conditionalFormatting sqref="D18:E18">
    <cfRule type="cellIs" dxfId="63" priority="5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B6D7A8"/>
    <outlinePr summaryBelow="0" summaryRight="0"/>
    <pageSetUpPr fitToPage="1"/>
  </sheetPr>
  <dimension ref="A1:H2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109375" customWidth="1"/>
    <col min="8" max="8" width="68.33203125" customWidth="1"/>
  </cols>
  <sheetData>
    <row r="1" spans="1:8" ht="22.2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30</v>
      </c>
      <c r="B2" s="34"/>
      <c r="C2" s="34"/>
      <c r="D2" s="35"/>
      <c r="E2" s="35"/>
      <c r="F2" s="129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129"/>
      <c r="G3" s="35"/>
      <c r="H3" s="35"/>
    </row>
    <row r="4" spans="1:8" ht="16.2">
      <c r="A4" s="34"/>
      <c r="B4" s="89"/>
      <c r="C4" s="1" t="s">
        <v>685</v>
      </c>
      <c r="D4" s="41"/>
      <c r="E4" s="129">
        <v>0</v>
      </c>
      <c r="F4" s="129">
        <v>-3000</v>
      </c>
      <c r="G4" s="35"/>
      <c r="H4" s="35"/>
    </row>
    <row r="5" spans="1:8" ht="16.2">
      <c r="A5" s="34"/>
      <c r="B5" s="89"/>
      <c r="C5" s="1" t="s">
        <v>686</v>
      </c>
      <c r="D5" s="41"/>
      <c r="E5" s="129">
        <v>0</v>
      </c>
      <c r="F5" s="129">
        <v>-1500</v>
      </c>
      <c r="G5" s="35"/>
      <c r="H5" s="35"/>
    </row>
    <row r="6" spans="1:8" ht="13.2">
      <c r="A6" s="34"/>
      <c r="B6" s="89"/>
      <c r="C6" s="34"/>
      <c r="D6" s="35"/>
      <c r="E6" s="35"/>
      <c r="F6" s="129"/>
      <c r="G6" s="35"/>
      <c r="H6" s="35"/>
    </row>
    <row r="7" spans="1:8" ht="16.2">
      <c r="A7" s="34"/>
      <c r="B7" s="89"/>
      <c r="C7" s="33" t="s">
        <v>111</v>
      </c>
      <c r="D7" s="41"/>
      <c r="E7" s="129">
        <f t="shared" ref="E7:F7" si="0">SUM(E4:E6)</f>
        <v>0</v>
      </c>
      <c r="F7" s="129">
        <f t="shared" si="0"/>
        <v>-4500</v>
      </c>
      <c r="G7" s="41"/>
      <c r="H7" s="41"/>
    </row>
    <row r="8" spans="1:8" ht="16.2">
      <c r="A8" s="34"/>
      <c r="B8" s="89"/>
      <c r="C8" s="33"/>
      <c r="D8" s="41"/>
      <c r="E8" s="129"/>
      <c r="F8" s="129"/>
      <c r="G8" s="41"/>
      <c r="H8" s="41"/>
    </row>
    <row r="9" spans="1:8" ht="16.2">
      <c r="A9" s="1"/>
      <c r="B9" s="49" t="s">
        <v>141</v>
      </c>
      <c r="C9" s="49"/>
      <c r="D9" s="60"/>
      <c r="E9" s="58"/>
      <c r="F9" s="58"/>
      <c r="G9" s="65"/>
      <c r="H9" s="65"/>
    </row>
    <row r="10" spans="1:8" ht="16.2">
      <c r="A10" s="1"/>
      <c r="B10" s="1"/>
      <c r="C10" s="1" t="s">
        <v>145</v>
      </c>
      <c r="D10" s="61"/>
      <c r="E10" s="66">
        <v>0</v>
      </c>
      <c r="F10" s="73">
        <v>-1500</v>
      </c>
      <c r="G10" s="1"/>
      <c r="H10" s="164" t="s">
        <v>274</v>
      </c>
    </row>
    <row r="11" spans="1:8" ht="15" customHeight="1">
      <c r="A11" s="1"/>
      <c r="B11" s="1"/>
      <c r="C11" s="1" t="s">
        <v>115</v>
      </c>
      <c r="D11" s="61"/>
      <c r="E11" s="66">
        <v>0</v>
      </c>
      <c r="F11" s="73">
        <v>-1000</v>
      </c>
      <c r="G11" s="1"/>
      <c r="H11" s="164" t="s">
        <v>274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111</v>
      </c>
      <c r="D13" s="60"/>
      <c r="E13" s="58">
        <f t="shared" ref="E13:F13" si="1">SUM(E9:E12)</f>
        <v>0</v>
      </c>
      <c r="F13" s="58">
        <f t="shared" si="1"/>
        <v>-2500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34"/>
      <c r="B15" s="89" t="s">
        <v>687</v>
      </c>
      <c r="C15" s="34"/>
      <c r="D15" s="41"/>
      <c r="E15" s="40"/>
      <c r="F15" s="129"/>
      <c r="G15" s="167"/>
      <c r="H15" s="167"/>
    </row>
    <row r="16" spans="1:8" ht="16.2">
      <c r="A16" s="34"/>
      <c r="B16" s="89"/>
      <c r="C16" s="1" t="s">
        <v>688</v>
      </c>
      <c r="D16" s="41"/>
      <c r="E16" s="129">
        <v>0</v>
      </c>
      <c r="F16" s="129">
        <v>-40000</v>
      </c>
      <c r="H16" s="167" t="s">
        <v>689</v>
      </c>
    </row>
    <row r="17" spans="1:8" ht="16.2">
      <c r="A17" s="34"/>
      <c r="B17" s="89"/>
      <c r="C17" s="1" t="s">
        <v>93</v>
      </c>
      <c r="D17" s="41"/>
      <c r="E17" s="129">
        <v>0</v>
      </c>
      <c r="F17" s="129">
        <v>-15000</v>
      </c>
      <c r="G17" s="167"/>
      <c r="H17" s="167" t="s">
        <v>690</v>
      </c>
    </row>
    <row r="18" spans="1:8" ht="16.2">
      <c r="A18" s="34"/>
      <c r="B18" s="89"/>
      <c r="C18" s="1" t="s">
        <v>691</v>
      </c>
      <c r="D18" s="41"/>
      <c r="E18" s="129">
        <v>0</v>
      </c>
      <c r="F18" s="129">
        <v>-10000</v>
      </c>
      <c r="G18" s="167"/>
      <c r="H18" s="167" t="s">
        <v>690</v>
      </c>
    </row>
    <row r="19" spans="1:8" ht="16.2">
      <c r="A19" s="34"/>
      <c r="B19" s="89"/>
      <c r="C19" s="1" t="s">
        <v>692</v>
      </c>
      <c r="D19" s="41"/>
      <c r="E19" s="129">
        <v>0</v>
      </c>
      <c r="F19" s="129">
        <v>-12000</v>
      </c>
      <c r="G19" s="167"/>
      <c r="H19" s="167"/>
    </row>
    <row r="20" spans="1:8" ht="16.2">
      <c r="A20" s="34"/>
      <c r="B20" s="89"/>
      <c r="C20" s="1" t="s">
        <v>189</v>
      </c>
      <c r="D20" s="41"/>
      <c r="E20" s="129">
        <v>0</v>
      </c>
      <c r="F20" s="129">
        <v>-30000</v>
      </c>
      <c r="G20" s="41"/>
      <c r="H20" s="167"/>
    </row>
    <row r="21" spans="1:8" ht="16.2">
      <c r="A21" s="34"/>
      <c r="B21" s="89"/>
      <c r="C21" s="152" t="s">
        <v>693</v>
      </c>
      <c r="D21" s="41"/>
      <c r="E21" s="129">
        <v>0</v>
      </c>
      <c r="F21" s="129">
        <v>0</v>
      </c>
      <c r="G21" s="41"/>
      <c r="H21" s="167" t="s">
        <v>694</v>
      </c>
    </row>
    <row r="22" spans="1:8" ht="16.2">
      <c r="A22" s="34"/>
      <c r="B22" s="89"/>
      <c r="C22" s="34"/>
      <c r="D22" s="41"/>
      <c r="E22" s="40"/>
      <c r="F22" s="129"/>
      <c r="G22" s="41"/>
      <c r="H22" s="41"/>
    </row>
    <row r="23" spans="1:8" ht="16.2">
      <c r="A23" s="34"/>
      <c r="B23" s="89"/>
      <c r="C23" s="33" t="s">
        <v>111</v>
      </c>
      <c r="D23" s="41"/>
      <c r="E23" s="129">
        <f t="shared" ref="E23:F23" si="2">SUM(E16:E22)</f>
        <v>0</v>
      </c>
      <c r="F23" s="129">
        <f t="shared" si="2"/>
        <v>-107000</v>
      </c>
      <c r="G23" s="41"/>
      <c r="H23" s="41"/>
    </row>
    <row r="24" spans="1:8" ht="16.2">
      <c r="A24" s="34"/>
      <c r="B24" s="89"/>
      <c r="C24" s="33"/>
      <c r="D24" s="41"/>
      <c r="E24" s="40"/>
      <c r="F24" s="129"/>
      <c r="G24" s="41"/>
      <c r="H24" s="41"/>
    </row>
    <row r="25" spans="1:8" ht="16.2">
      <c r="A25" s="34"/>
      <c r="B25" s="89"/>
      <c r="C25" s="33" t="s">
        <v>124</v>
      </c>
      <c r="D25" s="41"/>
      <c r="E25" s="129">
        <f t="shared" ref="E25:F25" si="3">SUMIFS(E4:E24,$C4:$C24,"Subsubtotal")</f>
        <v>0</v>
      </c>
      <c r="F25" s="129">
        <f t="shared" si="3"/>
        <v>-114000</v>
      </c>
      <c r="G25" s="41"/>
      <c r="H25" s="41"/>
    </row>
    <row r="26" spans="1:8" ht="13.2">
      <c r="A26" s="34"/>
      <c r="B26" s="34"/>
      <c r="C26" s="34"/>
      <c r="D26" s="78"/>
      <c r="E26" s="78"/>
      <c r="F26" s="129"/>
      <c r="G26" s="78"/>
      <c r="H26" s="78"/>
    </row>
  </sheetData>
  <conditionalFormatting sqref="D1 F1:F26 E4:E5 E7:E12 G9:G14 E16:E21 E23 E25">
    <cfRule type="cellIs" dxfId="62" priority="1" operator="greaterThan">
      <formula>0</formula>
    </cfRule>
  </conditionalFormatting>
  <conditionalFormatting sqref="D1:D26 F1:F26">
    <cfRule type="cellIs" dxfId="61" priority="4" operator="lessThan">
      <formula>0</formula>
    </cfRule>
  </conditionalFormatting>
  <conditionalFormatting sqref="D1:D26">
    <cfRule type="cellIs" dxfId="60" priority="3" operator="greaterThan">
      <formula>0</formula>
    </cfRule>
  </conditionalFormatting>
  <conditionalFormatting sqref="E1:E26 F9:F14 D9:D14">
    <cfRule type="cellIs" dxfId="59" priority="2" operator="greaterThan">
      <formula>0</formula>
    </cfRule>
  </conditionalFormatting>
  <conditionalFormatting sqref="E4:E5 E7:E12 E16:E21 E23 E25">
    <cfRule type="cellIs" dxfId="58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B6D7A8"/>
    <outlinePr summaryBelow="0" summaryRight="0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664062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168" t="s">
        <v>5</v>
      </c>
      <c r="F1" s="63" t="s">
        <v>6</v>
      </c>
      <c r="G1" s="168" t="s">
        <v>60</v>
      </c>
      <c r="H1" s="168" t="s">
        <v>3</v>
      </c>
    </row>
    <row r="2" spans="1:8" ht="16.2">
      <c r="A2" s="33" t="s">
        <v>31</v>
      </c>
      <c r="B2" s="89"/>
      <c r="C2" s="34"/>
      <c r="D2" s="35"/>
      <c r="E2" s="35"/>
      <c r="F2" s="78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695</v>
      </c>
      <c r="D4" s="35"/>
      <c r="E4" s="40">
        <v>0</v>
      </c>
      <c r="F4" s="160">
        <v>-500</v>
      </c>
      <c r="G4" s="35"/>
    </row>
    <row r="5" spans="1:8" ht="13.2">
      <c r="A5" s="34"/>
      <c r="B5" s="34"/>
      <c r="C5" s="34"/>
      <c r="D5" s="35"/>
      <c r="E5" s="35"/>
      <c r="F5" s="78"/>
      <c r="G5" s="35"/>
      <c r="H5" s="35"/>
    </row>
    <row r="6" spans="1:8" ht="16.2">
      <c r="A6" s="34"/>
      <c r="B6" s="34"/>
      <c r="C6" s="33" t="s">
        <v>111</v>
      </c>
      <c r="D6" s="35"/>
      <c r="E6" s="162">
        <f t="shared" ref="E6:F6" si="0">SUM(E4:E5)</f>
        <v>0</v>
      </c>
      <c r="F6" s="160">
        <f t="shared" si="0"/>
        <v>-500</v>
      </c>
      <c r="G6" s="35"/>
      <c r="H6" s="35"/>
    </row>
    <row r="7" spans="1:8" ht="16.2">
      <c r="A7" s="34"/>
      <c r="B7" s="34"/>
      <c r="C7" s="33"/>
      <c r="D7" s="35"/>
      <c r="E7" s="162"/>
      <c r="F7" s="160"/>
      <c r="G7" s="35"/>
      <c r="H7" s="35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145</v>
      </c>
      <c r="D9" s="61"/>
      <c r="E9" s="66">
        <v>0</v>
      </c>
      <c r="F9" s="73">
        <v>-2000</v>
      </c>
      <c r="G9" s="1"/>
      <c r="H9" s="164" t="s">
        <v>274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73">
        <v>-4800</v>
      </c>
      <c r="G10" s="1"/>
      <c r="H10" s="164" t="s">
        <v>274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111</v>
      </c>
      <c r="D12" s="60"/>
      <c r="E12" s="58">
        <f t="shared" ref="E12:F12" si="1">SUM(E8:E11)</f>
        <v>0</v>
      </c>
      <c r="F12" s="58">
        <f t="shared" si="1"/>
        <v>-6800</v>
      </c>
      <c r="G12" s="65"/>
      <c r="H12" s="65"/>
    </row>
    <row r="13" spans="1:8" ht="16.2">
      <c r="A13" s="34"/>
      <c r="B13" s="34"/>
      <c r="C13" s="33"/>
      <c r="D13" s="35"/>
      <c r="E13" s="35"/>
      <c r="F13" s="78"/>
      <c r="G13" s="35"/>
      <c r="H13" s="35"/>
    </row>
    <row r="14" spans="1:8" ht="16.2">
      <c r="A14" s="34"/>
      <c r="B14" s="34"/>
      <c r="C14" s="33" t="s">
        <v>124</v>
      </c>
      <c r="D14" s="35"/>
      <c r="E14" s="162">
        <f t="shared" ref="E14:F14" si="2">SUMIFS(E3:E13,$C3:$C13,"Subsubtotal")</f>
        <v>0</v>
      </c>
      <c r="F14" s="162">
        <f t="shared" si="2"/>
        <v>-7300</v>
      </c>
      <c r="G14" s="35"/>
      <c r="H14" s="35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15 G8:G12">
    <cfRule type="cellIs" dxfId="57" priority="1" operator="greaterThan">
      <formula>0</formula>
    </cfRule>
  </conditionalFormatting>
  <conditionalFormatting sqref="D1:D15">
    <cfRule type="cellIs" dxfId="56" priority="5" operator="lessThan">
      <formula>0</formula>
    </cfRule>
  </conditionalFormatting>
  <conditionalFormatting sqref="D8:D12 E1:E15 F8:F12 F14">
    <cfRule type="cellIs" dxfId="55" priority="2" operator="greaterThan">
      <formula>0</formula>
    </cfRule>
  </conditionalFormatting>
  <conditionalFormatting sqref="F1:F15">
    <cfRule type="cellIs" dxfId="54" priority="3" operator="greaterThan">
      <formula>0</formula>
    </cfRule>
    <cfRule type="cellIs" dxfId="53" priority="4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B6D7A8"/>
    <outlinePr summaryBelow="0" summaryRight="0"/>
  </sheetPr>
  <dimension ref="A1:H4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44140625" customWidth="1"/>
    <col min="8" max="8" width="62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696</v>
      </c>
      <c r="B2" s="34"/>
      <c r="C2" s="34"/>
      <c r="D2" s="35"/>
      <c r="E2" s="35"/>
      <c r="F2" s="78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697</v>
      </c>
      <c r="D4" s="35"/>
      <c r="E4" s="40">
        <v>0</v>
      </c>
      <c r="F4" s="160">
        <f>-49*240</f>
        <v>-11760</v>
      </c>
      <c r="G4" s="35"/>
      <c r="H4" s="35"/>
    </row>
    <row r="5" spans="1:8" ht="15.75" customHeight="1">
      <c r="A5" s="34"/>
      <c r="B5" s="34"/>
      <c r="C5" s="1" t="s">
        <v>698</v>
      </c>
      <c r="D5" s="35"/>
      <c r="E5" s="40">
        <v>0</v>
      </c>
      <c r="F5" s="160">
        <v>-5000</v>
      </c>
      <c r="G5" s="35"/>
      <c r="H5" s="35" t="s">
        <v>699</v>
      </c>
    </row>
    <row r="6" spans="1:8" ht="15.75" customHeight="1">
      <c r="A6" s="34"/>
      <c r="B6" s="34"/>
      <c r="C6" s="1" t="s">
        <v>700</v>
      </c>
      <c r="D6" s="35"/>
      <c r="E6" s="40">
        <v>0</v>
      </c>
      <c r="F6" s="160">
        <v>-30000</v>
      </c>
      <c r="G6" s="35"/>
      <c r="H6" s="35"/>
    </row>
    <row r="7" spans="1:8" ht="15.75" customHeight="1">
      <c r="A7" s="34"/>
      <c r="B7" s="34"/>
      <c r="C7" s="1" t="s">
        <v>701</v>
      </c>
      <c r="D7" s="35"/>
      <c r="E7" s="40">
        <v>0</v>
      </c>
      <c r="F7" s="160">
        <v>-8000</v>
      </c>
      <c r="G7" s="35"/>
      <c r="H7" s="35"/>
    </row>
    <row r="8" spans="1:8" ht="15.75" customHeight="1">
      <c r="A8" s="34"/>
      <c r="B8" s="34"/>
      <c r="C8" s="1" t="s">
        <v>702</v>
      </c>
      <c r="D8" s="35"/>
      <c r="E8" s="40">
        <v>0</v>
      </c>
      <c r="F8" s="160">
        <v>0</v>
      </c>
      <c r="G8" s="35"/>
      <c r="H8" s="35" t="s">
        <v>703</v>
      </c>
    </row>
    <row r="9" spans="1:8" ht="13.2">
      <c r="A9" s="34"/>
      <c r="B9" s="34"/>
      <c r="C9" s="34"/>
      <c r="D9" s="35"/>
      <c r="E9" s="35"/>
      <c r="F9" s="78"/>
      <c r="G9" s="35"/>
      <c r="H9" s="35"/>
    </row>
    <row r="10" spans="1:8" ht="15.75" customHeight="1">
      <c r="A10" s="34"/>
      <c r="B10" s="34"/>
      <c r="C10" s="33" t="s">
        <v>111</v>
      </c>
      <c r="D10" s="35"/>
      <c r="E10" s="162">
        <f t="shared" ref="E10:F10" si="0">SUM(E4:E9)</f>
        <v>0</v>
      </c>
      <c r="F10" s="160">
        <f t="shared" si="0"/>
        <v>-54760</v>
      </c>
      <c r="G10" s="35"/>
      <c r="H10" s="35"/>
    </row>
    <row r="11" spans="1:8" ht="15.75" customHeight="1">
      <c r="A11" s="34"/>
      <c r="B11" s="34"/>
      <c r="C11" s="33"/>
      <c r="D11" s="35"/>
      <c r="E11" s="35"/>
      <c r="F11" s="78"/>
      <c r="G11" s="35"/>
      <c r="H11" s="35"/>
    </row>
    <row r="12" spans="1:8" ht="15.75" customHeight="1">
      <c r="A12" s="34"/>
      <c r="B12" s="33" t="s">
        <v>704</v>
      </c>
      <c r="C12" s="34"/>
      <c r="D12" s="37"/>
      <c r="E12" s="35"/>
      <c r="F12" s="35"/>
      <c r="G12" s="35"/>
      <c r="H12" s="78"/>
    </row>
    <row r="13" spans="1:8" ht="15.75" customHeight="1">
      <c r="A13" s="34"/>
      <c r="B13" s="33"/>
      <c r="C13" s="1" t="s">
        <v>166</v>
      </c>
      <c r="D13" s="37"/>
      <c r="E13" s="40">
        <v>0</v>
      </c>
      <c r="F13" s="41">
        <v>-600</v>
      </c>
      <c r="G13" s="35"/>
      <c r="H13" s="78"/>
    </row>
    <row r="14" spans="1:8" ht="15.75" customHeight="1">
      <c r="A14" s="34"/>
      <c r="B14" s="33"/>
      <c r="C14" s="1" t="s">
        <v>210</v>
      </c>
      <c r="D14" s="37"/>
      <c r="E14" s="40">
        <v>0</v>
      </c>
      <c r="F14" s="41">
        <v>-500</v>
      </c>
      <c r="G14" s="35"/>
      <c r="H14" s="78"/>
    </row>
    <row r="15" spans="1:8" ht="15.75" customHeight="1">
      <c r="A15" s="34"/>
      <c r="B15" s="33"/>
      <c r="C15" s="34" t="s">
        <v>242</v>
      </c>
      <c r="D15" s="37" t="s">
        <v>705</v>
      </c>
      <c r="E15" s="39">
        <v>7425</v>
      </c>
      <c r="F15" s="41">
        <v>0</v>
      </c>
      <c r="G15" s="35"/>
      <c r="H15" s="78" t="s">
        <v>706</v>
      </c>
    </row>
    <row r="16" spans="1:8" ht="15.75" customHeight="1">
      <c r="A16" s="34"/>
      <c r="B16" s="33"/>
      <c r="C16" s="1" t="s">
        <v>167</v>
      </c>
      <c r="D16" s="37"/>
      <c r="E16" s="40">
        <v>0</v>
      </c>
      <c r="F16" s="41">
        <v>-2500</v>
      </c>
      <c r="G16" s="35"/>
      <c r="H16" s="78"/>
    </row>
    <row r="17" spans="1:8" ht="15.75" customHeight="1">
      <c r="A17" s="34"/>
      <c r="B17" s="33"/>
      <c r="C17" s="34" t="s">
        <v>617</v>
      </c>
      <c r="D17" s="37" t="s">
        <v>114</v>
      </c>
      <c r="E17" s="40">
        <v>0</v>
      </c>
      <c r="F17" s="41">
        <v>-3000</v>
      </c>
      <c r="G17" s="35"/>
      <c r="H17" s="78"/>
    </row>
    <row r="18" spans="1:8" ht="15.75" customHeight="1">
      <c r="A18" s="34"/>
      <c r="B18" s="33"/>
      <c r="C18" s="1" t="s">
        <v>121</v>
      </c>
      <c r="D18" s="37"/>
      <c r="E18" s="40">
        <v>0</v>
      </c>
      <c r="F18" s="41">
        <v>-1400</v>
      </c>
      <c r="G18" s="35"/>
      <c r="H18" s="78"/>
    </row>
    <row r="19" spans="1:8" ht="15.75" customHeight="1">
      <c r="A19" s="34"/>
      <c r="B19" s="33"/>
      <c r="C19" s="1" t="s">
        <v>236</v>
      </c>
      <c r="D19" s="37"/>
      <c r="E19" s="40">
        <v>0</v>
      </c>
      <c r="F19" s="41">
        <v>-500</v>
      </c>
      <c r="G19" s="35"/>
      <c r="H19" s="78"/>
    </row>
    <row r="20" spans="1:8" ht="15.75" customHeight="1">
      <c r="A20" s="34"/>
      <c r="B20" s="33"/>
      <c r="C20" s="34" t="s">
        <v>164</v>
      </c>
      <c r="D20" s="37" t="s">
        <v>165</v>
      </c>
      <c r="E20" s="40">
        <v>0</v>
      </c>
      <c r="F20" s="41">
        <v>-1500</v>
      </c>
      <c r="G20" s="35"/>
      <c r="H20" s="78"/>
    </row>
    <row r="21" spans="1:8" ht="15.75" customHeight="1">
      <c r="A21" s="34"/>
      <c r="B21" s="33"/>
      <c r="C21" s="34"/>
      <c r="D21" s="37"/>
      <c r="E21" s="35"/>
      <c r="F21" s="35"/>
      <c r="G21" s="35"/>
      <c r="H21" s="78"/>
    </row>
    <row r="22" spans="1:8" ht="15.75" customHeight="1">
      <c r="A22" s="34"/>
      <c r="B22" s="33"/>
      <c r="C22" s="33" t="s">
        <v>111</v>
      </c>
      <c r="D22" s="37"/>
      <c r="E22" s="39">
        <f t="shared" ref="E22:F22" si="1">SUM(E13:E21)</f>
        <v>7425</v>
      </c>
      <c r="F22" s="41">
        <f t="shared" si="1"/>
        <v>-10000</v>
      </c>
      <c r="G22" s="41">
        <f>E22+F22</f>
        <v>-2575</v>
      </c>
      <c r="H22" s="78"/>
    </row>
    <row r="23" spans="1:8" ht="15.75" customHeight="1">
      <c r="A23" s="34"/>
      <c r="B23" s="34"/>
      <c r="C23" s="33"/>
      <c r="D23" s="78"/>
      <c r="E23" s="78"/>
      <c r="F23" s="78"/>
      <c r="G23" s="78"/>
      <c r="H23" s="78"/>
    </row>
    <row r="24" spans="1:8" ht="15.75" customHeight="1">
      <c r="A24" s="34"/>
      <c r="B24" s="33" t="s">
        <v>707</v>
      </c>
      <c r="C24" s="34"/>
      <c r="D24" s="37"/>
      <c r="E24" s="35"/>
      <c r="F24" s="35"/>
      <c r="G24" s="35"/>
      <c r="H24" s="78"/>
    </row>
    <row r="25" spans="1:8" ht="16.2">
      <c r="A25" s="34"/>
      <c r="B25" s="33"/>
      <c r="C25" s="1" t="s">
        <v>166</v>
      </c>
      <c r="D25" s="37"/>
      <c r="E25" s="40">
        <v>0</v>
      </c>
      <c r="F25" s="41">
        <v>-600</v>
      </c>
      <c r="G25" s="35"/>
      <c r="H25" s="78"/>
    </row>
    <row r="26" spans="1:8" ht="16.2">
      <c r="A26" s="34"/>
      <c r="B26" s="33"/>
      <c r="C26" s="1" t="s">
        <v>210</v>
      </c>
      <c r="D26" s="37"/>
      <c r="E26" s="40">
        <v>0</v>
      </c>
      <c r="F26" s="41">
        <v>-500</v>
      </c>
      <c r="G26" s="35"/>
      <c r="H26" s="78"/>
    </row>
    <row r="27" spans="1:8" ht="16.2">
      <c r="A27" s="34"/>
      <c r="B27" s="33"/>
      <c r="C27" s="34" t="s">
        <v>242</v>
      </c>
      <c r="D27" s="37" t="s">
        <v>705</v>
      </c>
      <c r="E27" s="39">
        <v>7425</v>
      </c>
      <c r="F27" s="41">
        <v>0</v>
      </c>
      <c r="G27" s="35"/>
      <c r="H27" s="80" t="s">
        <v>706</v>
      </c>
    </row>
    <row r="28" spans="1:8" ht="16.2">
      <c r="A28" s="34"/>
      <c r="B28" s="33"/>
      <c r="C28" s="1" t="s">
        <v>167</v>
      </c>
      <c r="D28" s="37"/>
      <c r="E28" s="40">
        <v>0</v>
      </c>
      <c r="F28" s="41">
        <v>-2500</v>
      </c>
      <c r="G28" s="35"/>
      <c r="H28" s="78"/>
    </row>
    <row r="29" spans="1:8" ht="16.2">
      <c r="A29" s="34"/>
      <c r="B29" s="33"/>
      <c r="C29" s="34" t="s">
        <v>617</v>
      </c>
      <c r="D29" s="37" t="s">
        <v>114</v>
      </c>
      <c r="E29" s="40">
        <v>0</v>
      </c>
      <c r="F29" s="41">
        <v>-3000</v>
      </c>
      <c r="G29" s="35"/>
      <c r="H29" s="78"/>
    </row>
    <row r="30" spans="1:8" ht="16.2">
      <c r="A30" s="34"/>
      <c r="B30" s="33"/>
      <c r="C30" s="1" t="s">
        <v>121</v>
      </c>
      <c r="D30" s="37"/>
      <c r="E30" s="40">
        <v>0</v>
      </c>
      <c r="F30" s="41">
        <v>-1400</v>
      </c>
      <c r="G30" s="35"/>
      <c r="H30" s="78"/>
    </row>
    <row r="31" spans="1:8" ht="16.2">
      <c r="A31" s="34"/>
      <c r="B31" s="33"/>
      <c r="C31" s="1" t="s">
        <v>236</v>
      </c>
      <c r="D31" s="37"/>
      <c r="E31" s="40">
        <v>0</v>
      </c>
      <c r="F31" s="41">
        <v>-500</v>
      </c>
      <c r="G31" s="35"/>
      <c r="H31" s="78"/>
    </row>
    <row r="32" spans="1:8" ht="16.2">
      <c r="A32" s="34"/>
      <c r="B32" s="33"/>
      <c r="C32" s="34" t="s">
        <v>164</v>
      </c>
      <c r="D32" s="37" t="s">
        <v>165</v>
      </c>
      <c r="E32" s="40">
        <v>0</v>
      </c>
      <c r="F32" s="41">
        <v>-1500</v>
      </c>
      <c r="G32" s="35"/>
      <c r="H32" s="78"/>
    </row>
    <row r="33" spans="1:8" ht="16.2">
      <c r="A33" s="34"/>
      <c r="B33" s="33"/>
      <c r="C33" s="34"/>
      <c r="D33" s="37"/>
      <c r="E33" s="35"/>
      <c r="F33" s="35"/>
      <c r="G33" s="35"/>
      <c r="H33" s="78"/>
    </row>
    <row r="34" spans="1:8" ht="16.2">
      <c r="A34" s="34"/>
      <c r="B34" s="33"/>
      <c r="C34" s="33" t="s">
        <v>111</v>
      </c>
      <c r="D34" s="37"/>
      <c r="E34" s="39">
        <f t="shared" ref="E34:F34" si="2">SUM(E25:E33)</f>
        <v>7425</v>
      </c>
      <c r="F34" s="41">
        <f t="shared" si="2"/>
        <v>-10000</v>
      </c>
      <c r="G34" s="41">
        <f>E34+F34</f>
        <v>-2575</v>
      </c>
      <c r="H34" s="78"/>
    </row>
    <row r="35" spans="1:8" ht="16.2">
      <c r="A35" s="34"/>
      <c r="B35" s="89"/>
      <c r="C35" s="33"/>
      <c r="D35" s="129"/>
      <c r="E35" s="78"/>
      <c r="F35" s="78"/>
      <c r="G35" s="78"/>
      <c r="H35" s="78"/>
    </row>
    <row r="36" spans="1:8" ht="16.2">
      <c r="A36" s="34"/>
      <c r="B36" s="89" t="s">
        <v>708</v>
      </c>
      <c r="C36" s="33"/>
      <c r="D36" s="129"/>
      <c r="E36" s="78"/>
      <c r="F36" s="78"/>
      <c r="G36" s="78"/>
      <c r="H36" s="78" t="s">
        <v>709</v>
      </c>
    </row>
    <row r="37" spans="1:8" ht="16.2">
      <c r="A37" s="34"/>
      <c r="B37" s="89"/>
      <c r="C37" s="1" t="s">
        <v>710</v>
      </c>
      <c r="D37" s="129"/>
      <c r="E37" s="129">
        <v>0</v>
      </c>
      <c r="F37" s="169">
        <v>-10000</v>
      </c>
      <c r="G37" s="78"/>
    </row>
    <row r="38" spans="1:8" ht="16.2">
      <c r="A38" s="34"/>
      <c r="B38" s="89"/>
      <c r="C38" s="1" t="s">
        <v>236</v>
      </c>
      <c r="D38" s="129"/>
      <c r="E38" s="129">
        <v>0</v>
      </c>
      <c r="F38" s="169">
        <v>-1000</v>
      </c>
      <c r="G38" s="78"/>
      <c r="H38" s="78"/>
    </row>
    <row r="39" spans="1:8" ht="16.2">
      <c r="A39" s="34"/>
      <c r="B39" s="89"/>
      <c r="C39" s="33"/>
      <c r="D39" s="129"/>
      <c r="E39" s="78"/>
      <c r="F39" s="78"/>
      <c r="G39" s="78"/>
      <c r="H39" s="78"/>
    </row>
    <row r="40" spans="1:8" ht="16.2">
      <c r="A40" s="34"/>
      <c r="B40" s="89"/>
      <c r="C40" s="33" t="s">
        <v>111</v>
      </c>
      <c r="D40" s="129"/>
      <c r="E40" s="39">
        <f t="shared" ref="E40:F40" si="3">SUM(E37:E39)</f>
        <v>0</v>
      </c>
      <c r="F40" s="41">
        <f t="shared" si="3"/>
        <v>-11000</v>
      </c>
      <c r="G40" s="78"/>
      <c r="H40" s="78"/>
    </row>
    <row r="41" spans="1:8" ht="16.2">
      <c r="A41" s="34"/>
      <c r="B41" s="89"/>
      <c r="C41" s="33"/>
      <c r="D41" s="129"/>
      <c r="E41" s="78"/>
      <c r="F41" s="78"/>
      <c r="G41" s="78"/>
      <c r="H41" s="78"/>
    </row>
    <row r="42" spans="1:8" ht="16.2">
      <c r="A42" s="34"/>
      <c r="B42" s="89"/>
      <c r="C42" s="33" t="s">
        <v>124</v>
      </c>
      <c r="D42" s="129"/>
      <c r="E42" s="39">
        <f t="shared" ref="E42:F42" si="4">SUMIFS(E4:E41, $C4:$C41, "Subsubtotal")</f>
        <v>14850</v>
      </c>
      <c r="F42" s="41">
        <f t="shared" si="4"/>
        <v>-85760</v>
      </c>
      <c r="G42" s="78"/>
      <c r="H42" s="78"/>
    </row>
    <row r="43" spans="1:8" ht="13.2">
      <c r="A43" s="34"/>
      <c r="B43" s="34"/>
      <c r="C43" s="34"/>
      <c r="D43" s="129"/>
      <c r="E43" s="78"/>
      <c r="F43" s="78"/>
      <c r="G43" s="78"/>
      <c r="H43" s="78"/>
    </row>
  </sheetData>
  <conditionalFormatting sqref="D1:D43">
    <cfRule type="cellIs" dxfId="52" priority="4" operator="lessThan">
      <formula>0</formula>
    </cfRule>
  </conditionalFormatting>
  <conditionalFormatting sqref="D1:E43">
    <cfRule type="cellIs" dxfId="51" priority="1" operator="greaterThan">
      <formula>0</formula>
    </cfRule>
  </conditionalFormatting>
  <conditionalFormatting sqref="F1:F43">
    <cfRule type="cellIs" dxfId="50" priority="3" operator="greaterThan">
      <formula>0</formula>
    </cfRule>
  </conditionalFormatting>
  <conditionalFormatting sqref="F10 F22 F34 F40">
    <cfRule type="cellIs" dxfId="49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6D7A8"/>
    <outlinePr summaryBelow="0" summaryRight="0"/>
  </sheetPr>
  <dimension ref="A1:H1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7" max="7" width="13.21875" customWidth="1"/>
    <col min="8" max="8" width="54.109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33</v>
      </c>
      <c r="B2" s="1"/>
      <c r="C2" s="1"/>
      <c r="D2" s="68"/>
      <c r="E2" s="68"/>
      <c r="F2" s="65"/>
      <c r="G2" s="68"/>
      <c r="H2" s="68"/>
    </row>
    <row r="3" spans="1:8" ht="16.2">
      <c r="A3" s="1"/>
      <c r="B3" s="33" t="s">
        <v>61</v>
      </c>
      <c r="C3" s="1"/>
      <c r="D3" s="68"/>
      <c r="E3" s="68"/>
      <c r="F3" s="65"/>
      <c r="G3" s="1"/>
      <c r="H3" s="68"/>
    </row>
    <row r="4" spans="1:8" ht="16.2">
      <c r="A4" s="1"/>
      <c r="B4" s="1"/>
      <c r="C4" s="1" t="s">
        <v>711</v>
      </c>
      <c r="D4" s="68"/>
      <c r="E4" s="40">
        <v>0</v>
      </c>
      <c r="F4" s="67">
        <v>-1500</v>
      </c>
      <c r="G4" s="68"/>
      <c r="H4" s="68"/>
    </row>
    <row r="5" spans="1:8" ht="16.2">
      <c r="A5" s="1"/>
      <c r="B5" s="1"/>
      <c r="C5" s="1" t="s">
        <v>712</v>
      </c>
      <c r="D5" s="68"/>
      <c r="E5" s="170">
        <v>242</v>
      </c>
      <c r="F5" s="73">
        <v>0</v>
      </c>
      <c r="G5" s="68"/>
      <c r="H5" s="68"/>
    </row>
    <row r="6" spans="1:8" ht="15" customHeight="1">
      <c r="A6" s="1"/>
      <c r="B6" s="1"/>
      <c r="C6" s="1" t="s">
        <v>713</v>
      </c>
      <c r="D6" s="61"/>
      <c r="E6" s="66">
        <v>0</v>
      </c>
      <c r="F6" s="67">
        <v>-1000</v>
      </c>
      <c r="G6" s="1"/>
      <c r="H6" s="68" t="s">
        <v>714</v>
      </c>
    </row>
    <row r="7" spans="1:8" ht="16.2">
      <c r="A7" s="1"/>
      <c r="B7" s="1"/>
      <c r="C7" s="33"/>
      <c r="D7" s="68"/>
      <c r="E7" s="66"/>
      <c r="F7" s="67"/>
      <c r="G7" s="68"/>
      <c r="H7" s="68"/>
    </row>
    <row r="8" spans="1:8" ht="16.2">
      <c r="A8" s="1"/>
      <c r="B8" s="1"/>
      <c r="C8" s="33" t="s">
        <v>111</v>
      </c>
      <c r="D8" s="68"/>
      <c r="E8" s="66">
        <f t="shared" ref="E8:F8" si="0">SUM(E4:E7)</f>
        <v>242</v>
      </c>
      <c r="F8" s="67">
        <f t="shared" si="0"/>
        <v>-2500</v>
      </c>
      <c r="G8" s="68"/>
      <c r="H8" s="68"/>
    </row>
    <row r="9" spans="1:8" ht="16.2">
      <c r="A9" s="1"/>
      <c r="B9" s="1"/>
      <c r="C9" s="33"/>
      <c r="D9" s="68"/>
      <c r="E9" s="66"/>
      <c r="F9" s="67"/>
      <c r="G9" s="68"/>
      <c r="H9" s="68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73">
        <v>-500</v>
      </c>
      <c r="G11" s="1"/>
      <c r="H11" s="164" t="s">
        <v>274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111</v>
      </c>
      <c r="D13" s="60"/>
      <c r="E13" s="58">
        <f t="shared" ref="E13:F13" si="1">SUM(E10:E12)</f>
        <v>0</v>
      </c>
      <c r="F13" s="58">
        <f t="shared" si="1"/>
        <v>-500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1"/>
      <c r="B15" s="1"/>
      <c r="C15" s="33" t="s">
        <v>124</v>
      </c>
      <c r="D15" s="68"/>
      <c r="E15" s="66">
        <f t="shared" ref="E15:F15" si="2">SUMIFS(E4:E13,$C4:$C13,"Subsubtotal")</f>
        <v>242</v>
      </c>
      <c r="F15" s="66">
        <f t="shared" si="2"/>
        <v>-3000</v>
      </c>
      <c r="G15" s="38">
        <f>E15+F15</f>
        <v>-2758</v>
      </c>
      <c r="H15" s="68"/>
    </row>
    <row r="16" spans="1:8" ht="16.2">
      <c r="A16" s="1"/>
      <c r="B16" s="1"/>
      <c r="C16" s="1"/>
      <c r="D16" s="65"/>
      <c r="E16" s="65"/>
      <c r="F16" s="65"/>
      <c r="G16" s="65"/>
      <c r="H16" s="65"/>
    </row>
  </sheetData>
  <conditionalFormatting sqref="D1:D16">
    <cfRule type="cellIs" dxfId="48" priority="6" operator="lessThan">
      <formula>0</formula>
    </cfRule>
  </conditionalFormatting>
  <conditionalFormatting sqref="D1:F16 G6 G10:G14">
    <cfRule type="cellIs" dxfId="47" priority="2" operator="greaterThan">
      <formula>0</formula>
    </cfRule>
  </conditionalFormatting>
  <conditionalFormatting sqref="D6:F6 D10:F14">
    <cfRule type="cellIs" dxfId="46" priority="1" operator="greaterThan">
      <formula>0</formula>
    </cfRule>
  </conditionalFormatting>
  <conditionalFormatting sqref="F1:F16">
    <cfRule type="cellIs" dxfId="45" priority="5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B6D7A8"/>
    <outlinePr summaryBelow="0" summaryRight="0"/>
    <pageSetUpPr fitToPage="1"/>
  </sheetPr>
  <dimension ref="A1:H2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63" t="s">
        <v>5</v>
      </c>
      <c r="F1" s="32" t="s">
        <v>6</v>
      </c>
      <c r="G1" s="63" t="s">
        <v>60</v>
      </c>
      <c r="H1" s="32" t="s">
        <v>3</v>
      </c>
    </row>
    <row r="2" spans="1:8" ht="16.2">
      <c r="A2" s="33" t="s">
        <v>34</v>
      </c>
      <c r="B2" s="1"/>
      <c r="C2" s="1"/>
      <c r="D2" s="68"/>
      <c r="E2" s="68"/>
      <c r="F2" s="68"/>
      <c r="G2" s="149"/>
      <c r="H2" s="149"/>
    </row>
    <row r="3" spans="1:8" ht="16.2">
      <c r="A3" s="1"/>
      <c r="B3" s="1" t="s">
        <v>61</v>
      </c>
      <c r="C3" s="1"/>
      <c r="D3" s="68"/>
      <c r="E3" s="68"/>
      <c r="F3" s="38"/>
      <c r="G3" s="149"/>
      <c r="H3" s="149"/>
    </row>
    <row r="4" spans="1:8" ht="16.2">
      <c r="A4" s="1"/>
      <c r="B4" s="1"/>
      <c r="C4" s="1" t="s">
        <v>430</v>
      </c>
      <c r="D4" s="68"/>
      <c r="E4" s="39">
        <v>24000</v>
      </c>
      <c r="F4" s="39">
        <v>0</v>
      </c>
      <c r="G4" s="149"/>
      <c r="H4" s="149"/>
    </row>
    <row r="5" spans="1:8" ht="16.2">
      <c r="A5" s="1"/>
      <c r="B5" s="1"/>
      <c r="C5" s="1" t="s">
        <v>139</v>
      </c>
      <c r="D5" s="68"/>
      <c r="E5" s="39">
        <v>0</v>
      </c>
      <c r="F5" s="41">
        <v>-1000</v>
      </c>
      <c r="G5" s="149"/>
      <c r="H5" s="149"/>
    </row>
    <row r="6" spans="1:8" ht="16.2">
      <c r="A6" s="1"/>
      <c r="B6" s="1"/>
      <c r="C6" s="1" t="s">
        <v>646</v>
      </c>
      <c r="D6" s="68"/>
      <c r="E6" s="39">
        <v>0</v>
      </c>
      <c r="F6" s="41">
        <v>-7500</v>
      </c>
      <c r="G6" s="149"/>
      <c r="H6" s="149"/>
    </row>
    <row r="7" spans="1:8" ht="16.2">
      <c r="A7" s="1"/>
      <c r="B7" s="1"/>
      <c r="C7" s="1" t="s">
        <v>715</v>
      </c>
      <c r="D7" s="68"/>
      <c r="E7" s="39">
        <v>0</v>
      </c>
      <c r="F7" s="41">
        <v>-500</v>
      </c>
      <c r="G7" s="149"/>
      <c r="H7" s="149"/>
    </row>
    <row r="8" spans="1:8" ht="16.2">
      <c r="A8" s="1"/>
      <c r="B8" s="1"/>
      <c r="C8" s="1"/>
      <c r="D8" s="68"/>
      <c r="E8" s="68"/>
      <c r="F8" s="68"/>
      <c r="G8" s="149"/>
      <c r="H8" s="149"/>
    </row>
    <row r="9" spans="1:8" ht="16.2">
      <c r="A9" s="1"/>
      <c r="B9" s="1"/>
      <c r="C9" s="33" t="s">
        <v>111</v>
      </c>
      <c r="D9" s="68"/>
      <c r="E9" s="41">
        <f t="shared" ref="E9:F9" si="0">SUM(E3:E8)</f>
        <v>24000</v>
      </c>
      <c r="F9" s="41">
        <f t="shared" si="0"/>
        <v>-9000</v>
      </c>
      <c r="G9" s="171" t="s">
        <v>258</v>
      </c>
      <c r="H9" s="149"/>
    </row>
    <row r="10" spans="1:8" ht="16.2">
      <c r="A10" s="1"/>
      <c r="B10" s="1"/>
      <c r="C10" s="33"/>
      <c r="D10" s="68"/>
      <c r="E10" s="41"/>
      <c r="F10" s="41"/>
      <c r="G10" s="149"/>
      <c r="H10" s="149"/>
    </row>
    <row r="11" spans="1:8" ht="16.2">
      <c r="A11" s="1"/>
      <c r="B11" s="49" t="s">
        <v>141</v>
      </c>
      <c r="C11" s="49"/>
      <c r="D11" s="60"/>
      <c r="E11" s="58"/>
      <c r="F11" s="58"/>
      <c r="G11" s="65"/>
      <c r="H11" s="65"/>
    </row>
    <row r="12" spans="1:8" ht="16.2">
      <c r="A12" s="1"/>
      <c r="B12" s="1"/>
      <c r="C12" s="1" t="s">
        <v>145</v>
      </c>
      <c r="D12" s="61"/>
      <c r="E12" s="66">
        <v>0</v>
      </c>
      <c r="F12" s="41">
        <v>-3000</v>
      </c>
      <c r="G12" s="1"/>
      <c r="H12" s="164" t="s">
        <v>274</v>
      </c>
    </row>
    <row r="13" spans="1:8" ht="15" customHeight="1">
      <c r="A13" s="1"/>
      <c r="B13" s="1"/>
      <c r="C13" s="1" t="s">
        <v>115</v>
      </c>
      <c r="D13" s="61"/>
      <c r="E13" s="66">
        <v>0</v>
      </c>
      <c r="F13" s="41">
        <v>-4800</v>
      </c>
      <c r="G13" s="1"/>
      <c r="H13" s="164" t="s">
        <v>274</v>
      </c>
    </row>
    <row r="14" spans="1:8" ht="16.2">
      <c r="A14" s="8"/>
      <c r="B14" s="8"/>
      <c r="C14" s="1" t="s">
        <v>199</v>
      </c>
      <c r="D14" s="68"/>
      <c r="E14" s="39">
        <v>0</v>
      </c>
      <c r="F14" s="41">
        <v>-1000</v>
      </c>
      <c r="G14" s="81"/>
      <c r="H14" s="164" t="s">
        <v>274</v>
      </c>
    </row>
    <row r="15" spans="1:8" ht="16.2">
      <c r="A15" s="8"/>
      <c r="B15" s="8"/>
      <c r="C15" s="8" t="s">
        <v>277</v>
      </c>
      <c r="D15" s="50"/>
      <c r="E15" s="81">
        <v>0</v>
      </c>
      <c r="F15" s="41">
        <v>-7000</v>
      </c>
      <c r="G15" s="81"/>
      <c r="H15" s="164" t="s">
        <v>274</v>
      </c>
    </row>
    <row r="16" spans="1:8" ht="16.2">
      <c r="A16" s="1"/>
      <c r="B16" s="8"/>
      <c r="C16" s="8"/>
      <c r="D16" s="50"/>
      <c r="E16" s="51"/>
      <c r="F16" s="51"/>
      <c r="G16" s="65"/>
      <c r="H16" s="65"/>
    </row>
    <row r="17" spans="1:8" ht="16.2">
      <c r="A17" s="1"/>
      <c r="B17" s="8"/>
      <c r="C17" s="49" t="s">
        <v>111</v>
      </c>
      <c r="D17" s="60"/>
      <c r="E17" s="58">
        <f t="shared" ref="E17:F17" si="1">SUM(E11:E16)</f>
        <v>0</v>
      </c>
      <c r="F17" s="58">
        <f t="shared" si="1"/>
        <v>-15800</v>
      </c>
      <c r="G17" s="65"/>
      <c r="H17" s="65"/>
    </row>
    <row r="18" spans="1:8" ht="16.2">
      <c r="A18" s="1"/>
      <c r="B18" s="1"/>
      <c r="C18" s="1"/>
      <c r="D18" s="68"/>
      <c r="E18" s="39"/>
      <c r="F18" s="68"/>
      <c r="G18" s="149"/>
      <c r="H18" s="149"/>
    </row>
    <row r="19" spans="1:8" ht="16.2">
      <c r="A19" s="1"/>
      <c r="B19" s="1"/>
      <c r="C19" s="33" t="s">
        <v>124</v>
      </c>
      <c r="D19" s="68"/>
      <c r="E19" s="39">
        <f>SUMIFS(E5:E18,C5:C18,"Subsubtotal")</f>
        <v>24000</v>
      </c>
      <c r="F19" s="41">
        <f>SUMIFS(F5:F18,C5:C18,"Subsubtotal")</f>
        <v>-24800</v>
      </c>
      <c r="G19" s="149"/>
      <c r="H19" s="149"/>
    </row>
    <row r="20" spans="1:8" ht="16.2">
      <c r="A20" s="1"/>
      <c r="B20" s="1"/>
      <c r="C20" s="1"/>
      <c r="D20" s="68"/>
      <c r="E20" s="39"/>
      <c r="F20" s="68"/>
      <c r="G20" s="149"/>
      <c r="H20" s="149"/>
    </row>
  </sheetData>
  <conditionalFormatting sqref="E1:G20">
    <cfRule type="cellIs" dxfId="44" priority="1" operator="greaterThan">
      <formula>0</formula>
    </cfRule>
    <cfRule type="cellIs" dxfId="43" priority="2" operator="lessThan">
      <formula>0</formula>
    </cfRule>
    <cfRule type="cellIs" dxfId="42" priority="3" operator="equal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716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717</v>
      </c>
      <c r="C3" s="1"/>
      <c r="D3" s="68"/>
      <c r="E3" s="68"/>
      <c r="F3" s="73" t="s">
        <v>6</v>
      </c>
      <c r="G3" s="149"/>
      <c r="H3" s="149"/>
    </row>
    <row r="4" spans="1:8" ht="15.75" customHeight="1">
      <c r="A4" s="1"/>
      <c r="B4" s="1"/>
      <c r="C4" s="1" t="s">
        <v>718</v>
      </c>
      <c r="D4" s="68"/>
      <c r="E4" s="66">
        <v>0</v>
      </c>
      <c r="F4" s="67">
        <v>-40000</v>
      </c>
      <c r="G4" s="149"/>
      <c r="H4" s="149"/>
    </row>
    <row r="5" spans="1:8" ht="15.75" customHeight="1">
      <c r="A5" s="1"/>
      <c r="B5" s="1"/>
      <c r="C5" s="1" t="s">
        <v>719</v>
      </c>
      <c r="D5" s="68"/>
      <c r="E5" s="66">
        <v>0</v>
      </c>
      <c r="F5" s="67">
        <v>-12000</v>
      </c>
      <c r="G5" s="149"/>
      <c r="H5" s="149" t="s">
        <v>720</v>
      </c>
    </row>
    <row r="6" spans="1:8" ht="15.75" customHeight="1">
      <c r="A6" s="1"/>
      <c r="B6" s="1"/>
      <c r="C6" s="1"/>
      <c r="D6" s="68"/>
      <c r="E6" s="68"/>
      <c r="F6" s="65"/>
      <c r="G6" s="149"/>
      <c r="H6" s="149"/>
    </row>
    <row r="7" spans="1:8" ht="15.75" customHeight="1">
      <c r="A7" s="1"/>
      <c r="B7" s="1"/>
      <c r="C7" s="33" t="s">
        <v>111</v>
      </c>
      <c r="D7" s="68"/>
      <c r="E7" s="66">
        <f t="shared" ref="E7:F7" si="0">SUM(E4:E6)</f>
        <v>0</v>
      </c>
      <c r="F7" s="67">
        <f t="shared" si="0"/>
        <v>-52000</v>
      </c>
      <c r="G7" s="171" t="s">
        <v>258</v>
      </c>
      <c r="H7" s="149"/>
    </row>
    <row r="8" spans="1:8" ht="15.75" customHeight="1">
      <c r="A8" s="1"/>
      <c r="B8" s="1"/>
      <c r="C8" s="1"/>
      <c r="D8" s="68"/>
      <c r="E8" s="68"/>
      <c r="F8" s="65"/>
      <c r="G8" s="149"/>
      <c r="H8" s="149"/>
    </row>
    <row r="9" spans="1:8" ht="15.75" customHeight="1">
      <c r="A9" s="1"/>
      <c r="B9" s="33" t="s">
        <v>721</v>
      </c>
      <c r="C9" s="1"/>
      <c r="D9" s="68"/>
      <c r="E9" s="68"/>
      <c r="F9" s="65"/>
      <c r="G9" s="65"/>
      <c r="H9" s="65"/>
    </row>
    <row r="10" spans="1:8" ht="15.75" customHeight="1">
      <c r="A10" s="1"/>
      <c r="B10" s="1"/>
      <c r="C10" s="1"/>
      <c r="D10" s="68"/>
      <c r="E10" s="41"/>
      <c r="F10" s="67"/>
      <c r="G10" s="1"/>
      <c r="H10" s="164"/>
    </row>
    <row r="11" spans="1:8" ht="15.75" customHeight="1">
      <c r="A11" s="1"/>
      <c r="B11" s="1"/>
      <c r="C11" s="1"/>
      <c r="D11" s="68"/>
      <c r="E11" s="68"/>
      <c r="F11" s="65"/>
      <c r="G11" s="65"/>
      <c r="H11" s="65"/>
    </row>
    <row r="12" spans="1:8" ht="15.75" customHeight="1">
      <c r="A12" s="1"/>
      <c r="B12" s="1"/>
      <c r="C12" s="33" t="s">
        <v>111</v>
      </c>
      <c r="D12" s="68"/>
      <c r="E12" s="66">
        <f t="shared" ref="E12:F12" si="1">SUM(E9:E11)</f>
        <v>0</v>
      </c>
      <c r="F12" s="67">
        <f t="shared" si="1"/>
        <v>0</v>
      </c>
      <c r="G12" s="65"/>
      <c r="H12" s="65"/>
    </row>
    <row r="13" spans="1:8" ht="15.75" customHeight="1">
      <c r="A13" s="1"/>
      <c r="B13" s="1"/>
      <c r="C13" s="1"/>
      <c r="D13" s="68"/>
      <c r="E13" s="68"/>
      <c r="F13" s="65"/>
      <c r="G13" s="149"/>
      <c r="H13" s="149"/>
    </row>
    <row r="14" spans="1:8" ht="15.75" customHeight="1">
      <c r="A14" s="1"/>
      <c r="B14" s="1"/>
      <c r="C14" s="33" t="s">
        <v>124</v>
      </c>
      <c r="D14" s="68"/>
      <c r="E14" s="66">
        <f>SUMIFS(E3:E13,C3:C13,"Subsubtotal")</f>
        <v>0</v>
      </c>
      <c r="F14" s="67">
        <f>SUMIFS(F3:F13,C3:C13,"Subsubtotal")</f>
        <v>-52000</v>
      </c>
      <c r="G14" s="149"/>
      <c r="H14" s="149"/>
    </row>
    <row r="15" spans="1:8" ht="15.75" customHeight="1">
      <c r="A15" s="1"/>
      <c r="B15" s="1"/>
      <c r="C15" s="1"/>
      <c r="D15" s="65"/>
      <c r="E15" s="65"/>
      <c r="F15" s="65"/>
      <c r="G15" s="149"/>
      <c r="H15" s="149"/>
    </row>
  </sheetData>
  <conditionalFormatting sqref="D1 F1 F9 F11:F12">
    <cfRule type="cellIs" dxfId="41" priority="4" operator="lessThan">
      <formula>0</formula>
    </cfRule>
  </conditionalFormatting>
  <conditionalFormatting sqref="D1 F1 G9:G12">
    <cfRule type="cellIs" dxfId="40" priority="1" operator="greaterThan">
      <formula>0</formula>
    </cfRule>
  </conditionalFormatting>
  <conditionalFormatting sqref="E1 F9 D9:E12 F11:F12">
    <cfRule type="cellIs" dxfId="3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78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47</v>
      </c>
      <c r="B2" s="34"/>
      <c r="C2" s="34"/>
      <c r="D2" s="35"/>
      <c r="E2" s="35"/>
      <c r="F2" s="78"/>
      <c r="G2" s="36"/>
      <c r="H2" s="36"/>
    </row>
    <row r="3" spans="1:8" ht="15.75" customHeight="1">
      <c r="A3" s="34"/>
      <c r="B3" s="33" t="s">
        <v>61</v>
      </c>
      <c r="C3" s="34"/>
      <c r="D3" s="35"/>
      <c r="E3" s="35"/>
      <c r="F3" s="78"/>
      <c r="G3" s="36"/>
      <c r="H3" s="36"/>
    </row>
    <row r="4" spans="1:8" ht="15.75" customHeight="1">
      <c r="A4" s="34"/>
      <c r="B4" s="34"/>
      <c r="C4" s="1" t="s">
        <v>430</v>
      </c>
      <c r="D4" s="35"/>
      <c r="E4" s="66">
        <v>0</v>
      </c>
      <c r="F4" s="67">
        <v>-1000</v>
      </c>
      <c r="G4" s="36"/>
      <c r="H4" s="36"/>
    </row>
    <row r="5" spans="1:8" ht="15.75" customHeight="1">
      <c r="A5" s="34"/>
      <c r="B5" s="34"/>
      <c r="C5" s="1" t="s">
        <v>139</v>
      </c>
      <c r="D5" s="35"/>
      <c r="E5" s="66">
        <v>0</v>
      </c>
      <c r="F5" s="67">
        <v>-1000</v>
      </c>
      <c r="G5" s="36"/>
      <c r="H5" s="36"/>
    </row>
    <row r="6" spans="1:8" ht="13.2">
      <c r="A6" s="34"/>
      <c r="B6" s="34"/>
      <c r="C6" s="34"/>
      <c r="D6" s="35"/>
      <c r="E6" s="35"/>
      <c r="F6" s="78"/>
      <c r="G6" s="36"/>
      <c r="H6" s="36"/>
    </row>
    <row r="7" spans="1:8" ht="15.75" customHeight="1">
      <c r="A7" s="34"/>
      <c r="B7" s="34"/>
      <c r="C7" s="33" t="s">
        <v>111</v>
      </c>
      <c r="D7" s="35"/>
      <c r="E7" s="66">
        <v>0</v>
      </c>
      <c r="F7" s="67">
        <v>-2000</v>
      </c>
      <c r="G7" s="36"/>
      <c r="H7" s="36"/>
    </row>
    <row r="8" spans="1:8" ht="13.2">
      <c r="A8" s="34"/>
      <c r="B8" s="34"/>
      <c r="C8" s="34"/>
      <c r="D8" s="35"/>
      <c r="E8" s="35"/>
      <c r="F8" s="78"/>
      <c r="G8" s="36"/>
      <c r="H8" s="36"/>
    </row>
    <row r="9" spans="1:8" ht="15.75" customHeight="1">
      <c r="A9" s="34"/>
      <c r="B9" s="34"/>
      <c r="C9" s="33" t="s">
        <v>124</v>
      </c>
      <c r="D9" s="35"/>
      <c r="E9" s="172">
        <v>0</v>
      </c>
      <c r="F9" s="173">
        <v>-2000</v>
      </c>
      <c r="G9" s="78"/>
      <c r="H9" s="78"/>
    </row>
    <row r="10" spans="1:8" ht="13.2">
      <c r="A10" s="34"/>
      <c r="B10" s="34"/>
      <c r="C10" s="34"/>
      <c r="D10" s="35"/>
      <c r="E10" s="35"/>
      <c r="F10" s="78"/>
      <c r="G10" s="34"/>
      <c r="H10" s="174"/>
    </row>
  </sheetData>
  <conditionalFormatting sqref="D1 F1 F9">
    <cfRule type="cellIs" dxfId="38" priority="4" operator="lessThan">
      <formula>0</formula>
    </cfRule>
  </conditionalFormatting>
  <conditionalFormatting sqref="D1 F1 G9:G10">
    <cfRule type="cellIs" dxfId="37" priority="1" operator="greaterThan">
      <formula>0</formula>
    </cfRule>
  </conditionalFormatting>
  <conditionalFormatting sqref="E1 F9 D9:E10">
    <cfRule type="cellIs" dxfId="3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H4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2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48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49" t="s">
        <v>125</v>
      </c>
      <c r="B2" s="49"/>
      <c r="C2" s="8"/>
      <c r="D2" s="50"/>
      <c r="E2" s="51"/>
      <c r="F2" s="51"/>
      <c r="G2" s="52"/>
      <c r="H2" s="52"/>
    </row>
    <row r="3" spans="1:8" ht="15.75" customHeight="1">
      <c r="A3" s="8"/>
      <c r="B3" s="49" t="s">
        <v>61</v>
      </c>
      <c r="C3" s="8"/>
      <c r="D3" s="50"/>
      <c r="E3" s="51"/>
      <c r="F3" s="51"/>
      <c r="G3" s="52"/>
      <c r="H3" s="52"/>
    </row>
    <row r="4" spans="1:8" ht="15.75" customHeight="1">
      <c r="A4" s="8"/>
      <c r="B4" s="8"/>
      <c r="C4" s="53" t="s">
        <v>126</v>
      </c>
      <c r="D4" s="54" t="s">
        <v>127</v>
      </c>
      <c r="E4" s="55">
        <v>0</v>
      </c>
      <c r="F4" s="56">
        <v>-28000</v>
      </c>
      <c r="G4" s="57"/>
      <c r="H4" s="57" t="s">
        <v>128</v>
      </c>
    </row>
    <row r="5" spans="1:8" ht="15.75" customHeight="1">
      <c r="A5" s="8"/>
      <c r="B5" s="8"/>
      <c r="C5" s="1" t="s">
        <v>129</v>
      </c>
      <c r="D5" s="50" t="s">
        <v>101</v>
      </c>
      <c r="E5" s="58">
        <v>0</v>
      </c>
      <c r="F5" s="51">
        <v>-2000</v>
      </c>
      <c r="G5" s="52"/>
      <c r="H5" s="52"/>
    </row>
    <row r="6" spans="1:8" ht="15.75" customHeight="1">
      <c r="A6" s="8"/>
      <c r="B6" s="8"/>
      <c r="C6" s="1" t="s">
        <v>130</v>
      </c>
      <c r="D6" s="50" t="s">
        <v>131</v>
      </c>
      <c r="E6" s="58">
        <v>0</v>
      </c>
      <c r="F6" s="51">
        <v>-40000</v>
      </c>
      <c r="G6" s="52"/>
      <c r="H6" s="52"/>
    </row>
    <row r="7" spans="1:8" ht="15.75" customHeight="1">
      <c r="A7" s="8"/>
      <c r="B7" s="8"/>
      <c r="C7" s="1" t="s">
        <v>132</v>
      </c>
      <c r="D7" s="50" t="s">
        <v>133</v>
      </c>
      <c r="E7" s="58">
        <v>0</v>
      </c>
      <c r="F7" s="51">
        <v>-1000</v>
      </c>
      <c r="G7" s="52"/>
      <c r="H7" s="52"/>
    </row>
    <row r="8" spans="1:8" ht="15.75" customHeight="1">
      <c r="A8" s="8"/>
      <c r="B8" s="8"/>
      <c r="C8" s="8" t="s">
        <v>134</v>
      </c>
      <c r="D8" s="50" t="s">
        <v>135</v>
      </c>
      <c r="E8" s="58">
        <v>0</v>
      </c>
      <c r="F8" s="51">
        <v>-10000</v>
      </c>
      <c r="G8" s="52"/>
      <c r="H8" s="52" t="s">
        <v>136</v>
      </c>
    </row>
    <row r="9" spans="1:8" ht="15.75" customHeight="1">
      <c r="A9" s="8"/>
      <c r="B9" s="8"/>
      <c r="C9" s="8" t="s">
        <v>137</v>
      </c>
      <c r="D9" s="50" t="s">
        <v>135</v>
      </c>
      <c r="E9" s="58">
        <v>0</v>
      </c>
      <c r="F9" s="51">
        <v>-2000</v>
      </c>
      <c r="G9" s="52"/>
      <c r="H9" s="52" t="s">
        <v>138</v>
      </c>
    </row>
    <row r="10" spans="1:8" ht="15.75" customHeight="1">
      <c r="A10" s="8"/>
      <c r="B10" s="8"/>
      <c r="C10" s="59" t="s">
        <v>139</v>
      </c>
      <c r="D10" s="54" t="s">
        <v>114</v>
      </c>
      <c r="E10" s="56">
        <v>0</v>
      </c>
      <c r="F10" s="56">
        <v>-4400</v>
      </c>
      <c r="G10" s="57"/>
      <c r="H10" s="57" t="s">
        <v>140</v>
      </c>
    </row>
    <row r="11" spans="1:8" ht="15.75" customHeight="1">
      <c r="A11" s="8"/>
      <c r="B11" s="8"/>
      <c r="C11" s="8"/>
      <c r="D11" s="50"/>
      <c r="E11" s="51"/>
      <c r="F11" s="51"/>
      <c r="G11" s="52"/>
      <c r="H11" s="52"/>
    </row>
    <row r="12" spans="1:8" ht="15.75" customHeight="1">
      <c r="A12" s="8"/>
      <c r="B12" s="8"/>
      <c r="C12" s="49" t="s">
        <v>111</v>
      </c>
      <c r="D12" s="60"/>
      <c r="E12" s="58">
        <f t="shared" ref="E12:F12" si="0">SUM(E4:E11)</f>
        <v>0</v>
      </c>
      <c r="F12" s="58">
        <f t="shared" si="0"/>
        <v>-87400</v>
      </c>
      <c r="G12" s="52"/>
      <c r="H12" s="52"/>
    </row>
    <row r="13" spans="1:8" ht="15.75" customHeight="1">
      <c r="A13" s="8"/>
      <c r="B13" s="8"/>
      <c r="C13" s="49"/>
      <c r="D13" s="60"/>
      <c r="E13" s="58"/>
      <c r="F13" s="58"/>
      <c r="G13" s="52"/>
      <c r="H13" s="52"/>
    </row>
    <row r="14" spans="1:8" ht="15.75" customHeight="1">
      <c r="A14" s="8"/>
      <c r="B14" s="49" t="s">
        <v>141</v>
      </c>
      <c r="C14" s="49"/>
      <c r="D14" s="60"/>
      <c r="E14" s="58"/>
      <c r="F14" s="58"/>
      <c r="G14" s="52"/>
      <c r="H14" s="52"/>
    </row>
    <row r="15" spans="1:8" ht="15.75" customHeight="1">
      <c r="A15" s="8"/>
      <c r="B15" s="8"/>
      <c r="C15" s="1" t="s">
        <v>142</v>
      </c>
      <c r="D15" s="50" t="s">
        <v>143</v>
      </c>
      <c r="E15" s="58">
        <v>0</v>
      </c>
      <c r="F15" s="51">
        <v>-3000</v>
      </c>
      <c r="G15" s="52"/>
      <c r="H15" s="52" t="s">
        <v>144</v>
      </c>
    </row>
    <row r="16" spans="1:8" ht="15.75" customHeight="1">
      <c r="A16" s="8"/>
      <c r="B16" s="8"/>
      <c r="C16" s="1" t="s">
        <v>145</v>
      </c>
      <c r="D16" s="50" t="s">
        <v>146</v>
      </c>
      <c r="E16" s="58">
        <v>0</v>
      </c>
      <c r="F16" s="51">
        <v>-9000</v>
      </c>
      <c r="G16" s="35"/>
      <c r="H16" s="35"/>
    </row>
    <row r="17" spans="1:8" ht="15.75" customHeight="1">
      <c r="A17" s="8"/>
      <c r="B17" s="8"/>
      <c r="C17" s="1" t="s">
        <v>115</v>
      </c>
      <c r="D17" s="61" t="s">
        <v>116</v>
      </c>
      <c r="E17" s="40">
        <v>0</v>
      </c>
      <c r="F17" s="41">
        <v>-7200</v>
      </c>
      <c r="G17" s="52"/>
      <c r="H17" s="52" t="s">
        <v>147</v>
      </c>
    </row>
    <row r="18" spans="1:8" ht="15.75" customHeight="1">
      <c r="A18" s="8"/>
      <c r="B18" s="8"/>
      <c r="C18" s="8"/>
      <c r="D18" s="50"/>
      <c r="E18" s="51"/>
      <c r="F18" s="51"/>
      <c r="G18" s="52"/>
      <c r="H18" s="52"/>
    </row>
    <row r="19" spans="1:8" ht="15.75" customHeight="1">
      <c r="A19" s="8"/>
      <c r="B19" s="8"/>
      <c r="C19" s="49" t="s">
        <v>111</v>
      </c>
      <c r="D19" s="60"/>
      <c r="E19" s="58">
        <f t="shared" ref="E19:F19" si="1">SUM(E14:E18)</f>
        <v>0</v>
      </c>
      <c r="F19" s="58">
        <f t="shared" si="1"/>
        <v>-19200</v>
      </c>
      <c r="G19" s="52"/>
      <c r="H19" s="52"/>
    </row>
    <row r="20" spans="1:8" ht="15.75" customHeight="1">
      <c r="A20" s="8"/>
      <c r="B20" s="8"/>
      <c r="C20" s="8"/>
      <c r="D20" s="50"/>
      <c r="E20" s="51"/>
      <c r="F20" s="51"/>
      <c r="G20" s="52"/>
      <c r="H20" s="52"/>
    </row>
    <row r="21" spans="1:8" ht="15.75" customHeight="1">
      <c r="A21" s="8"/>
      <c r="B21" s="49" t="s">
        <v>148</v>
      </c>
      <c r="C21" s="8"/>
      <c r="D21" s="50"/>
      <c r="E21" s="51"/>
      <c r="F21" s="51"/>
      <c r="G21" s="52"/>
      <c r="H21" s="52"/>
    </row>
    <row r="22" spans="1:8" ht="15.75" customHeight="1">
      <c r="A22" s="8"/>
      <c r="B22" s="8"/>
      <c r="C22" s="8" t="s">
        <v>149</v>
      </c>
      <c r="D22" s="50" t="s">
        <v>116</v>
      </c>
      <c r="E22" s="51">
        <v>0</v>
      </c>
      <c r="F22" s="51">
        <v>-3000</v>
      </c>
      <c r="G22" s="52"/>
      <c r="H22" s="52"/>
    </row>
    <row r="23" spans="1:8" ht="15.75" customHeight="1">
      <c r="A23" s="8"/>
      <c r="B23" s="8"/>
      <c r="C23" s="8" t="s">
        <v>150</v>
      </c>
      <c r="D23" s="50" t="s">
        <v>116</v>
      </c>
      <c r="E23" s="51">
        <v>0</v>
      </c>
      <c r="F23" s="51">
        <v>-6000</v>
      </c>
      <c r="G23" s="52"/>
      <c r="H23" s="52"/>
    </row>
    <row r="24" spans="1:8" ht="15.75" customHeight="1">
      <c r="A24" s="8"/>
      <c r="B24" s="8"/>
      <c r="C24" s="8" t="s">
        <v>151</v>
      </c>
      <c r="D24" s="50" t="s">
        <v>116</v>
      </c>
      <c r="E24" s="51">
        <v>0</v>
      </c>
      <c r="F24" s="51">
        <v>-3000</v>
      </c>
      <c r="G24" s="52"/>
      <c r="H24" s="52" t="s">
        <v>152</v>
      </c>
    </row>
    <row r="25" spans="1:8" ht="16.2">
      <c r="A25" s="8"/>
      <c r="B25" s="8"/>
      <c r="C25" s="8"/>
      <c r="D25" s="50"/>
      <c r="E25" s="51"/>
      <c r="F25" s="51"/>
      <c r="G25" s="52"/>
      <c r="H25" s="52"/>
    </row>
    <row r="26" spans="1:8" ht="16.2">
      <c r="A26" s="8"/>
      <c r="B26" s="8"/>
      <c r="C26" s="49" t="s">
        <v>111</v>
      </c>
      <c r="D26" s="50"/>
      <c r="E26" s="58">
        <f t="shared" ref="E26:F26" si="2">SUM(E22:E25)</f>
        <v>0</v>
      </c>
      <c r="F26" s="58">
        <f t="shared" si="2"/>
        <v>-12000</v>
      </c>
      <c r="G26" s="52"/>
      <c r="H26" s="52"/>
    </row>
    <row r="27" spans="1:8" ht="16.2">
      <c r="A27" s="8"/>
      <c r="B27" s="8"/>
      <c r="C27" s="8"/>
      <c r="D27" s="50"/>
      <c r="E27" s="51"/>
      <c r="F27" s="51"/>
      <c r="G27" s="52"/>
      <c r="H27" s="52"/>
    </row>
    <row r="28" spans="1:8" ht="16.2">
      <c r="A28" s="8"/>
      <c r="B28" s="49" t="s">
        <v>153</v>
      </c>
      <c r="C28" s="8"/>
      <c r="D28" s="50"/>
      <c r="E28" s="51"/>
      <c r="F28" s="51"/>
      <c r="G28" s="52"/>
      <c r="H28" s="52"/>
    </row>
    <row r="29" spans="1:8" ht="16.2">
      <c r="A29" s="8"/>
      <c r="B29" s="8"/>
      <c r="C29" s="8" t="s">
        <v>154</v>
      </c>
      <c r="D29" s="50" t="s">
        <v>155</v>
      </c>
      <c r="E29" s="51">
        <v>0</v>
      </c>
      <c r="F29" s="51">
        <v>-10000</v>
      </c>
      <c r="G29" s="52"/>
      <c r="H29" s="52"/>
    </row>
    <row r="30" spans="1:8" ht="16.2">
      <c r="A30" s="8"/>
      <c r="B30" s="8"/>
      <c r="C30" s="8" t="s">
        <v>156</v>
      </c>
      <c r="D30" s="50" t="s">
        <v>157</v>
      </c>
      <c r="E30" s="51">
        <v>0</v>
      </c>
      <c r="F30" s="51">
        <v>-15000</v>
      </c>
      <c r="G30" s="52"/>
      <c r="H30" s="52"/>
    </row>
    <row r="31" spans="1:8" ht="16.2">
      <c r="A31" s="8"/>
      <c r="B31" s="8"/>
      <c r="C31" s="8" t="s">
        <v>158</v>
      </c>
      <c r="D31" s="50" t="s">
        <v>159</v>
      </c>
      <c r="E31" s="51">
        <v>0</v>
      </c>
      <c r="F31" s="51">
        <v>-7500</v>
      </c>
      <c r="G31" s="52"/>
      <c r="H31" s="52"/>
    </row>
    <row r="32" spans="1:8" ht="16.2">
      <c r="A32" s="8"/>
      <c r="B32" s="8"/>
      <c r="C32" s="8"/>
      <c r="D32" s="50"/>
      <c r="E32" s="51"/>
      <c r="F32" s="51"/>
      <c r="G32" s="52"/>
      <c r="H32" s="52"/>
    </row>
    <row r="33" spans="1:8" ht="16.2">
      <c r="A33" s="8"/>
      <c r="B33" s="8"/>
      <c r="C33" s="49" t="s">
        <v>111</v>
      </c>
      <c r="D33" s="50"/>
      <c r="E33" s="58">
        <f>SUM(E28:E32)</f>
        <v>0</v>
      </c>
      <c r="F33" s="58">
        <f>SUM(F29:F32)</f>
        <v>-32500</v>
      </c>
      <c r="G33" s="52"/>
      <c r="H33" s="52"/>
    </row>
    <row r="34" spans="1:8" ht="16.2">
      <c r="A34" s="8"/>
      <c r="B34" s="8"/>
      <c r="C34" s="8"/>
      <c r="D34" s="50"/>
      <c r="E34" s="51"/>
      <c r="F34" s="51"/>
      <c r="G34" s="52"/>
      <c r="H34" s="52"/>
    </row>
    <row r="35" spans="1:8" ht="16.2">
      <c r="A35" s="34"/>
      <c r="B35" s="33" t="s">
        <v>160</v>
      </c>
      <c r="C35" s="34"/>
      <c r="D35" s="37"/>
      <c r="E35" s="35"/>
      <c r="F35" s="35"/>
      <c r="G35" s="35"/>
      <c r="H35" s="35"/>
    </row>
    <row r="36" spans="1:8" ht="16.2">
      <c r="A36" s="34"/>
      <c r="B36" s="33"/>
      <c r="C36" s="34" t="s">
        <v>161</v>
      </c>
      <c r="D36" s="37" t="s">
        <v>162</v>
      </c>
      <c r="E36" s="39">
        <v>3500</v>
      </c>
      <c r="F36" s="40">
        <v>0</v>
      </c>
    </row>
    <row r="37" spans="1:8" ht="16.2">
      <c r="A37" s="34"/>
      <c r="B37" s="33"/>
      <c r="C37" s="34" t="s">
        <v>163</v>
      </c>
      <c r="D37" s="37" t="s">
        <v>114</v>
      </c>
      <c r="E37" s="40">
        <v>0</v>
      </c>
      <c r="F37" s="41">
        <v>-2000</v>
      </c>
    </row>
    <row r="38" spans="1:8" ht="16.2">
      <c r="A38" s="34"/>
      <c r="B38" s="33"/>
      <c r="C38" s="34" t="s">
        <v>164</v>
      </c>
      <c r="D38" s="37" t="s">
        <v>165</v>
      </c>
      <c r="E38" s="40">
        <v>0</v>
      </c>
      <c r="F38" s="41">
        <v>-500</v>
      </c>
    </row>
    <row r="39" spans="1:8" ht="16.2">
      <c r="A39" s="34"/>
      <c r="B39" s="33"/>
      <c r="C39" s="34" t="s">
        <v>166</v>
      </c>
      <c r="D39" s="37" t="s">
        <v>85</v>
      </c>
      <c r="E39" s="40">
        <v>0</v>
      </c>
      <c r="F39" s="41">
        <v>-300</v>
      </c>
    </row>
    <row r="40" spans="1:8" ht="16.2">
      <c r="A40" s="34"/>
      <c r="B40" s="33"/>
      <c r="C40" s="34" t="s">
        <v>167</v>
      </c>
      <c r="D40" s="37" t="s">
        <v>168</v>
      </c>
      <c r="E40" s="40">
        <v>0</v>
      </c>
      <c r="F40" s="62">
        <v>-700</v>
      </c>
    </row>
    <row r="41" spans="1:8" ht="16.2">
      <c r="A41" s="34"/>
      <c r="B41" s="33"/>
      <c r="C41" s="34"/>
      <c r="D41" s="37"/>
      <c r="E41" s="35"/>
      <c r="F41" s="35"/>
    </row>
    <row r="42" spans="1:8" ht="16.2">
      <c r="A42" s="34"/>
      <c r="B42" s="33"/>
      <c r="C42" s="33" t="s">
        <v>111</v>
      </c>
      <c r="D42" s="37"/>
      <c r="E42" s="39">
        <f>SUM(E36:E39)</f>
        <v>3500</v>
      </c>
      <c r="F42" s="41">
        <f>SUM(F36:F41)</f>
        <v>-3500</v>
      </c>
    </row>
    <row r="43" spans="1:8" ht="13.2">
      <c r="A43" s="34"/>
      <c r="B43" s="34"/>
      <c r="C43" s="34"/>
      <c r="D43" s="37"/>
      <c r="E43" s="35"/>
      <c r="F43" s="35"/>
      <c r="G43" s="35"/>
      <c r="H43" s="35"/>
    </row>
    <row r="44" spans="1:8" ht="16.2">
      <c r="A44" s="8"/>
      <c r="B44" s="8"/>
      <c r="C44" s="49" t="s">
        <v>124</v>
      </c>
      <c r="D44" s="50"/>
      <c r="E44" s="58">
        <f>SUMIFS(E4:E42,$C4:$C42,"Subsubtotal")</f>
        <v>3500</v>
      </c>
      <c r="F44" s="58">
        <f>SUMIFS(F4:F43,$C4:$C43,"Subsubtotal")</f>
        <v>-154600</v>
      </c>
      <c r="G44" s="52"/>
      <c r="H44" s="52"/>
    </row>
    <row r="45" spans="1:8" ht="16.2">
      <c r="A45" s="8"/>
      <c r="B45" s="8"/>
      <c r="C45" s="8"/>
      <c r="D45" s="50"/>
      <c r="E45" s="51"/>
      <c r="F45" s="51"/>
      <c r="G45" s="52"/>
      <c r="H45" s="52"/>
    </row>
  </sheetData>
  <conditionalFormatting sqref="E1:E35 E43:E45 F36:F42">
    <cfRule type="cellIs" dxfId="148" priority="2" operator="greaterThan">
      <formula>0</formula>
    </cfRule>
  </conditionalFormatting>
  <conditionalFormatting sqref="E12:E14 E19 E26 E33 E36:E42 F43:F45 E44">
    <cfRule type="cellIs" dxfId="147" priority="5" operator="lessThan">
      <formula>0</formula>
    </cfRule>
  </conditionalFormatting>
  <conditionalFormatting sqref="F1:F35 D1:D45 E12:E14 E19 E26 E33 E36:E42 F43:F45 E44">
    <cfRule type="cellIs" dxfId="146" priority="1" operator="greaterThan">
      <formula>0</formula>
    </cfRule>
  </conditionalFormatting>
  <conditionalFormatting sqref="F1:F35 D1:D45">
    <cfRule type="cellIs" dxfId="145" priority="4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B6D7A8"/>
    <outlinePr summaryBelow="0" summaryRight="0"/>
    <pageSetUpPr fitToPage="1"/>
  </sheetPr>
  <dimension ref="A1:H1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49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73"/>
      <c r="G3" s="149"/>
      <c r="H3" s="149"/>
    </row>
    <row r="4" spans="1:8" ht="15.75" customHeight="1">
      <c r="A4" s="1"/>
      <c r="B4" s="1"/>
      <c r="C4" s="1" t="s">
        <v>722</v>
      </c>
      <c r="D4" s="68"/>
      <c r="E4" s="66">
        <v>0</v>
      </c>
      <c r="F4" s="67">
        <v>-2000</v>
      </c>
      <c r="G4" s="149"/>
      <c r="H4" s="149"/>
    </row>
    <row r="5" spans="1:8" ht="15.75" customHeight="1">
      <c r="A5" s="1"/>
      <c r="B5" s="1"/>
      <c r="C5" s="1" t="s">
        <v>723</v>
      </c>
      <c r="D5" s="68"/>
      <c r="E5" s="66">
        <v>0</v>
      </c>
      <c r="F5" s="67">
        <v>-7000</v>
      </c>
      <c r="G5" s="149"/>
      <c r="H5" s="149"/>
    </row>
    <row r="6" spans="1:8" ht="15.75" customHeight="1">
      <c r="A6" s="1"/>
      <c r="B6" s="1"/>
      <c r="C6" s="1" t="s">
        <v>356</v>
      </c>
      <c r="D6" s="68"/>
      <c r="E6" s="66">
        <v>0</v>
      </c>
      <c r="F6" s="67">
        <v>-1000</v>
      </c>
      <c r="G6" s="149"/>
      <c r="H6" s="149"/>
    </row>
    <row r="7" spans="1:8" ht="15.75" customHeight="1">
      <c r="A7" s="1"/>
      <c r="B7" s="1"/>
      <c r="C7" s="1"/>
      <c r="D7" s="68"/>
      <c r="E7" s="68"/>
      <c r="F7" s="65"/>
      <c r="G7" s="149"/>
      <c r="H7" s="149"/>
    </row>
    <row r="8" spans="1:8" ht="15.75" customHeight="1">
      <c r="A8" s="1"/>
      <c r="B8" s="1"/>
      <c r="C8" s="33" t="s">
        <v>111</v>
      </c>
      <c r="D8" s="68"/>
      <c r="E8" s="67">
        <f t="shared" ref="E8:F8" si="0">SUM(E3:E6)</f>
        <v>0</v>
      </c>
      <c r="F8" s="67">
        <f t="shared" si="0"/>
        <v>-10000</v>
      </c>
      <c r="G8" s="149"/>
      <c r="H8" s="149"/>
    </row>
    <row r="9" spans="1:8" ht="15.75" customHeight="1">
      <c r="A9" s="1"/>
      <c r="B9" s="1"/>
      <c r="C9" s="33"/>
      <c r="D9" s="68"/>
      <c r="E9" s="66"/>
      <c r="F9" s="67"/>
      <c r="G9" s="149"/>
      <c r="H9" s="149"/>
    </row>
    <row r="10" spans="1:8" ht="15.75" customHeight="1">
      <c r="A10" s="1"/>
      <c r="B10" s="33" t="s">
        <v>141</v>
      </c>
      <c r="C10" s="1"/>
      <c r="D10" s="68"/>
      <c r="E10" s="68"/>
      <c r="F10" s="65"/>
      <c r="G10" s="149"/>
      <c r="H10" s="149"/>
    </row>
    <row r="11" spans="1:8" ht="15.75" customHeight="1">
      <c r="A11" s="1"/>
      <c r="B11" s="1"/>
      <c r="C11" s="1" t="s">
        <v>115</v>
      </c>
      <c r="D11" s="68"/>
      <c r="E11" s="66">
        <v>0</v>
      </c>
      <c r="F11" s="67">
        <v>-1000</v>
      </c>
      <c r="G11" s="149"/>
      <c r="H11" s="149"/>
    </row>
    <row r="12" spans="1:8" ht="15.75" customHeight="1">
      <c r="A12" s="1"/>
      <c r="B12" s="1"/>
      <c r="C12" s="1" t="s">
        <v>666</v>
      </c>
      <c r="D12" s="68"/>
      <c r="E12" s="66">
        <v>0</v>
      </c>
      <c r="F12" s="67">
        <v>-1000</v>
      </c>
      <c r="G12" s="149"/>
      <c r="H12" s="149"/>
    </row>
    <row r="13" spans="1:8" ht="15.75" customHeight="1">
      <c r="A13" s="1"/>
      <c r="B13" s="1"/>
      <c r="C13" s="1"/>
      <c r="D13" s="68"/>
      <c r="E13" s="68"/>
      <c r="F13" s="65"/>
      <c r="G13" s="149"/>
      <c r="H13" s="149"/>
    </row>
    <row r="14" spans="1:8" ht="15.75" customHeight="1">
      <c r="A14" s="1"/>
      <c r="B14" s="1"/>
      <c r="C14" s="33" t="s">
        <v>111</v>
      </c>
      <c r="D14" s="68"/>
      <c r="E14" s="67">
        <f t="shared" ref="E14:F14" si="1">SUM(E10:E12)</f>
        <v>0</v>
      </c>
      <c r="F14" s="67">
        <f t="shared" si="1"/>
        <v>-2000</v>
      </c>
      <c r="G14" s="149"/>
      <c r="H14" s="149"/>
    </row>
    <row r="15" spans="1:8" ht="15.75" customHeight="1">
      <c r="A15" s="1"/>
      <c r="B15" s="1"/>
      <c r="C15" s="1"/>
      <c r="D15" s="68"/>
      <c r="E15" s="68"/>
      <c r="F15" s="65"/>
      <c r="G15" s="149"/>
      <c r="H15" s="149"/>
    </row>
    <row r="16" spans="1:8" ht="15.75" customHeight="1">
      <c r="A16" s="1"/>
      <c r="B16" s="33"/>
      <c r="C16" s="33" t="s">
        <v>124</v>
      </c>
      <c r="D16" s="68"/>
      <c r="E16" s="175">
        <f t="shared" ref="E16:F16" si="2">SUMIFS(E3:E15,B3:B15,"Subsubtotal")</f>
        <v>0</v>
      </c>
      <c r="F16" s="175">
        <f t="shared" si="2"/>
        <v>-12000</v>
      </c>
      <c r="G16" s="65"/>
      <c r="H16" s="65"/>
    </row>
    <row r="17" spans="1:8" ht="15.75" customHeight="1">
      <c r="A17" s="1"/>
      <c r="B17" s="1"/>
      <c r="C17" s="1"/>
      <c r="D17" s="68"/>
      <c r="E17" s="41"/>
      <c r="F17" s="67"/>
      <c r="G17" s="1"/>
      <c r="H17" s="164"/>
    </row>
  </sheetData>
  <conditionalFormatting sqref="D1 F1 E16:F16">
    <cfRule type="cellIs" dxfId="35" priority="4" operator="lessThan">
      <formula>0</formula>
    </cfRule>
  </conditionalFormatting>
  <conditionalFormatting sqref="D1 F1 G16:G17">
    <cfRule type="cellIs" dxfId="34" priority="1" operator="greaterThan">
      <formula>0</formula>
    </cfRule>
  </conditionalFormatting>
  <conditionalFormatting sqref="E1 F16 D16:E17">
    <cfRule type="cellIs" dxfId="3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B6D7A8"/>
    <outlinePr summaryBelow="0" summaryRight="0"/>
    <pageSetUpPr fitToPage="1"/>
  </sheetPr>
  <dimension ref="A1:H1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50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73"/>
      <c r="G3" s="149"/>
      <c r="H3" s="149"/>
    </row>
    <row r="4" spans="1:8" ht="15.75" customHeight="1">
      <c r="A4" s="1"/>
      <c r="B4" s="1"/>
      <c r="C4" s="1" t="s">
        <v>309</v>
      </c>
      <c r="D4" s="68"/>
      <c r="E4" s="66">
        <v>0</v>
      </c>
      <c r="F4" s="67">
        <v>-2000</v>
      </c>
      <c r="G4" s="149"/>
      <c r="H4" s="149"/>
    </row>
    <row r="5" spans="1:8" ht="15.75" customHeight="1">
      <c r="A5" s="1"/>
      <c r="B5" s="1"/>
      <c r="C5" s="1" t="s">
        <v>262</v>
      </c>
      <c r="D5" s="68"/>
      <c r="E5" s="66">
        <v>0</v>
      </c>
      <c r="F5" s="67">
        <v>-2000</v>
      </c>
      <c r="G5" s="149"/>
      <c r="H5" s="149"/>
    </row>
    <row r="6" spans="1:8" ht="15.75" customHeight="1">
      <c r="A6" s="1"/>
      <c r="B6" s="1"/>
      <c r="C6" s="1"/>
      <c r="D6" s="68"/>
      <c r="E6" s="68"/>
      <c r="F6" s="65"/>
      <c r="G6" s="149"/>
      <c r="H6" s="149"/>
    </row>
    <row r="7" spans="1:8" ht="15.75" customHeight="1">
      <c r="A7" s="1"/>
      <c r="B7" s="1"/>
      <c r="C7" s="33" t="s">
        <v>111</v>
      </c>
      <c r="D7" s="68"/>
      <c r="E7" s="67">
        <f t="shared" ref="E7:F7" si="0">SUM(E3:E5)</f>
        <v>0</v>
      </c>
      <c r="F7" s="67">
        <f t="shared" si="0"/>
        <v>-4000</v>
      </c>
      <c r="G7" s="149"/>
      <c r="H7" s="149"/>
    </row>
    <row r="8" spans="1:8" ht="15.75" customHeight="1">
      <c r="A8" s="1"/>
      <c r="B8" s="1"/>
      <c r="C8" s="33"/>
      <c r="D8" s="68"/>
      <c r="E8" s="66"/>
      <c r="F8" s="67"/>
      <c r="G8" s="149"/>
      <c r="H8" s="149"/>
    </row>
    <row r="9" spans="1:8" ht="15.75" customHeight="1">
      <c r="A9" s="1"/>
      <c r="B9" s="33" t="s">
        <v>141</v>
      </c>
      <c r="C9" s="1"/>
      <c r="D9" s="68"/>
      <c r="E9" s="68"/>
      <c r="F9" s="65"/>
      <c r="G9" s="149"/>
      <c r="H9" s="149"/>
    </row>
    <row r="10" spans="1:8" ht="15.75" customHeight="1">
      <c r="A10" s="1"/>
      <c r="B10" s="1"/>
      <c r="C10" s="1" t="s">
        <v>724</v>
      </c>
      <c r="D10" s="68"/>
      <c r="E10" s="66">
        <v>0</v>
      </c>
      <c r="F10" s="67">
        <v>-800</v>
      </c>
      <c r="G10" s="149"/>
      <c r="H10" s="149"/>
    </row>
    <row r="11" spans="1:8" ht="15.75" customHeight="1">
      <c r="A11" s="1"/>
      <c r="B11" s="1"/>
      <c r="C11" s="1" t="s">
        <v>145</v>
      </c>
      <c r="D11" s="68"/>
      <c r="E11" s="66">
        <v>0</v>
      </c>
      <c r="F11" s="67">
        <v>-800</v>
      </c>
      <c r="G11" s="149"/>
      <c r="H11" s="149"/>
    </row>
    <row r="12" spans="1:8" ht="15.75" customHeight="1">
      <c r="A12" s="1"/>
      <c r="B12" s="1"/>
      <c r="C12" s="1"/>
      <c r="D12" s="68"/>
      <c r="E12" s="68"/>
      <c r="F12" s="65"/>
      <c r="G12" s="149"/>
      <c r="H12" s="149"/>
    </row>
    <row r="13" spans="1:8" ht="15.75" customHeight="1">
      <c r="A13" s="1"/>
      <c r="B13" s="1"/>
      <c r="C13" s="33" t="s">
        <v>111</v>
      </c>
      <c r="D13" s="68"/>
      <c r="E13" s="67">
        <f t="shared" ref="E13:F13" si="1">SUM(E9:E11)</f>
        <v>0</v>
      </c>
      <c r="F13" s="67">
        <f t="shared" si="1"/>
        <v>-1600</v>
      </c>
      <c r="G13" s="149"/>
      <c r="H13" s="149"/>
    </row>
    <row r="14" spans="1:8" ht="15.75" customHeight="1">
      <c r="A14" s="1"/>
      <c r="B14" s="1"/>
      <c r="C14" s="1"/>
      <c r="D14" s="68"/>
      <c r="E14" s="68"/>
      <c r="F14" s="65"/>
      <c r="G14" s="149"/>
      <c r="H14" s="149"/>
    </row>
    <row r="15" spans="1:8" ht="15.75" customHeight="1">
      <c r="A15" s="1"/>
      <c r="B15" s="33"/>
      <c r="C15" s="33" t="s">
        <v>124</v>
      </c>
      <c r="D15" s="68"/>
      <c r="E15" s="175">
        <f t="shared" ref="E15:F15" si="2">SUMIFS(E3:E14,B3:B14,"Subsubtotal")</f>
        <v>0</v>
      </c>
      <c r="F15" s="175">
        <f t="shared" si="2"/>
        <v>-5600</v>
      </c>
      <c r="G15" s="65"/>
      <c r="H15" s="65"/>
    </row>
    <row r="16" spans="1:8" ht="15.75" customHeight="1">
      <c r="A16" s="1"/>
      <c r="B16" s="1"/>
      <c r="C16" s="1"/>
      <c r="D16" s="68"/>
      <c r="E16" s="41"/>
      <c r="F16" s="67"/>
      <c r="G16" s="1"/>
      <c r="H16" s="164"/>
    </row>
  </sheetData>
  <conditionalFormatting sqref="D1 F1 E15:F15">
    <cfRule type="cellIs" dxfId="32" priority="4" operator="lessThan">
      <formula>0</formula>
    </cfRule>
  </conditionalFormatting>
  <conditionalFormatting sqref="D1 F1 G15:G16">
    <cfRule type="cellIs" dxfId="31" priority="1" operator="greaterThan">
      <formula>0</formula>
    </cfRule>
  </conditionalFormatting>
  <conditionalFormatting sqref="E1 F15 D15:E16">
    <cfRule type="cellIs" dxfId="3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B6D7A8"/>
    <outlinePr summaryBelow="0" summaryRight="0"/>
    <pageSetUpPr fitToPage="1"/>
  </sheetPr>
  <dimension ref="A1:H1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48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68"/>
      <c r="G3" s="149"/>
      <c r="H3" s="149"/>
    </row>
    <row r="4" spans="1:8" ht="15.75" customHeight="1">
      <c r="A4" s="1"/>
      <c r="B4" s="1"/>
      <c r="C4" s="1" t="s">
        <v>725</v>
      </c>
      <c r="D4" s="68"/>
      <c r="E4" s="39">
        <v>0</v>
      </c>
      <c r="F4" s="41">
        <v>-10000</v>
      </c>
      <c r="G4" s="149"/>
      <c r="H4" s="149"/>
    </row>
    <row r="5" spans="1:8" ht="15.75" customHeight="1">
      <c r="A5" s="1"/>
      <c r="B5" s="1"/>
      <c r="C5" s="1" t="s">
        <v>262</v>
      </c>
      <c r="D5" s="68"/>
      <c r="E5" s="39">
        <v>0</v>
      </c>
      <c r="F5" s="41">
        <v>-500</v>
      </c>
      <c r="G5" s="149"/>
      <c r="H5" s="149"/>
    </row>
    <row r="6" spans="1:8" ht="15.75" customHeight="1">
      <c r="A6" s="1"/>
      <c r="B6" s="1"/>
      <c r="C6" s="1"/>
      <c r="D6" s="68"/>
      <c r="E6" s="39"/>
      <c r="F6" s="41"/>
      <c r="G6" s="149"/>
      <c r="H6" s="149"/>
    </row>
    <row r="7" spans="1:8" ht="15.75" customHeight="1">
      <c r="A7" s="1"/>
      <c r="B7" s="1"/>
      <c r="C7" s="33" t="s">
        <v>111</v>
      </c>
      <c r="D7" s="35"/>
      <c r="E7" s="39">
        <f t="shared" ref="E7:F7" si="0">SUM(E3:E6)</f>
        <v>0</v>
      </c>
      <c r="F7" s="39">
        <f t="shared" si="0"/>
        <v>-10500</v>
      </c>
      <c r="G7" s="149"/>
      <c r="H7" s="149"/>
    </row>
    <row r="8" spans="1:8" ht="15.75" customHeight="1">
      <c r="A8" s="1"/>
      <c r="B8" s="1"/>
      <c r="C8" s="1"/>
      <c r="D8" s="68"/>
      <c r="E8" s="39"/>
      <c r="F8" s="41"/>
      <c r="G8" s="149"/>
      <c r="H8" s="149"/>
    </row>
    <row r="9" spans="1:8" ht="15.75" customHeight="1">
      <c r="A9" s="1"/>
      <c r="B9" s="33" t="s">
        <v>141</v>
      </c>
      <c r="C9" s="1"/>
      <c r="D9" s="68"/>
      <c r="E9" s="39"/>
      <c r="F9" s="41"/>
      <c r="G9" s="149"/>
      <c r="H9" s="149"/>
    </row>
    <row r="10" spans="1:8" ht="15.75" customHeight="1">
      <c r="A10" s="1"/>
      <c r="B10" s="33"/>
      <c r="C10" s="1" t="s">
        <v>277</v>
      </c>
      <c r="D10" s="68"/>
      <c r="E10" s="39">
        <v>5000</v>
      </c>
      <c r="F10" s="41">
        <v>0</v>
      </c>
      <c r="G10" s="149"/>
      <c r="H10" s="149"/>
    </row>
    <row r="11" spans="1:8" ht="15.75" customHeight="1">
      <c r="A11" s="1"/>
      <c r="B11" s="1"/>
      <c r="C11" s="1" t="s">
        <v>573</v>
      </c>
      <c r="D11" s="68"/>
      <c r="E11" s="39">
        <v>0</v>
      </c>
      <c r="F11" s="41">
        <v>-5000</v>
      </c>
      <c r="G11" s="149"/>
      <c r="H11" s="149"/>
    </row>
    <row r="12" spans="1:8" ht="15.75" customHeight="1">
      <c r="A12" s="1"/>
      <c r="B12" s="1"/>
      <c r="C12" s="1" t="s">
        <v>115</v>
      </c>
      <c r="D12" s="68"/>
      <c r="E12" s="39">
        <v>0</v>
      </c>
      <c r="F12" s="41">
        <v>-1600</v>
      </c>
      <c r="G12" s="149"/>
      <c r="H12" s="149"/>
    </row>
    <row r="13" spans="1:8" ht="15.75" customHeight="1">
      <c r="A13" s="1"/>
      <c r="B13" s="1"/>
      <c r="C13" s="1" t="s">
        <v>664</v>
      </c>
      <c r="D13" s="68"/>
      <c r="E13" s="39">
        <v>0</v>
      </c>
      <c r="F13" s="41">
        <v>-2000</v>
      </c>
      <c r="G13" s="149"/>
      <c r="H13" s="149"/>
    </row>
    <row r="14" spans="1:8" ht="15.75" customHeight="1">
      <c r="A14" s="1"/>
      <c r="B14" s="1"/>
      <c r="G14" s="149"/>
      <c r="H14" s="149"/>
    </row>
    <row r="15" spans="1:8" ht="15.75" customHeight="1">
      <c r="A15" s="1"/>
      <c r="B15" s="1"/>
      <c r="C15" s="33" t="s">
        <v>111</v>
      </c>
      <c r="D15" s="68"/>
      <c r="E15" s="39">
        <f t="shared" ref="E15:F15" si="1">SUM(E9:E14)</f>
        <v>5000</v>
      </c>
      <c r="F15" s="39">
        <f t="shared" si="1"/>
        <v>-8600</v>
      </c>
      <c r="G15" s="149"/>
      <c r="H15" s="149"/>
    </row>
    <row r="16" spans="1:8" ht="15.75" customHeight="1">
      <c r="A16" s="1"/>
      <c r="B16" s="1"/>
      <c r="C16" s="1"/>
      <c r="D16" s="68"/>
      <c r="E16" s="68"/>
      <c r="F16" s="68"/>
      <c r="G16" s="65"/>
      <c r="H16" s="65"/>
    </row>
    <row r="17" spans="1:8" ht="15.75" customHeight="1">
      <c r="A17" s="1"/>
      <c r="B17" s="1"/>
      <c r="C17" s="33" t="s">
        <v>124</v>
      </c>
      <c r="D17" s="68"/>
      <c r="E17" s="41">
        <f>SUMIFS(E3:E16,C3:C16,"Subsubtotal")</f>
        <v>5000</v>
      </c>
      <c r="F17" s="41">
        <f>SUMIFS(F3:F16,C3:C16,"Subsubtotal")</f>
        <v>-19100</v>
      </c>
      <c r="G17" s="1"/>
      <c r="H17" s="164"/>
    </row>
    <row r="18" spans="1:8" ht="15.75" customHeight="1">
      <c r="A18" s="1"/>
      <c r="B18" s="1"/>
      <c r="C18" s="1"/>
      <c r="D18" s="68"/>
      <c r="E18" s="41"/>
      <c r="F18" s="67"/>
      <c r="G18" s="1"/>
      <c r="H18" s="164"/>
    </row>
  </sheetData>
  <conditionalFormatting sqref="D1 F1 F16">
    <cfRule type="cellIs" dxfId="29" priority="4" operator="lessThan">
      <formula>0</formula>
    </cfRule>
  </conditionalFormatting>
  <conditionalFormatting sqref="D1 F1 G16:G18">
    <cfRule type="cellIs" dxfId="28" priority="1" operator="greaterThan">
      <formula>0</formula>
    </cfRule>
  </conditionalFormatting>
  <conditionalFormatting sqref="E1 E16:F16 D16:D18 E18">
    <cfRule type="cellIs" dxfId="27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51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61</v>
      </c>
      <c r="C3" s="1"/>
      <c r="D3" s="68"/>
      <c r="E3" s="68"/>
      <c r="F3" s="68"/>
      <c r="G3" s="149"/>
      <c r="H3" s="149"/>
    </row>
    <row r="4" spans="1:8" ht="15.75" customHeight="1">
      <c r="A4" s="1"/>
      <c r="B4" s="1"/>
      <c r="C4" s="1" t="s">
        <v>726</v>
      </c>
      <c r="D4" s="68"/>
      <c r="E4" s="39">
        <v>0</v>
      </c>
      <c r="F4" s="41">
        <v>-50000</v>
      </c>
      <c r="G4" s="149"/>
      <c r="H4" s="149"/>
    </row>
    <row r="5" spans="1:8" ht="15.75" customHeight="1">
      <c r="A5" s="1"/>
      <c r="B5" s="1"/>
      <c r="C5" s="1" t="s">
        <v>727</v>
      </c>
      <c r="D5" s="68"/>
      <c r="E5" s="39">
        <v>0</v>
      </c>
      <c r="F5" s="41">
        <v>-1000</v>
      </c>
      <c r="G5" s="149"/>
      <c r="H5" s="149"/>
    </row>
    <row r="6" spans="1:8" ht="15.75" customHeight="1">
      <c r="A6" s="1"/>
      <c r="B6" s="1"/>
      <c r="C6" s="1"/>
      <c r="D6" s="68"/>
      <c r="E6" s="68"/>
      <c r="F6" s="68"/>
      <c r="G6" s="149"/>
      <c r="H6" s="149"/>
    </row>
    <row r="7" spans="1:8" ht="15.75" customHeight="1">
      <c r="A7" s="1"/>
      <c r="B7" s="1"/>
      <c r="C7" s="33" t="s">
        <v>111</v>
      </c>
      <c r="D7" s="68"/>
      <c r="E7" s="39">
        <f t="shared" ref="E7:F7" si="0">SUM(E4:E6)</f>
        <v>0</v>
      </c>
      <c r="F7" s="41">
        <f t="shared" si="0"/>
        <v>-51000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33" t="s">
        <v>124</v>
      </c>
      <c r="D9" s="68"/>
      <c r="E9" s="39">
        <f>SUMIFS(E5:E8,C5:C8,"Subsubtotal")</f>
        <v>0</v>
      </c>
      <c r="F9" s="41">
        <f>SUMIFS(F5:F8,C5:C8,"Subsubtotal")</f>
        <v>-51000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64"/>
    </row>
    <row r="11" spans="1:8" ht="15.75" customHeight="1">
      <c r="A11" s="1"/>
      <c r="B11" s="1"/>
      <c r="C11" s="1"/>
      <c r="D11" s="68"/>
      <c r="E11" s="41"/>
      <c r="F11" s="67"/>
      <c r="G11" s="1"/>
      <c r="H11" s="164"/>
    </row>
  </sheetData>
  <conditionalFormatting sqref="D1 F1 F9">
    <cfRule type="cellIs" dxfId="26" priority="4" operator="lessThan">
      <formula>0</formula>
    </cfRule>
  </conditionalFormatting>
  <conditionalFormatting sqref="D1 F1 G9:G11">
    <cfRule type="cellIs" dxfId="25" priority="1" operator="greaterThan">
      <formula>0</formula>
    </cfRule>
  </conditionalFormatting>
  <conditionalFormatting sqref="E1 F9 D9:E11">
    <cfRule type="cellIs" dxfId="24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B6D7A8"/>
    <outlinePr summaryBelow="0" summaryRight="0"/>
    <pageSetUpPr fitToPage="1"/>
  </sheetPr>
  <dimension ref="A1:H12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40</v>
      </c>
      <c r="B2" s="1"/>
      <c r="C2" s="1"/>
      <c r="D2" s="68"/>
      <c r="E2" s="65"/>
      <c r="F2" s="65"/>
      <c r="G2" s="77"/>
      <c r="H2" s="149"/>
    </row>
    <row r="3" spans="1:8" ht="15.75" customHeight="1">
      <c r="A3" s="1"/>
      <c r="B3" s="33" t="s">
        <v>728</v>
      </c>
      <c r="C3" s="1"/>
      <c r="D3" s="68"/>
      <c r="E3" s="65"/>
      <c r="F3" s="65"/>
      <c r="G3" s="77"/>
      <c r="H3" s="149"/>
    </row>
    <row r="4" spans="1:8" ht="15.75" customHeight="1">
      <c r="A4" s="1"/>
      <c r="B4" s="1"/>
      <c r="C4" s="1" t="s">
        <v>195</v>
      </c>
      <c r="D4" s="68"/>
      <c r="E4" s="66">
        <v>0</v>
      </c>
      <c r="F4" s="67">
        <v>-3600</v>
      </c>
      <c r="G4" s="77"/>
      <c r="H4" s="149"/>
    </row>
    <row r="5" spans="1:8" ht="15.75" customHeight="1">
      <c r="A5" s="1"/>
      <c r="B5" s="1"/>
      <c r="C5" s="1" t="s">
        <v>729</v>
      </c>
      <c r="D5" s="68"/>
      <c r="E5" s="66">
        <v>0</v>
      </c>
      <c r="F5" s="67">
        <v>-1500</v>
      </c>
      <c r="G5" s="77"/>
      <c r="H5" s="149"/>
    </row>
    <row r="6" spans="1:8" ht="15.75" customHeight="1">
      <c r="A6" s="1"/>
      <c r="B6" s="1"/>
      <c r="C6" s="1" t="s">
        <v>730</v>
      </c>
      <c r="D6" s="68"/>
      <c r="E6" s="66">
        <v>0</v>
      </c>
      <c r="F6" s="67">
        <v>-1500</v>
      </c>
      <c r="G6" s="77"/>
      <c r="H6" s="149"/>
    </row>
    <row r="7" spans="1:8" ht="15.75" customHeight="1">
      <c r="A7" s="1"/>
      <c r="B7" s="1"/>
      <c r="C7" s="1" t="s">
        <v>115</v>
      </c>
      <c r="D7" s="68"/>
      <c r="E7" s="66">
        <v>0</v>
      </c>
      <c r="F7" s="67">
        <v>-500</v>
      </c>
      <c r="G7" s="77"/>
      <c r="H7" s="149"/>
    </row>
    <row r="8" spans="1:8" ht="15.75" customHeight="1">
      <c r="A8" s="1"/>
      <c r="B8" s="1"/>
      <c r="C8" s="1"/>
      <c r="D8" s="68"/>
      <c r="E8" s="65"/>
      <c r="F8" s="65"/>
      <c r="G8" s="77"/>
      <c r="H8" s="1"/>
    </row>
    <row r="9" spans="1:8" ht="15.75" customHeight="1">
      <c r="A9" s="1"/>
      <c r="B9" s="1"/>
      <c r="C9" s="33" t="s">
        <v>111</v>
      </c>
      <c r="D9" s="68"/>
      <c r="E9" s="66">
        <f>SUM(E4:E8)</f>
        <v>0</v>
      </c>
      <c r="F9" s="67">
        <f>SUM(F4:F7)</f>
        <v>-7100</v>
      </c>
      <c r="G9" s="77"/>
      <c r="H9" s="65"/>
    </row>
    <row r="10" spans="1:8" ht="15.75" customHeight="1">
      <c r="A10" s="1"/>
      <c r="B10" s="1"/>
      <c r="C10" s="1"/>
      <c r="D10" s="68"/>
      <c r="E10" s="65"/>
      <c r="F10" s="65"/>
      <c r="G10" s="77"/>
      <c r="H10" s="65"/>
    </row>
    <row r="11" spans="1:8" ht="15.75" customHeight="1">
      <c r="A11" s="1"/>
      <c r="B11" s="33" t="s">
        <v>61</v>
      </c>
      <c r="C11" s="1"/>
      <c r="D11" s="68"/>
      <c r="E11" s="65"/>
      <c r="F11" s="65"/>
      <c r="G11" s="77"/>
      <c r="H11" s="65"/>
    </row>
    <row r="12" spans="1:8" ht="15.75" customHeight="1">
      <c r="A12" s="1"/>
      <c r="B12" s="1"/>
      <c r="C12" s="1" t="s">
        <v>731</v>
      </c>
      <c r="D12" s="68"/>
      <c r="E12" s="69">
        <v>45000</v>
      </c>
      <c r="F12" s="66">
        <v>0</v>
      </c>
      <c r="G12" s="77"/>
      <c r="H12" s="65" t="s">
        <v>732</v>
      </c>
    </row>
    <row r="13" spans="1:8" ht="15.75" customHeight="1">
      <c r="A13" s="1"/>
      <c r="B13" s="1"/>
      <c r="C13" s="1" t="s">
        <v>733</v>
      </c>
      <c r="D13" s="68"/>
      <c r="E13" s="69">
        <v>25000</v>
      </c>
      <c r="F13" s="66">
        <v>0</v>
      </c>
      <c r="G13" s="77"/>
      <c r="H13" s="65" t="s">
        <v>734</v>
      </c>
    </row>
    <row r="14" spans="1:8" ht="15.75" customHeight="1">
      <c r="A14" s="1"/>
      <c r="B14" s="1"/>
      <c r="C14" s="1" t="s">
        <v>735</v>
      </c>
      <c r="D14" s="68"/>
      <c r="E14" s="66">
        <v>0</v>
      </c>
      <c r="F14" s="67">
        <v>-5000</v>
      </c>
      <c r="G14" s="77"/>
      <c r="H14" s="65"/>
    </row>
    <row r="15" spans="1:8" ht="15.75" customHeight="1">
      <c r="A15" s="1"/>
      <c r="B15" s="1"/>
      <c r="C15" s="1" t="s">
        <v>736</v>
      </c>
      <c r="D15" s="68"/>
      <c r="E15" s="66">
        <v>0</v>
      </c>
      <c r="F15" s="173">
        <v>-1300</v>
      </c>
      <c r="G15" s="77"/>
      <c r="H15" s="65"/>
    </row>
    <row r="16" spans="1:8" ht="15.75" customHeight="1">
      <c r="A16" s="1"/>
      <c r="B16" s="1"/>
      <c r="C16" s="1" t="s">
        <v>737</v>
      </c>
      <c r="D16" s="68"/>
      <c r="E16" s="66">
        <v>0</v>
      </c>
      <c r="F16" s="173">
        <v>-20000</v>
      </c>
      <c r="G16" s="77"/>
      <c r="H16" s="65" t="s">
        <v>738</v>
      </c>
    </row>
    <row r="17" spans="1:8" ht="15.75" customHeight="1">
      <c r="A17" s="1"/>
      <c r="B17" s="1"/>
      <c r="C17" s="1" t="s">
        <v>739</v>
      </c>
      <c r="D17" s="68"/>
      <c r="E17" s="66">
        <v>0</v>
      </c>
      <c r="F17" s="173">
        <v>-200</v>
      </c>
      <c r="G17" s="77"/>
      <c r="H17" s="65"/>
    </row>
    <row r="18" spans="1:8" ht="15.75" customHeight="1">
      <c r="A18" s="1"/>
      <c r="B18" s="1"/>
      <c r="C18" s="1" t="s">
        <v>145</v>
      </c>
      <c r="D18" s="68"/>
      <c r="E18" s="66">
        <v>0</v>
      </c>
      <c r="F18" s="173">
        <v>-18500</v>
      </c>
      <c r="G18" s="77"/>
      <c r="H18" s="65" t="s">
        <v>740</v>
      </c>
    </row>
    <row r="19" spans="1:8" ht="15.75" customHeight="1">
      <c r="A19" s="1"/>
      <c r="B19" s="1"/>
      <c r="C19" s="1" t="s">
        <v>741</v>
      </c>
      <c r="D19" s="68"/>
      <c r="E19" s="66">
        <v>0</v>
      </c>
      <c r="F19" s="173">
        <v>-2000</v>
      </c>
      <c r="G19" s="77"/>
      <c r="H19" s="65" t="s">
        <v>742</v>
      </c>
    </row>
    <row r="20" spans="1:8" ht="15.75" customHeight="1">
      <c r="A20" s="1"/>
      <c r="B20" s="1"/>
      <c r="C20" s="1" t="s">
        <v>743</v>
      </c>
      <c r="D20" s="68"/>
      <c r="E20" s="66">
        <v>0</v>
      </c>
      <c r="F20" s="173">
        <v>-2000</v>
      </c>
      <c r="G20" s="77"/>
      <c r="H20" s="65" t="s">
        <v>744</v>
      </c>
    </row>
    <row r="21" spans="1:8" ht="15.75" customHeight="1">
      <c r="A21" s="1"/>
      <c r="B21" s="1"/>
      <c r="C21" s="1" t="s">
        <v>745</v>
      </c>
      <c r="D21" s="68"/>
      <c r="E21" s="66">
        <v>0</v>
      </c>
      <c r="F21" s="173">
        <v>-4000</v>
      </c>
      <c r="G21" s="77"/>
      <c r="H21" s="65" t="s">
        <v>744</v>
      </c>
    </row>
    <row r="22" spans="1:8" ht="15.75" customHeight="1">
      <c r="A22" s="1"/>
      <c r="B22" s="1"/>
      <c r="C22" s="1" t="s">
        <v>746</v>
      </c>
      <c r="D22" s="68"/>
      <c r="E22" s="66">
        <v>0</v>
      </c>
      <c r="F22" s="173">
        <v>-3000</v>
      </c>
      <c r="G22" s="77"/>
      <c r="H22" s="65" t="s">
        <v>747</v>
      </c>
    </row>
    <row r="23" spans="1:8" ht="15.75" customHeight="1">
      <c r="A23" s="1"/>
      <c r="B23" s="1"/>
      <c r="C23" s="1"/>
      <c r="D23" s="68"/>
      <c r="E23" s="65"/>
      <c r="F23" s="65"/>
      <c r="G23" s="77"/>
      <c r="H23" s="65"/>
    </row>
    <row r="24" spans="1:8" ht="15.75" customHeight="1">
      <c r="A24" s="1"/>
      <c r="B24" s="1"/>
      <c r="C24" s="33" t="s">
        <v>111</v>
      </c>
      <c r="D24" s="68"/>
      <c r="E24" s="69">
        <f t="shared" ref="E24:F24" si="0">SUM(E12:E22)</f>
        <v>70000</v>
      </c>
      <c r="F24" s="67">
        <f t="shared" si="0"/>
        <v>-56000</v>
      </c>
      <c r="G24" s="77"/>
      <c r="H24" s="65"/>
    </row>
    <row r="25" spans="1:8" ht="16.2">
      <c r="A25" s="1"/>
      <c r="B25" s="1"/>
      <c r="C25" s="1"/>
      <c r="D25" s="68"/>
      <c r="E25" s="65"/>
      <c r="F25" s="65"/>
      <c r="G25" s="77"/>
      <c r="H25" s="65"/>
    </row>
    <row r="26" spans="1:8" ht="16.2">
      <c r="A26" s="1"/>
      <c r="B26" s="33" t="s">
        <v>748</v>
      </c>
      <c r="C26" s="1"/>
      <c r="D26" s="68"/>
      <c r="E26" s="65"/>
      <c r="F26" s="65"/>
      <c r="G26" s="77"/>
      <c r="H26" s="65" t="s">
        <v>749</v>
      </c>
    </row>
    <row r="27" spans="1:8" ht="16.2">
      <c r="A27" s="1"/>
      <c r="B27" s="1"/>
      <c r="C27" s="1" t="s">
        <v>750</v>
      </c>
      <c r="D27" s="68"/>
      <c r="E27" s="66">
        <v>0</v>
      </c>
      <c r="F27" s="173">
        <v>-12870</v>
      </c>
      <c r="G27" s="77"/>
      <c r="H27" s="65" t="s">
        <v>751</v>
      </c>
    </row>
    <row r="28" spans="1:8" ht="16.2">
      <c r="A28" s="1"/>
      <c r="B28" s="1"/>
      <c r="C28" s="1" t="s">
        <v>752</v>
      </c>
      <c r="D28" s="68"/>
      <c r="E28" s="66">
        <v>0</v>
      </c>
      <c r="F28" s="173">
        <v>-4000</v>
      </c>
      <c r="G28" s="77"/>
      <c r="H28" s="65" t="s">
        <v>753</v>
      </c>
    </row>
    <row r="29" spans="1:8" ht="16.2">
      <c r="A29" s="1"/>
      <c r="B29" s="1"/>
      <c r="C29" s="1"/>
      <c r="D29" s="68"/>
      <c r="E29" s="65"/>
      <c r="F29" s="65"/>
      <c r="G29" s="77"/>
      <c r="H29" s="65"/>
    </row>
    <row r="30" spans="1:8" ht="16.2">
      <c r="A30" s="1"/>
      <c r="B30" s="1"/>
      <c r="C30" s="33" t="s">
        <v>111</v>
      </c>
      <c r="D30" s="68"/>
      <c r="E30" s="66">
        <f t="shared" ref="E30:F30" si="1">SUM(E27:E28)</f>
        <v>0</v>
      </c>
      <c r="F30" s="67">
        <f t="shared" si="1"/>
        <v>-16870</v>
      </c>
      <c r="G30" s="77"/>
      <c r="H30" s="65"/>
    </row>
    <row r="31" spans="1:8" ht="16.2">
      <c r="A31" s="1"/>
      <c r="B31" s="1"/>
      <c r="C31" s="1"/>
      <c r="D31" s="68"/>
      <c r="E31" s="65"/>
      <c r="F31" s="65"/>
      <c r="G31" s="77"/>
      <c r="H31" s="65"/>
    </row>
    <row r="32" spans="1:8" ht="16.2">
      <c r="A32" s="1"/>
      <c r="B32" s="33" t="s">
        <v>754</v>
      </c>
      <c r="C32" s="1"/>
      <c r="D32" s="68"/>
      <c r="E32" s="65"/>
      <c r="F32" s="65"/>
      <c r="G32" s="77"/>
      <c r="H32" s="65"/>
    </row>
    <row r="33" spans="1:8" ht="16.2">
      <c r="A33" s="1"/>
      <c r="B33" s="1"/>
      <c r="C33" s="1" t="s">
        <v>648</v>
      </c>
      <c r="D33" s="68"/>
      <c r="E33" s="66">
        <v>0</v>
      </c>
      <c r="F33" s="67">
        <v>-16200</v>
      </c>
      <c r="G33" s="77"/>
      <c r="H33" s="65" t="s">
        <v>755</v>
      </c>
    </row>
    <row r="34" spans="1:8" ht="16.2">
      <c r="A34" s="1"/>
      <c r="B34" s="1"/>
      <c r="C34" s="1" t="s">
        <v>756</v>
      </c>
      <c r="D34" s="68"/>
      <c r="E34" s="66">
        <v>0</v>
      </c>
      <c r="F34" s="67">
        <v>-1000</v>
      </c>
      <c r="G34" s="77"/>
      <c r="H34" s="65"/>
    </row>
    <row r="35" spans="1:8" ht="16.2">
      <c r="A35" s="1"/>
      <c r="B35" s="1"/>
      <c r="C35" s="1" t="s">
        <v>259</v>
      </c>
      <c r="D35" s="68"/>
      <c r="E35" s="66">
        <v>0</v>
      </c>
      <c r="F35" s="67">
        <v>-2200</v>
      </c>
      <c r="G35" s="77"/>
      <c r="H35" s="65" t="s">
        <v>516</v>
      </c>
    </row>
    <row r="36" spans="1:8" ht="16.2">
      <c r="A36" s="1"/>
      <c r="B36" s="1"/>
      <c r="C36" s="1" t="s">
        <v>571</v>
      </c>
      <c r="D36" s="68"/>
      <c r="E36" s="66">
        <v>0</v>
      </c>
      <c r="F36" s="67">
        <v>-7100</v>
      </c>
      <c r="G36" s="77"/>
      <c r="H36" s="65"/>
    </row>
    <row r="37" spans="1:8" ht="16.2">
      <c r="A37" s="1"/>
      <c r="B37" s="1"/>
      <c r="C37" s="1"/>
      <c r="D37" s="68"/>
      <c r="E37" s="65"/>
      <c r="F37" s="65"/>
      <c r="G37" s="77"/>
      <c r="H37" s="65"/>
    </row>
    <row r="38" spans="1:8" ht="16.2">
      <c r="A38" s="1"/>
      <c r="B38" s="1"/>
      <c r="C38" s="33" t="s">
        <v>111</v>
      </c>
      <c r="D38" s="68"/>
      <c r="E38" s="66">
        <f t="shared" ref="E38:F38" si="2">SUM(E33:E36)</f>
        <v>0</v>
      </c>
      <c r="F38" s="67">
        <f t="shared" si="2"/>
        <v>-26500</v>
      </c>
      <c r="G38" s="77"/>
      <c r="H38" s="65"/>
    </row>
    <row r="39" spans="1:8" ht="16.2">
      <c r="A39" s="1"/>
      <c r="B39" s="1"/>
      <c r="C39" s="1"/>
      <c r="D39" s="68"/>
      <c r="E39" s="65"/>
      <c r="F39" s="65"/>
      <c r="G39" s="77"/>
      <c r="H39" s="65"/>
    </row>
    <row r="40" spans="1:8" ht="16.2">
      <c r="A40" s="1"/>
      <c r="B40" s="33" t="s">
        <v>757</v>
      </c>
      <c r="C40" s="1"/>
      <c r="D40" s="68"/>
      <c r="E40" s="65"/>
      <c r="F40" s="65"/>
      <c r="G40" s="77"/>
      <c r="H40" s="65"/>
    </row>
    <row r="41" spans="1:8" ht="16.2">
      <c r="A41" s="1"/>
      <c r="B41" s="1"/>
      <c r="C41" s="1" t="s">
        <v>758</v>
      </c>
      <c r="D41" s="68"/>
      <c r="E41" s="66">
        <v>0</v>
      </c>
      <c r="F41" s="67">
        <v>-600</v>
      </c>
      <c r="G41" s="77"/>
      <c r="H41" s="65"/>
    </row>
    <row r="42" spans="1:8" ht="16.2">
      <c r="A42" s="1"/>
      <c r="B42" s="1"/>
      <c r="C42" s="1" t="s">
        <v>259</v>
      </c>
      <c r="D42" s="68"/>
      <c r="E42" s="66">
        <v>0</v>
      </c>
      <c r="F42" s="67">
        <v>-500</v>
      </c>
      <c r="G42" s="77"/>
      <c r="H42" s="65"/>
    </row>
    <row r="43" spans="1:8" ht="16.2">
      <c r="A43" s="1"/>
      <c r="B43" s="1"/>
      <c r="C43" s="1"/>
      <c r="D43" s="68"/>
      <c r="E43" s="65"/>
      <c r="F43" s="65"/>
      <c r="G43" s="77"/>
      <c r="H43" s="65"/>
    </row>
    <row r="44" spans="1:8" ht="16.2">
      <c r="A44" s="1"/>
      <c r="B44" s="1"/>
      <c r="C44" s="33" t="s">
        <v>111</v>
      </c>
      <c r="D44" s="68"/>
      <c r="E44" s="66">
        <f t="shared" ref="E44:F44" si="3">SUM(E41:E42)</f>
        <v>0</v>
      </c>
      <c r="F44" s="67">
        <f t="shared" si="3"/>
        <v>-1100</v>
      </c>
      <c r="G44" s="77"/>
      <c r="H44" s="65"/>
    </row>
    <row r="45" spans="1:8" ht="16.2">
      <c r="A45" s="1"/>
      <c r="B45" s="1"/>
      <c r="C45" s="1"/>
      <c r="D45" s="68"/>
      <c r="E45" s="65"/>
      <c r="F45" s="65"/>
      <c r="G45" s="77"/>
      <c r="H45" s="65"/>
    </row>
    <row r="46" spans="1:8" ht="16.2">
      <c r="A46" s="1"/>
      <c r="B46" s="33" t="s">
        <v>386</v>
      </c>
      <c r="C46" s="1"/>
      <c r="D46" s="68"/>
      <c r="E46" s="65"/>
      <c r="F46" s="65"/>
      <c r="G46" s="77"/>
      <c r="H46" s="65"/>
    </row>
    <row r="47" spans="1:8" ht="16.2">
      <c r="A47" s="1"/>
      <c r="B47" s="1"/>
      <c r="C47" s="1" t="s">
        <v>759</v>
      </c>
      <c r="D47" s="68"/>
      <c r="E47" s="176">
        <v>12000</v>
      </c>
      <c r="F47" s="66">
        <v>0</v>
      </c>
      <c r="G47" s="77"/>
      <c r="H47" s="65" t="s">
        <v>760</v>
      </c>
    </row>
    <row r="48" spans="1:8" ht="16.2">
      <c r="A48" s="1"/>
      <c r="B48" s="1"/>
      <c r="C48" s="1" t="s">
        <v>761</v>
      </c>
      <c r="D48" s="68"/>
      <c r="E48" s="176">
        <v>12000</v>
      </c>
      <c r="F48" s="66">
        <v>0</v>
      </c>
      <c r="G48" s="77"/>
      <c r="H48" s="65"/>
    </row>
    <row r="49" spans="1:8" ht="16.2">
      <c r="A49" s="1"/>
      <c r="B49" s="1"/>
      <c r="C49" s="1" t="s">
        <v>762</v>
      </c>
      <c r="D49" s="68"/>
      <c r="E49" s="176">
        <v>51500</v>
      </c>
      <c r="F49" s="66">
        <v>0</v>
      </c>
      <c r="G49" s="77"/>
      <c r="H49" s="65"/>
    </row>
    <row r="50" spans="1:8" ht="16.2">
      <c r="A50" s="1"/>
      <c r="B50" s="1"/>
      <c r="C50" s="1" t="s">
        <v>763</v>
      </c>
      <c r="D50" s="68"/>
      <c r="E50" s="66">
        <v>0</v>
      </c>
      <c r="F50" s="173">
        <v>-500</v>
      </c>
      <c r="G50" s="77"/>
      <c r="H50" s="65"/>
    </row>
    <row r="51" spans="1:8" ht="16.2">
      <c r="A51" s="1"/>
      <c r="B51" s="1"/>
      <c r="C51" s="1" t="s">
        <v>764</v>
      </c>
      <c r="D51" s="68"/>
      <c r="E51" s="66">
        <v>0</v>
      </c>
      <c r="F51" s="173">
        <v>-1500</v>
      </c>
      <c r="G51" s="77"/>
      <c r="H51" s="65"/>
    </row>
    <row r="52" spans="1:8" ht="16.2">
      <c r="A52" s="1"/>
      <c r="B52" s="1"/>
      <c r="C52" s="1" t="s">
        <v>765</v>
      </c>
      <c r="D52" s="68"/>
      <c r="E52" s="66">
        <v>0</v>
      </c>
      <c r="F52" s="173">
        <v>-12000</v>
      </c>
      <c r="G52" s="77"/>
      <c r="H52" s="65"/>
    </row>
    <row r="53" spans="1:8" ht="16.2">
      <c r="A53" s="1"/>
      <c r="B53" s="1"/>
      <c r="C53" s="1" t="s">
        <v>766</v>
      </c>
      <c r="D53" s="68"/>
      <c r="E53" s="66">
        <v>0</v>
      </c>
      <c r="F53" s="173">
        <v>-12000</v>
      </c>
      <c r="G53" s="77"/>
      <c r="H53" s="65" t="s">
        <v>767</v>
      </c>
    </row>
    <row r="54" spans="1:8" ht="16.2">
      <c r="A54" s="1"/>
      <c r="B54" s="1"/>
      <c r="C54" s="1" t="s">
        <v>768</v>
      </c>
      <c r="D54" s="68"/>
      <c r="E54" s="66">
        <v>0</v>
      </c>
      <c r="F54" s="173">
        <v>-14000</v>
      </c>
      <c r="G54" s="77"/>
      <c r="H54" s="65" t="s">
        <v>769</v>
      </c>
    </row>
    <row r="55" spans="1:8" ht="16.2">
      <c r="A55" s="1"/>
      <c r="B55" s="1"/>
      <c r="C55" s="1" t="s">
        <v>770</v>
      </c>
      <c r="D55" s="68"/>
      <c r="E55" s="66">
        <v>0</v>
      </c>
      <c r="F55" s="173">
        <v>-54000</v>
      </c>
      <c r="G55" s="77"/>
      <c r="H55" s="65" t="s">
        <v>771</v>
      </c>
    </row>
    <row r="56" spans="1:8" ht="16.2">
      <c r="A56" s="1"/>
      <c r="B56" s="1"/>
      <c r="C56" s="1"/>
      <c r="D56" s="68"/>
      <c r="E56" s="65"/>
      <c r="F56" s="65"/>
      <c r="G56" s="77"/>
      <c r="H56" s="65"/>
    </row>
    <row r="57" spans="1:8" ht="16.2">
      <c r="A57" s="1"/>
      <c r="B57" s="1"/>
      <c r="C57" s="33" t="s">
        <v>111</v>
      </c>
      <c r="D57" s="68"/>
      <c r="E57" s="69">
        <f t="shared" ref="E57:F57" si="4">SUM(E47:E55)</f>
        <v>75500</v>
      </c>
      <c r="F57" s="67">
        <f t="shared" si="4"/>
        <v>-94000</v>
      </c>
      <c r="G57" s="77"/>
      <c r="H57" s="65"/>
    </row>
    <row r="58" spans="1:8" ht="16.2">
      <c r="A58" s="1"/>
      <c r="B58" s="1"/>
      <c r="C58" s="1"/>
      <c r="D58" s="68"/>
      <c r="E58" s="65"/>
      <c r="F58" s="65"/>
      <c r="G58" s="77"/>
      <c r="H58" s="65"/>
    </row>
    <row r="59" spans="1:8" ht="16.2">
      <c r="A59" s="1"/>
      <c r="B59" s="33" t="s">
        <v>772</v>
      </c>
      <c r="C59" s="1"/>
      <c r="D59" s="68"/>
      <c r="E59" s="65"/>
      <c r="F59" s="65"/>
      <c r="G59" s="77"/>
      <c r="H59" s="65"/>
    </row>
    <row r="60" spans="1:8" ht="16.2">
      <c r="A60" s="1"/>
      <c r="B60" s="1"/>
      <c r="C60" s="1" t="s">
        <v>773</v>
      </c>
      <c r="D60" s="68"/>
      <c r="E60" s="66">
        <v>0</v>
      </c>
      <c r="F60" s="67">
        <v>-11000</v>
      </c>
      <c r="G60" s="77"/>
      <c r="H60" s="65"/>
    </row>
    <row r="61" spans="1:8" ht="16.2">
      <c r="A61" s="1"/>
      <c r="B61" s="1"/>
      <c r="C61" s="1" t="s">
        <v>774</v>
      </c>
      <c r="D61" s="68"/>
      <c r="E61" s="66">
        <v>0</v>
      </c>
      <c r="F61" s="67">
        <v>-1800</v>
      </c>
      <c r="G61" s="77"/>
      <c r="H61" s="65"/>
    </row>
    <row r="62" spans="1:8" ht="16.2">
      <c r="A62" s="1"/>
      <c r="B62" s="1"/>
      <c r="C62" s="1"/>
      <c r="D62" s="68"/>
      <c r="E62" s="65"/>
      <c r="F62" s="65"/>
      <c r="G62" s="77"/>
      <c r="H62" s="65"/>
    </row>
    <row r="63" spans="1:8" ht="16.2">
      <c r="A63" s="1"/>
      <c r="B63" s="1"/>
      <c r="C63" s="33" t="s">
        <v>111</v>
      </c>
      <c r="D63" s="68"/>
      <c r="E63" s="66">
        <f t="shared" ref="E63:F63" si="5">SUM(E60:E61)</f>
        <v>0</v>
      </c>
      <c r="F63" s="67">
        <f t="shared" si="5"/>
        <v>-12800</v>
      </c>
      <c r="G63" s="77"/>
      <c r="H63" s="65"/>
    </row>
    <row r="64" spans="1:8" ht="16.2">
      <c r="A64" s="1"/>
      <c r="B64" s="1"/>
      <c r="C64" s="1"/>
      <c r="D64" s="68"/>
      <c r="E64" s="65"/>
      <c r="F64" s="65"/>
      <c r="G64" s="77"/>
      <c r="H64" s="65"/>
    </row>
    <row r="65" spans="1:8" ht="16.2">
      <c r="A65" s="1"/>
      <c r="B65" s="33" t="s">
        <v>775</v>
      </c>
      <c r="C65" s="1"/>
      <c r="D65" s="68"/>
      <c r="E65" s="65"/>
      <c r="F65" s="65"/>
      <c r="G65" s="77"/>
      <c r="H65" s="65"/>
    </row>
    <row r="66" spans="1:8" ht="16.2">
      <c r="A66" s="1"/>
      <c r="B66" s="1"/>
      <c r="C66" s="1" t="s">
        <v>259</v>
      </c>
      <c r="D66" s="68"/>
      <c r="E66" s="66">
        <v>0</v>
      </c>
      <c r="F66" s="67">
        <v>-1000</v>
      </c>
      <c r="G66" s="77"/>
      <c r="H66" s="65"/>
    </row>
    <row r="67" spans="1:8" ht="16.2">
      <c r="A67" s="1"/>
      <c r="B67" s="1"/>
      <c r="C67" s="1" t="s">
        <v>614</v>
      </c>
      <c r="D67" s="68"/>
      <c r="E67" s="66">
        <v>0</v>
      </c>
      <c r="F67" s="67">
        <v>-3000</v>
      </c>
      <c r="G67" s="77"/>
      <c r="H67" s="65"/>
    </row>
    <row r="68" spans="1:8" ht="16.2">
      <c r="A68" s="1"/>
      <c r="B68" s="1"/>
      <c r="C68" s="1" t="s">
        <v>776</v>
      </c>
      <c r="D68" s="68"/>
      <c r="E68" s="66">
        <v>0</v>
      </c>
      <c r="F68" s="67">
        <v>-6000</v>
      </c>
      <c r="G68" s="77"/>
      <c r="H68" s="65"/>
    </row>
    <row r="69" spans="1:8" ht="16.2">
      <c r="A69" s="1"/>
      <c r="B69" s="1"/>
      <c r="C69" s="1" t="s">
        <v>777</v>
      </c>
      <c r="D69" s="68"/>
      <c r="E69" s="66">
        <v>0</v>
      </c>
      <c r="F69" s="67">
        <v>-3000</v>
      </c>
      <c r="G69" s="77"/>
      <c r="H69" s="65" t="s">
        <v>778</v>
      </c>
    </row>
    <row r="70" spans="1:8" ht="16.2">
      <c r="A70" s="1"/>
      <c r="B70" s="1"/>
      <c r="C70" s="1"/>
      <c r="D70" s="68"/>
      <c r="E70" s="65"/>
      <c r="F70" s="65"/>
      <c r="G70" s="77"/>
      <c r="H70" s="65"/>
    </row>
    <row r="71" spans="1:8" ht="16.2">
      <c r="A71" s="1"/>
      <c r="B71" s="1"/>
      <c r="C71" s="33" t="s">
        <v>111</v>
      </c>
      <c r="D71" s="68"/>
      <c r="E71" s="66">
        <f t="shared" ref="E71:F71" si="6">SUM(E66:E69)</f>
        <v>0</v>
      </c>
      <c r="F71" s="67">
        <f t="shared" si="6"/>
        <v>-13000</v>
      </c>
      <c r="G71" s="77"/>
      <c r="H71" s="65"/>
    </row>
    <row r="72" spans="1:8" ht="16.2">
      <c r="A72" s="1"/>
      <c r="B72" s="1"/>
      <c r="C72" s="1"/>
      <c r="D72" s="68"/>
      <c r="E72" s="65"/>
      <c r="F72" s="65"/>
      <c r="G72" s="77"/>
      <c r="H72" s="65"/>
    </row>
    <row r="73" spans="1:8" ht="16.2">
      <c r="A73" s="1"/>
      <c r="B73" s="33" t="s">
        <v>779</v>
      </c>
      <c r="C73" s="1"/>
      <c r="D73" s="68"/>
      <c r="E73" s="65"/>
      <c r="F73" s="65"/>
      <c r="G73" s="77"/>
      <c r="H73" s="65"/>
    </row>
    <row r="74" spans="1:8" ht="16.2">
      <c r="A74" s="1"/>
      <c r="B74" s="1"/>
      <c r="C74" s="1" t="s">
        <v>780</v>
      </c>
      <c r="D74" s="68"/>
      <c r="E74" s="66">
        <v>0</v>
      </c>
      <c r="F74" s="67">
        <v>-800</v>
      </c>
      <c r="G74" s="77"/>
      <c r="H74" s="65"/>
    </row>
    <row r="75" spans="1:8" ht="16.2">
      <c r="A75" s="1"/>
      <c r="B75" s="1"/>
      <c r="C75" s="1"/>
      <c r="D75" s="68"/>
      <c r="E75" s="65"/>
      <c r="F75" s="65"/>
      <c r="G75" s="77"/>
      <c r="H75" s="65"/>
    </row>
    <row r="76" spans="1:8" ht="16.2">
      <c r="A76" s="1"/>
      <c r="B76" s="1"/>
      <c r="C76" s="33" t="s">
        <v>111</v>
      </c>
      <c r="D76" s="68"/>
      <c r="E76" s="66">
        <f t="shared" ref="E76:F76" si="7">SUM(E74)</f>
        <v>0</v>
      </c>
      <c r="F76" s="67">
        <f t="shared" si="7"/>
        <v>-800</v>
      </c>
      <c r="G76" s="77"/>
      <c r="H76" s="65"/>
    </row>
    <row r="77" spans="1:8" ht="16.2">
      <c r="A77" s="1"/>
      <c r="B77" s="1"/>
      <c r="C77" s="1"/>
      <c r="D77" s="68"/>
      <c r="E77" s="65"/>
      <c r="F77" s="65"/>
      <c r="G77" s="77"/>
      <c r="H77" s="65"/>
    </row>
    <row r="78" spans="1:8" ht="16.2">
      <c r="A78" s="1"/>
      <c r="B78" s="33" t="s">
        <v>781</v>
      </c>
      <c r="C78" s="1"/>
      <c r="D78" s="68"/>
      <c r="E78" s="65"/>
      <c r="F78" s="65"/>
      <c r="G78" s="77"/>
      <c r="H78" s="65"/>
    </row>
    <row r="79" spans="1:8" ht="16.2">
      <c r="A79" s="1"/>
      <c r="B79" s="1"/>
      <c r="C79" s="1" t="s">
        <v>781</v>
      </c>
      <c r="D79" s="68"/>
      <c r="E79" s="66">
        <v>0</v>
      </c>
      <c r="F79" s="67">
        <v>-7000</v>
      </c>
      <c r="G79" s="77"/>
      <c r="H79" s="65" t="s">
        <v>782</v>
      </c>
    </row>
    <row r="80" spans="1:8" ht="16.2">
      <c r="A80" s="1"/>
      <c r="B80" s="1"/>
      <c r="C80" s="1"/>
      <c r="D80" s="68"/>
      <c r="E80" s="65"/>
      <c r="F80" s="65"/>
      <c r="G80" s="77"/>
      <c r="H80" s="65"/>
    </row>
    <row r="81" spans="1:8" ht="16.2">
      <c r="A81" s="1"/>
      <c r="B81" s="1"/>
      <c r="C81" s="33" t="s">
        <v>111</v>
      </c>
      <c r="D81" s="68"/>
      <c r="E81" s="66">
        <f t="shared" ref="E81:F81" si="8">SUM(E79)</f>
        <v>0</v>
      </c>
      <c r="F81" s="67">
        <f t="shared" si="8"/>
        <v>-7000</v>
      </c>
      <c r="G81" s="77"/>
      <c r="H81" s="65"/>
    </row>
    <row r="82" spans="1:8" ht="16.2">
      <c r="A82" s="1"/>
      <c r="B82" s="1"/>
      <c r="C82" s="1"/>
      <c r="D82" s="68"/>
      <c r="E82" s="65"/>
      <c r="F82" s="65"/>
      <c r="G82" s="77"/>
      <c r="H82" s="65"/>
    </row>
    <row r="83" spans="1:8" ht="16.2">
      <c r="A83" s="1"/>
      <c r="B83" s="33" t="s">
        <v>783</v>
      </c>
      <c r="C83" s="1"/>
      <c r="D83" s="68"/>
      <c r="E83" s="65"/>
      <c r="F83" s="65"/>
      <c r="G83" s="77"/>
      <c r="H83" s="65"/>
    </row>
    <row r="84" spans="1:8" ht="16.2">
      <c r="A84" s="1"/>
      <c r="B84" s="1"/>
      <c r="C84" s="1" t="s">
        <v>784</v>
      </c>
      <c r="D84" s="68"/>
      <c r="E84" s="69">
        <v>2000</v>
      </c>
      <c r="F84" s="66">
        <v>0</v>
      </c>
      <c r="G84" s="77"/>
      <c r="H84" s="65"/>
    </row>
    <row r="85" spans="1:8" ht="16.2">
      <c r="A85" s="1"/>
      <c r="B85" s="1"/>
      <c r="C85" s="1" t="s">
        <v>170</v>
      </c>
      <c r="D85" s="68"/>
      <c r="E85" s="66">
        <v>0</v>
      </c>
      <c r="F85" s="67">
        <v>-1500</v>
      </c>
      <c r="G85" s="77"/>
      <c r="H85" s="65" t="s">
        <v>785</v>
      </c>
    </row>
    <row r="86" spans="1:8" ht="16.2">
      <c r="A86" s="1"/>
      <c r="B86" s="1"/>
      <c r="C86" s="1" t="s">
        <v>786</v>
      </c>
      <c r="D86" s="68"/>
      <c r="E86" s="66">
        <v>0</v>
      </c>
      <c r="F86" s="67">
        <v>-3200</v>
      </c>
      <c r="G86" s="77"/>
      <c r="H86" s="65"/>
    </row>
    <row r="87" spans="1:8" ht="16.2">
      <c r="A87" s="1"/>
      <c r="B87" s="1"/>
      <c r="C87" s="1" t="s">
        <v>787</v>
      </c>
      <c r="D87" s="68"/>
      <c r="E87" s="66">
        <v>0</v>
      </c>
      <c r="F87" s="67">
        <v>-1400</v>
      </c>
      <c r="G87" s="77"/>
      <c r="H87" s="65"/>
    </row>
    <row r="88" spans="1:8" ht="16.2">
      <c r="A88" s="1"/>
      <c r="B88" s="1"/>
      <c r="C88" s="1"/>
      <c r="D88" s="68"/>
      <c r="E88" s="65"/>
      <c r="F88" s="65"/>
      <c r="G88" s="77"/>
      <c r="H88" s="65"/>
    </row>
    <row r="89" spans="1:8" ht="16.2">
      <c r="A89" s="1"/>
      <c r="B89" s="1"/>
      <c r="C89" s="33" t="s">
        <v>111</v>
      </c>
      <c r="D89" s="68"/>
      <c r="E89" s="69">
        <f t="shared" ref="E89:F89" si="9">SUM(E84:E87)</f>
        <v>2000</v>
      </c>
      <c r="F89" s="67">
        <f t="shared" si="9"/>
        <v>-6100</v>
      </c>
      <c r="G89" s="77"/>
      <c r="H89" s="65"/>
    </row>
    <row r="90" spans="1:8" ht="16.2">
      <c r="A90" s="1"/>
      <c r="B90" s="1"/>
      <c r="C90" s="1"/>
      <c r="D90" s="68"/>
      <c r="E90" s="65"/>
      <c r="F90" s="65"/>
      <c r="G90" s="77"/>
      <c r="H90" s="65"/>
    </row>
    <row r="91" spans="1:8" ht="16.2">
      <c r="A91" s="1"/>
      <c r="B91" s="33" t="s">
        <v>788</v>
      </c>
      <c r="C91" s="1"/>
      <c r="D91" s="68"/>
      <c r="E91" s="65"/>
      <c r="F91" s="65"/>
      <c r="G91" s="77"/>
      <c r="H91" s="65" t="s">
        <v>789</v>
      </c>
    </row>
    <row r="92" spans="1:8" ht="16.2">
      <c r="A92" s="1"/>
      <c r="B92" s="1"/>
      <c r="C92" s="1" t="s">
        <v>161</v>
      </c>
      <c r="D92" s="68"/>
      <c r="E92" s="69">
        <v>35100</v>
      </c>
      <c r="F92" s="66">
        <v>0</v>
      </c>
      <c r="G92" s="77"/>
      <c r="H92" s="65" t="s">
        <v>790</v>
      </c>
    </row>
    <row r="93" spans="1:8" ht="16.2">
      <c r="A93" s="1"/>
      <c r="B93" s="1"/>
      <c r="C93" s="1" t="s">
        <v>113</v>
      </c>
      <c r="D93" s="68"/>
      <c r="E93" s="66">
        <v>0</v>
      </c>
      <c r="F93" s="67">
        <v>-18300</v>
      </c>
      <c r="G93" s="77"/>
      <c r="H93" s="65"/>
    </row>
    <row r="94" spans="1:8" ht="16.2">
      <c r="A94" s="1"/>
      <c r="B94" s="1"/>
      <c r="C94" s="1" t="s">
        <v>167</v>
      </c>
      <c r="D94" s="68"/>
      <c r="E94" s="66">
        <v>0</v>
      </c>
      <c r="F94" s="67">
        <v>-11000</v>
      </c>
      <c r="G94" s="77"/>
      <c r="H94" s="65"/>
    </row>
    <row r="95" spans="1:8" ht="16.2">
      <c r="A95" s="1"/>
      <c r="B95" s="1"/>
      <c r="C95" s="1" t="s">
        <v>166</v>
      </c>
      <c r="D95" s="68"/>
      <c r="E95" s="66">
        <v>0</v>
      </c>
      <c r="F95" s="67">
        <v>-1800</v>
      </c>
      <c r="G95" s="77"/>
      <c r="H95" s="65"/>
    </row>
    <row r="96" spans="1:8" ht="16.2">
      <c r="A96" s="1"/>
      <c r="B96" s="1"/>
      <c r="C96" s="1" t="s">
        <v>164</v>
      </c>
      <c r="D96" s="68"/>
      <c r="E96" s="66">
        <v>0</v>
      </c>
      <c r="F96" s="67">
        <v>-4400</v>
      </c>
      <c r="G96" s="77"/>
      <c r="H96" s="65"/>
    </row>
    <row r="97" spans="1:8" ht="16.2">
      <c r="A97" s="1"/>
      <c r="B97" s="1"/>
      <c r="C97" s="1" t="s">
        <v>210</v>
      </c>
      <c r="D97" s="68"/>
      <c r="E97" s="66">
        <v>0</v>
      </c>
      <c r="F97" s="67">
        <v>-2300</v>
      </c>
      <c r="G97" s="77"/>
      <c r="H97" s="65"/>
    </row>
    <row r="98" spans="1:8" ht="16.2">
      <c r="A98" s="1"/>
      <c r="B98" s="1"/>
      <c r="C98" s="1" t="s">
        <v>236</v>
      </c>
      <c r="D98" s="68"/>
      <c r="E98" s="66">
        <v>0</v>
      </c>
      <c r="F98" s="67">
        <v>-3000</v>
      </c>
      <c r="G98" s="77"/>
      <c r="H98" s="65"/>
    </row>
    <row r="99" spans="1:8" ht="16.2">
      <c r="A99" s="1"/>
      <c r="B99" s="1"/>
      <c r="C99" s="1" t="s">
        <v>791</v>
      </c>
      <c r="D99" s="68"/>
      <c r="E99" s="66">
        <v>0</v>
      </c>
      <c r="F99" s="67">
        <v>-4600</v>
      </c>
      <c r="G99" s="77"/>
      <c r="H99" s="65"/>
    </row>
    <row r="100" spans="1:8" ht="16.2">
      <c r="A100" s="1"/>
      <c r="B100" s="1"/>
      <c r="C100" s="1"/>
      <c r="D100" s="68"/>
      <c r="E100" s="65"/>
      <c r="F100" s="65"/>
      <c r="G100" s="77"/>
      <c r="H100" s="65"/>
    </row>
    <row r="101" spans="1:8" ht="16.2">
      <c r="A101" s="1"/>
      <c r="B101" s="1"/>
      <c r="C101" s="33" t="s">
        <v>111</v>
      </c>
      <c r="D101" s="68"/>
      <c r="E101" s="69">
        <f t="shared" ref="E101:F101" si="10">SUM(E92:E99)</f>
        <v>35100</v>
      </c>
      <c r="F101" s="67">
        <f t="shared" si="10"/>
        <v>-45400</v>
      </c>
      <c r="G101" s="77"/>
      <c r="H101" s="65"/>
    </row>
    <row r="102" spans="1:8" ht="16.2">
      <c r="A102" s="1"/>
      <c r="B102" s="1"/>
      <c r="C102" s="1"/>
      <c r="D102" s="68"/>
      <c r="E102" s="65"/>
      <c r="F102" s="65"/>
      <c r="G102" s="77"/>
      <c r="H102" s="65"/>
    </row>
    <row r="103" spans="1:8" ht="16.2">
      <c r="A103" s="1"/>
      <c r="B103" s="33" t="s">
        <v>792</v>
      </c>
      <c r="C103" s="1"/>
      <c r="D103" s="68"/>
      <c r="E103" s="65"/>
      <c r="F103" s="65"/>
      <c r="G103" s="1"/>
      <c r="H103" s="65" t="s">
        <v>793</v>
      </c>
    </row>
    <row r="104" spans="1:8" ht="16.2">
      <c r="A104" s="1"/>
      <c r="B104" s="1"/>
      <c r="C104" s="1" t="s">
        <v>161</v>
      </c>
      <c r="D104" s="68"/>
      <c r="E104" s="69">
        <v>132000</v>
      </c>
      <c r="F104" s="66">
        <v>0</v>
      </c>
      <c r="G104" s="1"/>
      <c r="H104" s="65" t="s">
        <v>794</v>
      </c>
    </row>
    <row r="105" spans="1:8" ht="16.2">
      <c r="A105" s="1"/>
      <c r="B105" s="1"/>
      <c r="C105" s="1" t="s">
        <v>795</v>
      </c>
      <c r="D105" s="68"/>
      <c r="E105" s="69">
        <v>8400</v>
      </c>
      <c r="F105" s="67">
        <v>-8400</v>
      </c>
      <c r="G105" s="1"/>
      <c r="H105" s="65" t="s">
        <v>796</v>
      </c>
    </row>
    <row r="106" spans="1:8" ht="16.2">
      <c r="A106" s="1"/>
      <c r="B106" s="1"/>
      <c r="C106" s="1" t="s">
        <v>797</v>
      </c>
      <c r="D106" s="68"/>
      <c r="E106" s="66">
        <v>0</v>
      </c>
      <c r="F106" s="67">
        <v>-600</v>
      </c>
      <c r="G106" s="1"/>
      <c r="H106" s="65" t="s">
        <v>796</v>
      </c>
    </row>
    <row r="107" spans="1:8" ht="16.2">
      <c r="A107" s="1"/>
      <c r="B107" s="1"/>
      <c r="C107" s="1" t="s">
        <v>798</v>
      </c>
      <c r="D107" s="68"/>
      <c r="E107" s="66">
        <v>0</v>
      </c>
      <c r="F107" s="67">
        <v>-55600</v>
      </c>
      <c r="G107" s="77"/>
      <c r="H107" s="65" t="s">
        <v>799</v>
      </c>
    </row>
    <row r="108" spans="1:8" ht="16.2">
      <c r="A108" s="1"/>
      <c r="B108" s="1"/>
      <c r="C108" s="1" t="s">
        <v>800</v>
      </c>
      <c r="D108" s="68"/>
      <c r="E108" s="66">
        <v>0</v>
      </c>
      <c r="F108" s="67">
        <v>-10000</v>
      </c>
      <c r="G108" s="77"/>
      <c r="H108" s="65" t="s">
        <v>801</v>
      </c>
    </row>
    <row r="109" spans="1:8" ht="16.2">
      <c r="A109" s="1"/>
      <c r="B109" s="1"/>
      <c r="C109" s="1" t="s">
        <v>802</v>
      </c>
      <c r="D109" s="68"/>
      <c r="E109" s="66">
        <v>0</v>
      </c>
      <c r="F109" s="67">
        <v>-54400</v>
      </c>
      <c r="G109" s="77"/>
      <c r="H109" s="65" t="s">
        <v>803</v>
      </c>
    </row>
    <row r="110" spans="1:8" ht="16.2">
      <c r="A110" s="1"/>
      <c r="B110" s="1"/>
      <c r="C110" s="1" t="s">
        <v>356</v>
      </c>
      <c r="D110" s="68"/>
      <c r="E110" s="66">
        <v>0</v>
      </c>
      <c r="F110" s="67">
        <v>-5000</v>
      </c>
      <c r="G110" s="77"/>
      <c r="H110" s="65"/>
    </row>
    <row r="111" spans="1:8" ht="16.2">
      <c r="A111" s="1"/>
      <c r="B111" s="1"/>
      <c r="C111" s="1" t="s">
        <v>115</v>
      </c>
      <c r="D111" s="68"/>
      <c r="E111" s="66">
        <v>0</v>
      </c>
      <c r="F111" s="67">
        <v>-2000</v>
      </c>
      <c r="G111" s="77"/>
      <c r="H111" s="65"/>
    </row>
    <row r="112" spans="1:8" ht="16.2">
      <c r="A112" s="1"/>
      <c r="B112" s="1"/>
      <c r="C112" s="1" t="s">
        <v>648</v>
      </c>
      <c r="D112" s="68"/>
      <c r="E112" s="66">
        <v>0</v>
      </c>
      <c r="F112" s="67">
        <v>-1000</v>
      </c>
      <c r="G112" s="77"/>
      <c r="H112" s="65" t="s">
        <v>804</v>
      </c>
    </row>
    <row r="113" spans="1:8" ht="16.2">
      <c r="A113" s="1"/>
      <c r="B113" s="1"/>
      <c r="C113" s="1" t="s">
        <v>805</v>
      </c>
      <c r="D113" s="68"/>
      <c r="E113" s="66">
        <v>0</v>
      </c>
      <c r="F113" s="67">
        <v>-1700</v>
      </c>
      <c r="G113" s="77"/>
      <c r="H113" s="65"/>
    </row>
    <row r="114" spans="1:8" ht="16.2">
      <c r="A114" s="1"/>
      <c r="B114" s="1"/>
      <c r="C114" s="1"/>
      <c r="D114" s="68"/>
      <c r="E114" s="65"/>
      <c r="F114" s="65"/>
      <c r="G114" s="77"/>
      <c r="H114" s="65"/>
    </row>
    <row r="115" spans="1:8" ht="16.2">
      <c r="A115" s="1"/>
      <c r="B115" s="1"/>
      <c r="C115" s="33" t="s">
        <v>111</v>
      </c>
      <c r="D115" s="68"/>
      <c r="E115" s="69">
        <f t="shared" ref="E115:F115" si="11">SUM(E104:E113)</f>
        <v>140400</v>
      </c>
      <c r="F115" s="67">
        <f t="shared" si="11"/>
        <v>-138700</v>
      </c>
      <c r="G115" s="77"/>
      <c r="H115" s="65"/>
    </row>
    <row r="116" spans="1:8" ht="16.2">
      <c r="A116" s="1"/>
      <c r="B116" s="1"/>
      <c r="C116" s="1"/>
      <c r="D116" s="68"/>
      <c r="E116" s="65"/>
      <c r="F116" s="65"/>
      <c r="G116" s="77"/>
      <c r="H116" s="65"/>
    </row>
    <row r="117" spans="1:8" ht="16.2">
      <c r="A117" s="1"/>
      <c r="B117" s="33" t="s">
        <v>806</v>
      </c>
      <c r="C117" s="1"/>
      <c r="D117" s="68"/>
      <c r="E117" s="65"/>
      <c r="F117" s="65"/>
      <c r="G117" s="77"/>
      <c r="H117" s="65"/>
    </row>
    <row r="118" spans="1:8" ht="16.2">
      <c r="A118" s="1"/>
      <c r="B118" s="1"/>
      <c r="C118" s="1" t="s">
        <v>161</v>
      </c>
      <c r="D118" s="68"/>
      <c r="E118" s="69">
        <v>2000</v>
      </c>
      <c r="F118" s="66">
        <v>0</v>
      </c>
      <c r="G118" s="77"/>
      <c r="H118" s="65" t="s">
        <v>807</v>
      </c>
    </row>
    <row r="119" spans="1:8" ht="16.2">
      <c r="A119" s="1"/>
      <c r="B119" s="1"/>
      <c r="C119" s="1" t="s">
        <v>195</v>
      </c>
      <c r="D119" s="68"/>
      <c r="E119" s="66">
        <v>0</v>
      </c>
      <c r="F119" s="67">
        <v>-21000</v>
      </c>
      <c r="G119" s="77"/>
      <c r="H119" s="65" t="s">
        <v>808</v>
      </c>
    </row>
    <row r="120" spans="1:8" ht="16.2">
      <c r="A120" s="1"/>
      <c r="B120" s="1"/>
      <c r="C120" s="1" t="s">
        <v>447</v>
      </c>
      <c r="D120" s="68"/>
      <c r="E120" s="66">
        <v>0</v>
      </c>
      <c r="F120" s="67">
        <v>-47000</v>
      </c>
      <c r="G120" s="77"/>
      <c r="H120" s="65"/>
    </row>
    <row r="121" spans="1:8" ht="16.2">
      <c r="A121" s="1"/>
      <c r="B121" s="1"/>
      <c r="C121" s="1" t="s">
        <v>356</v>
      </c>
      <c r="D121" s="68"/>
      <c r="E121" s="66">
        <v>0</v>
      </c>
      <c r="F121" s="67">
        <v>-4000</v>
      </c>
      <c r="G121" s="77"/>
      <c r="H121" s="65"/>
    </row>
    <row r="122" spans="1:8" ht="16.2">
      <c r="A122" s="1"/>
      <c r="B122" s="1"/>
      <c r="C122" s="1" t="s">
        <v>809</v>
      </c>
      <c r="D122" s="68"/>
      <c r="E122" s="66">
        <v>0</v>
      </c>
      <c r="F122" s="67">
        <v>-500</v>
      </c>
      <c r="G122" s="77"/>
      <c r="H122" s="65"/>
    </row>
    <row r="123" spans="1:8" ht="16.2">
      <c r="A123" s="1"/>
      <c r="B123" s="1"/>
      <c r="C123" s="1" t="s">
        <v>115</v>
      </c>
      <c r="D123" s="68"/>
      <c r="E123" s="66">
        <v>0</v>
      </c>
      <c r="F123" s="67">
        <v>-1000</v>
      </c>
      <c r="G123" s="77"/>
      <c r="H123" s="65"/>
    </row>
    <row r="124" spans="1:8" ht="16.2">
      <c r="A124" s="1"/>
      <c r="B124" s="1"/>
      <c r="C124" s="1" t="s">
        <v>765</v>
      </c>
      <c r="D124" s="68"/>
      <c r="E124" s="66">
        <v>0</v>
      </c>
      <c r="F124" s="67">
        <v>-2600</v>
      </c>
      <c r="G124" s="77"/>
      <c r="H124" s="65" t="s">
        <v>810</v>
      </c>
    </row>
    <row r="125" spans="1:8" ht="16.2">
      <c r="A125" s="1"/>
      <c r="B125" s="1"/>
      <c r="C125" s="1"/>
      <c r="D125" s="68"/>
      <c r="E125" s="65"/>
      <c r="F125" s="65"/>
      <c r="G125" s="77"/>
      <c r="H125" s="65"/>
    </row>
    <row r="126" spans="1:8" ht="16.2">
      <c r="A126" s="1"/>
      <c r="B126" s="1"/>
      <c r="C126" s="33" t="s">
        <v>111</v>
      </c>
      <c r="D126" s="68"/>
      <c r="E126" s="69">
        <f t="shared" ref="E126:F126" si="12">SUM(E118:E124)</f>
        <v>2000</v>
      </c>
      <c r="F126" s="67">
        <f t="shared" si="12"/>
        <v>-76100</v>
      </c>
      <c r="G126" s="77"/>
      <c r="H126" s="65"/>
    </row>
    <row r="127" spans="1:8" ht="16.2">
      <c r="A127" s="1"/>
      <c r="B127" s="1"/>
      <c r="C127" s="1"/>
      <c r="D127" s="68"/>
      <c r="E127" s="65"/>
      <c r="F127" s="65"/>
      <c r="G127" s="77"/>
      <c r="H127" s="65"/>
    </row>
    <row r="128" spans="1:8" ht="16.2">
      <c r="A128" s="1"/>
      <c r="B128" s="1"/>
      <c r="C128" s="33" t="s">
        <v>124</v>
      </c>
      <c r="D128" s="68"/>
      <c r="E128" s="69">
        <f>SUMIFS(E2:E127, C2:C127, "Subsubtotal")</f>
        <v>325000</v>
      </c>
      <c r="F128" s="67">
        <f>SUMIFS(F2:F127, C2:C127, "Subsubtotal")</f>
        <v>-501470</v>
      </c>
      <c r="G128" s="77"/>
      <c r="H128" s="65"/>
    </row>
    <row r="129" spans="1:8" ht="16.2">
      <c r="A129" s="1"/>
      <c r="B129" s="1"/>
      <c r="C129" s="1"/>
      <c r="D129" s="68"/>
      <c r="E129" s="65"/>
      <c r="F129" s="65"/>
      <c r="G129" s="77"/>
      <c r="H129" s="65"/>
    </row>
  </sheetData>
  <conditionalFormatting sqref="D1 F1 F9">
    <cfRule type="cellIs" dxfId="23" priority="4" operator="lessThan">
      <formula>0</formula>
    </cfRule>
  </conditionalFormatting>
  <conditionalFormatting sqref="D1 F1 G9:G129">
    <cfRule type="cellIs" dxfId="22" priority="1" operator="greaterThan">
      <formula>0</formula>
    </cfRule>
  </conditionalFormatting>
  <conditionalFormatting sqref="E1 F9 D9:E129">
    <cfRule type="cellIs" dxfId="21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B6D7A8"/>
    <outlinePr summaryBelow="0" summaryRight="0"/>
    <pageSetUpPr fitToPage="1"/>
  </sheetPr>
  <dimension ref="A1:H4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134" t="s">
        <v>38</v>
      </c>
      <c r="B2" s="1"/>
      <c r="C2" s="71"/>
      <c r="D2" s="177"/>
      <c r="E2" s="178"/>
      <c r="F2" s="178"/>
      <c r="G2" s="149"/>
      <c r="H2" s="149"/>
    </row>
    <row r="3" spans="1:8" ht="15.75" customHeight="1">
      <c r="A3" s="71"/>
      <c r="B3" s="134" t="s">
        <v>811</v>
      </c>
      <c r="C3" s="71"/>
      <c r="D3" s="68"/>
      <c r="E3" s="68"/>
      <c r="F3" s="178"/>
      <c r="G3" s="149"/>
      <c r="H3" s="149"/>
    </row>
    <row r="4" spans="1:8" ht="15.75" customHeight="1">
      <c r="A4" s="71"/>
      <c r="B4" s="71"/>
      <c r="C4" s="71" t="s">
        <v>811</v>
      </c>
      <c r="D4" s="68"/>
      <c r="E4" s="179">
        <v>979000</v>
      </c>
      <c r="F4" s="180">
        <v>0</v>
      </c>
      <c r="G4" s="149"/>
      <c r="H4" s="149"/>
    </row>
    <row r="5" spans="1:8" ht="15.75" customHeight="1">
      <c r="A5" s="71"/>
      <c r="B5" s="71"/>
      <c r="C5" s="71" t="s">
        <v>812</v>
      </c>
      <c r="D5" s="68"/>
      <c r="E5" s="181">
        <v>0</v>
      </c>
      <c r="F5" s="182">
        <v>-7600</v>
      </c>
      <c r="G5" s="149"/>
      <c r="H5" s="149"/>
    </row>
    <row r="6" spans="1:8" ht="15.75" customHeight="1">
      <c r="A6" s="71"/>
      <c r="B6" s="71"/>
      <c r="C6" s="71" t="s">
        <v>813</v>
      </c>
      <c r="D6" s="68"/>
      <c r="E6" s="179">
        <v>50800</v>
      </c>
      <c r="F6" s="180">
        <v>0</v>
      </c>
      <c r="G6" s="149"/>
      <c r="H6" s="149"/>
    </row>
    <row r="7" spans="1:8" ht="15.75" customHeight="1">
      <c r="A7" s="71"/>
      <c r="B7" s="71"/>
      <c r="C7" s="71" t="s">
        <v>163</v>
      </c>
      <c r="D7" s="68"/>
      <c r="E7" s="181">
        <v>0</v>
      </c>
      <c r="F7" s="182">
        <v>-5400</v>
      </c>
      <c r="G7" s="149"/>
      <c r="H7" s="149"/>
    </row>
    <row r="8" spans="1:8" ht="15.75" customHeight="1">
      <c r="A8" s="71"/>
      <c r="B8" s="71"/>
      <c r="C8" s="71"/>
      <c r="D8" s="68"/>
      <c r="E8" s="68"/>
      <c r="F8" s="178"/>
      <c r="G8" s="149"/>
      <c r="H8" s="149"/>
    </row>
    <row r="9" spans="1:8" ht="15.75" customHeight="1">
      <c r="A9" s="71"/>
      <c r="B9" s="71"/>
      <c r="C9" s="33" t="s">
        <v>111</v>
      </c>
      <c r="D9" s="68"/>
      <c r="E9" s="179">
        <f>SUM(E4:E7)</f>
        <v>1029800</v>
      </c>
      <c r="F9" s="182">
        <f>SUM(F4:F8)</f>
        <v>-13000</v>
      </c>
      <c r="G9" s="65"/>
      <c r="H9" s="65"/>
    </row>
    <row r="10" spans="1:8" ht="15.75" customHeight="1">
      <c r="A10" s="71"/>
      <c r="B10" s="71"/>
      <c r="C10" s="71"/>
      <c r="D10" s="68"/>
      <c r="E10" s="68"/>
      <c r="F10" s="178"/>
      <c r="G10" s="1"/>
      <c r="H10" s="164"/>
    </row>
    <row r="11" spans="1:8" ht="15.75" customHeight="1">
      <c r="A11" s="71"/>
      <c r="B11" s="134" t="s">
        <v>61</v>
      </c>
      <c r="C11" s="71"/>
      <c r="D11" s="68"/>
      <c r="E11" s="68"/>
      <c r="F11" s="178"/>
      <c r="G11" s="1"/>
      <c r="H11" s="164"/>
    </row>
    <row r="12" spans="1:8" ht="15.75" customHeight="1">
      <c r="A12" s="71"/>
      <c r="B12" s="71"/>
      <c r="C12" s="71" t="s">
        <v>298</v>
      </c>
      <c r="D12" s="68"/>
      <c r="E12" s="180">
        <v>0</v>
      </c>
      <c r="F12" s="182">
        <v>-12000</v>
      </c>
      <c r="G12" s="1"/>
      <c r="H12" s="164"/>
    </row>
    <row r="13" spans="1:8" ht="15.75" customHeight="1">
      <c r="A13" s="71"/>
      <c r="B13" s="71"/>
      <c r="C13" s="71" t="s">
        <v>814</v>
      </c>
      <c r="D13" s="68"/>
      <c r="E13" s="180">
        <v>0</v>
      </c>
      <c r="F13" s="182">
        <v>-3950</v>
      </c>
      <c r="G13" s="1"/>
      <c r="H13" s="164"/>
    </row>
    <row r="14" spans="1:8" ht="15.75" customHeight="1">
      <c r="A14" s="71"/>
      <c r="B14" s="71"/>
      <c r="C14" s="71" t="s">
        <v>115</v>
      </c>
      <c r="D14" s="68"/>
      <c r="E14" s="180">
        <v>0</v>
      </c>
      <c r="F14" s="182">
        <v>-12000</v>
      </c>
      <c r="G14" s="1"/>
      <c r="H14" s="164"/>
    </row>
    <row r="15" spans="1:8" ht="15.75" customHeight="1">
      <c r="A15" s="71"/>
      <c r="B15" s="71"/>
      <c r="C15" s="71" t="s">
        <v>361</v>
      </c>
      <c r="D15" s="68"/>
      <c r="E15" s="180">
        <v>0</v>
      </c>
      <c r="F15" s="182">
        <v>-7000</v>
      </c>
      <c r="G15" s="1"/>
      <c r="H15" s="164"/>
    </row>
    <row r="16" spans="1:8" ht="15.75" customHeight="1">
      <c r="A16" s="71"/>
      <c r="B16" s="71"/>
      <c r="C16" s="71" t="s">
        <v>815</v>
      </c>
      <c r="D16" s="68"/>
      <c r="E16" s="180">
        <v>0</v>
      </c>
      <c r="F16" s="182">
        <v>-700</v>
      </c>
      <c r="G16" s="1"/>
      <c r="H16" s="164"/>
    </row>
    <row r="17" spans="1:8" ht="15.75" customHeight="1">
      <c r="A17" s="71"/>
      <c r="B17" s="71"/>
      <c r="C17" s="71" t="s">
        <v>816</v>
      </c>
      <c r="D17" s="68"/>
      <c r="E17" s="180">
        <v>0</v>
      </c>
      <c r="F17" s="182">
        <v>-6000</v>
      </c>
      <c r="G17" s="1"/>
      <c r="H17" s="164"/>
    </row>
    <row r="18" spans="1:8" ht="15.75" customHeight="1">
      <c r="A18" s="71"/>
      <c r="B18" s="71"/>
      <c r="C18" s="71" t="s">
        <v>95</v>
      </c>
      <c r="D18" s="68"/>
      <c r="E18" s="180">
        <v>0</v>
      </c>
      <c r="F18" s="182">
        <v>-500</v>
      </c>
      <c r="G18" s="1"/>
      <c r="H18" s="164"/>
    </row>
    <row r="19" spans="1:8" ht="15.75" customHeight="1">
      <c r="A19" s="71"/>
      <c r="B19" s="71"/>
      <c r="C19" s="1" t="s">
        <v>817</v>
      </c>
      <c r="D19" s="68"/>
      <c r="E19" s="180">
        <v>0</v>
      </c>
      <c r="F19" s="182">
        <v>-22500</v>
      </c>
      <c r="G19" s="1"/>
      <c r="H19" s="164"/>
    </row>
    <row r="20" spans="1:8" ht="15.75" customHeight="1">
      <c r="A20" s="71"/>
      <c r="B20" s="71"/>
      <c r="C20" s="1" t="s">
        <v>818</v>
      </c>
      <c r="D20" s="68"/>
      <c r="E20" s="180">
        <v>0</v>
      </c>
      <c r="F20" s="182">
        <v>-7500</v>
      </c>
      <c r="G20" s="1"/>
      <c r="H20" s="164"/>
    </row>
    <row r="21" spans="1:8" ht="15.75" customHeight="1">
      <c r="A21" s="71"/>
      <c r="B21" s="71"/>
      <c r="C21" s="1" t="s">
        <v>819</v>
      </c>
      <c r="D21" s="68"/>
      <c r="E21" s="180">
        <v>0</v>
      </c>
      <c r="F21" s="182">
        <v>-1500</v>
      </c>
      <c r="G21" s="1"/>
      <c r="H21" s="164"/>
    </row>
    <row r="22" spans="1:8" ht="15.75" customHeight="1">
      <c r="A22" s="71"/>
      <c r="B22" s="71"/>
      <c r="C22" s="1" t="s">
        <v>820</v>
      </c>
      <c r="D22" s="68"/>
      <c r="E22" s="180">
        <v>0</v>
      </c>
      <c r="F22" s="182">
        <v>-20000</v>
      </c>
      <c r="G22" s="1"/>
      <c r="H22" s="164"/>
    </row>
    <row r="23" spans="1:8" ht="15.75" customHeight="1">
      <c r="A23" s="71"/>
      <c r="B23" s="71"/>
      <c r="C23" s="1" t="s">
        <v>145</v>
      </c>
      <c r="D23" s="68"/>
      <c r="E23" s="180">
        <v>0</v>
      </c>
      <c r="F23" s="182">
        <v>-30000</v>
      </c>
      <c r="G23" s="1"/>
      <c r="H23" s="164"/>
    </row>
    <row r="24" spans="1:8" ht="15.75" customHeight="1">
      <c r="A24" s="71"/>
      <c r="B24" s="71"/>
      <c r="C24" s="1"/>
      <c r="D24" s="68"/>
      <c r="E24" s="178"/>
      <c r="F24" s="178"/>
      <c r="G24" s="1"/>
      <c r="H24" s="164"/>
    </row>
    <row r="25" spans="1:8" ht="16.2">
      <c r="A25" s="71"/>
      <c r="B25" s="71"/>
      <c r="C25" s="33" t="s">
        <v>111</v>
      </c>
      <c r="D25" s="68"/>
      <c r="E25" s="180">
        <f t="shared" ref="E25:F25" si="0">SUM(E12:E23)</f>
        <v>0</v>
      </c>
      <c r="F25" s="182">
        <f t="shared" si="0"/>
        <v>-123650</v>
      </c>
      <c r="G25" s="1"/>
      <c r="H25" s="164"/>
    </row>
    <row r="26" spans="1:8" ht="16.2">
      <c r="A26" s="71"/>
      <c r="B26" s="71"/>
      <c r="C26" s="71"/>
      <c r="D26" s="68"/>
      <c r="E26" s="178"/>
      <c r="F26" s="178"/>
      <c r="G26" s="1"/>
      <c r="H26" s="164"/>
    </row>
    <row r="27" spans="1:8" ht="16.2">
      <c r="A27" s="71"/>
      <c r="B27" s="134" t="s">
        <v>158</v>
      </c>
      <c r="C27" s="71"/>
      <c r="D27" s="68"/>
      <c r="E27" s="68"/>
      <c r="F27" s="178"/>
      <c r="G27" s="1"/>
      <c r="H27" s="164"/>
    </row>
    <row r="28" spans="1:8" ht="16.2">
      <c r="A28" s="71"/>
      <c r="B28" s="71"/>
      <c r="C28" s="71" t="s">
        <v>466</v>
      </c>
      <c r="D28" s="68"/>
      <c r="E28" s="181">
        <v>0</v>
      </c>
      <c r="F28" s="180">
        <v>-417000</v>
      </c>
      <c r="G28" s="1"/>
      <c r="H28" s="164"/>
    </row>
    <row r="29" spans="1:8" ht="16.2">
      <c r="A29" s="71"/>
      <c r="B29" s="71"/>
      <c r="C29" s="71" t="s">
        <v>156</v>
      </c>
      <c r="D29" s="68"/>
      <c r="E29" s="181">
        <v>0</v>
      </c>
      <c r="F29" s="180">
        <v>-290000</v>
      </c>
      <c r="G29" s="1"/>
      <c r="H29" s="164"/>
    </row>
    <row r="30" spans="1:8" ht="16.2">
      <c r="A30" s="71"/>
      <c r="B30" s="71"/>
      <c r="C30" s="71" t="s">
        <v>821</v>
      </c>
      <c r="D30" s="68"/>
      <c r="E30" s="181">
        <v>0</v>
      </c>
      <c r="F30" s="180">
        <v>-37000</v>
      </c>
      <c r="G30" s="1"/>
      <c r="H30" s="164"/>
    </row>
    <row r="31" spans="1:8" ht="16.2">
      <c r="A31" s="71"/>
      <c r="B31" s="71"/>
      <c r="C31" s="71" t="s">
        <v>822</v>
      </c>
      <c r="D31" s="68"/>
      <c r="E31" s="181">
        <v>0</v>
      </c>
      <c r="F31" s="180">
        <v>-37000</v>
      </c>
      <c r="G31" s="1"/>
      <c r="H31" s="164"/>
    </row>
    <row r="32" spans="1:8" ht="16.2">
      <c r="A32" s="71"/>
      <c r="B32" s="71"/>
      <c r="C32" s="71" t="s">
        <v>113</v>
      </c>
      <c r="D32" s="68"/>
      <c r="E32" s="181">
        <v>0</v>
      </c>
      <c r="F32" s="180">
        <v>-90000</v>
      </c>
      <c r="G32" s="1"/>
      <c r="H32" s="164"/>
    </row>
    <row r="33" spans="1:8" ht="16.2">
      <c r="A33" s="71"/>
      <c r="B33" s="71"/>
      <c r="C33" s="71"/>
      <c r="D33" s="68"/>
      <c r="E33" s="68"/>
      <c r="F33" s="178"/>
      <c r="G33" s="1"/>
      <c r="H33" s="164"/>
    </row>
    <row r="34" spans="1:8" ht="16.2">
      <c r="A34" s="71"/>
      <c r="B34" s="71"/>
      <c r="C34" s="33" t="s">
        <v>111</v>
      </c>
      <c r="D34" s="68"/>
      <c r="E34" s="181">
        <f>SUM(E28:E32)</f>
        <v>0</v>
      </c>
      <c r="F34" s="180">
        <f>SUM(F28:F33)</f>
        <v>-871000</v>
      </c>
      <c r="G34" s="1"/>
      <c r="H34" s="164"/>
    </row>
    <row r="35" spans="1:8" ht="16.2">
      <c r="A35" s="71"/>
      <c r="B35" s="71"/>
      <c r="C35" s="71"/>
      <c r="D35" s="68"/>
      <c r="E35" s="68"/>
      <c r="F35" s="178"/>
      <c r="G35" s="1"/>
      <c r="H35" s="164"/>
    </row>
    <row r="36" spans="1:8" ht="16.2">
      <c r="A36" s="71"/>
      <c r="B36" s="134" t="s">
        <v>823</v>
      </c>
      <c r="C36" s="71"/>
      <c r="D36" s="68"/>
      <c r="E36" s="68"/>
      <c r="F36" s="178"/>
      <c r="G36" s="1"/>
      <c r="H36" s="164"/>
    </row>
    <row r="37" spans="1:8" ht="16.2">
      <c r="A37" s="71"/>
      <c r="B37" s="71"/>
      <c r="C37" s="1" t="s">
        <v>164</v>
      </c>
      <c r="D37" s="68"/>
      <c r="E37" s="180">
        <v>0</v>
      </c>
      <c r="F37" s="180">
        <v>-850</v>
      </c>
      <c r="G37" s="1"/>
      <c r="H37" s="164"/>
    </row>
    <row r="38" spans="1:8" ht="16.2">
      <c r="A38" s="71"/>
      <c r="B38" s="71"/>
      <c r="C38" s="71" t="s">
        <v>163</v>
      </c>
      <c r="D38" s="68"/>
      <c r="E38" s="180">
        <v>0</v>
      </c>
      <c r="F38" s="180">
        <v>-9000</v>
      </c>
      <c r="G38" s="1"/>
      <c r="H38" s="164"/>
    </row>
    <row r="39" spans="1:8" ht="16.2">
      <c r="A39" s="71"/>
      <c r="B39" s="71"/>
      <c r="C39" s="1" t="s">
        <v>236</v>
      </c>
      <c r="D39" s="68"/>
      <c r="E39" s="180">
        <v>0</v>
      </c>
      <c r="F39" s="180">
        <v>-300</v>
      </c>
      <c r="G39" s="1"/>
      <c r="H39" s="164"/>
    </row>
    <row r="40" spans="1:8" ht="16.2">
      <c r="A40" s="71"/>
      <c r="B40" s="71"/>
      <c r="C40" s="71"/>
      <c r="D40" s="68"/>
      <c r="E40" s="68"/>
      <c r="F40" s="178"/>
      <c r="G40" s="1"/>
      <c r="H40" s="164"/>
    </row>
    <row r="41" spans="1:8" ht="16.2">
      <c r="A41" s="71"/>
      <c r="B41" s="71"/>
      <c r="C41" s="33" t="s">
        <v>111</v>
      </c>
      <c r="D41" s="68"/>
      <c r="E41" s="180">
        <f t="shared" ref="E41:F41" si="1">SUM(E37:E39)</f>
        <v>0</v>
      </c>
      <c r="F41" s="180">
        <f t="shared" si="1"/>
        <v>-10150</v>
      </c>
      <c r="G41" s="1"/>
      <c r="H41" s="164"/>
    </row>
    <row r="42" spans="1:8" ht="16.2">
      <c r="A42" s="71"/>
      <c r="B42" s="71"/>
      <c r="C42" s="71"/>
      <c r="D42" s="68"/>
      <c r="E42" s="178"/>
      <c r="F42" s="178"/>
      <c r="G42" s="1"/>
      <c r="H42" s="164"/>
    </row>
    <row r="43" spans="1:8" ht="16.2">
      <c r="A43" s="71"/>
      <c r="B43" s="33" t="s">
        <v>824</v>
      </c>
      <c r="C43" s="71"/>
      <c r="D43" s="68"/>
      <c r="E43" s="178"/>
      <c r="F43" s="178"/>
      <c r="G43" s="1"/>
      <c r="H43" s="164"/>
    </row>
    <row r="44" spans="1:8" ht="16.2">
      <c r="A44" s="71"/>
      <c r="B44" s="71"/>
      <c r="C44" s="71" t="s">
        <v>163</v>
      </c>
      <c r="D44" s="68"/>
      <c r="E44" s="180">
        <v>0</v>
      </c>
      <c r="F44" s="182">
        <v>-12000</v>
      </c>
      <c r="G44" s="1"/>
      <c r="H44" s="164"/>
    </row>
    <row r="45" spans="1:8" ht="16.2">
      <c r="A45" s="71"/>
      <c r="B45" s="71"/>
      <c r="C45" s="71"/>
      <c r="D45" s="68"/>
      <c r="E45" s="178"/>
      <c r="F45" s="178"/>
      <c r="G45" s="1"/>
      <c r="H45" s="164"/>
    </row>
    <row r="46" spans="1:8" ht="16.2">
      <c r="A46" s="71"/>
      <c r="B46" s="71"/>
      <c r="C46" s="134" t="s">
        <v>111</v>
      </c>
      <c r="D46" s="68"/>
      <c r="E46" s="180">
        <f t="shared" ref="E46:F46" si="2">E44</f>
        <v>0</v>
      </c>
      <c r="F46" s="182">
        <f t="shared" si="2"/>
        <v>-12000</v>
      </c>
      <c r="G46" s="1"/>
      <c r="H46" s="164"/>
    </row>
    <row r="47" spans="1:8" ht="16.2">
      <c r="A47" s="71"/>
      <c r="B47" s="71"/>
      <c r="C47" s="71"/>
      <c r="D47" s="68"/>
      <c r="E47" s="178"/>
      <c r="F47" s="178"/>
      <c r="G47" s="1"/>
      <c r="H47" s="164"/>
    </row>
    <row r="48" spans="1:8" ht="16.2">
      <c r="A48" s="71"/>
      <c r="B48" s="71"/>
      <c r="C48" s="134" t="s">
        <v>124</v>
      </c>
      <c r="D48" s="68"/>
      <c r="E48" s="39">
        <f t="shared" ref="E48:F48" si="3">SUMIFS(E1:E46, $C1:$C46, "Subsubtotal")</f>
        <v>1029800</v>
      </c>
      <c r="F48" s="41">
        <f t="shared" si="3"/>
        <v>-1029800</v>
      </c>
      <c r="G48" s="1"/>
      <c r="H48" s="164"/>
    </row>
  </sheetData>
  <conditionalFormatting sqref="D1 F1 F9">
    <cfRule type="cellIs" dxfId="20" priority="4" operator="lessThan">
      <formula>0</formula>
    </cfRule>
  </conditionalFormatting>
  <conditionalFormatting sqref="D1 F1 G9:G48">
    <cfRule type="cellIs" dxfId="19" priority="1" operator="greaterThan">
      <formula>0</formula>
    </cfRule>
  </conditionalFormatting>
  <conditionalFormatting sqref="E1 F9 D9:E48">
    <cfRule type="cellIs" dxfId="18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B6D7A8"/>
    <outlinePr summaryBelow="0" summaryRight="0"/>
    <pageSetUpPr fitToPage="1"/>
  </sheetPr>
  <dimension ref="A1:H8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39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811</v>
      </c>
      <c r="C3" s="1"/>
      <c r="D3" s="68"/>
      <c r="E3" s="68" t="s">
        <v>5</v>
      </c>
      <c r="F3" s="68"/>
      <c r="G3" s="149"/>
      <c r="H3" s="149"/>
    </row>
    <row r="4" spans="1:8" ht="15.75" customHeight="1">
      <c r="A4" s="1"/>
      <c r="B4" s="1"/>
      <c r="C4" s="1" t="s">
        <v>813</v>
      </c>
      <c r="D4" s="68"/>
      <c r="E4" s="68">
        <v>44000</v>
      </c>
      <c r="F4" s="41"/>
      <c r="G4" s="149"/>
      <c r="H4" s="149"/>
    </row>
    <row r="5" spans="1:8" ht="15.75" customHeight="1">
      <c r="A5" s="1"/>
      <c r="B5" s="1"/>
      <c r="C5" s="1" t="s">
        <v>202</v>
      </c>
      <c r="D5" s="68"/>
      <c r="E5" s="68">
        <v>8500</v>
      </c>
      <c r="F5" s="41"/>
      <c r="G5" s="149"/>
      <c r="H5" s="149"/>
    </row>
    <row r="6" spans="1:8" ht="15.75" customHeight="1">
      <c r="A6" s="1"/>
      <c r="B6" s="1"/>
      <c r="C6" s="1" t="s">
        <v>811</v>
      </c>
      <c r="D6" s="68"/>
      <c r="E6" s="68">
        <v>842400</v>
      </c>
      <c r="F6" s="68"/>
      <c r="G6" s="149"/>
      <c r="H6" s="149"/>
    </row>
    <row r="7" spans="1:8" ht="15.75" customHeight="1">
      <c r="A7" s="1"/>
      <c r="B7" s="1"/>
      <c r="C7" s="1" t="s">
        <v>825</v>
      </c>
      <c r="D7" s="68"/>
      <c r="E7" s="68"/>
      <c r="F7" s="68">
        <v>-12400</v>
      </c>
      <c r="G7" s="1"/>
      <c r="H7" s="164"/>
    </row>
    <row r="8" spans="1:8" ht="15.75" customHeight="1">
      <c r="A8" s="1"/>
      <c r="B8" s="1"/>
      <c r="C8" s="1" t="s">
        <v>812</v>
      </c>
      <c r="D8" s="183"/>
      <c r="E8" s="183"/>
      <c r="F8" s="183">
        <v>-7040</v>
      </c>
      <c r="G8" s="1"/>
      <c r="H8" s="164"/>
    </row>
    <row r="9" spans="1:8" ht="15.75" customHeight="1">
      <c r="A9" s="1"/>
      <c r="B9" s="1"/>
      <c r="C9" s="1" t="s">
        <v>163</v>
      </c>
      <c r="D9" s="183"/>
      <c r="E9" s="183"/>
      <c r="F9" s="183">
        <v>-5400</v>
      </c>
      <c r="G9" s="1"/>
      <c r="H9" s="164"/>
    </row>
    <row r="10" spans="1:8" ht="15.75" customHeight="1">
      <c r="A10" s="1"/>
      <c r="B10" s="1"/>
      <c r="C10" s="1" t="s">
        <v>204</v>
      </c>
      <c r="D10" s="183"/>
      <c r="E10" s="183"/>
      <c r="F10" s="183">
        <v>-6000</v>
      </c>
      <c r="G10" s="1"/>
      <c r="H10" s="164"/>
    </row>
    <row r="11" spans="1:8" ht="15.75" customHeight="1">
      <c r="A11" s="1"/>
      <c r="B11" s="1"/>
      <c r="C11" s="1"/>
      <c r="D11" s="68"/>
      <c r="E11" s="68"/>
      <c r="F11" s="67"/>
      <c r="G11" s="1"/>
      <c r="H11" s="164"/>
    </row>
    <row r="12" spans="1:8" ht="15.75" customHeight="1">
      <c r="A12" s="1"/>
      <c r="B12" s="1"/>
      <c r="C12" s="1" t="s">
        <v>111</v>
      </c>
      <c r="D12" s="183"/>
      <c r="E12" s="68">
        <v>894900</v>
      </c>
      <c r="F12" s="183">
        <v>-30840</v>
      </c>
      <c r="G12" s="1"/>
      <c r="H12" s="164"/>
    </row>
    <row r="13" spans="1:8" ht="15.75" customHeight="1">
      <c r="A13" s="1"/>
      <c r="B13" s="1"/>
      <c r="C13" s="1"/>
      <c r="D13" s="68"/>
      <c r="E13" s="68"/>
      <c r="F13" s="67"/>
      <c r="G13" s="1"/>
      <c r="H13" s="164"/>
    </row>
    <row r="14" spans="1:8" ht="15.75" customHeight="1">
      <c r="A14" s="1"/>
      <c r="B14" s="1"/>
      <c r="C14" s="1"/>
      <c r="D14" s="68"/>
      <c r="E14" s="68"/>
      <c r="F14" s="67"/>
      <c r="G14" s="1"/>
      <c r="H14" s="164"/>
    </row>
    <row r="15" spans="1:8" ht="15.75" customHeight="1">
      <c r="A15" s="1"/>
      <c r="B15" s="1" t="s">
        <v>61</v>
      </c>
      <c r="C15" s="1"/>
      <c r="D15" s="1"/>
      <c r="E15" s="1"/>
      <c r="F15" s="67"/>
      <c r="G15" s="1"/>
      <c r="H15" s="164"/>
    </row>
    <row r="16" spans="1:8" ht="15.75" customHeight="1">
      <c r="A16" s="1"/>
      <c r="B16" s="1"/>
      <c r="C16" s="1" t="s">
        <v>826</v>
      </c>
      <c r="D16" s="183"/>
      <c r="E16" s="183">
        <v>5500</v>
      </c>
      <c r="F16" s="67"/>
      <c r="G16" s="1"/>
      <c r="H16" s="164"/>
    </row>
    <row r="17" spans="1:8" ht="15.75" customHeight="1">
      <c r="A17" s="1"/>
      <c r="B17" s="1"/>
      <c r="C17" s="1" t="s">
        <v>298</v>
      </c>
      <c r="D17" s="183"/>
      <c r="E17" s="1"/>
      <c r="F17" s="183">
        <v>-9410</v>
      </c>
      <c r="G17" s="1"/>
      <c r="H17" s="164"/>
    </row>
    <row r="18" spans="1:8" ht="15.75" customHeight="1">
      <c r="A18" s="1"/>
      <c r="B18" s="1"/>
      <c r="C18" s="1" t="s">
        <v>814</v>
      </c>
      <c r="D18" s="183"/>
      <c r="E18" s="1"/>
      <c r="F18" s="183">
        <v>-3450</v>
      </c>
      <c r="G18" s="1"/>
      <c r="H18" s="164"/>
    </row>
    <row r="19" spans="1:8" ht="15.75" customHeight="1">
      <c r="A19" s="1"/>
      <c r="B19" s="1"/>
      <c r="C19" s="1" t="s">
        <v>115</v>
      </c>
      <c r="D19" s="183"/>
      <c r="E19" s="1"/>
      <c r="F19" s="183">
        <v>-4100</v>
      </c>
      <c r="G19" s="1"/>
      <c r="H19" s="164"/>
    </row>
    <row r="20" spans="1:8" ht="15.75" customHeight="1">
      <c r="A20" s="1"/>
      <c r="B20" s="1"/>
      <c r="C20" s="1" t="s">
        <v>361</v>
      </c>
      <c r="D20" s="183"/>
      <c r="E20" s="1"/>
      <c r="F20" s="183">
        <v>-18000</v>
      </c>
      <c r="G20" s="1"/>
      <c r="H20" s="164"/>
    </row>
    <row r="21" spans="1:8" ht="15.75" customHeight="1">
      <c r="A21" s="1"/>
      <c r="B21" s="1"/>
      <c r="C21" s="1" t="s">
        <v>815</v>
      </c>
      <c r="D21" s="183"/>
      <c r="E21" s="1"/>
      <c r="F21" s="183">
        <v>-325</v>
      </c>
      <c r="G21" s="1"/>
      <c r="H21" s="164"/>
    </row>
    <row r="22" spans="1:8" ht="15.75" customHeight="1">
      <c r="A22" s="1"/>
      <c r="B22" s="1"/>
      <c r="C22" s="1" t="s">
        <v>816</v>
      </c>
      <c r="D22" s="183"/>
      <c r="E22" s="1"/>
      <c r="F22" s="183">
        <v>-1500</v>
      </c>
      <c r="G22" s="1"/>
      <c r="H22" s="164"/>
    </row>
    <row r="23" spans="1:8" ht="15.75" customHeight="1">
      <c r="A23" s="1"/>
      <c r="B23" s="1"/>
      <c r="C23" s="1" t="s">
        <v>95</v>
      </c>
      <c r="D23" s="183"/>
      <c r="E23" s="1"/>
      <c r="F23" s="183">
        <v>-500</v>
      </c>
      <c r="G23" s="1"/>
      <c r="H23" s="164"/>
    </row>
    <row r="24" spans="1:8" ht="15.75" customHeight="1">
      <c r="A24" s="1"/>
      <c r="B24" s="1"/>
      <c r="C24" s="1" t="s">
        <v>817</v>
      </c>
      <c r="D24" s="183"/>
      <c r="E24" s="1"/>
      <c r="F24" s="183">
        <v>-11000</v>
      </c>
      <c r="G24" s="1"/>
      <c r="H24" s="164"/>
    </row>
    <row r="25" spans="1:8" ht="16.2">
      <c r="A25" s="1"/>
      <c r="B25" s="1"/>
      <c r="C25" s="1" t="s">
        <v>818</v>
      </c>
      <c r="D25" s="183"/>
      <c r="E25" s="1"/>
      <c r="F25" s="183">
        <v>-7500</v>
      </c>
      <c r="G25" s="1"/>
      <c r="H25" s="164"/>
    </row>
    <row r="26" spans="1:8" ht="16.2">
      <c r="A26" s="1"/>
      <c r="B26" s="1"/>
      <c r="C26" s="1" t="s">
        <v>819</v>
      </c>
      <c r="D26" s="183"/>
      <c r="E26" s="1"/>
      <c r="F26" s="183">
        <v>-1500</v>
      </c>
      <c r="G26" s="1"/>
      <c r="H26" s="164"/>
    </row>
    <row r="27" spans="1:8" ht="16.2">
      <c r="A27" s="1"/>
      <c r="B27" s="1"/>
      <c r="C27" s="1" t="s">
        <v>820</v>
      </c>
      <c r="D27" s="183"/>
      <c r="E27" s="1"/>
      <c r="F27" s="183">
        <v>-2000</v>
      </c>
      <c r="G27" s="1"/>
      <c r="H27" s="164"/>
    </row>
    <row r="28" spans="1:8" ht="16.2">
      <c r="A28" s="1"/>
      <c r="B28" s="1"/>
      <c r="C28" s="1"/>
      <c r="D28" s="68"/>
      <c r="E28" s="68"/>
      <c r="F28" s="67"/>
      <c r="G28" s="1"/>
      <c r="H28" s="164"/>
    </row>
    <row r="29" spans="1:8" ht="16.2">
      <c r="A29" s="1"/>
      <c r="B29" s="1"/>
      <c r="C29" s="1" t="s">
        <v>111</v>
      </c>
      <c r="D29" s="183"/>
      <c r="E29" s="183">
        <v>5500</v>
      </c>
      <c r="F29" s="183">
        <v>-59285</v>
      </c>
      <c r="G29" s="1"/>
      <c r="H29" s="164"/>
    </row>
    <row r="30" spans="1:8" ht="16.2">
      <c r="A30" s="1"/>
      <c r="B30" s="1"/>
      <c r="C30" s="1"/>
      <c r="D30" s="68"/>
      <c r="E30" s="68"/>
      <c r="F30" s="67"/>
      <c r="G30" s="1"/>
      <c r="H30" s="164"/>
    </row>
    <row r="31" spans="1:8" ht="16.2">
      <c r="A31" s="1"/>
      <c r="B31" s="1"/>
      <c r="C31" s="1"/>
      <c r="D31" s="68"/>
      <c r="E31" s="183"/>
      <c r="F31" s="67"/>
      <c r="G31" s="1"/>
      <c r="H31" s="164"/>
    </row>
    <row r="32" spans="1:8" ht="16.2">
      <c r="A32" s="1"/>
      <c r="B32" s="1" t="s">
        <v>145</v>
      </c>
      <c r="C32" s="1"/>
      <c r="D32" s="1"/>
      <c r="E32" s="1"/>
      <c r="F32" s="67"/>
      <c r="G32" s="1"/>
      <c r="H32" s="164"/>
    </row>
    <row r="33" spans="1:8" ht="16.2">
      <c r="A33" s="1"/>
      <c r="B33" s="1"/>
      <c r="C33" s="1" t="s">
        <v>145</v>
      </c>
      <c r="D33" s="183"/>
      <c r="E33" s="1"/>
      <c r="F33" s="183">
        <v>-23250</v>
      </c>
      <c r="G33" s="1"/>
      <c r="H33" s="164"/>
    </row>
    <row r="34" spans="1:8" ht="16.2">
      <c r="A34" s="1"/>
      <c r="B34" s="1"/>
      <c r="C34" s="1"/>
      <c r="D34" s="68"/>
      <c r="E34" s="1"/>
      <c r="F34" s="68"/>
      <c r="G34" s="1"/>
      <c r="H34" s="164"/>
    </row>
    <row r="35" spans="1:8" ht="16.2">
      <c r="A35" s="1"/>
      <c r="B35" s="1"/>
      <c r="C35" s="1" t="s">
        <v>111</v>
      </c>
      <c r="D35" s="183"/>
      <c r="E35" s="1"/>
      <c r="F35" s="183">
        <v>-23250</v>
      </c>
      <c r="G35" s="1"/>
      <c r="H35" s="164"/>
    </row>
    <row r="36" spans="1:8" ht="16.2">
      <c r="A36" s="1"/>
      <c r="B36" s="1"/>
      <c r="C36" s="1"/>
      <c r="D36" s="68"/>
      <c r="E36" s="68"/>
      <c r="F36" s="67"/>
      <c r="G36" s="1"/>
      <c r="H36" s="164"/>
    </row>
    <row r="37" spans="1:8" ht="16.2">
      <c r="A37" s="1"/>
      <c r="B37" s="1"/>
      <c r="C37" s="1"/>
      <c r="D37" s="68"/>
      <c r="E37" s="68"/>
      <c r="F37" s="67"/>
      <c r="G37" s="1"/>
      <c r="H37" s="164"/>
    </row>
    <row r="38" spans="1:8" ht="16.2">
      <c r="A38" s="1"/>
      <c r="B38" s="1" t="s">
        <v>158</v>
      </c>
      <c r="C38" s="1"/>
      <c r="D38" s="1"/>
      <c r="E38" s="1"/>
      <c r="F38" s="67"/>
      <c r="G38" s="1"/>
      <c r="H38" s="164"/>
    </row>
    <row r="39" spans="1:8" ht="16.2">
      <c r="A39" s="1"/>
      <c r="B39" s="1"/>
      <c r="C39" s="1" t="s">
        <v>466</v>
      </c>
      <c r="D39" s="183"/>
      <c r="E39" s="1"/>
      <c r="F39" s="183">
        <v>-381865</v>
      </c>
      <c r="G39" s="1"/>
      <c r="H39" s="164"/>
    </row>
    <row r="40" spans="1:8" ht="16.2">
      <c r="A40" s="1"/>
      <c r="B40" s="1"/>
      <c r="C40" s="1" t="s">
        <v>156</v>
      </c>
      <c r="D40" s="183"/>
      <c r="E40" s="1"/>
      <c r="F40" s="183">
        <v>-255000</v>
      </c>
      <c r="G40" s="1"/>
      <c r="H40" s="164"/>
    </row>
    <row r="41" spans="1:8" ht="16.2">
      <c r="A41" s="1"/>
      <c r="B41" s="1"/>
      <c r="C41" s="1" t="s">
        <v>827</v>
      </c>
      <c r="D41" s="183"/>
      <c r="E41" s="1"/>
      <c r="F41" s="183">
        <v>-31000</v>
      </c>
      <c r="G41" s="1"/>
      <c r="H41" s="164"/>
    </row>
    <row r="42" spans="1:8" ht="16.2">
      <c r="A42" s="1"/>
      <c r="B42" s="1"/>
      <c r="C42" s="1" t="s">
        <v>828</v>
      </c>
      <c r="D42" s="183"/>
      <c r="E42" s="1"/>
      <c r="F42" s="183">
        <v>-31000</v>
      </c>
      <c r="G42" s="1"/>
      <c r="H42" s="164"/>
    </row>
    <row r="43" spans="1:8" ht="16.2">
      <c r="A43" s="1"/>
      <c r="B43" s="1"/>
      <c r="C43" s="1" t="s">
        <v>113</v>
      </c>
      <c r="D43" s="183"/>
      <c r="E43" s="1"/>
      <c r="F43" s="183">
        <v>-82060</v>
      </c>
      <c r="G43" s="1"/>
      <c r="H43" s="164"/>
    </row>
    <row r="44" spans="1:8" ht="16.2">
      <c r="A44" s="1"/>
      <c r="B44" s="1"/>
      <c r="C44" s="1"/>
      <c r="D44" s="68"/>
      <c r="E44" s="1"/>
      <c r="F44" s="68"/>
      <c r="G44" s="1"/>
      <c r="H44" s="164"/>
    </row>
    <row r="45" spans="1:8" ht="16.2">
      <c r="A45" s="1"/>
      <c r="B45" s="1"/>
      <c r="C45" s="1" t="s">
        <v>111</v>
      </c>
      <c r="D45" s="183"/>
      <c r="E45" s="1"/>
      <c r="F45" s="183">
        <v>-780925</v>
      </c>
      <c r="G45" s="1"/>
      <c r="H45" s="164"/>
    </row>
    <row r="46" spans="1:8" ht="16.2">
      <c r="A46" s="1"/>
      <c r="B46" s="1"/>
      <c r="C46" s="1"/>
      <c r="D46" s="68"/>
      <c r="E46" s="68"/>
      <c r="F46" s="67"/>
      <c r="G46" s="1"/>
      <c r="H46" s="164"/>
    </row>
    <row r="47" spans="1:8" ht="16.2">
      <c r="A47" s="1"/>
      <c r="B47" s="1"/>
      <c r="C47" s="1"/>
      <c r="D47" s="68"/>
      <c r="E47" s="68"/>
      <c r="F47" s="67"/>
      <c r="G47" s="1"/>
      <c r="H47" s="164"/>
    </row>
    <row r="48" spans="1:8" ht="16.2">
      <c r="A48" s="1"/>
      <c r="B48" s="1" t="s">
        <v>823</v>
      </c>
      <c r="C48" s="1"/>
      <c r="D48" s="1"/>
      <c r="E48" s="1" t="s">
        <v>5</v>
      </c>
      <c r="F48" s="67"/>
      <c r="G48" s="1"/>
      <c r="H48" s="164"/>
    </row>
    <row r="49" spans="1:8" ht="16.2">
      <c r="A49" s="1"/>
      <c r="B49" s="1"/>
      <c r="C49" s="1" t="s">
        <v>202</v>
      </c>
      <c r="D49" s="183"/>
      <c r="E49" s="183">
        <v>8500</v>
      </c>
      <c r="F49" s="67"/>
      <c r="G49" s="1"/>
      <c r="H49" s="164"/>
    </row>
    <row r="50" spans="1:8" ht="16.2">
      <c r="A50" s="1"/>
      <c r="B50" s="1"/>
      <c r="C50" s="1" t="s">
        <v>204</v>
      </c>
      <c r="D50" s="183"/>
      <c r="E50" s="183"/>
      <c r="F50" s="67">
        <v>-6000</v>
      </c>
      <c r="G50" s="1"/>
      <c r="H50" s="164"/>
    </row>
    <row r="51" spans="1:8" ht="16.2">
      <c r="A51" s="1"/>
      <c r="B51" s="1"/>
      <c r="C51" s="1" t="s">
        <v>164</v>
      </c>
      <c r="D51" s="183"/>
      <c r="E51" s="183"/>
      <c r="F51" s="67">
        <v>-1000</v>
      </c>
      <c r="G51" s="1"/>
      <c r="H51" s="164"/>
    </row>
    <row r="52" spans="1:8" ht="16.2">
      <c r="A52" s="1"/>
      <c r="B52" s="1"/>
      <c r="C52" s="1" t="s">
        <v>163</v>
      </c>
      <c r="D52" s="183"/>
      <c r="E52" s="183"/>
      <c r="F52" s="67">
        <v>-2500</v>
      </c>
      <c r="G52" s="1"/>
      <c r="H52" s="164"/>
    </row>
    <row r="53" spans="1:8" ht="16.2">
      <c r="A53" s="1"/>
      <c r="B53" s="1"/>
      <c r="C53" s="1" t="s">
        <v>236</v>
      </c>
      <c r="D53" s="183"/>
      <c r="E53" s="183"/>
      <c r="F53" s="67">
        <v>-200</v>
      </c>
      <c r="G53" s="1"/>
      <c r="H53" s="164"/>
    </row>
    <row r="54" spans="1:8" ht="16.2">
      <c r="A54" s="1"/>
      <c r="B54" s="1"/>
      <c r="C54" s="1"/>
      <c r="D54" s="68"/>
      <c r="E54" s="68"/>
      <c r="F54" s="67"/>
      <c r="G54" s="1"/>
      <c r="H54" s="164"/>
    </row>
    <row r="55" spans="1:8" ht="16.2">
      <c r="A55" s="1"/>
      <c r="B55" s="1"/>
      <c r="C55" s="1" t="s">
        <v>111</v>
      </c>
      <c r="D55" s="183"/>
      <c r="E55" s="183">
        <v>8500</v>
      </c>
      <c r="F55" s="183">
        <v>-9700</v>
      </c>
      <c r="G55" s="1"/>
      <c r="H55" s="164"/>
    </row>
    <row r="56" spans="1:8" ht="16.2">
      <c r="A56" s="1"/>
      <c r="B56" s="1"/>
      <c r="C56" s="1"/>
      <c r="D56" s="68"/>
      <c r="E56" s="68"/>
      <c r="F56" s="67"/>
      <c r="G56" s="1"/>
      <c r="H56" s="164"/>
    </row>
    <row r="57" spans="1:8" ht="16.2">
      <c r="A57" s="1"/>
      <c r="B57" s="1"/>
      <c r="C57" s="1"/>
      <c r="D57" s="183"/>
      <c r="E57" s="183"/>
      <c r="F57" s="67"/>
      <c r="G57" s="1"/>
      <c r="H57" s="164"/>
    </row>
    <row r="58" spans="1:8" ht="16.2">
      <c r="A58" s="1"/>
      <c r="B58" s="1"/>
      <c r="C58" s="1"/>
      <c r="D58" s="68"/>
      <c r="E58" s="68"/>
      <c r="F58" s="67"/>
      <c r="G58" s="1"/>
      <c r="H58" s="164"/>
    </row>
    <row r="59" spans="1:8" ht="16.2">
      <c r="A59" s="1"/>
      <c r="B59" s="1" t="s">
        <v>824</v>
      </c>
      <c r="C59" s="1"/>
      <c r="D59" s="1"/>
      <c r="E59" s="1" t="s">
        <v>5</v>
      </c>
      <c r="F59" s="67"/>
      <c r="G59" s="1"/>
      <c r="H59" s="164"/>
    </row>
    <row r="60" spans="1:8" ht="16.2">
      <c r="A60" s="1"/>
      <c r="B60" s="1"/>
      <c r="C60" s="1" t="s">
        <v>202</v>
      </c>
      <c r="D60" s="183"/>
      <c r="E60" s="183">
        <v>8500</v>
      </c>
      <c r="F60" s="67"/>
      <c r="G60" s="1"/>
      <c r="H60" s="164"/>
    </row>
    <row r="61" spans="1:8" ht="16.2">
      <c r="A61" s="1"/>
      <c r="B61" s="1"/>
      <c r="C61" s="1" t="s">
        <v>204</v>
      </c>
      <c r="D61" s="183"/>
      <c r="E61" s="1"/>
      <c r="F61" s="183">
        <v>-6000</v>
      </c>
      <c r="G61" s="1"/>
      <c r="H61" s="164"/>
    </row>
    <row r="62" spans="1:8" ht="16.2">
      <c r="A62" s="1"/>
      <c r="B62" s="1"/>
      <c r="C62" s="1" t="s">
        <v>163</v>
      </c>
      <c r="D62" s="183"/>
      <c r="E62" s="1"/>
      <c r="F62" s="183">
        <v>-6200</v>
      </c>
      <c r="G62" s="1"/>
      <c r="H62" s="164"/>
    </row>
    <row r="63" spans="1:8" ht="16.2">
      <c r="A63" s="1"/>
      <c r="B63" s="1"/>
      <c r="C63" s="1"/>
      <c r="D63" s="68"/>
      <c r="E63" s="68"/>
      <c r="F63" s="67"/>
      <c r="G63" s="1"/>
      <c r="H63" s="164"/>
    </row>
    <row r="64" spans="1:8" ht="16.2">
      <c r="A64" s="1"/>
      <c r="B64" s="1"/>
      <c r="C64" s="1" t="s">
        <v>111</v>
      </c>
      <c r="D64" s="183"/>
      <c r="E64" s="183">
        <v>8500</v>
      </c>
      <c r="F64" s="183">
        <v>-12200</v>
      </c>
      <c r="G64" s="1"/>
      <c r="H64" s="164"/>
    </row>
    <row r="65" spans="1:8" ht="16.2">
      <c r="A65" s="1"/>
      <c r="B65" s="1"/>
      <c r="C65" s="1"/>
      <c r="D65" s="68"/>
      <c r="E65" s="68"/>
      <c r="F65" s="67"/>
      <c r="G65" s="1"/>
      <c r="H65" s="164"/>
    </row>
    <row r="66" spans="1:8" ht="16.2">
      <c r="A66" s="1"/>
      <c r="B66" s="1"/>
      <c r="C66" s="1"/>
      <c r="D66" s="68"/>
      <c r="E66" s="68"/>
      <c r="F66" s="67"/>
      <c r="G66" s="1"/>
      <c r="H66" s="164"/>
    </row>
    <row r="67" spans="1:8" ht="16.2">
      <c r="A67" s="1"/>
      <c r="B67" s="1" t="s">
        <v>829</v>
      </c>
      <c r="C67" s="1"/>
      <c r="D67" s="1"/>
      <c r="E67" s="1" t="s">
        <v>5</v>
      </c>
      <c r="F67" s="67"/>
      <c r="G67" s="1"/>
      <c r="H67" s="164"/>
    </row>
    <row r="68" spans="1:8" ht="16.2">
      <c r="A68" s="1"/>
      <c r="B68" s="1"/>
      <c r="C68" s="1" t="s">
        <v>202</v>
      </c>
      <c r="D68" s="183"/>
      <c r="E68" s="183">
        <v>8500</v>
      </c>
      <c r="F68" s="67"/>
      <c r="G68" s="1"/>
      <c r="H68" s="164"/>
    </row>
    <row r="69" spans="1:8" ht="16.2">
      <c r="A69" s="1"/>
      <c r="B69" s="1"/>
      <c r="C69" s="1" t="s">
        <v>204</v>
      </c>
      <c r="D69" s="183"/>
      <c r="E69" s="183"/>
      <c r="F69" s="67">
        <v>-6000</v>
      </c>
      <c r="G69" s="1"/>
      <c r="H69" s="164"/>
    </row>
    <row r="70" spans="1:8" ht="16.2">
      <c r="A70" s="1"/>
      <c r="B70" s="1"/>
      <c r="C70" s="1" t="s">
        <v>164</v>
      </c>
      <c r="D70" s="183"/>
      <c r="E70" s="183"/>
      <c r="F70" s="67">
        <v>-1000</v>
      </c>
      <c r="G70" s="1"/>
      <c r="H70" s="164"/>
    </row>
    <row r="71" spans="1:8" ht="16.2">
      <c r="A71" s="1"/>
      <c r="B71" s="1"/>
      <c r="C71" s="1" t="s">
        <v>163</v>
      </c>
      <c r="D71" s="183"/>
      <c r="E71" s="183"/>
      <c r="F71" s="67">
        <v>-2500</v>
      </c>
      <c r="G71" s="1"/>
      <c r="H71" s="164"/>
    </row>
    <row r="72" spans="1:8" ht="16.2">
      <c r="A72" s="1"/>
      <c r="B72" s="1"/>
      <c r="C72" s="1" t="s">
        <v>236</v>
      </c>
      <c r="D72" s="183"/>
      <c r="E72" s="183"/>
      <c r="F72" s="67">
        <v>-200</v>
      </c>
      <c r="G72" s="1"/>
      <c r="H72" s="164"/>
    </row>
    <row r="73" spans="1:8" ht="16.2">
      <c r="A73" s="1"/>
      <c r="B73" s="1"/>
      <c r="C73" s="1"/>
      <c r="D73" s="68"/>
      <c r="E73" s="68"/>
      <c r="F73" s="67"/>
      <c r="G73" s="1"/>
      <c r="H73" s="164"/>
    </row>
    <row r="74" spans="1:8" ht="16.2">
      <c r="A74" s="1"/>
      <c r="B74" s="1"/>
      <c r="C74" s="1" t="s">
        <v>111</v>
      </c>
      <c r="D74" s="183"/>
      <c r="E74" s="183">
        <v>8500</v>
      </c>
      <c r="F74" s="183">
        <v>-9700</v>
      </c>
      <c r="G74" s="1"/>
      <c r="H74" s="164"/>
    </row>
    <row r="75" spans="1:8" ht="16.2">
      <c r="A75" s="1"/>
      <c r="B75" s="1"/>
      <c r="C75" s="1"/>
      <c r="D75" s="68"/>
      <c r="E75" s="68"/>
      <c r="F75" s="67"/>
      <c r="G75" s="1"/>
      <c r="H75" s="164"/>
    </row>
    <row r="76" spans="1:8" ht="16.2">
      <c r="A76" s="1"/>
      <c r="B76" s="1"/>
      <c r="C76" s="1"/>
      <c r="D76" s="68"/>
      <c r="E76" s="68"/>
      <c r="F76" s="67"/>
      <c r="G76" s="1"/>
      <c r="H76" s="164"/>
    </row>
    <row r="77" spans="1:8" ht="16.2">
      <c r="A77" s="1"/>
      <c r="B77" s="1"/>
      <c r="C77" s="1" t="s">
        <v>124</v>
      </c>
      <c r="D77" s="68"/>
      <c r="E77" s="184">
        <f>SUMIFS(E3:E74,C3:C74,"Subsubtotal")</f>
        <v>925900</v>
      </c>
      <c r="F77" s="184">
        <f>SUMIFS(F3:F74,C3:C74,"Subsubtotal")</f>
        <v>-925900</v>
      </c>
      <c r="G77" s="1"/>
      <c r="H77" s="164"/>
    </row>
    <row r="78" spans="1:8" ht="16.2">
      <c r="A78" s="1"/>
      <c r="B78" s="1"/>
      <c r="C78" s="1"/>
      <c r="D78" s="183"/>
      <c r="E78" s="183"/>
      <c r="F78" s="67"/>
      <c r="G78" s="1"/>
      <c r="H78" s="164"/>
    </row>
    <row r="79" spans="1:8" ht="16.2">
      <c r="A79" s="1"/>
      <c r="B79" s="1"/>
      <c r="C79" s="1"/>
      <c r="D79" s="183"/>
      <c r="E79" s="183"/>
      <c r="F79" s="67"/>
      <c r="G79" s="1"/>
      <c r="H79" s="164"/>
    </row>
    <row r="80" spans="1:8" ht="16.2">
      <c r="A80" s="1"/>
      <c r="B80" s="1"/>
      <c r="C80" s="1"/>
      <c r="D80" s="183"/>
      <c r="E80" s="183"/>
      <c r="F80" s="67"/>
      <c r="G80" s="1"/>
      <c r="H80" s="164"/>
    </row>
  </sheetData>
  <conditionalFormatting sqref="D1 F1 G7:G80">
    <cfRule type="cellIs" dxfId="17" priority="1" operator="greaterThan">
      <formula>0</formula>
    </cfRule>
  </conditionalFormatting>
  <conditionalFormatting sqref="D1 F1">
    <cfRule type="cellIs" dxfId="16" priority="4" operator="lessThan">
      <formula>0</formula>
    </cfRule>
  </conditionalFormatting>
  <conditionalFormatting sqref="E1 F7:F10 E7:E11 D7:D80 F12 E13:E16 F17:F27 E28:E32 F29 F33:F35 E36:E38 F39:F45 E46:E60 F55 F61:F62 E63:E76 F64 F74 E78:E80">
    <cfRule type="cellIs" dxfId="15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B6D7A8"/>
    <outlinePr summaryBelow="0" summaryRight="0"/>
    <pageSetUpPr fitToPage="1"/>
  </sheetPr>
  <dimension ref="A1:H4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41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61</v>
      </c>
      <c r="C3" s="1"/>
      <c r="D3" s="68"/>
      <c r="E3" s="68"/>
      <c r="F3" s="68"/>
      <c r="G3" s="149"/>
      <c r="H3" s="149" t="s">
        <v>830</v>
      </c>
    </row>
    <row r="4" spans="1:8" ht="15.75" customHeight="1">
      <c r="A4" s="1"/>
      <c r="B4" s="1"/>
      <c r="C4" s="1" t="s">
        <v>145</v>
      </c>
      <c r="D4" s="68"/>
      <c r="E4" s="39">
        <v>0</v>
      </c>
      <c r="F4" s="41">
        <v>-1500</v>
      </c>
      <c r="G4" s="149"/>
      <c r="H4" s="149"/>
    </row>
    <row r="5" spans="1:8" ht="15.75" customHeight="1">
      <c r="A5" s="1"/>
      <c r="B5" s="1"/>
      <c r="C5" s="1" t="s">
        <v>182</v>
      </c>
      <c r="D5" s="68"/>
      <c r="E5" s="39">
        <v>0</v>
      </c>
      <c r="F5" s="41">
        <v>-1100</v>
      </c>
      <c r="G5" s="149"/>
      <c r="H5" s="149"/>
    </row>
    <row r="6" spans="1:8" ht="15.75" customHeight="1">
      <c r="A6" s="1"/>
      <c r="B6" s="1"/>
      <c r="C6" s="1" t="s">
        <v>820</v>
      </c>
      <c r="D6" s="68"/>
      <c r="E6" s="39">
        <v>0</v>
      </c>
      <c r="F6" s="41">
        <v>-2000</v>
      </c>
      <c r="G6" s="149"/>
      <c r="H6" s="149"/>
    </row>
    <row r="7" spans="1:8" ht="15.75" customHeight="1">
      <c r="A7" s="1"/>
      <c r="B7" s="1"/>
      <c r="C7" s="1" t="s">
        <v>115</v>
      </c>
      <c r="D7" s="68"/>
      <c r="E7" s="39">
        <v>0</v>
      </c>
      <c r="F7" s="41">
        <v>-2400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1" t="s">
        <v>111</v>
      </c>
      <c r="D9" s="68"/>
      <c r="E9" s="39">
        <f t="shared" ref="E9:F9" si="0">SUM(E4:E8)</f>
        <v>0</v>
      </c>
      <c r="F9" s="41">
        <f t="shared" si="0"/>
        <v>-7000</v>
      </c>
      <c r="G9" s="77"/>
      <c r="H9" s="185" t="s">
        <v>258</v>
      </c>
    </row>
    <row r="10" spans="1:8" ht="15.75" customHeight="1">
      <c r="A10" s="1"/>
      <c r="B10" s="1"/>
      <c r="C10" s="1"/>
      <c r="D10" s="68"/>
      <c r="E10" s="68"/>
      <c r="F10" s="68"/>
      <c r="G10" s="149"/>
      <c r="H10" s="149"/>
    </row>
    <row r="11" spans="1:8" ht="15.75" customHeight="1">
      <c r="A11" s="1"/>
      <c r="B11" s="1" t="s">
        <v>831</v>
      </c>
      <c r="C11" s="1"/>
      <c r="D11" s="68"/>
      <c r="E11" s="68"/>
      <c r="F11" s="68"/>
      <c r="G11" s="149"/>
      <c r="H11" s="149"/>
    </row>
    <row r="12" spans="1:8" ht="15.75" customHeight="1">
      <c r="A12" s="1"/>
      <c r="B12" s="1"/>
      <c r="C12" s="1" t="s">
        <v>242</v>
      </c>
      <c r="D12" s="68"/>
      <c r="E12" s="39">
        <v>90750</v>
      </c>
      <c r="F12" s="41">
        <v>0</v>
      </c>
      <c r="G12" s="149"/>
      <c r="H12" s="149" t="s">
        <v>832</v>
      </c>
    </row>
    <row r="13" spans="1:8" ht="15.75" customHeight="1">
      <c r="A13" s="1"/>
      <c r="B13" s="1"/>
      <c r="C13" s="1" t="s">
        <v>195</v>
      </c>
      <c r="D13" s="68"/>
      <c r="E13" s="39">
        <v>0</v>
      </c>
      <c r="F13" s="41">
        <v>-40000</v>
      </c>
      <c r="G13" s="149"/>
      <c r="H13" s="149"/>
    </row>
    <row r="14" spans="1:8" ht="15.75" customHeight="1">
      <c r="A14" s="1"/>
      <c r="B14" s="1"/>
      <c r="C14" s="1" t="s">
        <v>833</v>
      </c>
      <c r="D14" s="68"/>
      <c r="E14" s="39">
        <v>0</v>
      </c>
      <c r="F14" s="41">
        <v>-16000</v>
      </c>
      <c r="G14" s="149"/>
      <c r="H14" s="149"/>
    </row>
    <row r="15" spans="1:8" ht="15.75" customHeight="1">
      <c r="A15" s="1"/>
      <c r="B15" s="1"/>
      <c r="C15" s="1" t="s">
        <v>834</v>
      </c>
      <c r="D15" s="68"/>
      <c r="E15" s="39">
        <v>0</v>
      </c>
      <c r="F15" s="41">
        <v>-5500</v>
      </c>
      <c r="G15" s="149"/>
      <c r="H15" s="149"/>
    </row>
    <row r="16" spans="1:8" ht="15.75" customHeight="1">
      <c r="A16" s="1"/>
      <c r="B16" s="1"/>
      <c r="C16" s="1" t="s">
        <v>113</v>
      </c>
      <c r="D16" s="68"/>
      <c r="E16" s="39">
        <v>0</v>
      </c>
      <c r="F16" s="41">
        <v>-105000</v>
      </c>
      <c r="G16" s="149"/>
      <c r="H16" s="149" t="s">
        <v>835</v>
      </c>
    </row>
    <row r="17" spans="1:8" ht="15.75" customHeight="1">
      <c r="A17" s="1"/>
      <c r="B17" s="1"/>
      <c r="C17" s="1" t="s">
        <v>836</v>
      </c>
      <c r="D17" s="68"/>
      <c r="E17" s="39">
        <v>0</v>
      </c>
      <c r="F17" s="41">
        <v>-2250</v>
      </c>
      <c r="G17" s="149"/>
      <c r="H17" s="149" t="s">
        <v>837</v>
      </c>
    </row>
    <row r="18" spans="1:8" ht="15.75" customHeight="1">
      <c r="A18" s="1"/>
      <c r="B18" s="1"/>
      <c r="C18" s="1" t="s">
        <v>838</v>
      </c>
      <c r="D18" s="68"/>
      <c r="E18" s="39">
        <v>0</v>
      </c>
      <c r="F18" s="41">
        <v>-25500</v>
      </c>
      <c r="G18" s="149"/>
      <c r="H18" s="149" t="s">
        <v>839</v>
      </c>
    </row>
    <row r="19" spans="1:8" ht="15.75" customHeight="1">
      <c r="A19" s="1"/>
      <c r="B19" s="1"/>
      <c r="C19" s="1" t="s">
        <v>164</v>
      </c>
      <c r="D19" s="68"/>
      <c r="E19" s="39">
        <v>0</v>
      </c>
      <c r="F19" s="41">
        <v>-7100</v>
      </c>
      <c r="G19" s="149"/>
      <c r="H19" s="149"/>
    </row>
    <row r="20" spans="1:8" ht="15.75" customHeight="1">
      <c r="A20" s="1"/>
      <c r="B20" s="1"/>
      <c r="C20" s="1" t="s">
        <v>121</v>
      </c>
      <c r="D20" s="68"/>
      <c r="E20" s="39">
        <v>0</v>
      </c>
      <c r="F20" s="41">
        <v>-3300</v>
      </c>
      <c r="G20" s="149"/>
      <c r="H20" s="149"/>
    </row>
    <row r="21" spans="1:8" ht="15.75" customHeight="1">
      <c r="A21" s="1"/>
      <c r="B21" s="1"/>
      <c r="C21" s="1" t="s">
        <v>213</v>
      </c>
      <c r="D21" s="68"/>
      <c r="E21" s="39">
        <v>0</v>
      </c>
      <c r="F21" s="41">
        <v>-1200</v>
      </c>
      <c r="G21" s="149"/>
      <c r="H21" s="149"/>
    </row>
    <row r="22" spans="1:8" ht="15.75" customHeight="1">
      <c r="A22" s="1"/>
      <c r="B22" s="1"/>
      <c r="C22" s="1" t="s">
        <v>840</v>
      </c>
      <c r="D22" s="68"/>
      <c r="E22" s="39">
        <v>0</v>
      </c>
      <c r="F22" s="41">
        <v>-8000</v>
      </c>
      <c r="G22" s="149"/>
      <c r="H22" s="149"/>
    </row>
    <row r="23" spans="1:8" ht="15.75" customHeight="1">
      <c r="A23" s="1"/>
      <c r="B23" s="1"/>
      <c r="C23" s="1" t="s">
        <v>841</v>
      </c>
      <c r="D23" s="68"/>
      <c r="E23" s="39">
        <v>0</v>
      </c>
      <c r="F23" s="41">
        <v>-8000</v>
      </c>
      <c r="G23" s="149"/>
      <c r="H23" s="149"/>
    </row>
    <row r="24" spans="1:8" ht="15.75" customHeight="1">
      <c r="A24" s="1"/>
      <c r="B24" s="1"/>
      <c r="C24" s="1" t="s">
        <v>361</v>
      </c>
      <c r="D24" s="68"/>
      <c r="E24" s="39">
        <v>0</v>
      </c>
      <c r="F24" s="41">
        <v>-4000</v>
      </c>
      <c r="G24" s="149"/>
      <c r="H24" s="149"/>
    </row>
    <row r="25" spans="1:8" ht="16.2">
      <c r="A25" s="1"/>
      <c r="B25" s="1"/>
      <c r="C25" s="1" t="s">
        <v>359</v>
      </c>
      <c r="D25" s="68"/>
      <c r="E25" s="39">
        <v>0</v>
      </c>
      <c r="F25" s="41">
        <v>-3000</v>
      </c>
      <c r="G25" s="149"/>
      <c r="H25" s="149"/>
    </row>
    <row r="26" spans="1:8" ht="16.2">
      <c r="A26" s="1"/>
      <c r="B26" s="1"/>
      <c r="C26" s="1"/>
      <c r="D26" s="68"/>
      <c r="E26" s="68"/>
      <c r="F26" s="68"/>
      <c r="G26" s="149"/>
      <c r="H26" s="149"/>
    </row>
    <row r="27" spans="1:8" ht="16.2">
      <c r="A27" s="1"/>
      <c r="B27" s="1"/>
      <c r="C27" s="1" t="s">
        <v>111</v>
      </c>
      <c r="D27" s="68"/>
      <c r="E27" s="39">
        <f t="shared" ref="E27:F27" si="1">SUM(E12:E26)</f>
        <v>90750</v>
      </c>
      <c r="F27" s="41">
        <f t="shared" si="1"/>
        <v>-228850</v>
      </c>
      <c r="G27" s="149"/>
      <c r="H27" s="149" t="s">
        <v>842</v>
      </c>
    </row>
    <row r="28" spans="1:8" ht="16.2">
      <c r="A28" s="1"/>
      <c r="B28" s="1" t="s">
        <v>843</v>
      </c>
      <c r="C28" s="1"/>
      <c r="D28" s="68"/>
      <c r="E28" s="68"/>
      <c r="F28" s="68"/>
      <c r="G28" s="149"/>
      <c r="H28" s="149"/>
    </row>
    <row r="29" spans="1:8" ht="16.2">
      <c r="A29" s="1"/>
      <c r="B29" s="1"/>
      <c r="C29" s="1" t="s">
        <v>844</v>
      </c>
      <c r="D29" s="68"/>
      <c r="E29" s="39">
        <v>0</v>
      </c>
      <c r="F29" s="41">
        <v>-3300</v>
      </c>
      <c r="G29" s="149"/>
      <c r="H29" s="149"/>
    </row>
    <row r="30" spans="1:8" ht="16.2">
      <c r="A30" s="1"/>
      <c r="B30" s="1"/>
      <c r="C30" s="1" t="s">
        <v>845</v>
      </c>
      <c r="D30" s="68"/>
      <c r="E30" s="39">
        <v>0</v>
      </c>
      <c r="F30" s="41">
        <v>-1000</v>
      </c>
      <c r="G30" s="149"/>
      <c r="H30" s="149"/>
    </row>
    <row r="31" spans="1:8" ht="16.2">
      <c r="A31" s="1"/>
      <c r="B31" s="1"/>
      <c r="C31" s="1" t="s">
        <v>113</v>
      </c>
      <c r="D31" s="68"/>
      <c r="E31" s="39">
        <v>0</v>
      </c>
      <c r="F31" s="41">
        <v>-3000</v>
      </c>
      <c r="G31" s="149"/>
      <c r="H31" s="149"/>
    </row>
    <row r="32" spans="1:8" ht="16.2">
      <c r="A32" s="1"/>
      <c r="B32" s="1"/>
      <c r="C32" s="1" t="s">
        <v>228</v>
      </c>
      <c r="D32" s="68"/>
      <c r="E32" s="39">
        <v>2500</v>
      </c>
      <c r="F32" s="41">
        <v>0</v>
      </c>
      <c r="G32" s="149"/>
      <c r="H32" s="149"/>
    </row>
    <row r="33" spans="1:8" ht="16.2">
      <c r="A33" s="1"/>
      <c r="B33" s="1"/>
      <c r="C33" s="1"/>
      <c r="D33" s="68"/>
      <c r="E33" s="68"/>
      <c r="F33" s="68"/>
      <c r="G33" s="149"/>
      <c r="H33" s="149"/>
    </row>
    <row r="34" spans="1:8" ht="16.2">
      <c r="A34" s="1"/>
      <c r="B34" s="1"/>
      <c r="C34" s="1" t="s">
        <v>111</v>
      </c>
      <c r="D34" s="68"/>
      <c r="E34" s="39">
        <f t="shared" ref="E34:F34" si="2">SUM(E29:E32)</f>
        <v>2500</v>
      </c>
      <c r="F34" s="41">
        <f t="shared" si="2"/>
        <v>-7300</v>
      </c>
      <c r="G34" s="149"/>
      <c r="H34" s="149"/>
    </row>
    <row r="35" spans="1:8" ht="16.2">
      <c r="A35" s="1"/>
      <c r="B35" s="1"/>
      <c r="C35" s="1"/>
      <c r="D35" s="68"/>
      <c r="E35" s="68"/>
      <c r="F35" s="68"/>
      <c r="G35" s="149"/>
      <c r="H35" s="149"/>
    </row>
    <row r="36" spans="1:8" ht="16.2">
      <c r="A36" s="1"/>
      <c r="B36" s="1" t="s">
        <v>846</v>
      </c>
      <c r="C36" s="1"/>
      <c r="D36" s="68"/>
      <c r="E36" s="68"/>
      <c r="F36" s="68"/>
      <c r="G36" s="149"/>
      <c r="H36" s="149"/>
    </row>
    <row r="37" spans="1:8" ht="16.2">
      <c r="A37" s="1"/>
      <c r="B37" s="1"/>
      <c r="C37" s="1" t="s">
        <v>372</v>
      </c>
      <c r="D37" s="68"/>
      <c r="E37" s="39">
        <v>8000</v>
      </c>
      <c r="F37" s="41">
        <v>-6000</v>
      </c>
      <c r="G37" s="149"/>
      <c r="H37" s="149"/>
    </row>
    <row r="38" spans="1:8" ht="16.2">
      <c r="A38" s="1"/>
      <c r="B38" s="1"/>
      <c r="C38" s="1" t="s">
        <v>210</v>
      </c>
      <c r="D38" s="68"/>
      <c r="E38" s="39">
        <v>0</v>
      </c>
      <c r="F38" s="41">
        <v>-1700</v>
      </c>
      <c r="G38" s="149"/>
      <c r="H38" s="149"/>
    </row>
    <row r="39" spans="1:8" ht="16.2">
      <c r="A39" s="1"/>
      <c r="B39" s="1"/>
      <c r="C39" s="1"/>
      <c r="D39" s="68"/>
      <c r="E39" s="68"/>
      <c r="F39" s="68"/>
      <c r="G39" s="149"/>
      <c r="H39" s="149"/>
    </row>
    <row r="40" spans="1:8" ht="16.2">
      <c r="A40" s="1"/>
      <c r="B40" s="1"/>
      <c r="C40" s="1" t="s">
        <v>111</v>
      </c>
      <c r="D40" s="68"/>
      <c r="E40" s="39">
        <f t="shared" ref="E40:F40" si="3">SUM(E37:E39)</f>
        <v>8000</v>
      </c>
      <c r="F40" s="41">
        <f t="shared" si="3"/>
        <v>-7700</v>
      </c>
      <c r="G40" s="149"/>
      <c r="H40" s="149"/>
    </row>
    <row r="41" spans="1:8" ht="16.2">
      <c r="A41" s="1"/>
      <c r="B41" s="1"/>
      <c r="C41" s="1"/>
      <c r="D41" s="68"/>
      <c r="E41" s="68"/>
      <c r="F41" s="68"/>
      <c r="G41" s="149"/>
      <c r="H41" s="149"/>
    </row>
    <row r="42" spans="1:8" ht="16.2">
      <c r="A42" s="1"/>
      <c r="B42" s="1"/>
      <c r="C42" s="33" t="s">
        <v>124</v>
      </c>
      <c r="D42" s="68"/>
      <c r="E42" s="39">
        <f>SUMIFS(E6:E41,C6:C41,"Subsubtotal")</f>
        <v>101250</v>
      </c>
      <c r="F42" s="41">
        <f>SUMIFS(F6:F41,C6:C41,"Subsubtotal")</f>
        <v>-250850</v>
      </c>
      <c r="G42" s="149"/>
      <c r="H42" s="149"/>
    </row>
  </sheetData>
  <conditionalFormatting sqref="D1 F1 F9">
    <cfRule type="cellIs" dxfId="14" priority="4" operator="lessThan">
      <formula>0</formula>
    </cfRule>
  </conditionalFormatting>
  <conditionalFormatting sqref="D1 F1 G9:H42">
    <cfRule type="cellIs" dxfId="13" priority="1" operator="greaterThan">
      <formula>0</formula>
    </cfRule>
  </conditionalFormatting>
  <conditionalFormatting sqref="E1 F9 D9:E42">
    <cfRule type="cellIs" dxfId="12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B6D7A8"/>
    <outlinePr summaryBelow="0" summaryRight="0"/>
    <pageSetUpPr fitToPage="1"/>
  </sheetPr>
  <dimension ref="A1:H6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42</v>
      </c>
      <c r="B2" s="34"/>
      <c r="C2" s="34"/>
      <c r="D2" s="35"/>
      <c r="E2" s="35"/>
      <c r="F2" s="35"/>
      <c r="G2" s="36"/>
      <c r="H2" s="149"/>
    </row>
    <row r="3" spans="1:8" ht="15.75" customHeight="1">
      <c r="A3" s="34"/>
      <c r="B3" s="33" t="s">
        <v>61</v>
      </c>
      <c r="C3" s="34"/>
      <c r="D3" s="38" t="s">
        <v>5</v>
      </c>
      <c r="E3" s="35"/>
      <c r="F3" s="35"/>
      <c r="G3" s="149"/>
      <c r="H3" s="149"/>
    </row>
    <row r="4" spans="1:8" ht="15.75" customHeight="1">
      <c r="A4" s="34"/>
      <c r="B4" s="34"/>
      <c r="C4" s="1" t="s">
        <v>430</v>
      </c>
      <c r="D4" s="39">
        <v>50000</v>
      </c>
      <c r="E4" s="35"/>
      <c r="F4" s="35"/>
      <c r="G4" s="36"/>
      <c r="H4" s="149"/>
    </row>
    <row r="5" spans="1:8" ht="16.2">
      <c r="A5" s="34"/>
      <c r="B5" s="34"/>
      <c r="C5" s="34"/>
      <c r="D5" s="35"/>
      <c r="E5" s="35"/>
      <c r="F5" s="35"/>
      <c r="G5" s="36"/>
      <c r="H5" s="149"/>
    </row>
    <row r="6" spans="1:8" ht="15.75" customHeight="1">
      <c r="A6" s="34"/>
      <c r="B6" s="34"/>
      <c r="C6" s="33" t="s">
        <v>111</v>
      </c>
      <c r="D6" s="39">
        <f>SUM(D2:D4)</f>
        <v>50000</v>
      </c>
      <c r="E6" s="35"/>
      <c r="F6" s="35"/>
      <c r="G6" s="36"/>
      <c r="H6" s="149"/>
    </row>
    <row r="7" spans="1:8" ht="16.2">
      <c r="A7" s="34"/>
      <c r="B7" s="34"/>
      <c r="C7" s="34"/>
      <c r="D7" s="35"/>
      <c r="E7" s="35"/>
      <c r="F7" s="35"/>
      <c r="G7" s="36"/>
      <c r="H7" s="149"/>
    </row>
    <row r="8" spans="1:8" ht="15.75" customHeight="1">
      <c r="A8" s="34"/>
      <c r="B8" s="34"/>
      <c r="C8" s="34"/>
      <c r="D8" s="38" t="s">
        <v>6</v>
      </c>
      <c r="E8" s="35"/>
      <c r="F8" s="35"/>
      <c r="G8" s="36"/>
      <c r="H8" s="149"/>
    </row>
    <row r="9" spans="1:8" ht="15.75" customHeight="1">
      <c r="A9" s="34"/>
      <c r="B9" s="34"/>
      <c r="C9" s="1" t="s">
        <v>145</v>
      </c>
      <c r="D9" s="41">
        <v>-2300</v>
      </c>
      <c r="E9" s="35"/>
      <c r="F9" s="35"/>
      <c r="G9" s="76"/>
      <c r="H9" s="77"/>
    </row>
    <row r="10" spans="1:8" ht="15.75" customHeight="1">
      <c r="A10" s="34"/>
      <c r="B10" s="34"/>
      <c r="C10" s="1" t="s">
        <v>182</v>
      </c>
      <c r="D10" s="41">
        <v>-1100</v>
      </c>
      <c r="E10" s="35"/>
      <c r="F10" s="35"/>
      <c r="G10" s="36"/>
      <c r="H10" s="149"/>
    </row>
    <row r="11" spans="1:8" ht="15.75" customHeight="1">
      <c r="A11" s="34"/>
      <c r="B11" s="34"/>
      <c r="C11" s="1" t="s">
        <v>847</v>
      </c>
      <c r="D11" s="41">
        <v>-2000</v>
      </c>
      <c r="E11" s="35"/>
      <c r="F11" s="35"/>
      <c r="G11" s="36"/>
      <c r="H11" s="149"/>
    </row>
    <row r="12" spans="1:8" ht="15.75" customHeight="1">
      <c r="A12" s="34"/>
      <c r="B12" s="34"/>
      <c r="C12" s="1" t="s">
        <v>820</v>
      </c>
      <c r="D12" s="41">
        <v>-2000</v>
      </c>
      <c r="E12" s="35"/>
      <c r="F12" s="35"/>
      <c r="G12" s="36"/>
      <c r="H12" s="149"/>
    </row>
    <row r="13" spans="1:8" ht="15.75" customHeight="1">
      <c r="A13" s="34"/>
      <c r="B13" s="34"/>
      <c r="C13" s="1" t="s">
        <v>115</v>
      </c>
      <c r="D13" s="41">
        <v>-1000</v>
      </c>
      <c r="E13" s="35"/>
      <c r="F13" s="35"/>
      <c r="G13" s="36"/>
      <c r="H13" s="149"/>
    </row>
    <row r="14" spans="1:8" ht="16.2">
      <c r="A14" s="34"/>
      <c r="B14" s="34"/>
      <c r="C14" s="34"/>
      <c r="D14" s="35"/>
      <c r="E14" s="35"/>
      <c r="F14" s="35"/>
      <c r="G14" s="36"/>
      <c r="H14" s="149"/>
    </row>
    <row r="15" spans="1:8" ht="15.75" customHeight="1">
      <c r="A15" s="34"/>
      <c r="B15" s="34"/>
      <c r="C15" s="33" t="s">
        <v>111</v>
      </c>
      <c r="D15" s="41">
        <f>SUM(D8:D14)</f>
        <v>-8400</v>
      </c>
      <c r="E15" s="35"/>
      <c r="F15" s="35"/>
      <c r="G15" s="36"/>
      <c r="H15" s="149"/>
    </row>
    <row r="16" spans="1:8" ht="16.2">
      <c r="A16" s="34"/>
      <c r="B16" s="34"/>
      <c r="C16" s="34"/>
      <c r="D16" s="35"/>
      <c r="E16" s="35"/>
      <c r="F16" s="35"/>
      <c r="G16" s="36"/>
      <c r="H16" s="149"/>
    </row>
    <row r="17" spans="1:8" ht="15.75" customHeight="1">
      <c r="A17" s="34"/>
      <c r="B17" s="34"/>
      <c r="C17" s="33" t="s">
        <v>124</v>
      </c>
      <c r="D17" s="39">
        <f>SUMIFS(D3:D16,C3:C16,"Subsubtotal")</f>
        <v>41600</v>
      </c>
      <c r="E17" s="35"/>
      <c r="F17" s="35"/>
      <c r="G17" s="36"/>
      <c r="H17" s="149"/>
    </row>
    <row r="18" spans="1:8" ht="16.2">
      <c r="A18" s="34"/>
      <c r="B18" s="34"/>
      <c r="C18" s="34"/>
      <c r="D18" s="35"/>
      <c r="E18" s="35"/>
      <c r="F18" s="35"/>
      <c r="G18" s="36"/>
      <c r="H18" s="149"/>
    </row>
    <row r="19" spans="1:8" ht="15.75" customHeight="1">
      <c r="A19" s="34"/>
      <c r="B19" s="33" t="s">
        <v>848</v>
      </c>
      <c r="C19" s="34"/>
      <c r="D19" s="38" t="s">
        <v>5</v>
      </c>
      <c r="E19" s="35"/>
      <c r="F19" s="35"/>
      <c r="G19" s="36"/>
      <c r="H19" s="149"/>
    </row>
    <row r="20" spans="1:8" ht="15.75" customHeight="1">
      <c r="A20" s="34"/>
      <c r="B20" s="34"/>
      <c r="C20" s="1" t="s">
        <v>849</v>
      </c>
      <c r="D20" s="39">
        <v>46000</v>
      </c>
      <c r="E20" s="35"/>
      <c r="F20" s="35"/>
      <c r="G20" s="36"/>
      <c r="H20" s="149"/>
    </row>
    <row r="21" spans="1:8" ht="15.75" customHeight="1">
      <c r="A21" s="34"/>
      <c r="B21" s="34"/>
      <c r="C21" s="1" t="s">
        <v>850</v>
      </c>
      <c r="D21" s="39">
        <v>7000</v>
      </c>
      <c r="E21" s="35"/>
      <c r="F21" s="35"/>
      <c r="G21" s="36"/>
      <c r="H21" s="149"/>
    </row>
    <row r="22" spans="1:8" ht="15.75" customHeight="1">
      <c r="A22" s="34"/>
      <c r="B22" s="34"/>
      <c r="C22" s="1" t="s">
        <v>851</v>
      </c>
      <c r="D22" s="39">
        <v>32000</v>
      </c>
      <c r="E22" s="35"/>
      <c r="F22" s="35"/>
      <c r="G22" s="36"/>
      <c r="H22" s="149"/>
    </row>
    <row r="23" spans="1:8" ht="16.2">
      <c r="A23" s="34"/>
      <c r="B23" s="34"/>
      <c r="C23" s="34"/>
      <c r="D23" s="35"/>
      <c r="E23" s="35"/>
      <c r="F23" s="35"/>
      <c r="G23" s="36"/>
      <c r="H23" s="149"/>
    </row>
    <row r="24" spans="1:8" ht="15.75" customHeight="1">
      <c r="A24" s="34"/>
      <c r="B24" s="34"/>
      <c r="C24" s="33" t="s">
        <v>111</v>
      </c>
      <c r="D24" s="39">
        <f>SUM(D20:D22)</f>
        <v>85000</v>
      </c>
      <c r="E24" s="35"/>
      <c r="F24" s="35"/>
      <c r="G24" s="36"/>
      <c r="H24" s="149"/>
    </row>
    <row r="25" spans="1:8" ht="16.2">
      <c r="A25" s="34"/>
      <c r="B25" s="34"/>
      <c r="C25" s="34"/>
      <c r="D25" s="35"/>
      <c r="E25" s="35"/>
      <c r="F25" s="35"/>
      <c r="G25" s="36"/>
      <c r="H25" s="149"/>
    </row>
    <row r="26" spans="1:8" ht="16.2">
      <c r="A26" s="34"/>
      <c r="B26" s="34"/>
      <c r="C26" s="34"/>
      <c r="D26" s="38" t="s">
        <v>6</v>
      </c>
      <c r="E26" s="35"/>
      <c r="F26" s="35"/>
      <c r="G26" s="36"/>
      <c r="H26" s="149"/>
    </row>
    <row r="27" spans="1:8" ht="16.2">
      <c r="A27" s="34"/>
      <c r="B27" s="34"/>
      <c r="C27" s="1" t="s">
        <v>195</v>
      </c>
      <c r="D27" s="41">
        <v>-40000</v>
      </c>
      <c r="E27" s="35"/>
      <c r="F27" s="35"/>
      <c r="G27" s="36"/>
      <c r="H27" s="149"/>
    </row>
    <row r="28" spans="1:8" ht="16.2">
      <c r="A28" s="34"/>
      <c r="B28" s="34"/>
      <c r="C28" s="1" t="s">
        <v>833</v>
      </c>
      <c r="D28" s="41">
        <v>-16000</v>
      </c>
      <c r="E28" s="35"/>
      <c r="F28" s="35"/>
      <c r="G28" s="36"/>
      <c r="H28" s="149"/>
    </row>
    <row r="29" spans="1:8" ht="16.2">
      <c r="A29" s="34"/>
      <c r="B29" s="34"/>
      <c r="C29" s="1" t="s">
        <v>852</v>
      </c>
      <c r="D29" s="41">
        <v>-5500</v>
      </c>
      <c r="E29" s="35"/>
      <c r="F29" s="35"/>
      <c r="G29" s="36"/>
      <c r="H29" s="149"/>
    </row>
    <row r="30" spans="1:8" ht="16.2">
      <c r="A30" s="34"/>
      <c r="B30" s="34"/>
      <c r="C30" s="1" t="s">
        <v>853</v>
      </c>
      <c r="D30" s="41">
        <v>-105000</v>
      </c>
      <c r="E30" s="35"/>
      <c r="F30" s="35"/>
      <c r="G30" s="36"/>
      <c r="H30" s="149"/>
    </row>
    <row r="31" spans="1:8" ht="16.2">
      <c r="A31" s="34"/>
      <c r="B31" s="34"/>
      <c r="C31" s="1" t="s">
        <v>836</v>
      </c>
      <c r="D31" s="41">
        <v>-2250</v>
      </c>
      <c r="E31" s="35"/>
      <c r="F31" s="35"/>
      <c r="G31" s="36"/>
      <c r="H31" s="149"/>
    </row>
    <row r="32" spans="1:8" ht="16.2">
      <c r="A32" s="34"/>
      <c r="B32" s="34"/>
      <c r="C32" s="1" t="s">
        <v>854</v>
      </c>
      <c r="D32" s="41">
        <v>-25500</v>
      </c>
      <c r="E32" s="35"/>
      <c r="F32" s="35"/>
      <c r="G32" s="36"/>
      <c r="H32" s="149"/>
    </row>
    <row r="33" spans="1:8" ht="16.2">
      <c r="A33" s="34"/>
      <c r="B33" s="34"/>
      <c r="C33" s="1" t="s">
        <v>164</v>
      </c>
      <c r="D33" s="41">
        <v>-7100</v>
      </c>
      <c r="E33" s="35"/>
      <c r="F33" s="35"/>
      <c r="G33" s="36"/>
      <c r="H33" s="149"/>
    </row>
    <row r="34" spans="1:8" ht="16.2">
      <c r="A34" s="34"/>
      <c r="B34" s="34"/>
      <c r="C34" s="1" t="s">
        <v>121</v>
      </c>
      <c r="D34" s="41">
        <v>-3300</v>
      </c>
      <c r="E34" s="35"/>
      <c r="F34" s="35"/>
      <c r="G34" s="36"/>
      <c r="H34" s="149"/>
    </row>
    <row r="35" spans="1:8" ht="16.2">
      <c r="A35" s="34"/>
      <c r="B35" s="34"/>
      <c r="C35" s="1" t="s">
        <v>213</v>
      </c>
      <c r="D35" s="41">
        <v>-1200</v>
      </c>
      <c r="E35" s="35"/>
      <c r="F35" s="35"/>
      <c r="G35" s="36"/>
      <c r="H35" s="149"/>
    </row>
    <row r="36" spans="1:8" ht="16.2">
      <c r="A36" s="34"/>
      <c r="B36" s="34"/>
      <c r="C36" s="1" t="s">
        <v>361</v>
      </c>
      <c r="D36" s="41">
        <v>-4000</v>
      </c>
      <c r="E36" s="35"/>
      <c r="F36" s="35"/>
      <c r="G36" s="36"/>
      <c r="H36" s="149"/>
    </row>
    <row r="37" spans="1:8" ht="16.2">
      <c r="A37" s="34"/>
      <c r="B37" s="34"/>
      <c r="C37" s="34"/>
      <c r="D37" s="35"/>
      <c r="E37" s="35"/>
      <c r="F37" s="35"/>
      <c r="G37" s="36"/>
      <c r="H37" s="149"/>
    </row>
    <row r="38" spans="1:8" ht="16.2">
      <c r="A38" s="34"/>
      <c r="B38" s="34"/>
      <c r="C38" s="33" t="s">
        <v>111</v>
      </c>
      <c r="D38" s="41">
        <f>SUM(D27:D36)</f>
        <v>-209850</v>
      </c>
      <c r="E38" s="35"/>
      <c r="F38" s="35"/>
      <c r="G38" s="36"/>
      <c r="H38" s="149"/>
    </row>
    <row r="39" spans="1:8" ht="16.2">
      <c r="A39" s="34"/>
      <c r="B39" s="34"/>
      <c r="C39" s="34"/>
      <c r="D39" s="35"/>
      <c r="E39" s="35"/>
      <c r="F39" s="35"/>
      <c r="G39" s="36"/>
      <c r="H39" s="149"/>
    </row>
    <row r="40" spans="1:8" ht="16.2">
      <c r="A40" s="34"/>
      <c r="B40" s="34"/>
      <c r="C40" s="33" t="s">
        <v>124</v>
      </c>
      <c r="D40" s="41">
        <f>SUMIFS(D19:D39,C19:C39,"Subsubtotal")</f>
        <v>-124850</v>
      </c>
      <c r="E40" s="35"/>
      <c r="F40" s="35"/>
      <c r="G40" s="36"/>
      <c r="H40" s="149"/>
    </row>
    <row r="41" spans="1:8" ht="16.2">
      <c r="A41" s="34"/>
      <c r="B41" s="34"/>
      <c r="C41" s="34"/>
      <c r="D41" s="35"/>
      <c r="E41" s="35"/>
      <c r="F41" s="35"/>
      <c r="G41" s="36"/>
      <c r="H41" s="149"/>
    </row>
    <row r="42" spans="1:8" ht="16.2">
      <c r="A42" s="34"/>
      <c r="B42" s="33" t="s">
        <v>846</v>
      </c>
      <c r="C42" s="34"/>
      <c r="D42" s="38" t="s">
        <v>5</v>
      </c>
      <c r="E42" s="35"/>
      <c r="F42" s="35"/>
      <c r="G42" s="36"/>
      <c r="H42" s="149"/>
    </row>
    <row r="43" spans="1:8" ht="16.2">
      <c r="A43" s="34"/>
      <c r="B43" s="34"/>
      <c r="C43" s="1" t="s">
        <v>372</v>
      </c>
      <c r="D43" s="39">
        <v>8000</v>
      </c>
      <c r="E43" s="35"/>
      <c r="F43" s="35"/>
      <c r="G43" s="36"/>
      <c r="H43" s="149"/>
    </row>
    <row r="44" spans="1:8" ht="16.2">
      <c r="A44" s="34"/>
      <c r="B44" s="34"/>
      <c r="C44" s="34"/>
      <c r="D44" s="35"/>
      <c r="E44" s="35"/>
      <c r="F44" s="35"/>
      <c r="G44" s="36"/>
      <c r="H44" s="149"/>
    </row>
    <row r="45" spans="1:8" ht="16.2">
      <c r="A45" s="34"/>
      <c r="B45" s="34"/>
      <c r="C45" s="33" t="s">
        <v>111</v>
      </c>
      <c r="D45" s="39">
        <f>SUM(D42:D43)</f>
        <v>8000</v>
      </c>
      <c r="E45" s="35"/>
      <c r="F45" s="35"/>
      <c r="G45" s="36"/>
      <c r="H45" s="149"/>
    </row>
    <row r="46" spans="1:8" ht="16.2">
      <c r="A46" s="34"/>
      <c r="B46" s="34"/>
      <c r="C46" s="34"/>
      <c r="D46" s="35"/>
      <c r="E46" s="35"/>
      <c r="F46" s="35"/>
      <c r="G46" s="36"/>
      <c r="H46" s="149"/>
    </row>
    <row r="47" spans="1:8" ht="16.2">
      <c r="A47" s="34"/>
      <c r="B47" s="34"/>
      <c r="C47" s="34"/>
      <c r="D47" s="38" t="s">
        <v>6</v>
      </c>
      <c r="E47" s="35"/>
      <c r="F47" s="35"/>
      <c r="G47" s="36"/>
      <c r="H47" s="149"/>
    </row>
    <row r="48" spans="1:8" ht="16.2">
      <c r="A48" s="34"/>
      <c r="B48" s="34"/>
      <c r="C48" s="1" t="s">
        <v>372</v>
      </c>
      <c r="D48" s="41">
        <v>-6000</v>
      </c>
      <c r="E48" s="35"/>
      <c r="F48" s="35"/>
      <c r="G48" s="36"/>
      <c r="H48" s="149"/>
    </row>
    <row r="49" spans="1:8" ht="16.2">
      <c r="A49" s="34"/>
      <c r="B49" s="34"/>
      <c r="C49" s="1" t="s">
        <v>484</v>
      </c>
      <c r="D49" s="41">
        <v>-1500</v>
      </c>
      <c r="E49" s="35"/>
      <c r="F49" s="35"/>
      <c r="G49" s="36"/>
      <c r="H49" s="149"/>
    </row>
    <row r="50" spans="1:8" ht="16.2">
      <c r="A50" s="34"/>
      <c r="B50" s="34"/>
      <c r="C50" s="1" t="s">
        <v>855</v>
      </c>
      <c r="D50" s="41">
        <v>-400</v>
      </c>
      <c r="E50" s="35"/>
      <c r="F50" s="35"/>
      <c r="G50" s="36"/>
      <c r="H50" s="149"/>
    </row>
    <row r="51" spans="1:8" ht="16.2">
      <c r="A51" s="34"/>
      <c r="B51" s="34"/>
      <c r="C51" s="1" t="s">
        <v>841</v>
      </c>
      <c r="D51" s="41">
        <v>-8000</v>
      </c>
      <c r="E51" s="35"/>
      <c r="F51" s="35"/>
      <c r="G51" s="36"/>
      <c r="H51" s="149"/>
    </row>
    <row r="52" spans="1:8" ht="16.2">
      <c r="A52" s="34"/>
      <c r="B52" s="34"/>
      <c r="C52" s="1" t="s">
        <v>856</v>
      </c>
      <c r="D52" s="41">
        <v>-6900</v>
      </c>
      <c r="E52" s="35"/>
      <c r="F52" s="35"/>
      <c r="G52" s="36"/>
      <c r="H52" s="149"/>
    </row>
    <row r="53" spans="1:8" ht="16.2">
      <c r="A53" s="34"/>
      <c r="B53" s="34"/>
      <c r="C53" s="1" t="s">
        <v>359</v>
      </c>
      <c r="D53" s="41">
        <v>-3000</v>
      </c>
      <c r="E53" s="35"/>
      <c r="F53" s="35"/>
      <c r="G53" s="36"/>
      <c r="H53" s="149"/>
    </row>
    <row r="54" spans="1:8" ht="16.2">
      <c r="A54" s="34"/>
      <c r="B54" s="34"/>
      <c r="C54" s="34"/>
      <c r="D54" s="35"/>
      <c r="E54" s="35"/>
      <c r="F54" s="35"/>
      <c r="G54" s="36"/>
      <c r="H54" s="149"/>
    </row>
    <row r="55" spans="1:8" ht="16.2">
      <c r="A55" s="34"/>
      <c r="B55" s="34"/>
      <c r="C55" s="33" t="s">
        <v>111</v>
      </c>
      <c r="D55" s="41">
        <f>SUM(D48:D53)</f>
        <v>-25800</v>
      </c>
      <c r="E55" s="35"/>
      <c r="F55" s="35"/>
      <c r="G55" s="36"/>
      <c r="H55" s="149"/>
    </row>
    <row r="56" spans="1:8" ht="16.2">
      <c r="A56" s="34"/>
      <c r="B56" s="34"/>
      <c r="C56" s="34"/>
      <c r="D56" s="35"/>
      <c r="E56" s="35"/>
      <c r="F56" s="35"/>
      <c r="G56" s="36"/>
      <c r="H56" s="149"/>
    </row>
    <row r="57" spans="1:8" ht="16.2">
      <c r="A57" s="34"/>
      <c r="B57" s="34"/>
      <c r="C57" s="33" t="s">
        <v>124</v>
      </c>
      <c r="D57" s="41">
        <f>SUMIFS(D42:D56,C42:C56,"Subsubtotal")</f>
        <v>-17800</v>
      </c>
      <c r="E57" s="35"/>
      <c r="F57" s="35"/>
      <c r="G57" s="36"/>
      <c r="H57" s="149"/>
    </row>
    <row r="58" spans="1:8" ht="16.2">
      <c r="A58" s="34"/>
      <c r="B58" s="34"/>
      <c r="C58" s="34"/>
      <c r="D58" s="35"/>
      <c r="E58" s="35"/>
      <c r="F58" s="35"/>
      <c r="G58" s="36"/>
      <c r="H58" s="149"/>
    </row>
    <row r="59" spans="1:8" ht="16.2">
      <c r="A59" s="34"/>
      <c r="B59" s="33" t="s">
        <v>55</v>
      </c>
      <c r="C59" s="34"/>
      <c r="D59" s="35"/>
      <c r="E59" s="35"/>
      <c r="F59" s="35"/>
      <c r="G59" s="36"/>
      <c r="H59" s="149"/>
    </row>
    <row r="60" spans="1:8" ht="16.2">
      <c r="A60" s="34"/>
      <c r="B60" s="34"/>
      <c r="C60" s="33" t="s">
        <v>857</v>
      </c>
      <c r="D60" s="39">
        <f>SUMIFS(D2:D59,C2:C59,"Subsubtotal",D2:D59,"&gt;=0")</f>
        <v>143000</v>
      </c>
      <c r="E60" s="35"/>
      <c r="F60" s="35"/>
      <c r="G60" s="36"/>
      <c r="H60" s="149"/>
    </row>
    <row r="61" spans="1:8" ht="16.2">
      <c r="A61" s="34"/>
      <c r="B61" s="34"/>
      <c r="C61" s="33" t="s">
        <v>858</v>
      </c>
      <c r="D61" s="41">
        <f>SUMIFS(D2:D59,C2:C59,"Subsubtotal",D2:D59,"&lt;0")</f>
        <v>-244050</v>
      </c>
      <c r="E61" s="35"/>
      <c r="F61" s="35"/>
      <c r="G61" s="36"/>
      <c r="H61" s="149"/>
    </row>
    <row r="62" spans="1:8" ht="16.2">
      <c r="A62" s="34"/>
      <c r="B62" s="34"/>
      <c r="C62" s="33" t="s">
        <v>55</v>
      </c>
      <c r="D62" s="41">
        <f>SUM(D60:D61)</f>
        <v>-101050</v>
      </c>
      <c r="E62" s="35"/>
      <c r="F62" s="35"/>
      <c r="G62" s="36"/>
      <c r="H62" s="149"/>
    </row>
  </sheetData>
  <conditionalFormatting sqref="D1 F1 F9">
    <cfRule type="cellIs" dxfId="11" priority="4" operator="lessThan">
      <formula>0</formula>
    </cfRule>
  </conditionalFormatting>
  <conditionalFormatting sqref="D1 F1 G9:H62">
    <cfRule type="cellIs" dxfId="10" priority="1" operator="greaterThan">
      <formula>0</formula>
    </cfRule>
  </conditionalFormatting>
  <conditionalFormatting sqref="E1 F9 D9:E62">
    <cfRule type="cellIs" dxfId="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B6D7A8"/>
    <outlinePr summaryBelow="0" summaryRight="0"/>
    <pageSetUpPr fitToPage="1"/>
  </sheetPr>
  <dimension ref="A1:H2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78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37</v>
      </c>
      <c r="B2" s="34"/>
      <c r="C2" s="34"/>
      <c r="D2" s="35"/>
      <c r="E2" s="35"/>
      <c r="F2" s="35"/>
      <c r="G2" s="149"/>
      <c r="H2" s="149"/>
    </row>
    <row r="3" spans="1:8" ht="15.75" customHeight="1">
      <c r="A3" s="34"/>
      <c r="B3" s="33" t="s">
        <v>61</v>
      </c>
      <c r="C3" s="34"/>
      <c r="D3" s="35"/>
      <c r="E3" s="35"/>
      <c r="F3" s="35"/>
      <c r="G3" s="149"/>
      <c r="H3" s="149"/>
    </row>
    <row r="4" spans="1:8" ht="15.75" customHeight="1">
      <c r="A4" s="34"/>
      <c r="B4" s="34"/>
      <c r="C4" s="1" t="s">
        <v>145</v>
      </c>
      <c r="D4" s="35"/>
      <c r="E4" s="40">
        <v>0</v>
      </c>
      <c r="F4" s="41">
        <v>-2250</v>
      </c>
      <c r="G4" s="149"/>
      <c r="H4" s="149"/>
    </row>
    <row r="5" spans="1:8" ht="15.75" customHeight="1">
      <c r="A5" s="34"/>
      <c r="B5" s="34"/>
      <c r="C5" s="1" t="s">
        <v>115</v>
      </c>
      <c r="D5" s="35"/>
      <c r="E5" s="40">
        <v>0</v>
      </c>
      <c r="F5" s="41">
        <v>-1800</v>
      </c>
      <c r="G5" s="149"/>
      <c r="H5" s="149"/>
    </row>
    <row r="6" spans="1:8" ht="15.75" customHeight="1">
      <c r="A6" s="34"/>
      <c r="B6" s="34"/>
      <c r="C6" s="1" t="s">
        <v>823</v>
      </c>
      <c r="D6" s="35"/>
      <c r="E6" s="40">
        <v>0</v>
      </c>
      <c r="F6" s="41">
        <v>-300</v>
      </c>
      <c r="G6" s="149"/>
      <c r="H6" s="149"/>
    </row>
    <row r="7" spans="1:8" ht="15.75" customHeight="1">
      <c r="A7" s="34"/>
      <c r="B7" s="34"/>
      <c r="C7" s="1" t="s">
        <v>859</v>
      </c>
      <c r="D7" s="35"/>
      <c r="E7" s="40">
        <v>0</v>
      </c>
      <c r="F7" s="41">
        <v>-450</v>
      </c>
      <c r="G7" s="149"/>
      <c r="H7" s="149"/>
    </row>
    <row r="8" spans="1:8" ht="16.2">
      <c r="A8" s="34"/>
      <c r="B8" s="34"/>
      <c r="C8" s="34"/>
      <c r="D8" s="35"/>
      <c r="E8" s="35"/>
      <c r="F8" s="35"/>
      <c r="G8" s="149"/>
      <c r="H8" s="149"/>
    </row>
    <row r="9" spans="1:8" ht="15.75" customHeight="1">
      <c r="A9" s="34"/>
      <c r="B9" s="34"/>
      <c r="C9" s="33" t="s">
        <v>111</v>
      </c>
      <c r="D9" s="35"/>
      <c r="E9" s="40">
        <f t="shared" ref="E9:F9" si="0">SUM(E3:E8)</f>
        <v>0</v>
      </c>
      <c r="F9" s="41">
        <f t="shared" si="0"/>
        <v>-4800</v>
      </c>
      <c r="G9" s="65"/>
      <c r="H9" s="65"/>
    </row>
    <row r="10" spans="1:8" ht="15.75" customHeight="1">
      <c r="A10" s="34"/>
      <c r="B10" s="34"/>
      <c r="C10" s="34"/>
      <c r="D10" s="35"/>
      <c r="E10" s="35"/>
      <c r="F10" s="35"/>
      <c r="G10" s="1"/>
      <c r="H10" s="164"/>
    </row>
    <row r="11" spans="1:8" ht="15.75" customHeight="1">
      <c r="A11" s="34"/>
      <c r="B11" s="33" t="s">
        <v>860</v>
      </c>
      <c r="C11" s="34"/>
      <c r="D11" s="35"/>
      <c r="E11" s="35"/>
      <c r="F11" s="35"/>
      <c r="G11" s="1"/>
      <c r="H11" s="164"/>
    </row>
    <row r="12" spans="1:8" ht="15.75" customHeight="1">
      <c r="A12" s="34"/>
      <c r="B12" s="34"/>
      <c r="C12" s="1" t="s">
        <v>861</v>
      </c>
      <c r="D12" s="35"/>
      <c r="E12" s="39">
        <v>513000</v>
      </c>
      <c r="F12" s="40">
        <v>0</v>
      </c>
      <c r="G12" s="1"/>
      <c r="H12" s="164"/>
    </row>
    <row r="13" spans="1:8" ht="15.75" customHeight="1">
      <c r="A13" s="34"/>
      <c r="B13" s="34"/>
      <c r="C13" s="1" t="s">
        <v>862</v>
      </c>
      <c r="D13" s="35"/>
      <c r="E13" s="39">
        <v>28800</v>
      </c>
      <c r="F13" s="40">
        <v>0</v>
      </c>
      <c r="G13" s="1"/>
      <c r="H13" s="164"/>
    </row>
    <row r="14" spans="1:8" ht="15.75" customHeight="1">
      <c r="A14" s="34"/>
      <c r="B14" s="34"/>
      <c r="C14" s="1" t="s">
        <v>863</v>
      </c>
      <c r="D14" s="35"/>
      <c r="E14" s="39">
        <v>2400</v>
      </c>
      <c r="F14" s="40">
        <v>0</v>
      </c>
      <c r="G14" s="1"/>
      <c r="H14" s="164"/>
    </row>
    <row r="15" spans="1:8" ht="15.75" customHeight="1">
      <c r="A15" s="34"/>
      <c r="B15" s="34"/>
      <c r="C15" s="1" t="s">
        <v>864</v>
      </c>
      <c r="D15" s="35"/>
      <c r="E15" s="40">
        <v>0</v>
      </c>
      <c r="F15" s="41">
        <v>-416160</v>
      </c>
      <c r="G15" s="1"/>
      <c r="H15" s="164"/>
    </row>
    <row r="16" spans="1:8" ht="15.75" customHeight="1">
      <c r="A16" s="34"/>
      <c r="B16" s="34"/>
      <c r="C16" s="1" t="s">
        <v>865</v>
      </c>
      <c r="D16" s="35"/>
      <c r="E16" s="40">
        <v>0</v>
      </c>
      <c r="F16" s="41">
        <v>-140000</v>
      </c>
      <c r="G16" s="1"/>
      <c r="H16" s="164"/>
    </row>
    <row r="17" spans="1:8" ht="15.75" customHeight="1">
      <c r="A17" s="34"/>
      <c r="B17" s="34"/>
      <c r="C17" s="1" t="s">
        <v>866</v>
      </c>
      <c r="D17" s="35"/>
      <c r="E17" s="40">
        <v>0</v>
      </c>
      <c r="F17" s="41">
        <v>-4500</v>
      </c>
      <c r="G17" s="1"/>
      <c r="H17" s="164"/>
    </row>
    <row r="18" spans="1:8" ht="15.75" customHeight="1">
      <c r="A18" s="34"/>
      <c r="B18" s="34"/>
      <c r="C18" s="1" t="s">
        <v>867</v>
      </c>
      <c r="D18" s="35"/>
      <c r="E18" s="40">
        <v>0</v>
      </c>
      <c r="F18" s="41">
        <v>-129600</v>
      </c>
      <c r="G18" s="1"/>
      <c r="H18" s="164"/>
    </row>
    <row r="19" spans="1:8" ht="15.75" customHeight="1">
      <c r="A19" s="34"/>
      <c r="B19" s="34"/>
      <c r="C19" s="1" t="s">
        <v>309</v>
      </c>
      <c r="D19" s="35"/>
      <c r="E19" s="40">
        <v>0</v>
      </c>
      <c r="F19" s="41">
        <v>-16000</v>
      </c>
      <c r="G19" s="1"/>
      <c r="H19" s="164"/>
    </row>
    <row r="20" spans="1:8" ht="15.75" customHeight="1">
      <c r="A20" s="34"/>
      <c r="B20" s="34"/>
      <c r="C20" s="1" t="s">
        <v>868</v>
      </c>
      <c r="D20" s="35"/>
      <c r="E20" s="40">
        <v>0</v>
      </c>
      <c r="F20" s="41">
        <v>-17000</v>
      </c>
      <c r="G20" s="1"/>
      <c r="H20" s="164"/>
    </row>
    <row r="21" spans="1:8" ht="15.75" customHeight="1">
      <c r="A21" s="34"/>
      <c r="B21" s="34"/>
      <c r="C21" s="1" t="s">
        <v>388</v>
      </c>
      <c r="D21" s="35"/>
      <c r="E21" s="40">
        <v>0</v>
      </c>
      <c r="F21" s="41">
        <v>-4000</v>
      </c>
      <c r="G21" s="1"/>
      <c r="H21" s="164"/>
    </row>
    <row r="22" spans="1:8" ht="15.75" customHeight="1">
      <c r="A22" s="34"/>
      <c r="B22" s="34"/>
      <c r="C22" s="34"/>
      <c r="D22" s="35"/>
      <c r="E22" s="35"/>
      <c r="F22" s="35"/>
      <c r="G22" s="1"/>
      <c r="H22" s="164"/>
    </row>
    <row r="23" spans="1:8" ht="15.75" customHeight="1">
      <c r="A23" s="34"/>
      <c r="B23" s="34"/>
      <c r="C23" s="33" t="s">
        <v>111</v>
      </c>
      <c r="D23" s="35"/>
      <c r="E23" s="40">
        <f t="shared" ref="E23:F23" si="1">SUM(E11:E21)</f>
        <v>544200</v>
      </c>
      <c r="F23" s="41">
        <f t="shared" si="1"/>
        <v>-727260</v>
      </c>
      <c r="G23" s="1"/>
      <c r="H23" s="164"/>
    </row>
    <row r="24" spans="1:8" ht="15.75" customHeight="1">
      <c r="A24" s="34"/>
      <c r="B24" s="34"/>
      <c r="C24" s="34"/>
      <c r="D24" s="35"/>
      <c r="E24" s="35"/>
      <c r="F24" s="35"/>
      <c r="G24" s="1"/>
      <c r="H24" s="164"/>
    </row>
    <row r="25" spans="1:8" ht="16.2">
      <c r="A25" s="34"/>
      <c r="B25" s="34"/>
      <c r="C25" s="33" t="s">
        <v>124</v>
      </c>
      <c r="D25" s="35"/>
      <c r="E25" s="40">
        <f>SUMIFS(E3:E23,C3:C23,"Subsubtotal")</f>
        <v>544200</v>
      </c>
      <c r="F25" s="41">
        <f>SUMIFS(F3:F24,C3:C24,"Subsubtotal")</f>
        <v>-732060</v>
      </c>
      <c r="G25" s="1"/>
      <c r="H25" s="164"/>
    </row>
  </sheetData>
  <conditionalFormatting sqref="D1 F1 F9">
    <cfRule type="cellIs" dxfId="8" priority="4" operator="lessThan">
      <formula>0</formula>
    </cfRule>
  </conditionalFormatting>
  <conditionalFormatting sqref="D1 F1 G9:G25">
    <cfRule type="cellIs" dxfId="7" priority="1" operator="greaterThan">
      <formula>0</formula>
    </cfRule>
  </conditionalFormatting>
  <conditionalFormatting sqref="E1 F9 D9:E25">
    <cfRule type="cellIs" dxfId="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  <outlinePr summaryBelow="0" summaryRight="0"/>
    <pageSetUpPr fitToPage="1"/>
  </sheetPr>
  <dimension ref="A1:H161"/>
  <sheetViews>
    <sheetView workbookViewId="0">
      <pane ySplit="1" topLeftCell="A2" activePane="bottomLeft" state="frozen"/>
      <selection pane="bottomLeft" activeCell="B14" sqref="B14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11</v>
      </c>
      <c r="B2" s="1"/>
      <c r="C2" s="1"/>
      <c r="D2" s="64"/>
      <c r="E2" s="65"/>
      <c r="F2" s="65"/>
      <c r="G2" s="65"/>
      <c r="H2" s="65"/>
    </row>
    <row r="3" spans="1:8" ht="15.75" customHeight="1">
      <c r="A3" s="1"/>
      <c r="B3" s="33" t="s">
        <v>61</v>
      </c>
      <c r="C3" s="1"/>
      <c r="D3" s="64"/>
      <c r="E3" s="65"/>
      <c r="F3" s="65"/>
      <c r="G3" s="65"/>
      <c r="H3" s="65"/>
    </row>
    <row r="4" spans="1:8" ht="15.75" customHeight="1">
      <c r="A4" s="1"/>
      <c r="B4" s="1"/>
      <c r="C4" s="1" t="s">
        <v>112</v>
      </c>
      <c r="D4" s="64" t="s">
        <v>169</v>
      </c>
      <c r="E4" s="66">
        <v>0</v>
      </c>
      <c r="F4" s="67">
        <v>-8500</v>
      </c>
      <c r="G4" s="65"/>
      <c r="H4" s="65"/>
    </row>
    <row r="5" spans="1:8" ht="15.75" customHeight="1">
      <c r="A5" s="1"/>
      <c r="B5" s="1"/>
      <c r="C5" s="1" t="s">
        <v>170</v>
      </c>
      <c r="D5" s="64" t="s">
        <v>171</v>
      </c>
      <c r="E5" s="66">
        <v>0</v>
      </c>
      <c r="F5" s="67">
        <v>-12800</v>
      </c>
      <c r="G5" s="65"/>
      <c r="H5" s="65" t="s">
        <v>172</v>
      </c>
    </row>
    <row r="6" spans="1:8" ht="15.75" customHeight="1">
      <c r="A6" s="1"/>
      <c r="B6" s="1"/>
      <c r="C6" s="1" t="s">
        <v>173</v>
      </c>
      <c r="D6" s="64" t="s">
        <v>174</v>
      </c>
      <c r="E6" s="66">
        <v>0</v>
      </c>
      <c r="F6" s="67">
        <v>-6000</v>
      </c>
      <c r="G6" s="65"/>
      <c r="H6" s="65" t="s">
        <v>175</v>
      </c>
    </row>
    <row r="7" spans="1:8" ht="15.75" customHeight="1">
      <c r="A7" s="1"/>
      <c r="B7" s="1"/>
      <c r="C7" s="1" t="s">
        <v>176</v>
      </c>
      <c r="D7" s="64" t="s">
        <v>177</v>
      </c>
      <c r="E7" s="66">
        <v>0</v>
      </c>
      <c r="F7" s="67">
        <v>-2500</v>
      </c>
      <c r="G7" s="65"/>
      <c r="H7" s="65"/>
    </row>
    <row r="8" spans="1:8" ht="15.75" customHeight="1">
      <c r="A8" s="1"/>
      <c r="B8" s="1"/>
      <c r="C8" s="1" t="s">
        <v>178</v>
      </c>
      <c r="D8" s="64" t="s">
        <v>179</v>
      </c>
      <c r="E8" s="66">
        <v>0</v>
      </c>
      <c r="F8" s="67">
        <v>-2500</v>
      </c>
      <c r="G8" s="65"/>
      <c r="H8" s="65" t="s">
        <v>180</v>
      </c>
    </row>
    <row r="9" spans="1:8" ht="15.75" customHeight="1">
      <c r="A9" s="1"/>
      <c r="B9" s="1"/>
      <c r="C9" s="1" t="s">
        <v>181</v>
      </c>
      <c r="D9" s="64" t="s">
        <v>91</v>
      </c>
      <c r="E9" s="66">
        <v>0</v>
      </c>
      <c r="F9" s="67">
        <v>-880</v>
      </c>
      <c r="G9" s="65"/>
      <c r="H9" s="65"/>
    </row>
    <row r="10" spans="1:8" ht="15.75" customHeight="1">
      <c r="A10" s="1"/>
      <c r="B10" s="1"/>
      <c r="C10" s="1" t="s">
        <v>182</v>
      </c>
      <c r="D10" s="64" t="s">
        <v>82</v>
      </c>
      <c r="E10" s="66">
        <v>0</v>
      </c>
      <c r="F10" s="67">
        <v>-3600</v>
      </c>
      <c r="G10" s="65"/>
      <c r="H10" s="65" t="s">
        <v>183</v>
      </c>
    </row>
    <row r="11" spans="1:8" ht="15.75" customHeight="1">
      <c r="A11" s="1"/>
      <c r="B11" s="1"/>
      <c r="C11" s="1" t="s">
        <v>126</v>
      </c>
      <c r="D11" s="64" t="s">
        <v>127</v>
      </c>
      <c r="E11" s="66">
        <v>0</v>
      </c>
      <c r="F11" s="67">
        <v>-1200</v>
      </c>
      <c r="G11" s="65"/>
      <c r="H11" s="65"/>
    </row>
    <row r="12" spans="1:8" ht="15.75" customHeight="1">
      <c r="A12" s="1"/>
      <c r="B12" s="1"/>
      <c r="C12" s="1" t="s">
        <v>184</v>
      </c>
      <c r="D12" s="64" t="s">
        <v>185</v>
      </c>
      <c r="E12" s="66">
        <v>0</v>
      </c>
      <c r="F12" s="67">
        <v>0</v>
      </c>
      <c r="G12" s="65"/>
      <c r="H12" s="65" t="s">
        <v>186</v>
      </c>
    </row>
    <row r="13" spans="1:8" ht="15.75" customHeight="1">
      <c r="A13" s="1"/>
      <c r="B13" s="1"/>
      <c r="C13" s="1" t="s">
        <v>187</v>
      </c>
      <c r="D13" s="64" t="s">
        <v>185</v>
      </c>
      <c r="E13" s="66">
        <v>0</v>
      </c>
      <c r="F13" s="67">
        <v>0</v>
      </c>
      <c r="G13" s="65"/>
      <c r="H13" s="65" t="s">
        <v>188</v>
      </c>
    </row>
    <row r="14" spans="1:8" ht="15.75" customHeight="1">
      <c r="A14" s="1"/>
      <c r="B14" s="1"/>
      <c r="C14" s="1" t="s">
        <v>189</v>
      </c>
      <c r="D14" s="64" t="s">
        <v>190</v>
      </c>
      <c r="E14" s="66">
        <v>0</v>
      </c>
      <c r="F14" s="67">
        <v>0</v>
      </c>
      <c r="G14" s="65"/>
      <c r="H14" s="65" t="s">
        <v>191</v>
      </c>
    </row>
    <row r="15" spans="1:8" ht="15.75" customHeight="1">
      <c r="A15" s="1"/>
      <c r="B15" s="1"/>
      <c r="C15" s="1" t="s">
        <v>192</v>
      </c>
      <c r="D15" s="64" t="s">
        <v>193</v>
      </c>
      <c r="E15" s="66">
        <v>0</v>
      </c>
      <c r="F15" s="67">
        <v>0</v>
      </c>
      <c r="G15" s="65"/>
      <c r="H15" s="65" t="s">
        <v>194</v>
      </c>
    </row>
    <row r="16" spans="1:8" ht="15.75" customHeight="1">
      <c r="A16" s="1"/>
      <c r="B16" s="1"/>
      <c r="C16" s="1" t="s">
        <v>195</v>
      </c>
      <c r="D16" s="64" t="s">
        <v>85</v>
      </c>
      <c r="E16" s="66">
        <v>0</v>
      </c>
      <c r="F16" s="67">
        <v>0</v>
      </c>
      <c r="G16" s="65"/>
      <c r="H16" s="65" t="s">
        <v>196</v>
      </c>
    </row>
    <row r="17" spans="1:8" ht="15.75" customHeight="1">
      <c r="A17" s="1"/>
      <c r="B17" s="1"/>
      <c r="C17" s="1"/>
      <c r="D17" s="64"/>
      <c r="E17" s="65"/>
      <c r="F17" s="65"/>
      <c r="G17" s="65"/>
      <c r="H17" s="65"/>
    </row>
    <row r="18" spans="1:8" ht="15.75" customHeight="1">
      <c r="A18" s="1"/>
      <c r="B18" s="1"/>
      <c r="C18" s="33" t="s">
        <v>111</v>
      </c>
      <c r="D18" s="64"/>
      <c r="E18" s="66">
        <f>SUM(E2:E10)</f>
        <v>0</v>
      </c>
      <c r="F18" s="67">
        <f>SUM(F4:F17)</f>
        <v>-37980</v>
      </c>
      <c r="G18" s="65"/>
      <c r="H18" s="65"/>
    </row>
    <row r="19" spans="1:8" ht="15.75" customHeight="1">
      <c r="A19" s="1"/>
      <c r="B19" s="1"/>
      <c r="C19" s="33"/>
      <c r="D19" s="64"/>
      <c r="E19" s="66"/>
      <c r="F19" s="67"/>
      <c r="G19" s="65"/>
      <c r="H19" s="65"/>
    </row>
    <row r="20" spans="1:8" ht="15.75" customHeight="1">
      <c r="A20" s="1"/>
      <c r="B20" s="49" t="s">
        <v>141</v>
      </c>
      <c r="C20" s="49"/>
      <c r="D20" s="64"/>
      <c r="E20" s="58"/>
      <c r="F20" s="58"/>
      <c r="G20" s="65"/>
      <c r="H20" s="65"/>
    </row>
    <row r="21" spans="1:8" ht="15.75" customHeight="1">
      <c r="A21" s="1"/>
      <c r="B21" s="1"/>
      <c r="C21" s="1" t="s">
        <v>145</v>
      </c>
      <c r="D21" s="64" t="s">
        <v>146</v>
      </c>
      <c r="E21" s="66">
        <v>0</v>
      </c>
      <c r="F21" s="67">
        <v>-16000</v>
      </c>
      <c r="G21" s="65"/>
      <c r="H21" s="68" t="s">
        <v>197</v>
      </c>
    </row>
    <row r="22" spans="1:8" ht="15.75" customHeight="1">
      <c r="A22" s="1"/>
      <c r="B22" s="1"/>
      <c r="C22" s="1" t="s">
        <v>115</v>
      </c>
      <c r="D22" s="64" t="s">
        <v>185</v>
      </c>
      <c r="E22" s="66">
        <v>0</v>
      </c>
      <c r="F22" s="67">
        <v>-9000</v>
      </c>
      <c r="G22" s="65"/>
      <c r="H22" s="65" t="s">
        <v>198</v>
      </c>
    </row>
    <row r="23" spans="1:8" ht="15.75" customHeight="1">
      <c r="A23" s="1"/>
      <c r="B23" s="1"/>
      <c r="C23" s="1" t="s">
        <v>199</v>
      </c>
      <c r="D23" s="64" t="s">
        <v>135</v>
      </c>
      <c r="E23" s="66">
        <v>0</v>
      </c>
      <c r="F23" s="67">
        <v>-2500</v>
      </c>
      <c r="G23" s="65"/>
      <c r="H23" s="65" t="s">
        <v>198</v>
      </c>
    </row>
    <row r="24" spans="1:8" ht="15.75" customHeight="1">
      <c r="A24" s="1"/>
      <c r="B24" s="1"/>
      <c r="C24" s="1" t="s">
        <v>200</v>
      </c>
      <c r="D24" s="64" t="s">
        <v>74</v>
      </c>
      <c r="E24" s="66">
        <v>0</v>
      </c>
      <c r="F24" s="67">
        <v>-2200</v>
      </c>
      <c r="G24" s="65"/>
      <c r="H24" s="65" t="s">
        <v>198</v>
      </c>
    </row>
    <row r="25" spans="1:8" ht="16.2">
      <c r="A25" s="1"/>
      <c r="B25" s="8"/>
      <c r="C25" s="8"/>
      <c r="D25" s="64"/>
      <c r="E25" s="51"/>
      <c r="F25" s="51"/>
      <c r="G25" s="65"/>
      <c r="H25" s="65"/>
    </row>
    <row r="26" spans="1:8" ht="16.2">
      <c r="A26" s="1"/>
      <c r="B26" s="8"/>
      <c r="C26" s="49" t="s">
        <v>111</v>
      </c>
      <c r="D26" s="64"/>
      <c r="E26" s="58">
        <f t="shared" ref="E26:F26" si="0">SUM(E20:E25)</f>
        <v>0</v>
      </c>
      <c r="F26" s="58">
        <f t="shared" si="0"/>
        <v>-29700</v>
      </c>
      <c r="G26" s="65"/>
      <c r="H26" s="65"/>
    </row>
    <row r="27" spans="1:8" ht="16.2">
      <c r="A27" s="1"/>
      <c r="B27" s="1"/>
      <c r="C27" s="33"/>
      <c r="D27" s="64"/>
      <c r="E27" s="65"/>
      <c r="F27" s="65"/>
      <c r="G27" s="65"/>
      <c r="H27" s="65"/>
    </row>
    <row r="28" spans="1:8" ht="16.2">
      <c r="A28" s="1"/>
      <c r="B28" s="33" t="s">
        <v>201</v>
      </c>
      <c r="C28" s="33"/>
      <c r="D28" s="64"/>
      <c r="E28" s="65"/>
      <c r="F28" s="65"/>
      <c r="G28" s="65"/>
      <c r="H28" s="65"/>
    </row>
    <row r="29" spans="1:8" ht="16.2">
      <c r="A29" s="1"/>
      <c r="B29" s="1"/>
      <c r="C29" s="1" t="s">
        <v>202</v>
      </c>
      <c r="D29" s="64" t="s">
        <v>203</v>
      </c>
      <c r="E29" s="66">
        <v>1260000</v>
      </c>
      <c r="F29" s="67">
        <v>0</v>
      </c>
      <c r="G29" s="65"/>
      <c r="H29" s="65"/>
    </row>
    <row r="30" spans="1:8" ht="16.2">
      <c r="A30" s="1"/>
      <c r="B30" s="1"/>
      <c r="C30" s="1" t="s">
        <v>204</v>
      </c>
      <c r="D30" s="64" t="s">
        <v>205</v>
      </c>
      <c r="E30" s="66">
        <v>0</v>
      </c>
      <c r="F30" s="67">
        <v>-1081000</v>
      </c>
      <c r="G30" s="65"/>
      <c r="H30" s="65"/>
    </row>
    <row r="31" spans="1:8" ht="16.2">
      <c r="A31" s="1"/>
      <c r="B31" s="1"/>
      <c r="C31" s="33"/>
      <c r="D31" s="64"/>
      <c r="E31" s="65"/>
      <c r="F31" s="65"/>
      <c r="G31" s="65"/>
      <c r="H31" s="65"/>
    </row>
    <row r="32" spans="1:8" ht="16.2">
      <c r="A32" s="1"/>
      <c r="B32" s="1"/>
      <c r="C32" s="33" t="s">
        <v>111</v>
      </c>
      <c r="D32" s="64"/>
      <c r="E32" s="67">
        <f t="shared" ref="E32:F32" si="1">SUM(E29:E31)</f>
        <v>1260000</v>
      </c>
      <c r="F32" s="67">
        <f t="shared" si="1"/>
        <v>-1081000</v>
      </c>
      <c r="G32" s="65"/>
      <c r="H32" s="65" t="s">
        <v>206</v>
      </c>
    </row>
    <row r="33" spans="1:8" ht="16.2">
      <c r="A33" s="1"/>
      <c r="B33" s="1"/>
      <c r="C33" s="33"/>
      <c r="D33" s="64"/>
      <c r="E33" s="65"/>
      <c r="F33" s="65"/>
      <c r="G33" s="65"/>
      <c r="H33" s="65"/>
    </row>
    <row r="34" spans="1:8" ht="16.2">
      <c r="A34" s="1"/>
      <c r="B34" s="33" t="s">
        <v>207</v>
      </c>
      <c r="C34" s="1"/>
      <c r="D34" s="64"/>
      <c r="E34" s="65"/>
      <c r="F34" s="65"/>
      <c r="G34" s="65"/>
      <c r="H34" s="65"/>
    </row>
    <row r="35" spans="1:8" ht="16.2">
      <c r="A35" s="1"/>
      <c r="B35" s="1"/>
      <c r="C35" s="1" t="s">
        <v>208</v>
      </c>
      <c r="D35" s="64" t="s">
        <v>209</v>
      </c>
      <c r="E35" s="69">
        <v>68000</v>
      </c>
      <c r="F35" s="66">
        <v>0</v>
      </c>
      <c r="G35" s="65"/>
      <c r="H35" s="65"/>
    </row>
    <row r="36" spans="1:8" ht="16.2">
      <c r="A36" s="1"/>
      <c r="B36" s="1"/>
      <c r="C36" s="1" t="s">
        <v>163</v>
      </c>
      <c r="D36" s="64" t="s">
        <v>114</v>
      </c>
      <c r="E36" s="66">
        <v>0</v>
      </c>
      <c r="F36" s="67">
        <v>-68000</v>
      </c>
      <c r="G36" s="65"/>
      <c r="H36" s="65"/>
    </row>
    <row r="37" spans="1:8" ht="16.2">
      <c r="A37" s="1"/>
      <c r="B37" s="1"/>
      <c r="C37" s="1" t="s">
        <v>164</v>
      </c>
      <c r="D37" s="64" t="s">
        <v>165</v>
      </c>
      <c r="E37" s="66">
        <v>0</v>
      </c>
      <c r="F37" s="67">
        <v>-17000</v>
      </c>
      <c r="G37" s="65"/>
      <c r="H37" s="65"/>
    </row>
    <row r="38" spans="1:8" ht="16.2">
      <c r="A38" s="1"/>
      <c r="B38" s="1"/>
      <c r="C38" s="1" t="s">
        <v>210</v>
      </c>
      <c r="D38" s="64" t="s">
        <v>211</v>
      </c>
      <c r="E38" s="66">
        <v>0</v>
      </c>
      <c r="F38" s="67">
        <v>-12750</v>
      </c>
      <c r="G38" s="65"/>
      <c r="H38" s="65" t="s">
        <v>212</v>
      </c>
    </row>
    <row r="39" spans="1:8" ht="16.2">
      <c r="A39" s="1"/>
      <c r="B39" s="1"/>
      <c r="C39" s="1" t="s">
        <v>213</v>
      </c>
      <c r="D39" s="64" t="s">
        <v>185</v>
      </c>
      <c r="E39" s="66">
        <v>0</v>
      </c>
      <c r="F39" s="67">
        <v>-12000</v>
      </c>
      <c r="G39" s="65"/>
      <c r="H39" s="65" t="s">
        <v>212</v>
      </c>
    </row>
    <row r="40" spans="1:8" ht="16.2">
      <c r="A40" s="1"/>
      <c r="B40" s="1"/>
      <c r="C40" s="1" t="s">
        <v>176</v>
      </c>
      <c r="D40" s="64" t="s">
        <v>177</v>
      </c>
      <c r="E40" s="66">
        <v>0</v>
      </c>
      <c r="F40" s="67">
        <v>-17000</v>
      </c>
      <c r="G40" s="65"/>
      <c r="H40" s="65"/>
    </row>
    <row r="41" spans="1:8" ht="16.2">
      <c r="A41" s="1"/>
      <c r="B41" s="1"/>
      <c r="C41" s="1" t="s">
        <v>214</v>
      </c>
      <c r="D41" s="64" t="s">
        <v>131</v>
      </c>
      <c r="E41" s="66">
        <v>0</v>
      </c>
      <c r="F41" s="67">
        <v>-8000</v>
      </c>
      <c r="G41" s="65"/>
      <c r="H41" s="65"/>
    </row>
    <row r="42" spans="1:8" ht="16.2">
      <c r="A42" s="1"/>
      <c r="B42" s="1"/>
      <c r="C42" s="1"/>
      <c r="D42" s="64"/>
      <c r="E42" s="65"/>
      <c r="F42" s="65"/>
      <c r="G42" s="65"/>
      <c r="H42" s="65"/>
    </row>
    <row r="43" spans="1:8" ht="16.2">
      <c r="A43" s="1"/>
      <c r="B43" s="1"/>
      <c r="C43" s="33" t="s">
        <v>111</v>
      </c>
      <c r="D43" s="64"/>
      <c r="E43" s="69">
        <f t="shared" ref="E43:F43" si="2">SUM(E35:E42)</f>
        <v>68000</v>
      </c>
      <c r="F43" s="67">
        <f t="shared" si="2"/>
        <v>-134750</v>
      </c>
      <c r="G43" s="65"/>
      <c r="H43" s="65"/>
    </row>
    <row r="44" spans="1:8" ht="16.2">
      <c r="A44" s="1"/>
      <c r="B44" s="1"/>
      <c r="C44" s="1"/>
      <c r="D44" s="64"/>
      <c r="E44" s="65"/>
      <c r="F44" s="65"/>
      <c r="G44" s="65"/>
      <c r="H44" s="65"/>
    </row>
    <row r="45" spans="1:8" ht="16.2">
      <c r="A45" s="1"/>
      <c r="B45" s="33" t="s">
        <v>215</v>
      </c>
      <c r="C45" s="1"/>
      <c r="D45" s="64"/>
      <c r="E45" s="65"/>
      <c r="F45" s="65"/>
      <c r="G45" s="65"/>
      <c r="H45" s="65"/>
    </row>
    <row r="46" spans="1:8" ht="16.2">
      <c r="A46" s="1"/>
      <c r="B46" s="1"/>
      <c r="C46" s="1" t="s">
        <v>216</v>
      </c>
      <c r="D46" s="64" t="s">
        <v>217</v>
      </c>
      <c r="E46" s="66">
        <v>0</v>
      </c>
      <c r="F46" s="67">
        <v>-2000</v>
      </c>
      <c r="G46" s="65"/>
      <c r="H46" s="70" t="s">
        <v>218</v>
      </c>
    </row>
    <row r="47" spans="1:8" ht="16.2">
      <c r="A47" s="1"/>
      <c r="B47" s="1"/>
      <c r="C47" s="1" t="s">
        <v>164</v>
      </c>
      <c r="D47" s="64" t="s">
        <v>165</v>
      </c>
      <c r="E47" s="66">
        <v>0</v>
      </c>
      <c r="F47" s="67">
        <v>-2000</v>
      </c>
      <c r="G47" s="65"/>
      <c r="H47" s="65"/>
    </row>
    <row r="48" spans="1:8" ht="16.2">
      <c r="A48" s="1"/>
      <c r="B48" s="1"/>
      <c r="C48" s="1" t="s">
        <v>210</v>
      </c>
      <c r="D48" s="64" t="s">
        <v>211</v>
      </c>
      <c r="E48" s="66">
        <v>0</v>
      </c>
      <c r="F48" s="67">
        <v>-500</v>
      </c>
      <c r="G48" s="65"/>
      <c r="H48" s="65" t="s">
        <v>212</v>
      </c>
    </row>
    <row r="49" spans="1:8" ht="16.2">
      <c r="A49" s="1"/>
      <c r="B49" s="1"/>
      <c r="C49" s="1" t="s">
        <v>213</v>
      </c>
      <c r="D49" s="64" t="s">
        <v>185</v>
      </c>
      <c r="E49" s="66">
        <v>0</v>
      </c>
      <c r="F49" s="66">
        <v>-500</v>
      </c>
      <c r="G49" s="65"/>
      <c r="H49" s="65" t="s">
        <v>212</v>
      </c>
    </row>
    <row r="50" spans="1:8" ht="16.2">
      <c r="A50" s="1"/>
      <c r="B50" s="1"/>
      <c r="C50" s="1"/>
      <c r="D50" s="64"/>
      <c r="E50" s="65"/>
      <c r="F50" s="65"/>
      <c r="G50" s="65"/>
      <c r="H50" s="65"/>
    </row>
    <row r="51" spans="1:8" ht="16.2">
      <c r="A51" s="1"/>
      <c r="B51" s="1"/>
      <c r="C51" s="33" t="s">
        <v>111</v>
      </c>
      <c r="D51" s="64"/>
      <c r="E51" s="69">
        <f t="shared" ref="E51:F51" si="3">SUM(E46:E50)</f>
        <v>0</v>
      </c>
      <c r="F51" s="67">
        <f t="shared" si="3"/>
        <v>-5000</v>
      </c>
      <c r="G51" s="65"/>
      <c r="H51" s="65"/>
    </row>
    <row r="52" spans="1:8" ht="16.2">
      <c r="A52" s="1"/>
      <c r="B52" s="1"/>
      <c r="C52" s="33"/>
      <c r="D52" s="64"/>
      <c r="E52" s="65"/>
      <c r="F52" s="65"/>
      <c r="G52" s="65"/>
      <c r="H52" s="65"/>
    </row>
    <row r="53" spans="1:8" ht="16.2">
      <c r="A53" s="1"/>
      <c r="B53" s="33" t="s">
        <v>219</v>
      </c>
      <c r="C53" s="1"/>
      <c r="D53" s="64"/>
      <c r="E53" s="65"/>
      <c r="F53" s="65"/>
      <c r="G53" s="65"/>
      <c r="H53" s="65"/>
    </row>
    <row r="54" spans="1:8" ht="16.2">
      <c r="A54" s="1"/>
      <c r="B54" s="1"/>
      <c r="C54" s="1" t="s">
        <v>216</v>
      </c>
      <c r="D54" s="64" t="s">
        <v>217</v>
      </c>
      <c r="E54" s="66">
        <v>0</v>
      </c>
      <c r="F54" s="67">
        <v>-2000</v>
      </c>
      <c r="G54" s="65"/>
      <c r="H54" s="65" t="s">
        <v>218</v>
      </c>
    </row>
    <row r="55" spans="1:8" ht="16.2">
      <c r="A55" s="1"/>
      <c r="B55" s="1"/>
      <c r="C55" s="1" t="s">
        <v>164</v>
      </c>
      <c r="D55" s="64" t="s">
        <v>165</v>
      </c>
      <c r="E55" s="66">
        <v>0</v>
      </c>
      <c r="F55" s="67">
        <v>-2000</v>
      </c>
      <c r="G55" s="65"/>
      <c r="H55" s="65"/>
    </row>
    <row r="56" spans="1:8" ht="16.2">
      <c r="A56" s="1"/>
      <c r="B56" s="1"/>
      <c r="C56" s="1" t="s">
        <v>210</v>
      </c>
      <c r="D56" s="64" t="s">
        <v>211</v>
      </c>
      <c r="E56" s="66">
        <v>0</v>
      </c>
      <c r="F56" s="67">
        <v>-500</v>
      </c>
      <c r="G56" s="65"/>
      <c r="H56" s="65" t="s">
        <v>212</v>
      </c>
    </row>
    <row r="57" spans="1:8" ht="16.2">
      <c r="A57" s="1"/>
      <c r="B57" s="1"/>
      <c r="C57" s="1" t="s">
        <v>213</v>
      </c>
      <c r="D57" s="64" t="s">
        <v>185</v>
      </c>
      <c r="E57" s="66">
        <v>0</v>
      </c>
      <c r="F57" s="66">
        <v>-500</v>
      </c>
      <c r="G57" s="65"/>
      <c r="H57" s="65" t="s">
        <v>212</v>
      </c>
    </row>
    <row r="58" spans="1:8" ht="16.2">
      <c r="A58" s="1"/>
      <c r="B58" s="1"/>
      <c r="C58" s="1"/>
      <c r="D58" s="64"/>
      <c r="E58" s="65"/>
      <c r="F58" s="65"/>
      <c r="G58" s="65"/>
      <c r="H58" s="65"/>
    </row>
    <row r="59" spans="1:8" ht="16.2">
      <c r="A59" s="1"/>
      <c r="B59" s="1"/>
      <c r="C59" s="33" t="s">
        <v>111</v>
      </c>
      <c r="D59" s="64"/>
      <c r="E59" s="69">
        <f t="shared" ref="E59:F59" si="4">SUM(E54:E58)</f>
        <v>0</v>
      </c>
      <c r="F59" s="67">
        <f t="shared" si="4"/>
        <v>-5000</v>
      </c>
      <c r="G59" s="65"/>
      <c r="H59" s="65"/>
    </row>
    <row r="60" spans="1:8" ht="16.2">
      <c r="A60" s="1"/>
      <c r="B60" s="1"/>
      <c r="C60" s="33"/>
      <c r="D60" s="64"/>
      <c r="E60" s="65"/>
      <c r="F60" s="65"/>
      <c r="G60" s="65"/>
      <c r="H60" s="65"/>
    </row>
    <row r="61" spans="1:8" ht="16.2">
      <c r="A61" s="1"/>
      <c r="B61" s="33" t="s">
        <v>220</v>
      </c>
      <c r="C61" s="1"/>
      <c r="D61" s="64"/>
      <c r="E61" s="65"/>
      <c r="F61" s="65"/>
      <c r="G61" s="65"/>
      <c r="H61" s="65"/>
    </row>
    <row r="62" spans="1:8" ht="16.2">
      <c r="A62" s="1"/>
      <c r="B62" s="1"/>
      <c r="C62" s="1" t="s">
        <v>221</v>
      </c>
      <c r="D62" s="64" t="s">
        <v>162</v>
      </c>
      <c r="E62" s="69">
        <v>70000</v>
      </c>
      <c r="F62" s="66">
        <v>0</v>
      </c>
      <c r="G62" s="65"/>
      <c r="H62" s="65"/>
    </row>
    <row r="63" spans="1:8" ht="16.2">
      <c r="A63" s="1"/>
      <c r="B63" s="1"/>
      <c r="C63" s="1" t="s">
        <v>195</v>
      </c>
      <c r="D63" s="64" t="s">
        <v>85</v>
      </c>
      <c r="E63" s="66">
        <v>0</v>
      </c>
      <c r="F63" s="67">
        <v>-105000</v>
      </c>
      <c r="G63" s="65"/>
      <c r="H63" s="65"/>
    </row>
    <row r="64" spans="1:8" ht="16.2">
      <c r="A64" s="1"/>
      <c r="B64" s="33"/>
      <c r="C64" s="1" t="s">
        <v>222</v>
      </c>
      <c r="D64" s="64" t="s">
        <v>223</v>
      </c>
      <c r="E64" s="66">
        <v>0</v>
      </c>
      <c r="F64" s="67">
        <v>-15000</v>
      </c>
      <c r="G64" s="65"/>
      <c r="H64" s="65"/>
    </row>
    <row r="65" spans="1:8" ht="16.2">
      <c r="A65" s="1"/>
      <c r="B65" s="1"/>
      <c r="C65" s="1" t="s">
        <v>163</v>
      </c>
      <c r="D65" s="64" t="s">
        <v>114</v>
      </c>
      <c r="E65" s="66">
        <v>0</v>
      </c>
      <c r="F65" s="67">
        <v>-8000</v>
      </c>
      <c r="G65" s="65"/>
      <c r="H65" s="65"/>
    </row>
    <row r="66" spans="1:8" ht="16.2">
      <c r="A66" s="1"/>
      <c r="B66" s="1"/>
      <c r="C66" s="1" t="s">
        <v>224</v>
      </c>
      <c r="D66" s="64" t="s">
        <v>131</v>
      </c>
      <c r="E66" s="66">
        <v>0</v>
      </c>
      <c r="F66" s="67">
        <v>-15000</v>
      </c>
      <c r="G66" s="65"/>
      <c r="H66" s="65"/>
    </row>
    <row r="67" spans="1:8" ht="16.2">
      <c r="A67" s="1"/>
      <c r="B67" s="1"/>
      <c r="C67" s="1" t="s">
        <v>214</v>
      </c>
      <c r="D67" s="64" t="s">
        <v>131</v>
      </c>
      <c r="E67" s="66">
        <v>0</v>
      </c>
      <c r="F67" s="67">
        <v>-5000</v>
      </c>
      <c r="G67" s="65"/>
      <c r="H67" s="65"/>
    </row>
    <row r="68" spans="1:8" ht="16.2">
      <c r="A68" s="1"/>
      <c r="B68" s="1"/>
      <c r="C68" s="1" t="s">
        <v>225</v>
      </c>
      <c r="D68" s="64" t="s">
        <v>101</v>
      </c>
      <c r="E68" s="66">
        <v>0</v>
      </c>
      <c r="F68" s="67">
        <v>-3000</v>
      </c>
      <c r="G68" s="65"/>
      <c r="H68" s="65"/>
    </row>
    <row r="69" spans="1:8" ht="16.2">
      <c r="A69" s="1"/>
      <c r="B69" s="1"/>
      <c r="C69" s="1" t="s">
        <v>226</v>
      </c>
      <c r="D69" s="64" t="s">
        <v>177</v>
      </c>
      <c r="E69" s="66">
        <v>0</v>
      </c>
      <c r="F69" s="67">
        <v>-8000</v>
      </c>
      <c r="G69" s="65"/>
      <c r="H69" s="65"/>
    </row>
    <row r="70" spans="1:8" ht="16.2">
      <c r="A70" s="1"/>
      <c r="B70" s="1"/>
      <c r="C70" s="1" t="s">
        <v>121</v>
      </c>
      <c r="D70" s="64" t="s">
        <v>122</v>
      </c>
      <c r="E70" s="66">
        <v>0</v>
      </c>
      <c r="F70" s="67">
        <v>-4000</v>
      </c>
      <c r="G70" s="65"/>
      <c r="H70" s="65"/>
    </row>
    <row r="71" spans="1:8" ht="16.2">
      <c r="A71" s="1"/>
      <c r="B71" s="1"/>
      <c r="C71" s="1" t="s">
        <v>164</v>
      </c>
      <c r="D71" s="64" t="s">
        <v>165</v>
      </c>
      <c r="E71" s="66">
        <v>0</v>
      </c>
      <c r="F71" s="67">
        <v>-2000</v>
      </c>
      <c r="G71" s="65"/>
      <c r="H71" s="65"/>
    </row>
    <row r="72" spans="1:8" ht="16.2">
      <c r="A72" s="1"/>
      <c r="B72" s="1"/>
      <c r="C72" s="1" t="s">
        <v>178</v>
      </c>
      <c r="D72" s="64" t="s">
        <v>179</v>
      </c>
      <c r="E72" s="66">
        <v>0</v>
      </c>
      <c r="F72" s="67">
        <v>-500</v>
      </c>
      <c r="G72" s="65"/>
      <c r="H72" s="65"/>
    </row>
    <row r="73" spans="1:8" ht="16.2">
      <c r="A73" s="1"/>
      <c r="B73" s="1"/>
      <c r="C73" s="1"/>
      <c r="D73" s="64"/>
      <c r="E73" s="65"/>
      <c r="F73" s="65"/>
      <c r="G73" s="65"/>
      <c r="H73" s="65"/>
    </row>
    <row r="74" spans="1:8" ht="16.2">
      <c r="A74" s="1"/>
      <c r="B74" s="1"/>
      <c r="C74" s="33" t="s">
        <v>111</v>
      </c>
      <c r="D74" s="64"/>
      <c r="E74" s="69">
        <f t="shared" ref="E74:F74" si="5">SUM(E62:E73)</f>
        <v>70000</v>
      </c>
      <c r="F74" s="67">
        <f t="shared" si="5"/>
        <v>-165500</v>
      </c>
      <c r="G74" s="65"/>
      <c r="H74" s="65"/>
    </row>
    <row r="75" spans="1:8" ht="16.2">
      <c r="A75" s="1"/>
      <c r="B75" s="1"/>
      <c r="C75" s="33"/>
      <c r="D75" s="64"/>
      <c r="E75" s="65"/>
      <c r="F75" s="65"/>
      <c r="G75" s="65"/>
      <c r="H75" s="65"/>
    </row>
    <row r="76" spans="1:8" ht="16.2">
      <c r="A76" s="1"/>
      <c r="B76" s="33" t="s">
        <v>227</v>
      </c>
      <c r="C76" s="1"/>
      <c r="D76" s="64"/>
      <c r="E76" s="65"/>
      <c r="F76" s="65"/>
      <c r="G76" s="65"/>
      <c r="H76" s="65"/>
    </row>
    <row r="77" spans="1:8" ht="16.2">
      <c r="A77" s="1"/>
      <c r="B77" s="1"/>
      <c r="C77" s="1" t="s">
        <v>228</v>
      </c>
      <c r="D77" s="64" t="s">
        <v>162</v>
      </c>
      <c r="E77" s="69">
        <v>14700</v>
      </c>
      <c r="F77" s="66">
        <v>0</v>
      </c>
      <c r="G77" s="65"/>
      <c r="H77" s="65" t="s">
        <v>229</v>
      </c>
    </row>
    <row r="78" spans="1:8" ht="16.2">
      <c r="A78" s="1"/>
      <c r="B78" s="1"/>
      <c r="C78" s="1" t="s">
        <v>163</v>
      </c>
      <c r="D78" s="64" t="s">
        <v>114</v>
      </c>
      <c r="E78" s="66">
        <v>0</v>
      </c>
      <c r="F78" s="67">
        <v>-5000</v>
      </c>
      <c r="G78" s="65"/>
      <c r="H78" s="65"/>
    </row>
    <row r="79" spans="1:8" ht="16.2">
      <c r="A79" s="1"/>
      <c r="B79" s="71"/>
      <c r="C79" s="1" t="s">
        <v>167</v>
      </c>
      <c r="D79" s="64" t="s">
        <v>168</v>
      </c>
      <c r="E79" s="66">
        <v>0</v>
      </c>
      <c r="F79" s="66">
        <v>-6000</v>
      </c>
      <c r="G79" s="72"/>
      <c r="H79" s="65" t="s">
        <v>230</v>
      </c>
    </row>
    <row r="80" spans="1:8" ht="16.2">
      <c r="A80" s="1"/>
      <c r="B80" s="1"/>
      <c r="C80" s="1" t="s">
        <v>164</v>
      </c>
      <c r="D80" s="64" t="s">
        <v>165</v>
      </c>
      <c r="E80" s="66">
        <v>0</v>
      </c>
      <c r="F80" s="67">
        <v>-2000</v>
      </c>
      <c r="G80" s="65"/>
      <c r="H80" s="65"/>
    </row>
    <row r="81" spans="1:8" ht="16.2">
      <c r="A81" s="1"/>
      <c r="B81" s="1"/>
      <c r="C81" s="1" t="s">
        <v>210</v>
      </c>
      <c r="D81" s="64" t="s">
        <v>211</v>
      </c>
      <c r="E81" s="66">
        <v>0</v>
      </c>
      <c r="F81" s="67">
        <v>-500</v>
      </c>
      <c r="G81" s="65"/>
      <c r="H81" s="65" t="s">
        <v>231</v>
      </c>
    </row>
    <row r="82" spans="1:8" ht="16.2">
      <c r="A82" s="1"/>
      <c r="B82" s="1"/>
      <c r="C82" s="1" t="s">
        <v>213</v>
      </c>
      <c r="D82" s="64" t="s">
        <v>185</v>
      </c>
      <c r="E82" s="66">
        <v>0</v>
      </c>
      <c r="F82" s="66">
        <v>-450</v>
      </c>
      <c r="G82" s="65"/>
      <c r="H82" s="65" t="s">
        <v>231</v>
      </c>
    </row>
    <row r="83" spans="1:8" ht="16.2">
      <c r="A83" s="1"/>
      <c r="B83" s="1"/>
      <c r="C83" s="1" t="s">
        <v>121</v>
      </c>
      <c r="D83" s="64" t="s">
        <v>122</v>
      </c>
      <c r="E83" s="66">
        <v>0</v>
      </c>
      <c r="F83" s="67">
        <v>-2000</v>
      </c>
      <c r="G83" s="65"/>
      <c r="H83" s="65"/>
    </row>
    <row r="84" spans="1:8" ht="16.2">
      <c r="A84" s="1"/>
      <c r="B84" s="1"/>
      <c r="C84" s="1"/>
      <c r="D84" s="64"/>
      <c r="E84" s="65"/>
      <c r="F84" s="65"/>
      <c r="G84" s="65"/>
      <c r="H84" s="65"/>
    </row>
    <row r="85" spans="1:8" ht="16.2">
      <c r="A85" s="1"/>
      <c r="B85" s="1"/>
      <c r="C85" s="33" t="s">
        <v>111</v>
      </c>
      <c r="D85" s="64"/>
      <c r="E85" s="69">
        <f t="shared" ref="E85:F85" si="6">SUM(E77:E84)</f>
        <v>14700</v>
      </c>
      <c r="F85" s="69">
        <f t="shared" si="6"/>
        <v>-15950</v>
      </c>
      <c r="G85" s="65"/>
      <c r="H85" s="65"/>
    </row>
    <row r="86" spans="1:8" ht="16.2">
      <c r="A86" s="1"/>
      <c r="B86" s="1"/>
      <c r="C86" s="33"/>
      <c r="D86" s="64"/>
      <c r="E86" s="65"/>
      <c r="F86" s="65"/>
      <c r="G86" s="65"/>
      <c r="H86" s="65"/>
    </row>
    <row r="87" spans="1:8" ht="16.2">
      <c r="A87" s="1"/>
      <c r="B87" s="33" t="s">
        <v>232</v>
      </c>
      <c r="C87" s="1"/>
      <c r="D87" s="64"/>
      <c r="E87" s="65"/>
      <c r="F87" s="65"/>
      <c r="G87" s="65"/>
      <c r="H87" s="65"/>
    </row>
    <row r="88" spans="1:8" ht="16.2">
      <c r="A88" s="1"/>
      <c r="B88" s="1"/>
      <c r="C88" s="1" t="s">
        <v>228</v>
      </c>
      <c r="D88" s="64" t="s">
        <v>162</v>
      </c>
      <c r="E88" s="69">
        <v>17700</v>
      </c>
      <c r="F88" s="66">
        <v>0</v>
      </c>
      <c r="G88" s="65"/>
      <c r="H88" s="65" t="s">
        <v>233</v>
      </c>
    </row>
    <row r="89" spans="1:8" ht="16.2">
      <c r="A89" s="1"/>
      <c r="B89" s="1"/>
      <c r="C89" s="1" t="s">
        <v>163</v>
      </c>
      <c r="D89" s="64" t="s">
        <v>114</v>
      </c>
      <c r="E89" s="66">
        <v>0</v>
      </c>
      <c r="F89" s="67">
        <v>-15000</v>
      </c>
      <c r="G89" s="65"/>
      <c r="H89" s="65"/>
    </row>
    <row r="90" spans="1:8" ht="16.2">
      <c r="A90" s="1"/>
      <c r="B90" s="71"/>
      <c r="C90" s="1" t="s">
        <v>167</v>
      </c>
      <c r="D90" s="64" t="s">
        <v>168</v>
      </c>
      <c r="E90" s="66">
        <v>0</v>
      </c>
      <c r="F90" s="66">
        <v>-8000</v>
      </c>
      <c r="G90" s="72"/>
      <c r="H90" s="65" t="s">
        <v>230</v>
      </c>
    </row>
    <row r="91" spans="1:8" ht="16.2">
      <c r="A91" s="1"/>
      <c r="B91" s="1"/>
      <c r="C91" s="1" t="s">
        <v>166</v>
      </c>
      <c r="D91" s="64" t="s">
        <v>85</v>
      </c>
      <c r="E91" s="66">
        <v>0</v>
      </c>
      <c r="F91" s="67">
        <v>-1200</v>
      </c>
      <c r="G91" s="65"/>
      <c r="H91" s="65" t="s">
        <v>234</v>
      </c>
    </row>
    <row r="92" spans="1:8" ht="16.2">
      <c r="A92" s="1"/>
      <c r="B92" s="1"/>
      <c r="C92" s="1" t="s">
        <v>164</v>
      </c>
      <c r="D92" s="64" t="s">
        <v>165</v>
      </c>
      <c r="E92" s="66">
        <v>0</v>
      </c>
      <c r="F92" s="67">
        <v>-1000</v>
      </c>
      <c r="G92" s="65"/>
      <c r="H92" s="65"/>
    </row>
    <row r="93" spans="1:8" ht="16.2">
      <c r="A93" s="1"/>
      <c r="B93" s="1"/>
      <c r="C93" s="1" t="s">
        <v>210</v>
      </c>
      <c r="D93" s="64" t="s">
        <v>211</v>
      </c>
      <c r="E93" s="66">
        <v>0</v>
      </c>
      <c r="F93" s="67">
        <v>-750</v>
      </c>
      <c r="G93" s="65"/>
      <c r="H93" s="65" t="s">
        <v>235</v>
      </c>
    </row>
    <row r="94" spans="1:8" ht="16.2">
      <c r="A94" s="1"/>
      <c r="B94" s="1"/>
      <c r="C94" s="1" t="s">
        <v>213</v>
      </c>
      <c r="D94" s="64" t="s">
        <v>185</v>
      </c>
      <c r="E94" s="66">
        <v>0</v>
      </c>
      <c r="F94" s="66">
        <v>-750</v>
      </c>
      <c r="G94" s="65"/>
      <c r="H94" s="65" t="s">
        <v>235</v>
      </c>
    </row>
    <row r="95" spans="1:8" ht="16.2">
      <c r="A95" s="1"/>
      <c r="B95" s="1"/>
      <c r="C95" s="1" t="s">
        <v>121</v>
      </c>
      <c r="D95" s="64" t="s">
        <v>122</v>
      </c>
      <c r="E95" s="66">
        <v>0</v>
      </c>
      <c r="F95" s="67">
        <v>-2000</v>
      </c>
      <c r="G95" s="65"/>
      <c r="H95" s="65"/>
    </row>
    <row r="96" spans="1:8" ht="16.2">
      <c r="A96" s="1"/>
      <c r="B96" s="1"/>
      <c r="C96" s="1" t="s">
        <v>236</v>
      </c>
      <c r="D96" s="64" t="s">
        <v>237</v>
      </c>
      <c r="E96" s="66">
        <v>0</v>
      </c>
      <c r="F96" s="67">
        <v>-2000</v>
      </c>
      <c r="G96" s="65"/>
      <c r="H96" s="65"/>
    </row>
    <row r="97" spans="1:8" ht="16.2">
      <c r="A97" s="1"/>
      <c r="B97" s="1"/>
      <c r="C97" s="1"/>
      <c r="D97" s="64"/>
      <c r="E97" s="65"/>
      <c r="F97" s="65"/>
      <c r="G97" s="65"/>
      <c r="H97" s="65"/>
    </row>
    <row r="98" spans="1:8" ht="16.2">
      <c r="A98" s="1"/>
      <c r="B98" s="1"/>
      <c r="C98" s="33" t="s">
        <v>111</v>
      </c>
      <c r="D98" s="64"/>
      <c r="E98" s="69">
        <f t="shared" ref="E98:F98" si="7">SUM(E88:E97)</f>
        <v>17700</v>
      </c>
      <c r="F98" s="67">
        <f t="shared" si="7"/>
        <v>-30700</v>
      </c>
      <c r="G98" s="65"/>
      <c r="H98" s="65"/>
    </row>
    <row r="99" spans="1:8" ht="16.2">
      <c r="A99" s="1"/>
      <c r="B99" s="1"/>
      <c r="C99" s="33"/>
      <c r="D99" s="64"/>
      <c r="E99" s="65"/>
      <c r="F99" s="65"/>
      <c r="G99" s="65"/>
      <c r="H99" s="65"/>
    </row>
    <row r="100" spans="1:8" ht="16.2">
      <c r="A100" s="1"/>
      <c r="B100" s="33" t="s">
        <v>238</v>
      </c>
      <c r="C100" s="1"/>
      <c r="D100" s="64"/>
      <c r="E100" s="65"/>
      <c r="F100" s="65"/>
      <c r="G100" s="65"/>
      <c r="H100" s="65"/>
    </row>
    <row r="101" spans="1:8" ht="16.2">
      <c r="A101" s="1"/>
      <c r="B101" s="1"/>
      <c r="C101" s="1" t="s">
        <v>228</v>
      </c>
      <c r="D101" s="64" t="s">
        <v>162</v>
      </c>
      <c r="E101" s="69">
        <v>10620</v>
      </c>
      <c r="F101" s="66">
        <v>0</v>
      </c>
      <c r="G101" s="65"/>
      <c r="H101" s="65" t="s">
        <v>239</v>
      </c>
    </row>
    <row r="102" spans="1:8" ht="16.2">
      <c r="A102" s="1"/>
      <c r="B102" s="1"/>
      <c r="C102" s="1" t="s">
        <v>163</v>
      </c>
      <c r="D102" s="64" t="s">
        <v>114</v>
      </c>
      <c r="E102" s="66">
        <v>0</v>
      </c>
      <c r="F102" s="67">
        <v>-5000</v>
      </c>
      <c r="G102" s="65"/>
      <c r="H102" s="65"/>
    </row>
    <row r="103" spans="1:8" ht="16.2">
      <c r="A103" s="1"/>
      <c r="B103" s="71"/>
      <c r="C103" s="1" t="s">
        <v>167</v>
      </c>
      <c r="D103" s="64" t="s">
        <v>168</v>
      </c>
      <c r="E103" s="66">
        <v>0</v>
      </c>
      <c r="F103" s="66">
        <v>-4800</v>
      </c>
      <c r="G103" s="72"/>
      <c r="H103" s="65" t="s">
        <v>230</v>
      </c>
    </row>
    <row r="104" spans="1:8" ht="16.2">
      <c r="A104" s="1"/>
      <c r="B104" s="1"/>
      <c r="C104" s="1" t="s">
        <v>164</v>
      </c>
      <c r="D104" s="64" t="s">
        <v>165</v>
      </c>
      <c r="E104" s="66">
        <v>0</v>
      </c>
      <c r="F104" s="67">
        <v>-1250</v>
      </c>
      <c r="G104" s="65"/>
      <c r="H104" s="65"/>
    </row>
    <row r="105" spans="1:8" ht="16.2">
      <c r="A105" s="1"/>
      <c r="B105" s="1"/>
      <c r="C105" s="1" t="s">
        <v>210</v>
      </c>
      <c r="D105" s="64" t="s">
        <v>211</v>
      </c>
      <c r="E105" s="66">
        <v>0</v>
      </c>
      <c r="F105" s="67">
        <v>-300</v>
      </c>
      <c r="G105" s="65"/>
      <c r="H105" s="65" t="s">
        <v>231</v>
      </c>
    </row>
    <row r="106" spans="1:8" ht="16.2">
      <c r="A106" s="1"/>
      <c r="B106" s="1"/>
      <c r="C106" s="1" t="s">
        <v>213</v>
      </c>
      <c r="D106" s="64" t="s">
        <v>185</v>
      </c>
      <c r="E106" s="66">
        <v>0</v>
      </c>
      <c r="F106" s="66">
        <v>-400</v>
      </c>
      <c r="G106" s="65"/>
      <c r="H106" s="65" t="s">
        <v>231</v>
      </c>
    </row>
    <row r="107" spans="1:8" ht="16.2">
      <c r="A107" s="1"/>
      <c r="B107" s="1"/>
      <c r="C107" s="1" t="s">
        <v>121</v>
      </c>
      <c r="D107" s="64" t="s">
        <v>122</v>
      </c>
      <c r="E107" s="66">
        <v>0</v>
      </c>
      <c r="F107" s="67">
        <v>-1500</v>
      </c>
      <c r="G107" s="65"/>
      <c r="H107" s="65" t="s">
        <v>240</v>
      </c>
    </row>
    <row r="108" spans="1:8" ht="16.2">
      <c r="A108" s="1"/>
      <c r="B108" s="1"/>
      <c r="C108" s="1"/>
      <c r="D108" s="64"/>
      <c r="E108" s="65"/>
      <c r="F108" s="65"/>
      <c r="G108" s="65"/>
      <c r="H108" s="65"/>
    </row>
    <row r="109" spans="1:8" ht="16.2">
      <c r="A109" s="1"/>
      <c r="B109" s="1"/>
      <c r="C109" s="33" t="s">
        <v>111</v>
      </c>
      <c r="D109" s="64"/>
      <c r="E109" s="69">
        <f t="shared" ref="E109:F109" si="8">SUM(E101:E108)</f>
        <v>10620</v>
      </c>
      <c r="F109" s="69">
        <f t="shared" si="8"/>
        <v>-13250</v>
      </c>
      <c r="G109" s="73">
        <f>SUM(E109:F109)</f>
        <v>-2630</v>
      </c>
      <c r="H109" s="65"/>
    </row>
    <row r="110" spans="1:8" ht="16.2">
      <c r="A110" s="1"/>
      <c r="B110" s="1"/>
      <c r="C110" s="33"/>
      <c r="D110" s="64"/>
      <c r="E110" s="65"/>
      <c r="F110" s="65"/>
      <c r="G110" s="65"/>
      <c r="H110" s="65"/>
    </row>
    <row r="111" spans="1:8" ht="16.2">
      <c r="A111" s="1"/>
      <c r="B111" s="74" t="s">
        <v>241</v>
      </c>
      <c r="C111" s="1"/>
      <c r="D111" s="64"/>
      <c r="E111" s="72"/>
      <c r="F111" s="72"/>
      <c r="G111" s="72"/>
      <c r="H111" s="65"/>
    </row>
    <row r="112" spans="1:8" ht="16.2">
      <c r="A112" s="1"/>
      <c r="B112" s="71"/>
      <c r="C112" s="1" t="s">
        <v>242</v>
      </c>
      <c r="D112" s="64" t="s">
        <v>243</v>
      </c>
      <c r="E112" s="66">
        <v>5310</v>
      </c>
      <c r="F112" s="66">
        <v>0</v>
      </c>
      <c r="G112" s="72"/>
      <c r="H112" s="65" t="s">
        <v>244</v>
      </c>
    </row>
    <row r="113" spans="1:8" ht="16.2">
      <c r="A113" s="1"/>
      <c r="B113" s="71"/>
      <c r="C113" s="1" t="s">
        <v>163</v>
      </c>
      <c r="D113" s="64" t="s">
        <v>114</v>
      </c>
      <c r="E113" s="66">
        <v>0</v>
      </c>
      <c r="F113" s="66">
        <v>-4250</v>
      </c>
      <c r="G113" s="72"/>
      <c r="H113" s="65"/>
    </row>
    <row r="114" spans="1:8" ht="16.2">
      <c r="A114" s="1"/>
      <c r="B114" s="71"/>
      <c r="C114" s="1" t="s">
        <v>167</v>
      </c>
      <c r="D114" s="64" t="s">
        <v>168</v>
      </c>
      <c r="E114" s="66">
        <v>0</v>
      </c>
      <c r="F114" s="66">
        <v>-2400</v>
      </c>
      <c r="G114" s="72"/>
      <c r="H114" s="65" t="s">
        <v>230</v>
      </c>
    </row>
    <row r="115" spans="1:8" ht="16.2">
      <c r="A115" s="1"/>
      <c r="B115" s="71"/>
      <c r="C115" s="1" t="s">
        <v>245</v>
      </c>
      <c r="D115" s="64" t="s">
        <v>177</v>
      </c>
      <c r="E115" s="66">
        <v>0</v>
      </c>
      <c r="F115" s="66">
        <v>-400</v>
      </c>
      <c r="G115" s="72"/>
      <c r="H115" s="65"/>
    </row>
    <row r="116" spans="1:8" ht="16.2">
      <c r="A116" s="1"/>
      <c r="B116" s="71"/>
      <c r="C116" s="1" t="s">
        <v>164</v>
      </c>
      <c r="D116" s="64" t="s">
        <v>165</v>
      </c>
      <c r="E116" s="66">
        <v>0</v>
      </c>
      <c r="F116" s="66">
        <v>-500</v>
      </c>
      <c r="G116" s="72"/>
      <c r="H116" s="65"/>
    </row>
    <row r="117" spans="1:8" ht="16.2">
      <c r="A117" s="1"/>
      <c r="B117" s="71"/>
      <c r="C117" s="1" t="s">
        <v>210</v>
      </c>
      <c r="D117" s="64" t="s">
        <v>211</v>
      </c>
      <c r="E117" s="66">
        <v>0</v>
      </c>
      <c r="F117" s="66">
        <v>-300</v>
      </c>
      <c r="G117" s="72"/>
      <c r="H117" s="65" t="s">
        <v>212</v>
      </c>
    </row>
    <row r="118" spans="1:8" ht="16.2">
      <c r="A118" s="1"/>
      <c r="B118" s="71"/>
      <c r="C118" s="1" t="s">
        <v>182</v>
      </c>
      <c r="D118" s="64" t="s">
        <v>82</v>
      </c>
      <c r="E118" s="66">
        <v>0</v>
      </c>
      <c r="F118" s="66">
        <v>0</v>
      </c>
      <c r="G118" s="72"/>
      <c r="H118" s="65" t="s">
        <v>246</v>
      </c>
    </row>
    <row r="119" spans="1:8" ht="16.2">
      <c r="A119" s="1"/>
      <c r="B119" s="71"/>
      <c r="C119" s="1" t="s">
        <v>213</v>
      </c>
      <c r="D119" s="64" t="s">
        <v>185</v>
      </c>
      <c r="E119" s="66">
        <v>0</v>
      </c>
      <c r="F119" s="66">
        <v>-200</v>
      </c>
      <c r="G119" s="65"/>
      <c r="H119" s="65" t="s">
        <v>212</v>
      </c>
    </row>
    <row r="120" spans="1:8" ht="16.2">
      <c r="A120" s="1"/>
      <c r="B120" s="71"/>
      <c r="C120" s="1"/>
      <c r="D120" s="64"/>
      <c r="E120" s="65"/>
      <c r="F120" s="65"/>
      <c r="G120" s="65"/>
      <c r="H120" s="65"/>
    </row>
    <row r="121" spans="1:8" ht="16.2">
      <c r="A121" s="1"/>
      <c r="B121" s="1"/>
      <c r="C121" s="33" t="s">
        <v>111</v>
      </c>
      <c r="D121" s="64"/>
      <c r="E121" s="69">
        <f t="shared" ref="E121:F121" si="9">SUM(E112:E120)</f>
        <v>5310</v>
      </c>
      <c r="F121" s="67">
        <f t="shared" si="9"/>
        <v>-8050</v>
      </c>
      <c r="G121" s="73">
        <f>SUM(E121:F121)</f>
        <v>-2740</v>
      </c>
      <c r="H121" s="65"/>
    </row>
    <row r="122" spans="1:8" ht="16.2">
      <c r="A122" s="1"/>
      <c r="B122" s="1"/>
      <c r="C122" s="33"/>
      <c r="D122" s="64"/>
      <c r="E122" s="65"/>
      <c r="F122" s="65"/>
      <c r="G122" s="65"/>
      <c r="H122" s="65"/>
    </row>
    <row r="123" spans="1:8" ht="16.2">
      <c r="A123" s="1"/>
      <c r="B123" s="33" t="s">
        <v>247</v>
      </c>
      <c r="C123" s="1"/>
      <c r="D123" s="64"/>
      <c r="E123" s="65"/>
      <c r="F123" s="65"/>
      <c r="G123" s="65"/>
      <c r="H123" s="65"/>
    </row>
    <row r="124" spans="1:8" ht="16.2">
      <c r="A124" s="1"/>
      <c r="B124" s="1"/>
      <c r="C124" s="1" t="s">
        <v>228</v>
      </c>
      <c r="D124" s="64" t="str">
        <f>VLOOKUP(C124, '3 - DKM Detaljbudget'!$C$77:$F$85, 2, FALSE)</f>
        <v>3041, 3042</v>
      </c>
      <c r="E124" s="69">
        <v>8850</v>
      </c>
      <c r="F124" s="66">
        <v>0</v>
      </c>
      <c r="G124" s="65"/>
      <c r="H124" s="65" t="s">
        <v>248</v>
      </c>
    </row>
    <row r="125" spans="1:8" ht="16.2">
      <c r="A125" s="1"/>
      <c r="B125" s="1"/>
      <c r="C125" s="1" t="s">
        <v>163</v>
      </c>
      <c r="D125" s="64" t="str">
        <f>VLOOKUP(C125, '3 - DKM Detaljbudget'!$C$77:$F$85, 2, FALSE)</f>
        <v>4029</v>
      </c>
      <c r="E125" s="66">
        <v>0</v>
      </c>
      <c r="F125" s="67">
        <v>-6000</v>
      </c>
      <c r="G125" s="65"/>
      <c r="H125" s="65" t="s">
        <v>249</v>
      </c>
    </row>
    <row r="126" spans="1:8" ht="16.2">
      <c r="A126" s="1"/>
      <c r="B126" s="71"/>
      <c r="C126" s="1" t="s">
        <v>167</v>
      </c>
      <c r="D126" s="64" t="str">
        <f>VLOOKUP(C126, '3 - DKM Detaljbudget'!$C$77:$F$85, 2, FALSE)</f>
        <v>4021-4025</v>
      </c>
      <c r="E126" s="66">
        <v>0</v>
      </c>
      <c r="F126" s="66">
        <v>-4000</v>
      </c>
      <c r="G126" s="72"/>
      <c r="H126" s="65" t="s">
        <v>230</v>
      </c>
    </row>
    <row r="127" spans="1:8" ht="16.2">
      <c r="A127" s="1"/>
      <c r="B127" s="1"/>
      <c r="C127" s="1" t="s">
        <v>164</v>
      </c>
      <c r="D127" s="64" t="str">
        <f>VLOOKUP(C127, '3 - DKM Detaljbudget'!$C$77:$F$85, 2, FALSE)</f>
        <v>5411</v>
      </c>
      <c r="E127" s="66">
        <v>0</v>
      </c>
      <c r="F127" s="67">
        <v>-500</v>
      </c>
      <c r="G127" s="65"/>
      <c r="H127" s="65"/>
    </row>
    <row r="128" spans="1:8" ht="16.2">
      <c r="A128" s="1"/>
      <c r="B128" s="1"/>
      <c r="C128" s="1" t="s">
        <v>210</v>
      </c>
      <c r="D128" s="64" t="str">
        <f>VLOOKUP(C128, '3 - DKM Detaljbudget'!$C$77:$F$85, 2, FALSE)</f>
        <v>4031</v>
      </c>
      <c r="E128" s="66">
        <v>0</v>
      </c>
      <c r="F128" s="67">
        <v>-400</v>
      </c>
      <c r="G128" s="65"/>
      <c r="H128" s="65" t="s">
        <v>212</v>
      </c>
    </row>
    <row r="129" spans="1:8" ht="16.2">
      <c r="A129" s="1"/>
      <c r="B129" s="1"/>
      <c r="C129" s="1" t="s">
        <v>213</v>
      </c>
      <c r="D129" s="64" t="str">
        <f>VLOOKUP(C129, '3 - DKM Detaljbudget'!$C$77:$F$85, 2, FALSE)</f>
        <v>7691</v>
      </c>
      <c r="E129" s="73">
        <v>0</v>
      </c>
      <c r="F129" s="73">
        <v>-350</v>
      </c>
      <c r="G129" s="65"/>
      <c r="H129" s="65" t="s">
        <v>212</v>
      </c>
    </row>
    <row r="130" spans="1:8" ht="16.2">
      <c r="A130" s="1"/>
      <c r="B130" s="1"/>
      <c r="C130" s="1"/>
      <c r="D130" s="64"/>
      <c r="E130" s="65"/>
      <c r="F130" s="65"/>
      <c r="G130" s="65"/>
      <c r="H130" s="65"/>
    </row>
    <row r="131" spans="1:8" ht="16.2">
      <c r="A131" s="1"/>
      <c r="B131" s="1"/>
      <c r="C131" s="33" t="s">
        <v>111</v>
      </c>
      <c r="D131" s="64"/>
      <c r="E131" s="67">
        <f t="shared" ref="E131:F131" si="10">SUM(E124:E130)</f>
        <v>8850</v>
      </c>
      <c r="F131" s="67">
        <f t="shared" si="10"/>
        <v>-11250</v>
      </c>
      <c r="G131" s="73">
        <f>SUM(E131:F131)</f>
        <v>-2400</v>
      </c>
      <c r="H131" s="65"/>
    </row>
    <row r="132" spans="1:8" ht="16.2">
      <c r="A132" s="1"/>
      <c r="B132" s="1"/>
      <c r="C132" s="33"/>
      <c r="D132" s="64"/>
      <c r="E132" s="65"/>
      <c r="F132" s="65"/>
      <c r="G132" s="65"/>
      <c r="H132" s="65"/>
    </row>
    <row r="133" spans="1:8" ht="16.2">
      <c r="A133" s="1"/>
      <c r="B133" s="33" t="s">
        <v>250</v>
      </c>
      <c r="C133" s="1"/>
      <c r="D133" s="64"/>
      <c r="E133" s="65"/>
      <c r="F133" s="65"/>
      <c r="G133" s="65"/>
      <c r="H133" s="65"/>
    </row>
    <row r="134" spans="1:8" ht="16.2">
      <c r="A134" s="1"/>
      <c r="B134" s="1"/>
      <c r="C134" s="1" t="s">
        <v>228</v>
      </c>
      <c r="D134" s="64" t="s">
        <v>162</v>
      </c>
      <c r="E134" s="69">
        <v>5650</v>
      </c>
      <c r="F134" s="66">
        <v>0</v>
      </c>
      <c r="G134" s="65"/>
      <c r="H134" s="65" t="s">
        <v>251</v>
      </c>
    </row>
    <row r="135" spans="1:8" ht="16.2">
      <c r="A135" s="1"/>
      <c r="B135" s="1"/>
      <c r="C135" s="1" t="s">
        <v>163</v>
      </c>
      <c r="D135" s="64" t="s">
        <v>114</v>
      </c>
      <c r="E135" s="66">
        <v>0</v>
      </c>
      <c r="F135" s="67">
        <v>-5500</v>
      </c>
      <c r="G135" s="65"/>
      <c r="H135" s="65"/>
    </row>
    <row r="136" spans="1:8" ht="16.2">
      <c r="A136" s="1"/>
      <c r="B136" s="1"/>
      <c r="C136" s="1" t="s">
        <v>195</v>
      </c>
      <c r="D136" s="64" t="s">
        <v>85</v>
      </c>
      <c r="E136" s="66">
        <v>0</v>
      </c>
      <c r="F136" s="67">
        <v>-1900</v>
      </c>
      <c r="G136" s="65"/>
      <c r="H136" s="65" t="s">
        <v>252</v>
      </c>
    </row>
    <row r="137" spans="1:8" ht="16.2">
      <c r="A137" s="1"/>
      <c r="B137" s="1"/>
      <c r="C137" s="1" t="s">
        <v>164</v>
      </c>
      <c r="D137" s="64" t="s">
        <v>165</v>
      </c>
      <c r="E137" s="66">
        <v>0</v>
      </c>
      <c r="F137" s="67">
        <v>-1000</v>
      </c>
      <c r="G137" s="65"/>
      <c r="H137" s="65"/>
    </row>
    <row r="138" spans="1:8" ht="16.2">
      <c r="A138" s="1"/>
      <c r="B138" s="1"/>
      <c r="C138" s="1"/>
      <c r="D138" s="64"/>
      <c r="E138" s="65"/>
      <c r="F138" s="65"/>
      <c r="G138" s="65"/>
      <c r="H138" s="65"/>
    </row>
    <row r="139" spans="1:8" ht="16.2">
      <c r="A139" s="1"/>
      <c r="B139" s="1"/>
      <c r="C139" s="33" t="s">
        <v>111</v>
      </c>
      <c r="D139" s="64"/>
      <c r="E139" s="67">
        <f t="shared" ref="E139:F139" si="11">SUM(E134:E138)</f>
        <v>5650</v>
      </c>
      <c r="F139" s="67">
        <f t="shared" si="11"/>
        <v>-8400</v>
      </c>
      <c r="G139" s="65"/>
      <c r="H139" s="65"/>
    </row>
    <row r="140" spans="1:8" ht="16.2">
      <c r="A140" s="1"/>
      <c r="B140" s="1"/>
      <c r="C140" s="33"/>
      <c r="D140" s="64"/>
      <c r="E140" s="65"/>
      <c r="F140" s="65"/>
      <c r="G140" s="65"/>
      <c r="H140" s="65"/>
    </row>
    <row r="141" spans="1:8" ht="16.2">
      <c r="A141" s="1"/>
      <c r="B141" s="33" t="s">
        <v>253</v>
      </c>
      <c r="C141" s="1"/>
      <c r="D141" s="64"/>
      <c r="E141" s="65"/>
      <c r="F141" s="65"/>
      <c r="G141" s="65"/>
      <c r="H141" s="65"/>
    </row>
    <row r="142" spans="1:8" ht="16.2">
      <c r="A142" s="1"/>
      <c r="B142" s="1"/>
      <c r="C142" s="1" t="s">
        <v>216</v>
      </c>
      <c r="D142" s="64" t="s">
        <v>217</v>
      </c>
      <c r="E142" s="66">
        <v>0</v>
      </c>
      <c r="F142" s="67">
        <v>-2000</v>
      </c>
      <c r="G142" s="65"/>
      <c r="H142" s="65" t="s">
        <v>254</v>
      </c>
    </row>
    <row r="143" spans="1:8" ht="16.2">
      <c r="A143" s="1"/>
      <c r="B143" s="1"/>
      <c r="C143" s="1" t="s">
        <v>182</v>
      </c>
      <c r="D143" s="64" t="s">
        <v>255</v>
      </c>
      <c r="E143" s="66">
        <v>0</v>
      </c>
      <c r="F143" s="67">
        <v>0</v>
      </c>
      <c r="G143" s="65"/>
      <c r="H143" s="65" t="s">
        <v>246</v>
      </c>
    </row>
    <row r="144" spans="1:8" ht="16.2">
      <c r="A144" s="1"/>
      <c r="B144" s="1"/>
      <c r="C144" s="1" t="s">
        <v>164</v>
      </c>
      <c r="D144" s="64" t="s">
        <v>165</v>
      </c>
      <c r="E144" s="66">
        <v>0</v>
      </c>
      <c r="F144" s="67">
        <v>-2000</v>
      </c>
      <c r="G144" s="65"/>
      <c r="H144" s="65"/>
    </row>
    <row r="145" spans="1:8" ht="16.2">
      <c r="A145" s="1"/>
      <c r="B145" s="1"/>
      <c r="C145" s="1" t="s">
        <v>210</v>
      </c>
      <c r="D145" s="64" t="s">
        <v>211</v>
      </c>
      <c r="E145" s="66">
        <v>0</v>
      </c>
      <c r="F145" s="67">
        <v>-1750</v>
      </c>
      <c r="G145" s="65"/>
      <c r="H145" s="65" t="s">
        <v>212</v>
      </c>
    </row>
    <row r="146" spans="1:8" ht="16.2">
      <c r="A146" s="1"/>
      <c r="B146" s="1"/>
      <c r="C146" s="1" t="s">
        <v>213</v>
      </c>
      <c r="D146" s="64" t="s">
        <v>185</v>
      </c>
      <c r="E146" s="73">
        <v>0</v>
      </c>
      <c r="F146" s="73">
        <v>-750</v>
      </c>
      <c r="G146" s="65"/>
      <c r="H146" s="65" t="s">
        <v>212</v>
      </c>
    </row>
    <row r="147" spans="1:8" ht="16.2">
      <c r="A147" s="1"/>
      <c r="B147" s="1"/>
      <c r="C147" s="1" t="s">
        <v>121</v>
      </c>
      <c r="D147" s="64" t="s">
        <v>122</v>
      </c>
      <c r="E147" s="66">
        <v>0</v>
      </c>
      <c r="F147" s="67">
        <v>-5000</v>
      </c>
      <c r="G147" s="65"/>
      <c r="H147" s="65"/>
    </row>
    <row r="148" spans="1:8" ht="16.2">
      <c r="A148" s="1"/>
      <c r="B148" s="1"/>
      <c r="C148" s="1" t="s">
        <v>256</v>
      </c>
      <c r="D148" s="64" t="s">
        <v>131</v>
      </c>
      <c r="E148" s="66">
        <v>0</v>
      </c>
      <c r="F148" s="67">
        <v>-5500</v>
      </c>
      <c r="G148" s="65"/>
      <c r="H148" s="65"/>
    </row>
    <row r="149" spans="1:8" ht="16.2">
      <c r="A149" s="1"/>
      <c r="B149" s="1"/>
      <c r="C149" s="1"/>
      <c r="D149" s="64"/>
      <c r="E149" s="65"/>
      <c r="F149" s="65"/>
      <c r="G149" s="65"/>
      <c r="H149" s="65"/>
    </row>
    <row r="150" spans="1:8" ht="16.2">
      <c r="A150" s="1"/>
      <c r="B150" s="1"/>
      <c r="C150" s="33" t="s">
        <v>111</v>
      </c>
      <c r="D150" s="64"/>
      <c r="E150" s="67">
        <f t="shared" ref="E150:F150" si="12">SUM(E142:E149)</f>
        <v>0</v>
      </c>
      <c r="F150" s="67">
        <f t="shared" si="12"/>
        <v>-17000</v>
      </c>
      <c r="G150" s="65"/>
      <c r="H150" s="65"/>
    </row>
    <row r="151" spans="1:8" ht="16.2">
      <c r="A151" s="1"/>
      <c r="B151" s="1"/>
      <c r="C151" s="33"/>
      <c r="D151" s="64"/>
      <c r="E151" s="65"/>
      <c r="F151" s="65"/>
      <c r="G151" s="65"/>
      <c r="H151" s="65"/>
    </row>
    <row r="152" spans="1:8" ht="16.2">
      <c r="A152" s="1"/>
      <c r="B152" s="33" t="s">
        <v>257</v>
      </c>
      <c r="C152" s="1"/>
      <c r="D152" s="64"/>
      <c r="E152" s="65"/>
      <c r="F152" s="65"/>
      <c r="G152" s="65"/>
      <c r="H152" s="65"/>
    </row>
    <row r="153" spans="1:8" ht="16.2">
      <c r="A153" s="1"/>
      <c r="B153" s="1"/>
      <c r="C153" s="1" t="s">
        <v>182</v>
      </c>
      <c r="D153" s="64" t="s">
        <v>255</v>
      </c>
      <c r="E153" s="66">
        <v>0</v>
      </c>
      <c r="F153" s="67">
        <v>0</v>
      </c>
      <c r="G153" s="65"/>
      <c r="H153" s="65" t="s">
        <v>246</v>
      </c>
    </row>
    <row r="154" spans="1:8" ht="16.2">
      <c r="A154" s="1"/>
      <c r="B154" s="1"/>
      <c r="C154" s="1" t="s">
        <v>164</v>
      </c>
      <c r="D154" s="64" t="s">
        <v>165</v>
      </c>
      <c r="E154" s="66">
        <v>0</v>
      </c>
      <c r="F154" s="67">
        <v>-2000</v>
      </c>
      <c r="G154" s="65"/>
      <c r="H154" s="65"/>
    </row>
    <row r="155" spans="1:8" ht="16.2">
      <c r="A155" s="1"/>
      <c r="B155" s="1"/>
      <c r="C155" s="1" t="s">
        <v>210</v>
      </c>
      <c r="D155" s="64" t="s">
        <v>211</v>
      </c>
      <c r="E155" s="66">
        <v>0</v>
      </c>
      <c r="F155" s="67">
        <v>-500</v>
      </c>
      <c r="G155" s="65"/>
      <c r="H155" s="65" t="s">
        <v>212</v>
      </c>
    </row>
    <row r="156" spans="1:8" ht="16.2">
      <c r="A156" s="1"/>
      <c r="B156" s="1"/>
      <c r="C156" s="1" t="s">
        <v>213</v>
      </c>
      <c r="D156" s="64" t="s">
        <v>185</v>
      </c>
      <c r="E156" s="73">
        <v>0</v>
      </c>
      <c r="F156" s="73">
        <v>-500</v>
      </c>
      <c r="G156" s="65"/>
      <c r="H156" s="65" t="s">
        <v>212</v>
      </c>
    </row>
    <row r="157" spans="1:8" ht="16.2">
      <c r="A157" s="1"/>
      <c r="B157" s="1"/>
      <c r="C157" s="1"/>
      <c r="D157" s="64"/>
      <c r="E157" s="65"/>
      <c r="F157" s="75" t="s">
        <v>258</v>
      </c>
      <c r="G157" s="65"/>
      <c r="H157" s="65"/>
    </row>
    <row r="158" spans="1:8" ht="16.2">
      <c r="A158" s="1"/>
      <c r="B158" s="1"/>
      <c r="C158" s="33" t="s">
        <v>111</v>
      </c>
      <c r="D158" s="64"/>
      <c r="E158" s="69">
        <f t="shared" ref="E158:F158" si="13">SUM(E153:E157)</f>
        <v>0</v>
      </c>
      <c r="F158" s="67">
        <f t="shared" si="13"/>
        <v>-3000</v>
      </c>
      <c r="G158" s="65"/>
      <c r="H158" s="65"/>
    </row>
    <row r="159" spans="1:8" ht="16.2">
      <c r="A159" s="1"/>
      <c r="B159" s="1"/>
      <c r="C159" s="33"/>
      <c r="D159" s="64"/>
      <c r="E159" s="65"/>
      <c r="F159" s="65"/>
      <c r="G159" s="65"/>
      <c r="H159" s="65"/>
    </row>
    <row r="160" spans="1:8" ht="16.2">
      <c r="A160" s="1"/>
      <c r="B160" s="1"/>
      <c r="C160" s="33" t="s">
        <v>124</v>
      </c>
      <c r="D160" s="64"/>
      <c r="E160" s="69">
        <f>SUMIFS(E4:E159,C4:C159,"Subsubtotal")</f>
        <v>1460830</v>
      </c>
      <c r="F160" s="67">
        <f>SUMIFS(F4:F159,C4:C159,"Subsubtotal")</f>
        <v>-1566530</v>
      </c>
      <c r="G160" s="65"/>
      <c r="H160" s="65"/>
    </row>
    <row r="161" spans="1:8" ht="16.2">
      <c r="A161" s="1"/>
      <c r="B161" s="1"/>
      <c r="C161" s="33"/>
      <c r="D161" s="64"/>
      <c r="E161" s="65"/>
      <c r="F161" s="65"/>
      <c r="G161" s="65"/>
      <c r="H161" s="65"/>
    </row>
  </sheetData>
  <conditionalFormatting sqref="D1">
    <cfRule type="cellIs" dxfId="144" priority="1" operator="greaterThan">
      <formula>0</formula>
    </cfRule>
    <cfRule type="cellIs" dxfId="143" priority="5" operator="lessThan">
      <formula>0</formula>
    </cfRule>
  </conditionalFormatting>
  <conditionalFormatting sqref="E1:E161 F79 F85 F90 F103 F109 F112:F118 F126">
    <cfRule type="cellIs" dxfId="142" priority="2" operator="greaterThan">
      <formula>0</formula>
    </cfRule>
  </conditionalFormatting>
  <conditionalFormatting sqref="F1:F161 E20 E26 E32 E131 E139 E150">
    <cfRule type="cellIs" dxfId="141" priority="4" operator="lessThan">
      <formula>0</formula>
    </cfRule>
  </conditionalFormatting>
  <conditionalFormatting sqref="F1:F161 E32 E131 E139 E150">
    <cfRule type="cellIs" dxfId="140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B6D7A8"/>
    <outlinePr summaryBelow="0" summaryRight="0"/>
    <pageSetUpPr fitToPage="1"/>
  </sheetPr>
  <dimension ref="A1:H7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45</v>
      </c>
      <c r="B2" s="1"/>
      <c r="C2" s="1"/>
      <c r="D2" s="68"/>
      <c r="E2" s="68"/>
      <c r="F2" s="68"/>
      <c r="G2" s="1"/>
      <c r="H2" s="149"/>
    </row>
    <row r="3" spans="1:8" ht="15.75" customHeight="1">
      <c r="A3" s="1"/>
      <c r="B3" s="33" t="s">
        <v>61</v>
      </c>
      <c r="C3" s="1"/>
      <c r="D3" s="68"/>
      <c r="E3" s="68"/>
      <c r="F3" s="68"/>
      <c r="G3" s="1"/>
      <c r="H3" s="149"/>
    </row>
    <row r="4" spans="1:8" ht="15.75" customHeight="1">
      <c r="A4" s="1"/>
      <c r="B4" s="1"/>
      <c r="C4" s="1" t="s">
        <v>869</v>
      </c>
      <c r="D4" s="68"/>
      <c r="E4" s="39">
        <v>498250</v>
      </c>
      <c r="F4" s="40">
        <v>0</v>
      </c>
      <c r="G4" s="1"/>
      <c r="H4" s="149" t="s">
        <v>870</v>
      </c>
    </row>
    <row r="5" spans="1:8" ht="15.75" customHeight="1">
      <c r="A5" s="1"/>
      <c r="B5" s="1"/>
      <c r="C5" s="1" t="s">
        <v>145</v>
      </c>
      <c r="D5" s="68"/>
      <c r="E5" s="40">
        <v>0</v>
      </c>
      <c r="F5" s="41">
        <v>-15000</v>
      </c>
      <c r="G5" s="1"/>
      <c r="H5" s="149"/>
    </row>
    <row r="6" spans="1:8" ht="15.75" customHeight="1">
      <c r="A6" s="1"/>
      <c r="B6" s="1"/>
      <c r="C6" s="1" t="s">
        <v>820</v>
      </c>
      <c r="D6" s="68"/>
      <c r="E6" s="40">
        <v>0</v>
      </c>
      <c r="F6" s="41">
        <v>-6000</v>
      </c>
      <c r="G6" s="1"/>
      <c r="H6" s="149" t="s">
        <v>871</v>
      </c>
    </row>
    <row r="7" spans="1:8" ht="15.75" customHeight="1">
      <c r="A7" s="1"/>
      <c r="B7" s="1"/>
      <c r="C7" s="1" t="s">
        <v>115</v>
      </c>
      <c r="D7" s="68"/>
      <c r="E7" s="40">
        <v>0</v>
      </c>
      <c r="F7" s="41">
        <v>-5000</v>
      </c>
      <c r="G7" s="1"/>
      <c r="H7" s="149"/>
    </row>
    <row r="8" spans="1:8" ht="15.75" customHeight="1">
      <c r="A8" s="1"/>
      <c r="B8" s="1"/>
      <c r="C8" s="1" t="s">
        <v>216</v>
      </c>
      <c r="D8" s="68"/>
      <c r="E8" s="40">
        <v>0</v>
      </c>
      <c r="F8" s="41">
        <v>-5000</v>
      </c>
      <c r="G8" s="1"/>
      <c r="H8" s="149"/>
    </row>
    <row r="9" spans="1:8" ht="15.75" customHeight="1">
      <c r="A9" s="1"/>
      <c r="B9" s="1"/>
      <c r="C9" s="1" t="s">
        <v>872</v>
      </c>
      <c r="D9" s="68"/>
      <c r="E9" s="40">
        <v>0</v>
      </c>
      <c r="F9" s="41">
        <v>-10000</v>
      </c>
      <c r="G9" s="1"/>
      <c r="H9" s="77"/>
    </row>
    <row r="10" spans="1:8" ht="15.75" customHeight="1">
      <c r="A10" s="1"/>
      <c r="B10" s="1"/>
      <c r="C10" s="1" t="s">
        <v>873</v>
      </c>
      <c r="D10" s="68"/>
      <c r="E10" s="40">
        <v>0</v>
      </c>
      <c r="F10" s="41">
        <v>-2500</v>
      </c>
      <c r="G10" s="1"/>
      <c r="H10" s="149" t="s">
        <v>874</v>
      </c>
    </row>
    <row r="11" spans="1:8" ht="15.75" customHeight="1">
      <c r="A11" s="1"/>
      <c r="B11" s="1"/>
      <c r="C11" s="1" t="s">
        <v>121</v>
      </c>
      <c r="D11" s="68"/>
      <c r="E11" s="40">
        <v>0</v>
      </c>
      <c r="F11" s="41">
        <v>-10000</v>
      </c>
      <c r="G11" s="1"/>
      <c r="H11" s="149"/>
    </row>
    <row r="12" spans="1:8" ht="15.75" customHeight="1">
      <c r="A12" s="1"/>
      <c r="B12" s="1"/>
      <c r="C12" s="1" t="s">
        <v>847</v>
      </c>
      <c r="D12" s="68"/>
      <c r="E12" s="40">
        <v>0</v>
      </c>
      <c r="F12" s="41">
        <v>-7000</v>
      </c>
      <c r="G12" s="1"/>
      <c r="H12" s="149"/>
    </row>
    <row r="13" spans="1:8" ht="15.75" customHeight="1">
      <c r="A13" s="1"/>
      <c r="B13" s="1"/>
      <c r="C13" s="1" t="s">
        <v>430</v>
      </c>
      <c r="D13" s="68"/>
      <c r="E13" s="39">
        <v>200000</v>
      </c>
      <c r="F13" s="40">
        <v>0</v>
      </c>
      <c r="G13" s="1"/>
      <c r="H13" s="149"/>
    </row>
    <row r="14" spans="1:8" ht="15.75" customHeight="1">
      <c r="A14" s="1"/>
      <c r="B14" s="1"/>
      <c r="C14" s="1" t="s">
        <v>875</v>
      </c>
      <c r="D14" s="68"/>
      <c r="E14" s="40">
        <v>0</v>
      </c>
      <c r="F14" s="41">
        <v>-50</v>
      </c>
      <c r="G14" s="1"/>
      <c r="H14" s="149"/>
    </row>
    <row r="15" spans="1:8" ht="15.75" customHeight="1">
      <c r="A15" s="1"/>
      <c r="B15" s="1"/>
      <c r="C15" s="1"/>
      <c r="D15" s="68"/>
      <c r="E15" s="68"/>
      <c r="F15" s="68"/>
      <c r="G15" s="1"/>
      <c r="H15" s="149"/>
    </row>
    <row r="16" spans="1:8" ht="15.75" customHeight="1">
      <c r="A16" s="1"/>
      <c r="B16" s="1"/>
      <c r="C16" s="33" t="s">
        <v>111</v>
      </c>
      <c r="D16" s="68"/>
      <c r="E16" s="39">
        <f>SUM(E4:E14)</f>
        <v>698250</v>
      </c>
      <c r="F16" s="41">
        <f>SUM(F5:F14)</f>
        <v>-60550</v>
      </c>
      <c r="G16" s="1"/>
      <c r="H16" s="149"/>
    </row>
    <row r="17" spans="1:8" ht="15.75" customHeight="1">
      <c r="A17" s="1"/>
      <c r="B17" s="1"/>
      <c r="C17" s="1"/>
      <c r="D17" s="68"/>
      <c r="E17" s="68"/>
      <c r="F17" s="68"/>
      <c r="G17" s="1"/>
      <c r="H17" s="149"/>
    </row>
    <row r="18" spans="1:8" ht="15.75" customHeight="1">
      <c r="A18" s="1"/>
      <c r="B18" s="33" t="s">
        <v>876</v>
      </c>
      <c r="C18" s="1"/>
      <c r="D18" s="68"/>
      <c r="E18" s="68"/>
      <c r="F18" s="68"/>
      <c r="G18" s="1"/>
      <c r="H18" s="149"/>
    </row>
    <row r="19" spans="1:8" ht="15.75" customHeight="1">
      <c r="A19" s="1"/>
      <c r="B19" s="1"/>
      <c r="C19" s="1" t="s">
        <v>228</v>
      </c>
      <c r="D19" s="68"/>
      <c r="E19" s="39">
        <v>15000</v>
      </c>
      <c r="F19" s="40">
        <v>0</v>
      </c>
      <c r="G19" s="1"/>
      <c r="H19" s="149" t="s">
        <v>877</v>
      </c>
    </row>
    <row r="20" spans="1:8" ht="15.75" customHeight="1">
      <c r="A20" s="1"/>
      <c r="B20" s="1"/>
      <c r="C20" s="1" t="s">
        <v>163</v>
      </c>
      <c r="D20" s="68"/>
      <c r="E20" s="40">
        <v>0</v>
      </c>
      <c r="F20" s="41">
        <v>-9000</v>
      </c>
      <c r="G20" s="1"/>
      <c r="H20" s="149" t="s">
        <v>878</v>
      </c>
    </row>
    <row r="21" spans="1:8" ht="15.75" customHeight="1">
      <c r="A21" s="1"/>
      <c r="B21" s="1"/>
      <c r="C21" s="1" t="s">
        <v>204</v>
      </c>
      <c r="D21" s="68"/>
      <c r="E21" s="40">
        <v>0</v>
      </c>
      <c r="F21" s="41">
        <v>-4200</v>
      </c>
      <c r="G21" s="1"/>
      <c r="H21" s="149"/>
    </row>
    <row r="22" spans="1:8" ht="15.75" customHeight="1">
      <c r="A22" s="1"/>
      <c r="B22" s="1"/>
      <c r="C22" s="1" t="s">
        <v>879</v>
      </c>
      <c r="D22" s="68"/>
      <c r="E22" s="40">
        <v>0</v>
      </c>
      <c r="F22" s="41">
        <v>-700</v>
      </c>
      <c r="G22" s="1"/>
      <c r="H22" s="149" t="s">
        <v>880</v>
      </c>
    </row>
    <row r="23" spans="1:8" ht="15.75" customHeight="1">
      <c r="A23" s="1"/>
      <c r="B23" s="1"/>
      <c r="C23" s="1" t="s">
        <v>213</v>
      </c>
      <c r="D23" s="68"/>
      <c r="E23" s="40">
        <v>0</v>
      </c>
      <c r="F23" s="41">
        <v>-500</v>
      </c>
      <c r="G23" s="1"/>
      <c r="H23" s="149" t="s">
        <v>881</v>
      </c>
    </row>
    <row r="24" spans="1:8" ht="15.75" customHeight="1">
      <c r="A24" s="1"/>
      <c r="B24" s="1"/>
      <c r="C24" s="1" t="s">
        <v>882</v>
      </c>
      <c r="D24" s="68"/>
      <c r="E24" s="40">
        <v>0</v>
      </c>
      <c r="F24" s="41">
        <v>-100</v>
      </c>
      <c r="G24" s="1"/>
      <c r="H24" s="149" t="s">
        <v>881</v>
      </c>
    </row>
    <row r="25" spans="1:8" ht="16.2">
      <c r="A25" s="1"/>
      <c r="B25" s="1"/>
      <c r="C25" s="1" t="s">
        <v>164</v>
      </c>
      <c r="D25" s="68"/>
      <c r="E25" s="40">
        <v>0</v>
      </c>
      <c r="F25" s="41">
        <v>-9000</v>
      </c>
      <c r="G25" s="1"/>
      <c r="H25" s="149" t="s">
        <v>883</v>
      </c>
    </row>
    <row r="26" spans="1:8" ht="16.2">
      <c r="A26" s="1"/>
      <c r="B26" s="1"/>
      <c r="C26" s="1" t="s">
        <v>121</v>
      </c>
      <c r="D26" s="68"/>
      <c r="E26" s="40">
        <v>0</v>
      </c>
      <c r="F26" s="41">
        <v>-1500</v>
      </c>
      <c r="G26" s="1"/>
      <c r="H26" s="149"/>
    </row>
    <row r="27" spans="1:8" ht="16.2">
      <c r="A27" s="1"/>
      <c r="B27" s="1"/>
      <c r="C27" s="1"/>
      <c r="D27" s="68"/>
      <c r="E27" s="68"/>
      <c r="F27" s="68"/>
      <c r="G27" s="1"/>
      <c r="H27" s="149"/>
    </row>
    <row r="28" spans="1:8" ht="16.2">
      <c r="A28" s="1"/>
      <c r="B28" s="1"/>
      <c r="C28" s="33" t="s">
        <v>111</v>
      </c>
      <c r="D28" s="68"/>
      <c r="E28" s="39">
        <f>SUM(E19:E26)</f>
        <v>15000</v>
      </c>
      <c r="F28" s="41">
        <f>SUM(F20:F26)</f>
        <v>-25000</v>
      </c>
      <c r="G28" s="1"/>
      <c r="H28" s="149"/>
    </row>
    <row r="29" spans="1:8" ht="16.2">
      <c r="A29" s="1"/>
      <c r="B29" s="1"/>
      <c r="C29" s="1"/>
      <c r="D29" s="68"/>
      <c r="E29" s="68"/>
      <c r="F29" s="68"/>
      <c r="G29" s="1"/>
      <c r="H29" s="149"/>
    </row>
    <row r="30" spans="1:8" ht="16.2">
      <c r="A30" s="1"/>
      <c r="B30" s="33" t="s">
        <v>884</v>
      </c>
      <c r="C30" s="1"/>
      <c r="D30" s="68"/>
      <c r="E30" s="68"/>
      <c r="F30" s="68"/>
      <c r="G30" s="1"/>
      <c r="H30" s="149" t="s">
        <v>885</v>
      </c>
    </row>
    <row r="31" spans="1:8" ht="16.2">
      <c r="A31" s="1"/>
      <c r="B31" s="1"/>
      <c r="C31" s="1" t="s">
        <v>228</v>
      </c>
      <c r="D31" s="68"/>
      <c r="E31" s="39">
        <v>238500</v>
      </c>
      <c r="F31" s="40">
        <v>0</v>
      </c>
      <c r="G31" s="1"/>
      <c r="H31" s="149"/>
    </row>
    <row r="32" spans="1:8" ht="16.2">
      <c r="A32" s="1"/>
      <c r="B32" s="1"/>
      <c r="C32" s="1" t="s">
        <v>163</v>
      </c>
      <c r="D32" s="68"/>
      <c r="E32" s="40">
        <v>0</v>
      </c>
      <c r="F32" s="41">
        <v>-393550</v>
      </c>
      <c r="G32" s="1"/>
      <c r="H32" s="149"/>
    </row>
    <row r="33" spans="1:8" ht="16.2">
      <c r="A33" s="1"/>
      <c r="B33" s="1"/>
      <c r="C33" s="1" t="s">
        <v>372</v>
      </c>
      <c r="D33" s="68"/>
      <c r="E33" s="40">
        <v>0</v>
      </c>
      <c r="F33" s="41">
        <v>-285750</v>
      </c>
      <c r="G33" s="1"/>
      <c r="H33" s="149"/>
    </row>
    <row r="34" spans="1:8" ht="16.2">
      <c r="A34" s="1"/>
      <c r="B34" s="1"/>
      <c r="C34" s="1" t="s">
        <v>543</v>
      </c>
      <c r="D34" s="68"/>
      <c r="E34" s="40">
        <v>0</v>
      </c>
      <c r="F34" s="41">
        <v>-13500</v>
      </c>
      <c r="G34" s="1"/>
      <c r="H34" s="149"/>
    </row>
    <row r="35" spans="1:8" ht="16.2">
      <c r="A35" s="1"/>
      <c r="B35" s="1"/>
      <c r="C35" s="1" t="s">
        <v>886</v>
      </c>
      <c r="D35" s="68"/>
      <c r="E35" s="40">
        <v>0</v>
      </c>
      <c r="F35" s="41">
        <v>-50000</v>
      </c>
      <c r="G35" s="1"/>
      <c r="H35" s="149"/>
    </row>
    <row r="36" spans="1:8" ht="16.2">
      <c r="A36" s="1"/>
      <c r="B36" s="1"/>
      <c r="C36" s="1" t="s">
        <v>356</v>
      </c>
      <c r="D36" s="68"/>
      <c r="E36" s="40">
        <v>0</v>
      </c>
      <c r="F36" s="41">
        <v>-80000</v>
      </c>
      <c r="G36" s="1"/>
      <c r="H36" s="149"/>
    </row>
    <row r="37" spans="1:8" ht="16.2">
      <c r="A37" s="1"/>
      <c r="B37" s="1"/>
      <c r="C37" s="1" t="s">
        <v>121</v>
      </c>
      <c r="D37" s="68"/>
      <c r="E37" s="40">
        <v>0</v>
      </c>
      <c r="F37" s="41">
        <v>-5400</v>
      </c>
      <c r="G37" s="1"/>
      <c r="H37" s="149"/>
    </row>
    <row r="38" spans="1:8" ht="16.2">
      <c r="A38" s="1"/>
      <c r="B38" s="1"/>
      <c r="C38" s="1"/>
      <c r="D38" s="68"/>
      <c r="E38" s="68"/>
      <c r="F38" s="68"/>
      <c r="G38" s="1"/>
      <c r="H38" s="149"/>
    </row>
    <row r="39" spans="1:8" ht="16.2">
      <c r="A39" s="1"/>
      <c r="B39" s="1"/>
      <c r="C39" s="33" t="s">
        <v>111</v>
      </c>
      <c r="D39" s="68"/>
      <c r="E39" s="39">
        <f>SUM(E31:E37)</f>
        <v>238500</v>
      </c>
      <c r="F39" s="41">
        <f>SUM(F32:F37)</f>
        <v>-828200</v>
      </c>
      <c r="G39" s="1"/>
      <c r="H39" s="149"/>
    </row>
    <row r="40" spans="1:8" ht="16.2">
      <c r="A40" s="1"/>
      <c r="B40" s="1"/>
      <c r="C40" s="1"/>
      <c r="D40" s="68"/>
      <c r="E40" s="68"/>
      <c r="F40" s="68"/>
      <c r="G40" s="1"/>
      <c r="H40" s="149"/>
    </row>
    <row r="41" spans="1:8" ht="16.2">
      <c r="A41" s="1"/>
      <c r="B41" s="33" t="s">
        <v>887</v>
      </c>
      <c r="C41" s="1"/>
      <c r="D41" s="68"/>
      <c r="E41" s="68"/>
      <c r="F41" s="68"/>
      <c r="G41" s="1"/>
      <c r="H41" s="149"/>
    </row>
    <row r="42" spans="1:8" ht="16.2">
      <c r="A42" s="1"/>
      <c r="B42" s="1"/>
      <c r="C42" s="1" t="s">
        <v>164</v>
      </c>
      <c r="D42" s="68"/>
      <c r="E42" s="40">
        <v>0</v>
      </c>
      <c r="F42" s="41">
        <v>-2000</v>
      </c>
      <c r="G42" s="1"/>
      <c r="H42" s="149"/>
    </row>
    <row r="43" spans="1:8" ht="16.2">
      <c r="A43" s="1"/>
      <c r="B43" s="1"/>
      <c r="C43" s="1" t="s">
        <v>195</v>
      </c>
      <c r="D43" s="68"/>
      <c r="E43" s="40">
        <v>0</v>
      </c>
      <c r="F43" s="41">
        <v>-10000</v>
      </c>
      <c r="G43" s="1"/>
      <c r="H43" s="149"/>
    </row>
    <row r="44" spans="1:8" ht="16.2">
      <c r="A44" s="1"/>
      <c r="B44" s="1"/>
      <c r="C44" s="1" t="s">
        <v>888</v>
      </c>
      <c r="D44" s="68"/>
      <c r="E44" s="40">
        <v>0</v>
      </c>
      <c r="F44" s="41">
        <v>-64000</v>
      </c>
      <c r="G44" s="1"/>
      <c r="H44" s="149" t="s">
        <v>889</v>
      </c>
    </row>
    <row r="45" spans="1:8" ht="16.2">
      <c r="A45" s="1"/>
      <c r="B45" s="1"/>
      <c r="C45" s="1"/>
      <c r="D45" s="68"/>
      <c r="E45" s="68"/>
      <c r="F45" s="68"/>
      <c r="G45" s="1"/>
      <c r="H45" s="149"/>
    </row>
    <row r="46" spans="1:8" ht="16.2">
      <c r="A46" s="1"/>
      <c r="B46" s="1"/>
      <c r="C46" s="33" t="s">
        <v>111</v>
      </c>
      <c r="D46" s="68"/>
      <c r="E46" s="40">
        <f t="shared" ref="E46:F46" si="0">SUM(E42:E44)</f>
        <v>0</v>
      </c>
      <c r="F46" s="41">
        <f t="shared" si="0"/>
        <v>-76000</v>
      </c>
      <c r="G46" s="1"/>
      <c r="H46" s="149"/>
    </row>
    <row r="47" spans="1:8" ht="16.2">
      <c r="A47" s="1"/>
      <c r="B47" s="1"/>
      <c r="C47" s="1"/>
      <c r="D47" s="68"/>
      <c r="E47" s="68"/>
      <c r="F47" s="68"/>
      <c r="G47" s="1"/>
      <c r="H47" s="149"/>
    </row>
    <row r="48" spans="1:8" ht="16.2">
      <c r="A48" s="1"/>
      <c r="B48" s="33" t="s">
        <v>890</v>
      </c>
      <c r="C48" s="1"/>
      <c r="D48" s="68"/>
      <c r="E48" s="68"/>
      <c r="F48" s="68"/>
      <c r="G48" s="1"/>
      <c r="H48" s="149"/>
    </row>
    <row r="49" spans="1:8" ht="16.2">
      <c r="A49" s="1"/>
      <c r="B49" s="1"/>
      <c r="C49" s="1" t="s">
        <v>228</v>
      </c>
      <c r="D49" s="68"/>
      <c r="E49" s="39">
        <v>120000</v>
      </c>
      <c r="F49" s="40">
        <v>0</v>
      </c>
      <c r="G49" s="1"/>
      <c r="H49" s="149"/>
    </row>
    <row r="50" spans="1:8" ht="16.2">
      <c r="A50" s="1"/>
      <c r="B50" s="1"/>
      <c r="C50" s="1" t="s">
        <v>163</v>
      </c>
      <c r="D50" s="68"/>
      <c r="E50" s="40">
        <v>0</v>
      </c>
      <c r="F50" s="41">
        <v>-116000</v>
      </c>
      <c r="G50" s="1"/>
      <c r="H50" s="149"/>
    </row>
    <row r="51" spans="1:8" ht="16.2">
      <c r="A51" s="1"/>
      <c r="B51" s="1"/>
      <c r="C51" s="1" t="s">
        <v>204</v>
      </c>
      <c r="D51" s="68"/>
      <c r="E51" s="40">
        <v>0</v>
      </c>
      <c r="F51" s="41">
        <v>-32800</v>
      </c>
      <c r="G51" s="1"/>
      <c r="H51" s="149"/>
    </row>
    <row r="52" spans="1:8" ht="16.2">
      <c r="A52" s="1"/>
      <c r="B52" s="1"/>
      <c r="C52" s="1" t="s">
        <v>879</v>
      </c>
      <c r="D52" s="68"/>
      <c r="E52" s="40">
        <v>0</v>
      </c>
      <c r="F52" s="41">
        <v>-4000</v>
      </c>
      <c r="G52" s="1"/>
      <c r="H52" s="149"/>
    </row>
    <row r="53" spans="1:8" ht="16.2">
      <c r="A53" s="1"/>
      <c r="B53" s="1"/>
      <c r="C53" s="1" t="s">
        <v>891</v>
      </c>
      <c r="D53" s="68"/>
      <c r="E53" s="40">
        <v>0</v>
      </c>
      <c r="F53" s="41">
        <v>-30000</v>
      </c>
      <c r="G53" s="1"/>
      <c r="H53" s="149"/>
    </row>
    <row r="54" spans="1:8" ht="16.2">
      <c r="A54" s="1"/>
      <c r="B54" s="1"/>
      <c r="C54" s="1" t="s">
        <v>359</v>
      </c>
      <c r="D54" s="68"/>
      <c r="E54" s="40">
        <v>0</v>
      </c>
      <c r="F54" s="41">
        <v>-135000</v>
      </c>
      <c r="G54" s="1"/>
      <c r="H54" s="149"/>
    </row>
    <row r="55" spans="1:8" ht="16.2">
      <c r="A55" s="1"/>
      <c r="B55" s="1"/>
      <c r="C55" s="1" t="s">
        <v>892</v>
      </c>
      <c r="D55" s="68"/>
      <c r="E55" s="40">
        <v>0</v>
      </c>
      <c r="F55" s="41">
        <v>-15000</v>
      </c>
      <c r="G55" s="1"/>
      <c r="H55" s="149"/>
    </row>
    <row r="56" spans="1:8" ht="16.2">
      <c r="A56" s="1"/>
      <c r="B56" s="1"/>
      <c r="C56" s="1" t="s">
        <v>213</v>
      </c>
      <c r="D56" s="68"/>
      <c r="E56" s="40">
        <v>0</v>
      </c>
      <c r="F56" s="41">
        <v>-2000</v>
      </c>
      <c r="G56" s="1"/>
      <c r="H56" s="149"/>
    </row>
    <row r="57" spans="1:8" ht="16.2">
      <c r="A57" s="1"/>
      <c r="B57" s="1"/>
      <c r="C57" s="1" t="s">
        <v>195</v>
      </c>
      <c r="D57" s="68"/>
      <c r="E57" s="40">
        <v>0</v>
      </c>
      <c r="F57" s="41">
        <v>-70000</v>
      </c>
      <c r="G57" s="1"/>
      <c r="H57" s="149"/>
    </row>
    <row r="58" spans="1:8" ht="16.2">
      <c r="A58" s="1"/>
      <c r="B58" s="1"/>
      <c r="C58" s="1" t="s">
        <v>224</v>
      </c>
      <c r="D58" s="68"/>
      <c r="E58" s="40">
        <v>0</v>
      </c>
      <c r="F58" s="41">
        <v>-20000</v>
      </c>
      <c r="G58" s="1"/>
      <c r="H58" s="149"/>
    </row>
    <row r="59" spans="1:8" ht="16.2">
      <c r="A59" s="1"/>
      <c r="B59" s="1"/>
      <c r="C59" s="1" t="s">
        <v>121</v>
      </c>
      <c r="D59" s="68"/>
      <c r="E59" s="40">
        <v>0</v>
      </c>
      <c r="F59" s="41">
        <v>-4800</v>
      </c>
      <c r="G59" s="1"/>
      <c r="H59" s="149"/>
    </row>
    <row r="60" spans="1:8" ht="16.2">
      <c r="A60" s="1"/>
      <c r="B60" s="1"/>
      <c r="C60" s="1"/>
      <c r="D60" s="68"/>
      <c r="E60" s="68"/>
      <c r="F60" s="68"/>
      <c r="G60" s="1"/>
      <c r="H60" s="149"/>
    </row>
    <row r="61" spans="1:8" ht="16.2">
      <c r="A61" s="1"/>
      <c r="B61" s="1"/>
      <c r="C61" s="33" t="s">
        <v>111</v>
      </c>
      <c r="D61" s="68"/>
      <c r="E61" s="39">
        <f>SUM(E49:E59)</f>
        <v>120000</v>
      </c>
      <c r="F61" s="41">
        <f>SUM(F50:F59)</f>
        <v>-429600</v>
      </c>
      <c r="G61" s="1"/>
      <c r="H61" s="149"/>
    </row>
    <row r="62" spans="1:8" ht="16.2">
      <c r="A62" s="1"/>
      <c r="B62" s="1"/>
      <c r="C62" s="1"/>
      <c r="D62" s="68"/>
      <c r="E62" s="68"/>
      <c r="F62" s="68"/>
      <c r="G62" s="1"/>
      <c r="H62" s="149"/>
    </row>
    <row r="63" spans="1:8" ht="16.2">
      <c r="A63" s="1"/>
      <c r="B63" s="33" t="s">
        <v>893</v>
      </c>
      <c r="C63" s="1"/>
      <c r="D63" s="68"/>
      <c r="E63" s="68"/>
      <c r="F63" s="68"/>
      <c r="G63" s="1"/>
      <c r="H63" s="149"/>
    </row>
    <row r="64" spans="1:8" ht="16.2">
      <c r="A64" s="1"/>
      <c r="B64" s="1"/>
      <c r="C64" s="1" t="s">
        <v>228</v>
      </c>
      <c r="D64" s="68"/>
      <c r="E64" s="39">
        <v>1600</v>
      </c>
      <c r="F64" s="40">
        <v>0</v>
      </c>
      <c r="G64" s="1"/>
      <c r="H64" s="149"/>
    </row>
    <row r="65" spans="1:8" ht="16.2">
      <c r="A65" s="1"/>
      <c r="B65" s="1"/>
      <c r="C65" s="1" t="s">
        <v>163</v>
      </c>
      <c r="D65" s="68"/>
      <c r="E65" s="40">
        <v>0</v>
      </c>
      <c r="F65" s="41">
        <v>-6000</v>
      </c>
      <c r="G65" s="1"/>
      <c r="H65" s="149"/>
    </row>
    <row r="66" spans="1:8" ht="16.2">
      <c r="A66" s="1"/>
      <c r="B66" s="1"/>
      <c r="C66" s="1" t="s">
        <v>204</v>
      </c>
      <c r="D66" s="68"/>
      <c r="E66" s="40">
        <v>0</v>
      </c>
      <c r="F66" s="41">
        <v>-1500</v>
      </c>
      <c r="G66" s="1"/>
      <c r="H66" s="149"/>
    </row>
    <row r="67" spans="1:8" ht="16.2">
      <c r="A67" s="1"/>
      <c r="B67" s="1"/>
      <c r="C67" s="1" t="s">
        <v>164</v>
      </c>
      <c r="D67" s="68"/>
      <c r="E67" s="40">
        <v>0</v>
      </c>
      <c r="F67" s="41">
        <v>-1100</v>
      </c>
      <c r="G67" s="1"/>
      <c r="H67" s="149"/>
    </row>
    <row r="68" spans="1:8" ht="16.2">
      <c r="A68" s="1"/>
      <c r="B68" s="1"/>
      <c r="C68" s="1"/>
      <c r="D68" s="68"/>
      <c r="E68" s="68"/>
      <c r="F68" s="68"/>
      <c r="G68" s="1"/>
      <c r="H68" s="149"/>
    </row>
    <row r="69" spans="1:8" ht="16.2">
      <c r="A69" s="1"/>
      <c r="B69" s="1"/>
      <c r="C69" s="33" t="s">
        <v>111</v>
      </c>
      <c r="D69" s="68"/>
      <c r="E69" s="39">
        <f>SUM(E64:E67)</f>
        <v>1600</v>
      </c>
      <c r="F69" s="41">
        <f>SUM(F65:F67)</f>
        <v>-8600</v>
      </c>
      <c r="G69" s="1"/>
      <c r="H69" s="149"/>
    </row>
    <row r="70" spans="1:8" ht="16.2">
      <c r="A70" s="1"/>
      <c r="B70" s="1"/>
      <c r="C70" s="1"/>
      <c r="D70" s="68"/>
      <c r="E70" s="68"/>
      <c r="F70" s="68"/>
      <c r="G70" s="1"/>
      <c r="H70" s="149"/>
    </row>
    <row r="71" spans="1:8" ht="16.2">
      <c r="A71" s="1"/>
      <c r="B71" s="1"/>
      <c r="C71" s="33" t="s">
        <v>124</v>
      </c>
      <c r="D71" s="68"/>
      <c r="E71" s="39">
        <f>SUMIFS(E2:E70,C2:C70,"Subsubtotal")</f>
        <v>1073350</v>
      </c>
      <c r="F71" s="41">
        <f>SUMIFS(F2:F70,C2:C70,"Subsubtotal")</f>
        <v>-1427950</v>
      </c>
      <c r="G71" s="1"/>
      <c r="H71" s="149"/>
    </row>
    <row r="72" spans="1:8" ht="16.2">
      <c r="A72" s="1"/>
      <c r="B72" s="1"/>
      <c r="C72" s="1"/>
      <c r="D72" s="68"/>
      <c r="E72" s="68"/>
      <c r="F72" s="68"/>
      <c r="G72" s="1"/>
      <c r="H72" s="149"/>
    </row>
  </sheetData>
  <conditionalFormatting sqref="D1 F1 F9">
    <cfRule type="cellIs" dxfId="5" priority="4" operator="lessThan">
      <formula>0</formula>
    </cfRule>
  </conditionalFormatting>
  <conditionalFormatting sqref="D1 F1 H9:H72">
    <cfRule type="cellIs" dxfId="4" priority="1" operator="greaterThan">
      <formula>0</formula>
    </cfRule>
  </conditionalFormatting>
  <conditionalFormatting sqref="E1 F9 D9:E72">
    <cfRule type="cellIs" dxfId="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46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33" t="s">
        <v>61</v>
      </c>
      <c r="C3" s="1"/>
      <c r="D3" s="38"/>
      <c r="E3" s="68"/>
      <c r="F3" s="68"/>
      <c r="G3" s="149"/>
      <c r="H3" s="149"/>
    </row>
    <row r="4" spans="1:8" ht="15.75" customHeight="1">
      <c r="A4" s="1"/>
      <c r="B4" s="1"/>
      <c r="C4" s="1" t="s">
        <v>115</v>
      </c>
      <c r="D4" s="41"/>
      <c r="E4" s="39">
        <v>0</v>
      </c>
      <c r="F4" s="41">
        <v>-2500</v>
      </c>
      <c r="G4" s="149"/>
      <c r="H4" s="149"/>
    </row>
    <row r="5" spans="1:8" ht="15.75" customHeight="1">
      <c r="A5" s="1"/>
      <c r="B5" s="1"/>
      <c r="C5" s="1" t="s">
        <v>894</v>
      </c>
      <c r="D5" s="41"/>
      <c r="E5" s="39">
        <v>0</v>
      </c>
      <c r="F5" s="41">
        <v>-72500</v>
      </c>
      <c r="G5" s="149"/>
      <c r="H5" s="149"/>
    </row>
    <row r="6" spans="1:8" ht="15.75" customHeight="1">
      <c r="A6" s="1"/>
      <c r="B6" s="1"/>
      <c r="C6" s="1"/>
      <c r="D6" s="68"/>
      <c r="E6" s="68"/>
      <c r="F6" s="68"/>
      <c r="G6" s="149"/>
      <c r="H6" s="149"/>
    </row>
    <row r="7" spans="1:8" ht="15.75" customHeight="1">
      <c r="A7" s="1"/>
      <c r="B7" s="1"/>
      <c r="C7" s="33" t="s">
        <v>111</v>
      </c>
      <c r="D7" s="41"/>
      <c r="E7" s="39">
        <v>0</v>
      </c>
      <c r="F7" s="41">
        <f>SUM(F4:F5)</f>
        <v>-75000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33" t="s">
        <v>124</v>
      </c>
      <c r="D9" s="41"/>
      <c r="E9" s="41">
        <f>SUMIFS(E3:E8,C3:C8,"Subsubtotal")</f>
        <v>0</v>
      </c>
      <c r="F9" s="41">
        <f>SUMIFS(F3:F8,C3:C8,"Subsubtotal")</f>
        <v>-75000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64"/>
    </row>
  </sheetData>
  <conditionalFormatting sqref="D1 F1 E9:F9">
    <cfRule type="cellIs" dxfId="2" priority="4" operator="lessThan">
      <formula>0</formula>
    </cfRule>
  </conditionalFormatting>
  <conditionalFormatting sqref="D1 F1 G9:G10">
    <cfRule type="cellIs" dxfId="1" priority="1" operator="greaterThan">
      <formula>0</formula>
    </cfRule>
  </conditionalFormatting>
  <conditionalFormatting sqref="E1 F9 D9:E10">
    <cfRule type="cellIs" dxfId="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5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12</v>
      </c>
      <c r="B2" s="34"/>
      <c r="C2" s="34"/>
      <c r="D2" s="37"/>
      <c r="E2" s="35"/>
      <c r="F2" s="35"/>
      <c r="G2" s="35"/>
      <c r="H2" s="76"/>
    </row>
    <row r="3" spans="1:8" ht="13.2">
      <c r="A3" s="34"/>
      <c r="B3" s="34" t="s">
        <v>61</v>
      </c>
      <c r="C3" s="34"/>
      <c r="D3" s="37"/>
      <c r="E3" s="35"/>
      <c r="F3" s="35"/>
      <c r="G3" s="35"/>
      <c r="H3" s="76"/>
    </row>
    <row r="4" spans="1:8" ht="15.75" customHeight="1">
      <c r="A4" s="34"/>
      <c r="B4" s="34"/>
      <c r="C4" s="1" t="s">
        <v>259</v>
      </c>
      <c r="D4" s="64">
        <v>4037</v>
      </c>
      <c r="E4" s="40">
        <v>0</v>
      </c>
      <c r="F4" s="41">
        <v>-1000</v>
      </c>
      <c r="G4" s="35"/>
      <c r="H4" s="77"/>
    </row>
    <row r="5" spans="1:8" ht="15.75" customHeight="1">
      <c r="A5" s="34"/>
      <c r="B5" s="34"/>
      <c r="C5" s="1" t="s">
        <v>236</v>
      </c>
      <c r="D5" s="64" t="s">
        <v>237</v>
      </c>
      <c r="E5" s="40">
        <v>0</v>
      </c>
      <c r="F5" s="41">
        <v>-1000</v>
      </c>
      <c r="G5" s="35"/>
      <c r="H5" s="77"/>
    </row>
    <row r="6" spans="1:8" ht="15.75" customHeight="1">
      <c r="A6" s="34"/>
      <c r="B6" s="34"/>
      <c r="C6" s="34" t="s">
        <v>260</v>
      </c>
      <c r="D6" s="64">
        <v>5460</v>
      </c>
      <c r="E6" s="40">
        <v>0</v>
      </c>
      <c r="F6" s="41">
        <v>-6000</v>
      </c>
      <c r="G6" s="35"/>
      <c r="H6" s="76" t="s">
        <v>261</v>
      </c>
    </row>
    <row r="7" spans="1:8" ht="15.75" customHeight="1">
      <c r="A7" s="34"/>
      <c r="B7" s="34"/>
      <c r="C7" s="34" t="s">
        <v>262</v>
      </c>
      <c r="D7" s="64">
        <v>7691</v>
      </c>
      <c r="E7" s="40">
        <v>0</v>
      </c>
      <c r="F7" s="41">
        <v>-500</v>
      </c>
      <c r="G7" s="35"/>
      <c r="H7" s="76"/>
    </row>
    <row r="8" spans="1:8" ht="15.75" customHeight="1">
      <c r="A8" s="34"/>
      <c r="B8" s="34"/>
      <c r="C8" s="34" t="s">
        <v>263</v>
      </c>
      <c r="D8" s="64">
        <v>4029</v>
      </c>
      <c r="E8" s="40">
        <v>0</v>
      </c>
      <c r="F8" s="41">
        <v>-1000</v>
      </c>
      <c r="G8" s="35"/>
      <c r="H8" s="76"/>
    </row>
    <row r="9" spans="1:8" ht="15.75" customHeight="1">
      <c r="A9" s="34"/>
      <c r="B9" s="34"/>
      <c r="C9" s="34" t="s">
        <v>195</v>
      </c>
      <c r="D9" s="64">
        <v>5010</v>
      </c>
      <c r="E9" s="40">
        <v>0</v>
      </c>
      <c r="F9" s="41">
        <v>-3600</v>
      </c>
      <c r="G9" s="35"/>
      <c r="H9" s="77"/>
    </row>
    <row r="10" spans="1:8" ht="15.75" customHeight="1">
      <c r="A10" s="34"/>
      <c r="B10" s="34"/>
      <c r="C10" s="34" t="s">
        <v>145</v>
      </c>
      <c r="D10" s="64">
        <v>7631</v>
      </c>
      <c r="E10" s="40">
        <v>0</v>
      </c>
      <c r="F10" s="41">
        <v>0</v>
      </c>
      <c r="G10" s="35"/>
      <c r="H10" s="76" t="s">
        <v>264</v>
      </c>
    </row>
    <row r="11" spans="1:8" ht="13.2">
      <c r="A11" s="34"/>
      <c r="B11" s="34"/>
      <c r="C11" s="34"/>
      <c r="D11" s="37"/>
      <c r="E11" s="35"/>
      <c r="F11" s="35"/>
      <c r="G11" s="35"/>
      <c r="H11" s="76"/>
    </row>
    <row r="12" spans="1:8" ht="15.75" customHeight="1">
      <c r="A12" s="34"/>
      <c r="B12" s="34"/>
      <c r="C12" s="33" t="s">
        <v>111</v>
      </c>
      <c r="D12" s="37"/>
      <c r="E12" s="40">
        <f t="shared" ref="E12:F12" si="0">SUM(E4:E11)</f>
        <v>0</v>
      </c>
      <c r="F12" s="41">
        <f t="shared" si="0"/>
        <v>-13100</v>
      </c>
      <c r="G12" s="41">
        <f>E12-F12</f>
        <v>13100</v>
      </c>
      <c r="H12" s="76"/>
    </row>
    <row r="13" spans="1:8" ht="13.2">
      <c r="A13" s="34"/>
      <c r="B13" s="34"/>
      <c r="C13" s="34"/>
      <c r="D13" s="37"/>
      <c r="E13" s="35"/>
      <c r="F13" s="35"/>
      <c r="G13" s="35"/>
      <c r="H13" s="76"/>
    </row>
    <row r="14" spans="1:8" ht="15.75" customHeight="1">
      <c r="A14" s="34"/>
      <c r="B14" s="34"/>
      <c r="C14" s="34" t="s">
        <v>124</v>
      </c>
      <c r="D14" s="37"/>
      <c r="E14" s="40">
        <f>SUM(E4:E13)</f>
        <v>0</v>
      </c>
      <c r="F14" s="41">
        <f>SUMIFS(F4:F13,$C4:$C13,"Subsubtotal")</f>
        <v>-13100</v>
      </c>
      <c r="G14" s="41">
        <f>E14-F14</f>
        <v>13100</v>
      </c>
      <c r="H14" s="76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3 D11:D15">
    <cfRule type="cellIs" dxfId="139" priority="1" operator="greaterThan">
      <formula>0</formula>
    </cfRule>
    <cfRule type="cellIs" dxfId="138" priority="5" operator="lessThan">
      <formula>0</formula>
    </cfRule>
  </conditionalFormatting>
  <conditionalFormatting sqref="E1:E15">
    <cfRule type="cellIs" dxfId="137" priority="2" operator="greaterThan">
      <formula>0</formula>
    </cfRule>
  </conditionalFormatting>
  <conditionalFormatting sqref="F1:F15">
    <cfRule type="cellIs" dxfId="136" priority="3" operator="greaterThan">
      <formula>0</formula>
    </cfRule>
    <cfRule type="cellIs" dxfId="135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  <outlinePr summaryBelow="0" summaryRight="0"/>
    <pageSetUpPr fitToPage="1"/>
  </sheetPr>
  <dimension ref="A1:H6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33203125" customWidth="1"/>
    <col min="8" max="8" width="76.2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265</v>
      </c>
      <c r="B2" s="34"/>
      <c r="C2" s="34"/>
      <c r="D2" s="78"/>
      <c r="E2" s="78"/>
      <c r="F2" s="78"/>
      <c r="G2" s="78"/>
      <c r="H2" s="78"/>
    </row>
    <row r="3" spans="1:8" ht="15.75" customHeight="1">
      <c r="A3" s="34"/>
      <c r="B3" s="33" t="s">
        <v>61</v>
      </c>
      <c r="C3" s="34"/>
      <c r="D3" s="78"/>
      <c r="E3" s="78"/>
      <c r="F3" s="78"/>
      <c r="G3" s="78"/>
      <c r="H3" s="78"/>
    </row>
    <row r="4" spans="1:8" ht="15.75" customHeight="1">
      <c r="A4" s="34"/>
      <c r="B4" s="34"/>
      <c r="C4" s="34" t="s">
        <v>178</v>
      </c>
      <c r="D4" s="37"/>
      <c r="E4" s="66">
        <v>0</v>
      </c>
      <c r="F4" s="67">
        <v>-2500</v>
      </c>
      <c r="G4" s="34"/>
      <c r="H4" s="78" t="s">
        <v>266</v>
      </c>
    </row>
    <row r="5" spans="1:8" ht="15.75" customHeight="1">
      <c r="A5" s="34"/>
      <c r="B5" s="34"/>
      <c r="C5" s="34" t="s">
        <v>267</v>
      </c>
      <c r="D5" s="37"/>
      <c r="E5" s="66">
        <v>0</v>
      </c>
      <c r="F5" s="67">
        <v>-16000</v>
      </c>
      <c r="G5" s="34"/>
      <c r="H5" s="78" t="s">
        <v>268</v>
      </c>
    </row>
    <row r="6" spans="1:8" ht="15.75" customHeight="1">
      <c r="A6" s="34"/>
      <c r="B6" s="34"/>
      <c r="C6" s="34" t="s">
        <v>269</v>
      </c>
      <c r="D6" s="79" t="s">
        <v>104</v>
      </c>
      <c r="E6" s="73">
        <v>0</v>
      </c>
      <c r="F6" s="67">
        <v>-325</v>
      </c>
      <c r="G6" s="78"/>
      <c r="H6" s="78" t="s">
        <v>270</v>
      </c>
    </row>
    <row r="7" spans="1:8" ht="15.75" customHeight="1">
      <c r="A7" s="34"/>
      <c r="B7" s="34"/>
      <c r="C7" s="1" t="s">
        <v>129</v>
      </c>
      <c r="D7" s="37"/>
      <c r="E7" s="66">
        <v>0</v>
      </c>
      <c r="F7" s="67">
        <v>0</v>
      </c>
      <c r="G7" s="78"/>
      <c r="H7" s="78" t="s">
        <v>271</v>
      </c>
    </row>
    <row r="8" spans="1:8" ht="15.75" customHeight="1">
      <c r="A8" s="34"/>
      <c r="B8" s="34"/>
      <c r="C8" s="34" t="s">
        <v>272</v>
      </c>
      <c r="D8" s="37"/>
      <c r="E8" s="66">
        <v>0</v>
      </c>
      <c r="F8" s="67">
        <v>0</v>
      </c>
      <c r="G8" s="34"/>
      <c r="H8" s="78" t="s">
        <v>273</v>
      </c>
    </row>
    <row r="9" spans="1:8" ht="15.75" customHeight="1">
      <c r="A9" s="34"/>
      <c r="B9" s="34"/>
      <c r="C9" s="34"/>
      <c r="D9" s="79"/>
      <c r="E9" s="78"/>
      <c r="F9" s="67"/>
      <c r="G9" s="78"/>
      <c r="H9" s="78"/>
    </row>
    <row r="10" spans="1:8" ht="15.75" customHeight="1">
      <c r="A10" s="34"/>
      <c r="B10" s="34"/>
      <c r="C10" s="33" t="s">
        <v>111</v>
      </c>
      <c r="D10" s="37"/>
      <c r="E10" s="67">
        <f t="shared" ref="E10:F10" si="0">SUM(E4:E9)</f>
        <v>0</v>
      </c>
      <c r="F10" s="67">
        <f t="shared" si="0"/>
        <v>-18825</v>
      </c>
      <c r="G10" s="78"/>
      <c r="H10" s="78"/>
    </row>
    <row r="11" spans="1:8" ht="15.75" customHeight="1">
      <c r="A11" s="34"/>
      <c r="B11" s="34"/>
      <c r="C11" s="33"/>
      <c r="D11" s="37"/>
      <c r="E11" s="67"/>
      <c r="F11" s="67"/>
      <c r="G11" s="78"/>
      <c r="H11" s="78"/>
    </row>
    <row r="12" spans="1:8" ht="15.75" customHeight="1">
      <c r="A12" s="1"/>
      <c r="B12" s="49" t="s">
        <v>141</v>
      </c>
      <c r="C12" s="49"/>
      <c r="D12" s="60"/>
      <c r="E12" s="58"/>
      <c r="F12" s="58"/>
      <c r="G12" s="65"/>
      <c r="H12" s="65"/>
    </row>
    <row r="13" spans="1:8" ht="15.75" customHeight="1">
      <c r="A13" s="34"/>
      <c r="B13" s="34"/>
      <c r="C13" s="1" t="s">
        <v>145</v>
      </c>
      <c r="D13" s="37"/>
      <c r="E13" s="66">
        <v>0</v>
      </c>
      <c r="F13" s="67">
        <v>-12000</v>
      </c>
      <c r="G13" s="34"/>
      <c r="H13" s="80" t="s">
        <v>274</v>
      </c>
    </row>
    <row r="14" spans="1:8" ht="15.75" customHeight="1">
      <c r="A14" s="34"/>
      <c r="B14" s="34"/>
      <c r="C14" s="1" t="s">
        <v>115</v>
      </c>
      <c r="D14" s="37"/>
      <c r="E14" s="66">
        <v>0</v>
      </c>
      <c r="F14" s="67">
        <v>-9600</v>
      </c>
      <c r="G14" s="34"/>
      <c r="H14" s="80" t="s">
        <v>274</v>
      </c>
    </row>
    <row r="15" spans="1:8" ht="15.75" customHeight="1">
      <c r="A15" s="34"/>
      <c r="B15" s="34"/>
      <c r="C15" s="1" t="s">
        <v>275</v>
      </c>
      <c r="D15" s="37"/>
      <c r="E15" s="66">
        <v>0</v>
      </c>
      <c r="F15" s="67">
        <v>-1000</v>
      </c>
      <c r="G15" s="34"/>
      <c r="H15" s="78" t="s">
        <v>276</v>
      </c>
    </row>
    <row r="16" spans="1:8" ht="15.75" customHeight="1">
      <c r="A16" s="34"/>
      <c r="B16" s="34"/>
      <c r="C16" s="1" t="s">
        <v>277</v>
      </c>
      <c r="D16" s="37"/>
      <c r="E16" s="66">
        <v>0</v>
      </c>
      <c r="F16" s="67">
        <v>-6000</v>
      </c>
      <c r="G16" s="34"/>
      <c r="H16" s="80" t="s">
        <v>274</v>
      </c>
    </row>
    <row r="17" spans="1:8" ht="15.75" customHeight="1">
      <c r="A17" s="1"/>
      <c r="B17" s="8"/>
      <c r="C17" s="8"/>
      <c r="D17" s="50"/>
      <c r="E17" s="51"/>
      <c r="F17" s="51"/>
      <c r="G17" s="65"/>
      <c r="H17" s="65"/>
    </row>
    <row r="18" spans="1:8" ht="15.75" customHeight="1">
      <c r="A18" s="1"/>
      <c r="B18" s="8"/>
      <c r="C18" s="49" t="s">
        <v>111</v>
      </c>
      <c r="D18" s="60"/>
      <c r="E18" s="58">
        <f t="shared" ref="E18:F18" si="1">SUM(E12:E17)</f>
        <v>0</v>
      </c>
      <c r="F18" s="58">
        <f t="shared" si="1"/>
        <v>-28600</v>
      </c>
      <c r="G18" s="65"/>
      <c r="H18" s="65"/>
    </row>
    <row r="19" spans="1:8" ht="15.75" customHeight="1">
      <c r="A19" s="1"/>
      <c r="B19" s="8"/>
      <c r="C19" s="49"/>
      <c r="D19" s="60"/>
      <c r="E19" s="58"/>
      <c r="F19" s="58"/>
      <c r="G19" s="65"/>
      <c r="H19" s="65"/>
    </row>
    <row r="20" spans="1:8" ht="15.75" customHeight="1">
      <c r="A20" s="34"/>
      <c r="B20" s="33" t="s">
        <v>278</v>
      </c>
      <c r="C20" s="34"/>
      <c r="D20" s="37"/>
      <c r="E20" s="78"/>
      <c r="F20" s="78"/>
      <c r="G20" s="78"/>
      <c r="H20" s="70"/>
    </row>
    <row r="21" spans="1:8" ht="15.75" customHeight="1">
      <c r="A21" s="34"/>
      <c r="B21" s="34"/>
      <c r="C21" s="1" t="s">
        <v>279</v>
      </c>
      <c r="D21" s="37"/>
      <c r="E21" s="69">
        <v>10000</v>
      </c>
      <c r="F21" s="66">
        <v>0</v>
      </c>
      <c r="G21" s="78"/>
      <c r="H21" s="77"/>
    </row>
    <row r="22" spans="1:8" ht="15.75" customHeight="1">
      <c r="A22" s="34"/>
      <c r="B22" s="34"/>
      <c r="C22" s="1" t="s">
        <v>225</v>
      </c>
      <c r="D22" s="37"/>
      <c r="E22" s="69">
        <v>0</v>
      </c>
      <c r="F22" s="66">
        <v>-1000</v>
      </c>
      <c r="G22" s="78"/>
      <c r="H22" s="78" t="s">
        <v>280</v>
      </c>
    </row>
    <row r="23" spans="1:8" ht="15.75" customHeight="1">
      <c r="A23" s="34"/>
      <c r="B23" s="34"/>
      <c r="C23" s="1" t="s">
        <v>281</v>
      </c>
      <c r="D23" s="37"/>
      <c r="E23" s="69">
        <v>75000</v>
      </c>
      <c r="F23" s="66">
        <v>0</v>
      </c>
      <c r="G23" s="78"/>
      <c r="H23" s="77"/>
    </row>
    <row r="24" spans="1:8" ht="13.2">
      <c r="A24" s="34"/>
      <c r="B24" s="34"/>
      <c r="C24" s="34"/>
      <c r="D24" s="37"/>
      <c r="E24" s="78"/>
      <c r="F24" s="78"/>
      <c r="G24" s="78"/>
      <c r="H24" s="78"/>
    </row>
    <row r="25" spans="1:8" ht="16.2">
      <c r="A25" s="34"/>
      <c r="B25" s="34"/>
      <c r="C25" s="33" t="s">
        <v>111</v>
      </c>
      <c r="D25" s="37"/>
      <c r="E25" s="69">
        <f t="shared" ref="E25:F25" si="2">SUM(E21:E24)</f>
        <v>85000</v>
      </c>
      <c r="F25" s="66">
        <f t="shared" si="2"/>
        <v>-1000</v>
      </c>
      <c r="G25" s="78"/>
      <c r="H25" s="78"/>
    </row>
    <row r="26" spans="1:8" ht="16.2">
      <c r="A26" s="34"/>
      <c r="B26" s="34"/>
      <c r="C26" s="33"/>
      <c r="D26" s="37"/>
      <c r="E26" s="78"/>
      <c r="F26" s="78"/>
      <c r="G26" s="78"/>
      <c r="H26" s="78"/>
    </row>
    <row r="27" spans="1:8" ht="16.2">
      <c r="A27" s="34"/>
      <c r="B27" s="33" t="s">
        <v>282</v>
      </c>
      <c r="C27" s="34"/>
      <c r="D27" s="37"/>
      <c r="E27" s="78"/>
      <c r="F27" s="78"/>
      <c r="G27" s="78"/>
      <c r="H27" s="78"/>
    </row>
    <row r="28" spans="1:8" ht="16.2">
      <c r="A28" s="34"/>
      <c r="B28" s="34"/>
      <c r="C28" s="1" t="s">
        <v>283</v>
      </c>
      <c r="D28" s="37"/>
      <c r="E28" s="69">
        <v>20000</v>
      </c>
      <c r="F28" s="66">
        <v>0</v>
      </c>
      <c r="G28" s="78"/>
      <c r="H28" s="77"/>
    </row>
    <row r="29" spans="1:8" ht="13.2">
      <c r="A29" s="34"/>
      <c r="B29" s="34"/>
      <c r="C29" s="34"/>
      <c r="D29" s="37"/>
      <c r="E29" s="78"/>
      <c r="F29" s="78"/>
      <c r="G29" s="78"/>
      <c r="H29" s="78"/>
    </row>
    <row r="30" spans="1:8" ht="16.2">
      <c r="A30" s="34"/>
      <c r="B30" s="34"/>
      <c r="C30" s="33" t="s">
        <v>111</v>
      </c>
      <c r="D30" s="37"/>
      <c r="E30" s="69">
        <f t="shared" ref="E30:F30" si="3">SUM(E28:E29)</f>
        <v>20000</v>
      </c>
      <c r="F30" s="66">
        <f t="shared" si="3"/>
        <v>0</v>
      </c>
      <c r="G30" s="78"/>
      <c r="H30" s="78"/>
    </row>
    <row r="31" spans="1:8" ht="13.2">
      <c r="A31" s="34"/>
      <c r="B31" s="34"/>
      <c r="C31" s="34"/>
      <c r="D31" s="37"/>
      <c r="E31" s="78"/>
      <c r="F31" s="78"/>
      <c r="G31" s="78"/>
      <c r="H31" s="78"/>
    </row>
    <row r="32" spans="1:8" ht="16.2">
      <c r="A32" s="34"/>
      <c r="B32" s="33" t="s">
        <v>284</v>
      </c>
      <c r="C32" s="34"/>
      <c r="D32" s="37"/>
      <c r="E32" s="78"/>
      <c r="F32" s="78"/>
      <c r="G32" s="78"/>
      <c r="H32" s="78"/>
    </row>
    <row r="33" spans="1:8" ht="16.2">
      <c r="A33" s="34"/>
      <c r="B33" s="34"/>
      <c r="C33" s="1" t="s">
        <v>283</v>
      </c>
      <c r="D33" s="37"/>
      <c r="E33" s="69">
        <v>34000</v>
      </c>
      <c r="F33" s="66">
        <v>0</v>
      </c>
      <c r="G33" s="78"/>
      <c r="H33" s="77"/>
    </row>
    <row r="34" spans="1:8" ht="13.2">
      <c r="A34" s="34"/>
      <c r="B34" s="34"/>
      <c r="C34" s="34"/>
      <c r="D34" s="37"/>
      <c r="E34" s="78"/>
      <c r="F34" s="78"/>
      <c r="G34" s="78"/>
      <c r="H34" s="78"/>
    </row>
    <row r="35" spans="1:8" ht="16.2">
      <c r="A35" s="34"/>
      <c r="B35" s="34"/>
      <c r="C35" s="33" t="s">
        <v>111</v>
      </c>
      <c r="D35" s="37"/>
      <c r="E35" s="69">
        <f t="shared" ref="E35:F35" si="4">SUM(E33:E34)</f>
        <v>34000</v>
      </c>
      <c r="F35" s="66">
        <f t="shared" si="4"/>
        <v>0</v>
      </c>
      <c r="G35" s="78"/>
      <c r="H35" s="78"/>
    </row>
    <row r="36" spans="1:8" ht="13.2">
      <c r="A36" s="34"/>
      <c r="B36" s="34"/>
      <c r="C36" s="34"/>
      <c r="D36" s="37"/>
      <c r="E36" s="78"/>
      <c r="F36" s="78"/>
      <c r="G36" s="78"/>
      <c r="H36" s="78"/>
    </row>
    <row r="37" spans="1:8" ht="16.2">
      <c r="A37" s="34"/>
      <c r="B37" s="33" t="s">
        <v>285</v>
      </c>
      <c r="C37" s="34"/>
      <c r="D37" s="37"/>
      <c r="E37" s="78"/>
      <c r="F37" s="78"/>
      <c r="G37" s="78"/>
      <c r="H37" s="78"/>
    </row>
    <row r="38" spans="1:8" ht="16.2">
      <c r="A38" s="34"/>
      <c r="B38" s="34"/>
      <c r="C38" s="1" t="s">
        <v>283</v>
      </c>
      <c r="D38" s="37"/>
      <c r="E38" s="69">
        <v>60000</v>
      </c>
      <c r="F38" s="66">
        <v>0</v>
      </c>
      <c r="G38" s="78"/>
      <c r="H38" s="77"/>
    </row>
    <row r="39" spans="1:8" ht="13.2">
      <c r="A39" s="34"/>
      <c r="B39" s="34"/>
      <c r="C39" s="34"/>
      <c r="D39" s="37"/>
      <c r="E39" s="78"/>
      <c r="F39" s="78"/>
      <c r="G39" s="78"/>
      <c r="H39" s="78"/>
    </row>
    <row r="40" spans="1:8" ht="16.2">
      <c r="A40" s="34"/>
      <c r="B40" s="34"/>
      <c r="C40" s="33" t="s">
        <v>111</v>
      </c>
      <c r="D40" s="37"/>
      <c r="E40" s="69">
        <f t="shared" ref="E40:F40" si="5">SUM(E38:E39)</f>
        <v>60000</v>
      </c>
      <c r="F40" s="66">
        <f t="shared" si="5"/>
        <v>0</v>
      </c>
      <c r="G40" s="78"/>
      <c r="H40" s="78"/>
    </row>
    <row r="41" spans="1:8" ht="16.2">
      <c r="A41" s="34"/>
      <c r="B41" s="34"/>
      <c r="C41" s="33"/>
      <c r="D41" s="37"/>
      <c r="E41" s="78"/>
      <c r="F41" s="78"/>
      <c r="G41" s="78"/>
      <c r="H41" s="78"/>
    </row>
    <row r="42" spans="1:8" ht="16.2">
      <c r="A42" s="34"/>
      <c r="B42" s="33" t="s">
        <v>286</v>
      </c>
      <c r="C42" s="34"/>
      <c r="D42" s="37"/>
      <c r="E42" s="78"/>
      <c r="F42" s="78"/>
      <c r="G42" s="78"/>
      <c r="H42" s="78"/>
    </row>
    <row r="43" spans="1:8" ht="16.2">
      <c r="A43" s="34"/>
      <c r="B43" s="34"/>
      <c r="C43" s="1" t="s">
        <v>283</v>
      </c>
      <c r="D43" s="37"/>
      <c r="E43" s="69">
        <v>7000</v>
      </c>
      <c r="F43" s="66">
        <v>0</v>
      </c>
      <c r="G43" s="78"/>
      <c r="H43" s="77"/>
    </row>
    <row r="44" spans="1:8" ht="13.2">
      <c r="A44" s="34"/>
      <c r="B44" s="34"/>
      <c r="C44" s="34"/>
      <c r="D44" s="37"/>
      <c r="E44" s="78"/>
      <c r="F44" s="78"/>
      <c r="G44" s="78"/>
      <c r="H44" s="78"/>
    </row>
    <row r="45" spans="1:8" ht="16.2">
      <c r="A45" s="34"/>
      <c r="B45" s="34"/>
      <c r="C45" s="33" t="s">
        <v>111</v>
      </c>
      <c r="D45" s="37"/>
      <c r="E45" s="69">
        <f t="shared" ref="E45:F45" si="6">SUM(E43:E44)</f>
        <v>7000</v>
      </c>
      <c r="F45" s="66">
        <f t="shared" si="6"/>
        <v>0</v>
      </c>
      <c r="G45" s="78"/>
      <c r="H45" s="78"/>
    </row>
    <row r="46" spans="1:8" ht="16.2">
      <c r="A46" s="34"/>
      <c r="B46" s="34"/>
      <c r="C46" s="33"/>
      <c r="D46" s="37"/>
      <c r="E46" s="78"/>
      <c r="F46" s="78"/>
      <c r="G46" s="78"/>
      <c r="H46" s="78"/>
    </row>
    <row r="47" spans="1:8" ht="16.2">
      <c r="A47" s="34"/>
      <c r="B47" s="33" t="s">
        <v>287</v>
      </c>
      <c r="C47" s="34"/>
      <c r="D47" s="37"/>
      <c r="E47" s="78"/>
      <c r="F47" s="78"/>
      <c r="G47" s="78"/>
      <c r="H47" s="78"/>
    </row>
    <row r="48" spans="1:8" ht="16.2">
      <c r="A48" s="34"/>
      <c r="B48" s="34"/>
      <c r="C48" s="1" t="s">
        <v>283</v>
      </c>
      <c r="D48" s="37"/>
      <c r="E48" s="69">
        <v>126000</v>
      </c>
      <c r="F48" s="66">
        <v>0</v>
      </c>
      <c r="G48" s="78"/>
      <c r="H48" s="78"/>
    </row>
    <row r="49" spans="1:8" ht="16.2">
      <c r="A49" s="34"/>
      <c r="B49" s="34"/>
      <c r="C49" s="1" t="s">
        <v>288</v>
      </c>
      <c r="D49" s="37"/>
      <c r="E49" s="69">
        <v>27000</v>
      </c>
      <c r="F49" s="66">
        <v>0</v>
      </c>
      <c r="G49" s="78"/>
      <c r="H49" s="78"/>
    </row>
    <row r="50" spans="1:8" ht="16.2">
      <c r="A50" s="34"/>
      <c r="B50" s="34"/>
      <c r="C50" s="1" t="s">
        <v>225</v>
      </c>
      <c r="D50" s="37"/>
      <c r="E50" s="69">
        <v>0</v>
      </c>
      <c r="F50" s="66">
        <v>-2500</v>
      </c>
      <c r="G50" s="78"/>
      <c r="H50" s="78" t="s">
        <v>280</v>
      </c>
    </row>
    <row r="51" spans="1:8" ht="16.2">
      <c r="A51" s="34"/>
      <c r="B51" s="34"/>
      <c r="C51" s="1" t="s">
        <v>163</v>
      </c>
      <c r="D51" s="37"/>
      <c r="E51" s="66">
        <v>0</v>
      </c>
      <c r="F51" s="67">
        <v>-35000</v>
      </c>
      <c r="G51" s="78"/>
      <c r="H51" s="65"/>
    </row>
    <row r="52" spans="1:8" ht="13.2">
      <c r="A52" s="34"/>
      <c r="B52" s="34"/>
      <c r="C52" s="34"/>
      <c r="D52" s="37"/>
      <c r="E52" s="78"/>
      <c r="F52" s="78"/>
      <c r="G52" s="78"/>
      <c r="H52" s="78"/>
    </row>
    <row r="53" spans="1:8" ht="16.2">
      <c r="A53" s="34"/>
      <c r="B53" s="34"/>
      <c r="C53" s="33" t="s">
        <v>111</v>
      </c>
      <c r="D53" s="37"/>
      <c r="E53" s="69">
        <f t="shared" ref="E53:F53" si="7">SUM(E48:E52)</f>
        <v>153000</v>
      </c>
      <c r="F53" s="67">
        <f t="shared" si="7"/>
        <v>-37500</v>
      </c>
      <c r="G53" s="78"/>
      <c r="H53" s="78"/>
    </row>
    <row r="54" spans="1:8" ht="16.2">
      <c r="A54" s="34"/>
      <c r="B54" s="34"/>
      <c r="C54" s="33"/>
      <c r="D54" s="37"/>
      <c r="E54" s="78"/>
      <c r="F54" s="78"/>
      <c r="G54" s="78"/>
      <c r="H54" s="78"/>
    </row>
    <row r="55" spans="1:8" ht="16.2">
      <c r="A55" s="34"/>
      <c r="B55" s="33" t="s">
        <v>289</v>
      </c>
      <c r="C55" s="34"/>
      <c r="D55" s="37"/>
      <c r="E55" s="78"/>
      <c r="F55" s="78"/>
      <c r="G55" s="78"/>
      <c r="H55" s="78"/>
    </row>
    <row r="56" spans="1:8" ht="16.2">
      <c r="A56" s="34"/>
      <c r="B56" s="34"/>
      <c r="C56" s="1" t="s">
        <v>283</v>
      </c>
      <c r="D56" s="37"/>
      <c r="E56" s="69">
        <v>210000</v>
      </c>
      <c r="F56" s="66">
        <v>0</v>
      </c>
      <c r="G56" s="78"/>
      <c r="H56" s="77"/>
    </row>
    <row r="57" spans="1:8" ht="16.2">
      <c r="A57" s="34"/>
      <c r="B57" s="34"/>
      <c r="C57" s="1" t="s">
        <v>195</v>
      </c>
      <c r="D57" s="37"/>
      <c r="E57" s="66">
        <v>0</v>
      </c>
      <c r="F57" s="67">
        <v>-18000</v>
      </c>
      <c r="G57" s="78"/>
      <c r="H57" s="77"/>
    </row>
    <row r="58" spans="1:8" ht="16.2">
      <c r="A58" s="34"/>
      <c r="B58" s="34"/>
      <c r="C58" s="1" t="s">
        <v>163</v>
      </c>
      <c r="D58" s="37"/>
      <c r="E58" s="66">
        <v>0</v>
      </c>
      <c r="F58" s="67">
        <v>-90000</v>
      </c>
      <c r="G58" s="78"/>
      <c r="H58" s="77"/>
    </row>
    <row r="59" spans="1:8" ht="13.2">
      <c r="A59" s="34"/>
      <c r="B59" s="34"/>
      <c r="C59" s="34"/>
      <c r="D59" s="37"/>
      <c r="E59" s="78"/>
      <c r="F59" s="78"/>
      <c r="G59" s="78"/>
      <c r="H59" s="78"/>
    </row>
    <row r="60" spans="1:8" ht="16.2">
      <c r="A60" s="34"/>
      <c r="B60" s="34"/>
      <c r="C60" s="33" t="s">
        <v>111</v>
      </c>
      <c r="D60" s="37"/>
      <c r="E60" s="69">
        <f t="shared" ref="E60:F60" si="8">SUM(E56:E59)</f>
        <v>210000</v>
      </c>
      <c r="F60" s="69">
        <f t="shared" si="8"/>
        <v>-108000</v>
      </c>
      <c r="G60" s="78"/>
      <c r="H60" s="78"/>
    </row>
    <row r="61" spans="1:8" ht="16.2">
      <c r="A61" s="34"/>
      <c r="B61" s="34"/>
      <c r="C61" s="33"/>
      <c r="D61" s="37"/>
      <c r="E61" s="78"/>
      <c r="F61" s="78"/>
      <c r="G61" s="78"/>
      <c r="H61" s="78"/>
    </row>
    <row r="62" spans="1:8" ht="16.2">
      <c r="A62" s="34"/>
      <c r="B62" s="34"/>
      <c r="C62" s="33" t="s">
        <v>124</v>
      </c>
      <c r="D62" s="37"/>
      <c r="E62" s="69">
        <f>SUMIFS(E4:E61,C4:C61,"Subsubtotal")</f>
        <v>569000</v>
      </c>
      <c r="F62" s="67">
        <f>SUMIFS(F4:F61,C4:C61,"Subsubtotal")</f>
        <v>-193925</v>
      </c>
      <c r="G62" s="78"/>
      <c r="H62" s="78"/>
    </row>
    <row r="63" spans="1:8" ht="16.2">
      <c r="A63" s="34"/>
      <c r="B63" s="34"/>
      <c r="C63" s="33"/>
      <c r="D63" s="37"/>
      <c r="E63" s="78"/>
      <c r="F63" s="78"/>
      <c r="G63" s="78"/>
      <c r="H63" s="78"/>
    </row>
  </sheetData>
  <conditionalFormatting sqref="D1:D63 F1:F63 E10:E17">
    <cfRule type="cellIs" dxfId="134" priority="4" operator="lessThan">
      <formula>0</formula>
    </cfRule>
  </conditionalFormatting>
  <conditionalFormatting sqref="D1:D63 F12:F19">
    <cfRule type="cellIs" dxfId="133" priority="1" operator="greaterThan">
      <formula>0</formula>
    </cfRule>
  </conditionalFormatting>
  <conditionalFormatting sqref="E1:E63 F60">
    <cfRule type="cellIs" dxfId="132" priority="2" operator="greaterThan">
      <formula>0</formula>
    </cfRule>
  </conditionalFormatting>
  <conditionalFormatting sqref="F1:F63 E10:E17">
    <cfRule type="cellIs" dxfId="131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4C2F4"/>
    <outlinePr summaryBelow="0" summaryRight="0"/>
  </sheetPr>
  <dimension ref="A1:H8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71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14</v>
      </c>
      <c r="B2" s="1"/>
      <c r="C2" s="1"/>
      <c r="D2" s="65"/>
      <c r="E2" s="65"/>
      <c r="F2" s="81"/>
      <c r="G2" s="65"/>
      <c r="H2" s="65"/>
    </row>
    <row r="3" spans="1:8" ht="15.75" customHeight="1">
      <c r="A3" s="1"/>
      <c r="B3" s="33" t="s">
        <v>61</v>
      </c>
      <c r="C3" s="1"/>
      <c r="D3" s="65"/>
      <c r="E3" s="65"/>
      <c r="F3" s="81"/>
      <c r="G3" s="65"/>
      <c r="H3" s="65"/>
    </row>
    <row r="4" spans="1:8" ht="15.75" customHeight="1">
      <c r="A4" s="1"/>
      <c r="B4" s="1"/>
      <c r="C4" s="1" t="s">
        <v>290</v>
      </c>
      <c r="D4" s="81"/>
      <c r="E4" s="81">
        <v>0</v>
      </c>
      <c r="F4" s="81">
        <v>-34903</v>
      </c>
      <c r="G4" s="65"/>
      <c r="H4" s="65" t="s">
        <v>291</v>
      </c>
    </row>
    <row r="5" spans="1:8" ht="15.75" customHeight="1">
      <c r="A5" s="1"/>
      <c r="B5" s="1"/>
      <c r="C5" s="1" t="s">
        <v>292</v>
      </c>
      <c r="D5" s="66"/>
      <c r="E5" s="66">
        <v>0</v>
      </c>
      <c r="F5" s="81">
        <v>-15000</v>
      </c>
      <c r="G5" s="65"/>
      <c r="H5" s="65" t="s">
        <v>293</v>
      </c>
    </row>
    <row r="6" spans="1:8" ht="15.75" customHeight="1">
      <c r="A6" s="1"/>
      <c r="B6" s="1"/>
      <c r="C6" s="1" t="s">
        <v>294</v>
      </c>
      <c r="D6" s="66"/>
      <c r="E6" s="66">
        <v>0</v>
      </c>
      <c r="F6" s="81">
        <v>-24000</v>
      </c>
      <c r="G6" s="65"/>
      <c r="H6" s="82" t="s">
        <v>295</v>
      </c>
    </row>
    <row r="7" spans="1:8" ht="15.75" customHeight="1">
      <c r="A7" s="1"/>
      <c r="B7" s="1"/>
      <c r="C7" s="1" t="s">
        <v>296</v>
      </c>
      <c r="D7" s="66"/>
      <c r="E7" s="66">
        <v>0</v>
      </c>
      <c r="F7" s="81">
        <v>-4000</v>
      </c>
      <c r="G7" s="83"/>
      <c r="H7" s="61" t="s">
        <v>297</v>
      </c>
    </row>
    <row r="8" spans="1:8" ht="15.75" customHeight="1">
      <c r="A8" s="1"/>
      <c r="B8" s="1"/>
      <c r="C8" s="1" t="s">
        <v>298</v>
      </c>
      <c r="D8" s="65"/>
      <c r="E8" s="65">
        <v>0</v>
      </c>
      <c r="F8" s="81">
        <v>-9000</v>
      </c>
      <c r="G8" s="83"/>
      <c r="H8" s="61" t="s">
        <v>299</v>
      </c>
    </row>
    <row r="9" spans="1:8" ht="15.75" customHeight="1">
      <c r="A9" s="1"/>
      <c r="B9" s="1"/>
      <c r="C9" s="33"/>
      <c r="D9" s="81"/>
      <c r="E9" s="81"/>
      <c r="F9" s="81"/>
      <c r="G9" s="83"/>
      <c r="H9" s="83"/>
    </row>
    <row r="10" spans="1:8" ht="15.75" customHeight="1">
      <c r="A10" s="1"/>
      <c r="B10" s="1"/>
      <c r="C10" s="33" t="s">
        <v>111</v>
      </c>
      <c r="D10" s="81"/>
      <c r="E10" s="81">
        <f t="shared" ref="E10:F10" si="0">SUM(E4:E9)</f>
        <v>0</v>
      </c>
      <c r="F10" s="81">
        <f t="shared" si="0"/>
        <v>-86903</v>
      </c>
      <c r="G10" s="83"/>
      <c r="H10" s="83"/>
    </row>
    <row r="11" spans="1:8" ht="15.75" customHeight="1">
      <c r="A11" s="1"/>
      <c r="B11" s="1"/>
      <c r="C11" s="33"/>
      <c r="D11" s="81"/>
      <c r="E11" s="81"/>
      <c r="F11" s="81"/>
      <c r="G11" s="83"/>
      <c r="H11" s="83"/>
    </row>
    <row r="12" spans="1:8" ht="15.75" customHeight="1">
      <c r="A12" s="1"/>
      <c r="B12" s="49" t="s">
        <v>141</v>
      </c>
      <c r="C12" s="49"/>
      <c r="D12" s="60"/>
      <c r="E12" s="58"/>
      <c r="F12" s="58"/>
      <c r="G12" s="65"/>
      <c r="H12" s="65"/>
    </row>
    <row r="13" spans="1:8" ht="15.75" customHeight="1">
      <c r="A13" s="1"/>
      <c r="B13" s="1"/>
      <c r="C13" s="1" t="s">
        <v>300</v>
      </c>
      <c r="D13" s="66"/>
      <c r="E13" s="66">
        <v>0</v>
      </c>
      <c r="F13" s="81">
        <v>-27000</v>
      </c>
      <c r="G13" s="83"/>
      <c r="H13" s="61" t="s">
        <v>301</v>
      </c>
    </row>
    <row r="14" spans="1:8" ht="15.75" customHeight="1">
      <c r="A14" s="1"/>
      <c r="B14" s="1"/>
      <c r="C14" s="1" t="s">
        <v>302</v>
      </c>
      <c r="D14" s="66"/>
      <c r="E14" s="66">
        <v>0</v>
      </c>
      <c r="F14" s="81">
        <v>-34000</v>
      </c>
      <c r="G14" s="83"/>
      <c r="H14" s="61" t="s">
        <v>303</v>
      </c>
    </row>
    <row r="15" spans="1:8" ht="15.75" customHeight="1">
      <c r="A15" s="34"/>
      <c r="B15" s="34"/>
      <c r="C15" s="1" t="s">
        <v>304</v>
      </c>
      <c r="D15" s="37"/>
      <c r="E15" s="66">
        <v>0</v>
      </c>
      <c r="F15" s="81">
        <v>-16200</v>
      </c>
      <c r="G15" s="34"/>
      <c r="H15" s="80" t="s">
        <v>305</v>
      </c>
    </row>
    <row r="16" spans="1:8" ht="15.75" customHeight="1">
      <c r="A16" s="1"/>
      <c r="B16" s="1"/>
      <c r="C16" s="1" t="s">
        <v>275</v>
      </c>
      <c r="D16" s="66"/>
      <c r="E16" s="66">
        <v>0</v>
      </c>
      <c r="F16" s="81">
        <v>-3500</v>
      </c>
      <c r="G16" s="65"/>
      <c r="H16" s="35" t="s">
        <v>274</v>
      </c>
    </row>
    <row r="17" spans="1:8" ht="15.75" customHeight="1">
      <c r="A17" s="34"/>
      <c r="B17" s="34"/>
      <c r="C17" s="1" t="s">
        <v>277</v>
      </c>
      <c r="D17" s="35"/>
      <c r="E17" s="40">
        <v>0</v>
      </c>
      <c r="F17" s="81">
        <v>-27000</v>
      </c>
      <c r="G17" s="35"/>
      <c r="H17" s="35" t="s">
        <v>274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111</v>
      </c>
      <c r="D19" s="60"/>
      <c r="E19" s="58">
        <f t="shared" ref="E19:F19" si="1">SUM(E12:E18)</f>
        <v>0</v>
      </c>
      <c r="F19" s="58">
        <f t="shared" si="1"/>
        <v>-107700</v>
      </c>
      <c r="G19" s="65"/>
      <c r="H19" s="65"/>
    </row>
    <row r="20" spans="1:8" ht="15.75" customHeight="1">
      <c r="A20" s="1"/>
      <c r="B20" s="1"/>
      <c r="C20" s="33"/>
      <c r="D20" s="81"/>
      <c r="E20" s="81"/>
      <c r="F20" s="81"/>
      <c r="G20" s="83"/>
      <c r="H20" s="83"/>
    </row>
    <row r="21" spans="1:8" ht="15.75" customHeight="1">
      <c r="A21" s="1"/>
      <c r="B21" s="1"/>
      <c r="C21" s="1"/>
      <c r="D21" s="65"/>
      <c r="E21" s="65"/>
      <c r="F21" s="81"/>
      <c r="G21" s="83"/>
      <c r="H21" s="83"/>
    </row>
    <row r="22" spans="1:8" ht="15.75" customHeight="1">
      <c r="A22" s="1"/>
      <c r="B22" s="33" t="s">
        <v>306</v>
      </c>
      <c r="C22" s="1"/>
      <c r="D22" s="65"/>
      <c r="E22" s="67"/>
      <c r="F22" s="67"/>
      <c r="G22" s="67"/>
      <c r="H22" s="61"/>
    </row>
    <row r="23" spans="1:8" ht="15.75" customHeight="1">
      <c r="A23" s="1"/>
      <c r="B23" s="33"/>
      <c r="C23" s="1" t="s">
        <v>307</v>
      </c>
      <c r="D23" s="65"/>
      <c r="E23" s="73">
        <v>0</v>
      </c>
      <c r="F23" s="67">
        <v>-5700</v>
      </c>
      <c r="G23" s="67"/>
      <c r="H23" s="37"/>
    </row>
    <row r="24" spans="1:8" ht="15.75" customHeight="1">
      <c r="A24" s="1"/>
      <c r="B24" s="33"/>
      <c r="C24" s="1" t="s">
        <v>210</v>
      </c>
      <c r="D24" s="65"/>
      <c r="E24" s="73">
        <v>0</v>
      </c>
      <c r="F24" s="67">
        <v>-400</v>
      </c>
      <c r="G24" s="67"/>
      <c r="H24" s="37"/>
    </row>
    <row r="25" spans="1:8" ht="16.2">
      <c r="A25" s="1"/>
      <c r="B25" s="33"/>
      <c r="C25" s="1" t="s">
        <v>213</v>
      </c>
      <c r="D25" s="65"/>
      <c r="E25" s="73">
        <v>0</v>
      </c>
      <c r="F25" s="67">
        <v>-400</v>
      </c>
      <c r="G25" s="67"/>
      <c r="H25" s="37"/>
    </row>
    <row r="26" spans="1:8" ht="16.2">
      <c r="A26" s="1"/>
      <c r="B26" s="33"/>
      <c r="C26" s="1" t="s">
        <v>228</v>
      </c>
      <c r="D26" s="65"/>
      <c r="E26" s="67">
        <v>4000</v>
      </c>
      <c r="F26" s="66">
        <v>0</v>
      </c>
      <c r="G26" s="69"/>
      <c r="H26" s="37"/>
    </row>
    <row r="27" spans="1:8" ht="16.2">
      <c r="A27" s="1"/>
      <c r="B27" s="33"/>
      <c r="C27" s="1" t="s">
        <v>164</v>
      </c>
      <c r="D27" s="65"/>
      <c r="E27" s="73">
        <v>0</v>
      </c>
      <c r="F27" s="67">
        <v>-3500</v>
      </c>
      <c r="G27" s="67"/>
      <c r="H27" s="37"/>
    </row>
    <row r="28" spans="1:8" ht="16.2">
      <c r="A28" s="1"/>
      <c r="B28" s="33"/>
      <c r="C28" s="1" t="s">
        <v>163</v>
      </c>
      <c r="D28" s="65"/>
      <c r="E28" s="73">
        <v>0</v>
      </c>
      <c r="F28" s="67">
        <v>-5500</v>
      </c>
      <c r="G28" s="67"/>
      <c r="H28" s="37"/>
    </row>
    <row r="29" spans="1:8" ht="16.2">
      <c r="A29" s="1"/>
      <c r="B29" s="33"/>
      <c r="C29" s="1" t="s">
        <v>121</v>
      </c>
      <c r="D29" s="65"/>
      <c r="E29" s="73">
        <v>0</v>
      </c>
      <c r="F29" s="67">
        <v>-2500</v>
      </c>
      <c r="G29" s="67"/>
      <c r="H29" s="37"/>
    </row>
    <row r="30" spans="1:8" ht="16.2">
      <c r="A30" s="1"/>
      <c r="B30" s="33"/>
      <c r="C30" s="33"/>
      <c r="D30" s="66"/>
      <c r="E30" s="66"/>
      <c r="F30" s="66"/>
      <c r="G30" s="83"/>
      <c r="H30" s="83"/>
    </row>
    <row r="31" spans="1:8" ht="16.2">
      <c r="A31" s="1"/>
      <c r="B31" s="33"/>
      <c r="C31" s="33" t="s">
        <v>111</v>
      </c>
      <c r="D31" s="66"/>
      <c r="E31" s="66">
        <f t="shared" ref="E31:F31" si="2">SUM(E23:E30)</f>
        <v>4000</v>
      </c>
      <c r="F31" s="66">
        <f t="shared" si="2"/>
        <v>-18000</v>
      </c>
      <c r="G31" s="83"/>
      <c r="H31" s="83" t="s">
        <v>308</v>
      </c>
    </row>
    <row r="32" spans="1:8" ht="16.2">
      <c r="A32" s="1"/>
      <c r="B32" s="33"/>
      <c r="C32" s="1"/>
      <c r="D32" s="65"/>
      <c r="E32" s="65"/>
      <c r="F32" s="81"/>
      <c r="G32" s="83"/>
      <c r="H32" s="83"/>
    </row>
    <row r="33" spans="1:8" ht="16.2">
      <c r="A33" s="1"/>
      <c r="B33" s="33" t="s">
        <v>309</v>
      </c>
      <c r="C33" s="1"/>
      <c r="D33" s="65"/>
      <c r="E33" s="65"/>
      <c r="F33" s="81"/>
      <c r="G33" s="83"/>
      <c r="H33" s="83"/>
    </row>
    <row r="34" spans="1:8" ht="16.2">
      <c r="A34" s="1"/>
      <c r="B34" s="1"/>
      <c r="C34" s="1" t="s">
        <v>310</v>
      </c>
      <c r="D34" s="66"/>
      <c r="E34" s="66">
        <v>17000</v>
      </c>
      <c r="F34" s="81">
        <v>0</v>
      </c>
      <c r="G34" s="83"/>
      <c r="H34" s="61" t="s">
        <v>311</v>
      </c>
    </row>
    <row r="35" spans="1:8" ht="16.2">
      <c r="A35" s="1"/>
      <c r="B35" s="1"/>
      <c r="C35" s="1" t="s">
        <v>312</v>
      </c>
      <c r="D35" s="73"/>
      <c r="E35" s="73">
        <v>0</v>
      </c>
      <c r="F35" s="81">
        <v>0</v>
      </c>
      <c r="G35" s="83"/>
      <c r="H35" s="37" t="s">
        <v>313</v>
      </c>
    </row>
    <row r="36" spans="1:8" ht="16.2">
      <c r="A36" s="1"/>
      <c r="B36" s="1"/>
      <c r="C36" s="1" t="s">
        <v>314</v>
      </c>
      <c r="D36" s="73"/>
      <c r="E36" s="73">
        <v>105000</v>
      </c>
      <c r="F36" s="81">
        <v>0</v>
      </c>
      <c r="G36" s="83"/>
      <c r="H36" s="61" t="s">
        <v>315</v>
      </c>
    </row>
    <row r="37" spans="1:8" ht="16.2">
      <c r="A37" s="1"/>
      <c r="B37" s="1"/>
      <c r="C37" s="1" t="s">
        <v>316</v>
      </c>
      <c r="D37" s="65"/>
      <c r="E37" s="73">
        <v>0</v>
      </c>
      <c r="F37" s="81">
        <v>-39000</v>
      </c>
      <c r="G37" s="83"/>
      <c r="H37" s="83" t="s">
        <v>317</v>
      </c>
    </row>
    <row r="38" spans="1:8" ht="16.2">
      <c r="A38" s="1"/>
      <c r="B38" s="1"/>
      <c r="C38" s="1"/>
      <c r="D38" s="65"/>
      <c r="E38" s="65"/>
      <c r="F38" s="81"/>
      <c r="G38" s="83"/>
      <c r="H38" s="83"/>
    </row>
    <row r="39" spans="1:8" ht="16.2">
      <c r="A39" s="1"/>
      <c r="B39" s="1"/>
      <c r="C39" s="33" t="s">
        <v>111</v>
      </c>
      <c r="D39" s="66"/>
      <c r="E39" s="66">
        <f t="shared" ref="E39:F39" si="3">SUM(E34:E38)</f>
        <v>122000</v>
      </c>
      <c r="F39" s="66">
        <f t="shared" si="3"/>
        <v>-39000</v>
      </c>
      <c r="G39" s="83"/>
      <c r="H39" s="83"/>
    </row>
    <row r="40" spans="1:8" ht="16.2">
      <c r="A40" s="1"/>
      <c r="B40" s="1"/>
      <c r="C40" s="1"/>
      <c r="D40" s="65"/>
      <c r="E40" s="65"/>
      <c r="F40" s="81"/>
      <c r="G40" s="83"/>
      <c r="H40" s="83"/>
    </row>
    <row r="41" spans="1:8" ht="16.2">
      <c r="A41" s="1"/>
      <c r="B41" s="33" t="s">
        <v>318</v>
      </c>
      <c r="C41" s="1"/>
      <c r="D41" s="65"/>
      <c r="E41" s="65"/>
      <c r="F41" s="81"/>
      <c r="G41" s="83"/>
      <c r="H41" s="83"/>
    </row>
    <row r="42" spans="1:8" ht="16.2">
      <c r="A42" s="1"/>
      <c r="B42" s="1"/>
      <c r="C42" s="1" t="s">
        <v>319</v>
      </c>
      <c r="D42" s="81"/>
      <c r="E42" s="81">
        <v>180000</v>
      </c>
      <c r="F42" s="81">
        <v>0</v>
      </c>
      <c r="G42" s="84"/>
      <c r="H42" s="37"/>
    </row>
    <row r="43" spans="1:8" ht="16.2">
      <c r="A43" s="1"/>
      <c r="B43" s="1"/>
      <c r="C43" s="1" t="s">
        <v>283</v>
      </c>
      <c r="D43" s="81"/>
      <c r="E43" s="81">
        <v>3096000</v>
      </c>
      <c r="F43" s="81">
        <v>0</v>
      </c>
      <c r="G43" s="84"/>
      <c r="H43" s="61" t="s">
        <v>320</v>
      </c>
    </row>
    <row r="44" spans="1:8" ht="16.2">
      <c r="A44" s="1"/>
      <c r="B44" s="1"/>
      <c r="C44" s="1" t="s">
        <v>321</v>
      </c>
      <c r="D44" s="81"/>
      <c r="E44" s="81">
        <v>405000</v>
      </c>
      <c r="F44" s="81">
        <v>0</v>
      </c>
      <c r="G44" s="84"/>
      <c r="H44" s="61" t="s">
        <v>322</v>
      </c>
    </row>
    <row r="45" spans="1:8" ht="16.2">
      <c r="A45" s="1"/>
      <c r="B45" s="1"/>
      <c r="C45" s="1" t="s">
        <v>323</v>
      </c>
      <c r="D45" s="81"/>
      <c r="E45" s="81">
        <v>342000</v>
      </c>
      <c r="F45" s="81">
        <v>0</v>
      </c>
      <c r="G45" s="84"/>
      <c r="H45" s="61" t="s">
        <v>324</v>
      </c>
    </row>
    <row r="46" spans="1:8" ht="16.2">
      <c r="A46" s="1"/>
      <c r="B46" s="1"/>
      <c r="C46" s="1" t="s">
        <v>325</v>
      </c>
      <c r="D46" s="81"/>
      <c r="E46" s="81">
        <v>0</v>
      </c>
      <c r="F46" s="81">
        <v>0</v>
      </c>
      <c r="G46" s="84"/>
      <c r="H46" s="61" t="s">
        <v>326</v>
      </c>
    </row>
    <row r="47" spans="1:8" ht="16.2">
      <c r="A47" s="1"/>
      <c r="B47" s="1"/>
      <c r="C47" s="1" t="s">
        <v>327</v>
      </c>
      <c r="D47" s="81"/>
      <c r="E47" s="81">
        <v>30000</v>
      </c>
      <c r="F47" s="81">
        <v>0</v>
      </c>
      <c r="G47" s="84"/>
      <c r="H47" s="61" t="s">
        <v>328</v>
      </c>
    </row>
    <row r="48" spans="1:8" ht="16.2">
      <c r="A48" s="1"/>
      <c r="B48" s="1"/>
      <c r="C48" s="1" t="s">
        <v>329</v>
      </c>
      <c r="D48" s="81"/>
      <c r="E48" s="81">
        <v>75000</v>
      </c>
      <c r="F48" s="81">
        <v>0</v>
      </c>
      <c r="G48" s="84"/>
      <c r="H48" s="61" t="s">
        <v>330</v>
      </c>
    </row>
    <row r="49" spans="1:8" ht="16.2">
      <c r="A49" s="1"/>
      <c r="B49" s="1"/>
      <c r="C49" s="1" t="s">
        <v>195</v>
      </c>
      <c r="D49" s="81"/>
      <c r="E49" s="81">
        <v>0</v>
      </c>
      <c r="F49" s="81">
        <v>-270000</v>
      </c>
      <c r="G49" s="84"/>
      <c r="H49" s="61" t="s">
        <v>331</v>
      </c>
    </row>
    <row r="50" spans="1:8" ht="16.2">
      <c r="A50" s="1"/>
      <c r="B50" s="1"/>
      <c r="C50" s="1" t="s">
        <v>332</v>
      </c>
      <c r="D50" s="81"/>
      <c r="E50" s="81">
        <v>0</v>
      </c>
      <c r="F50" s="81">
        <v>-27000</v>
      </c>
      <c r="G50" s="84"/>
      <c r="H50" s="37"/>
    </row>
    <row r="51" spans="1:8" ht="16.2">
      <c r="A51" s="1"/>
      <c r="B51" s="1"/>
      <c r="C51" s="1" t="s">
        <v>164</v>
      </c>
      <c r="D51" s="66"/>
      <c r="E51" s="66">
        <v>0</v>
      </c>
      <c r="F51" s="81">
        <v>-30000</v>
      </c>
      <c r="G51" s="83"/>
      <c r="H51" s="61" t="s">
        <v>333</v>
      </c>
    </row>
    <row r="52" spans="1:8" ht="16.2">
      <c r="A52" s="1"/>
      <c r="B52" s="1"/>
      <c r="C52" s="1" t="s">
        <v>334</v>
      </c>
      <c r="D52" s="66"/>
      <c r="E52" s="66">
        <v>0</v>
      </c>
      <c r="F52" s="81">
        <v>-70000</v>
      </c>
      <c r="G52" s="83"/>
      <c r="H52" s="37"/>
    </row>
    <row r="53" spans="1:8" ht="16.2">
      <c r="A53" s="1"/>
      <c r="B53" s="1"/>
      <c r="C53" s="1" t="s">
        <v>335</v>
      </c>
      <c r="D53" s="66"/>
      <c r="E53" s="66">
        <v>0</v>
      </c>
      <c r="F53" s="81">
        <v>-65000</v>
      </c>
      <c r="G53" s="83"/>
      <c r="H53" s="61" t="s">
        <v>336</v>
      </c>
    </row>
    <row r="54" spans="1:8" ht="16.2">
      <c r="A54" s="1"/>
      <c r="B54" s="1"/>
      <c r="C54" s="1" t="s">
        <v>337</v>
      </c>
      <c r="D54" s="66"/>
      <c r="E54" s="66">
        <v>0</v>
      </c>
      <c r="F54" s="81">
        <v>-65000</v>
      </c>
      <c r="G54" s="83"/>
      <c r="H54" s="61" t="s">
        <v>338</v>
      </c>
    </row>
    <row r="55" spans="1:8" ht="16.2">
      <c r="A55" s="1"/>
      <c r="B55" s="1"/>
      <c r="C55" s="1" t="s">
        <v>339</v>
      </c>
      <c r="D55" s="66"/>
      <c r="E55" s="66">
        <v>0</v>
      </c>
      <c r="F55" s="81">
        <v>-10000</v>
      </c>
      <c r="G55" s="83"/>
      <c r="H55" s="37"/>
    </row>
    <row r="56" spans="1:8" ht="16.2">
      <c r="A56" s="1"/>
      <c r="B56" s="1"/>
      <c r="C56" s="1" t="s">
        <v>340</v>
      </c>
      <c r="D56" s="66"/>
      <c r="E56" s="66">
        <v>0</v>
      </c>
      <c r="F56" s="81">
        <v>-20000</v>
      </c>
      <c r="G56" s="83"/>
      <c r="H56" s="61" t="s">
        <v>341</v>
      </c>
    </row>
    <row r="57" spans="1:8" ht="16.2">
      <c r="A57" s="1"/>
      <c r="B57" s="1"/>
      <c r="C57" s="1" t="s">
        <v>342</v>
      </c>
      <c r="D57" s="66"/>
      <c r="E57" s="66">
        <v>0</v>
      </c>
      <c r="F57" s="81">
        <v>-100000</v>
      </c>
      <c r="G57" s="83"/>
      <c r="H57" s="61" t="s">
        <v>343</v>
      </c>
    </row>
    <row r="58" spans="1:8" ht="16.2">
      <c r="A58" s="1"/>
      <c r="B58" s="1"/>
      <c r="C58" s="1" t="s">
        <v>344</v>
      </c>
      <c r="D58" s="66"/>
      <c r="E58" s="66">
        <v>0</v>
      </c>
      <c r="F58" s="81">
        <v>-105000</v>
      </c>
      <c r="G58" s="83"/>
      <c r="H58" s="61" t="s">
        <v>345</v>
      </c>
    </row>
    <row r="59" spans="1:8" ht="16.2">
      <c r="A59" s="1"/>
      <c r="B59" s="1"/>
      <c r="C59" s="1" t="s">
        <v>213</v>
      </c>
      <c r="D59" s="66"/>
      <c r="E59" s="66">
        <v>0</v>
      </c>
      <c r="F59" s="81">
        <v>-26250</v>
      </c>
      <c r="G59" s="83"/>
      <c r="H59" s="61" t="s">
        <v>346</v>
      </c>
    </row>
    <row r="60" spans="1:8" ht="16.2">
      <c r="A60" s="1"/>
      <c r="B60" s="1"/>
      <c r="C60" s="1" t="s">
        <v>176</v>
      </c>
      <c r="D60" s="66"/>
      <c r="E60" s="66">
        <v>0</v>
      </c>
      <c r="F60" s="81">
        <v>-12000</v>
      </c>
      <c r="G60" s="83"/>
      <c r="H60" s="37"/>
    </row>
    <row r="61" spans="1:8" ht="16.2">
      <c r="A61" s="1"/>
      <c r="B61" s="1"/>
      <c r="C61" s="1" t="s">
        <v>347</v>
      </c>
      <c r="D61" s="66"/>
      <c r="E61" s="66">
        <v>0</v>
      </c>
      <c r="F61" s="81">
        <v>-8000</v>
      </c>
      <c r="G61" s="83"/>
      <c r="H61" s="37"/>
    </row>
    <row r="62" spans="1:8" ht="16.2">
      <c r="A62" s="1"/>
      <c r="B62" s="1"/>
      <c r="C62" s="1" t="s">
        <v>348</v>
      </c>
      <c r="D62" s="66"/>
      <c r="E62" s="66">
        <v>0</v>
      </c>
      <c r="F62" s="81">
        <v>-3500</v>
      </c>
      <c r="G62" s="83"/>
      <c r="H62" s="37"/>
    </row>
    <row r="63" spans="1:8" ht="16.2">
      <c r="A63" s="1"/>
      <c r="B63" s="1"/>
      <c r="C63" s="33"/>
      <c r="D63" s="81"/>
      <c r="E63" s="81"/>
      <c r="F63" s="81"/>
      <c r="G63" s="83"/>
      <c r="H63" s="83"/>
    </row>
    <row r="64" spans="1:8" ht="16.2">
      <c r="A64" s="1"/>
      <c r="B64" s="1"/>
      <c r="C64" s="33" t="s">
        <v>111</v>
      </c>
      <c r="D64" s="81"/>
      <c r="E64" s="81">
        <f t="shared" ref="E64:F64" si="4">SUM(E42:E63)</f>
        <v>4128000</v>
      </c>
      <c r="F64" s="81">
        <f t="shared" si="4"/>
        <v>-811750</v>
      </c>
      <c r="G64" s="83"/>
      <c r="H64" s="83"/>
    </row>
    <row r="65" spans="1:8" ht="16.2">
      <c r="A65" s="1"/>
      <c r="B65" s="1"/>
      <c r="C65" s="1"/>
      <c r="D65" s="65"/>
      <c r="E65" s="65"/>
      <c r="F65" s="81"/>
      <c r="G65" s="83"/>
      <c r="H65" s="83"/>
    </row>
    <row r="66" spans="1:8" ht="16.2">
      <c r="A66" s="1"/>
      <c r="B66" s="33" t="s">
        <v>349</v>
      </c>
      <c r="C66" s="1"/>
      <c r="D66" s="65"/>
      <c r="E66" s="65"/>
      <c r="F66" s="81"/>
      <c r="G66" s="83"/>
      <c r="H66" s="83"/>
    </row>
    <row r="67" spans="1:8" ht="16.2">
      <c r="A67" s="1"/>
      <c r="B67" s="1"/>
      <c r="C67" s="1" t="s">
        <v>350</v>
      </c>
      <c r="D67" s="81"/>
      <c r="E67" s="81">
        <v>30000</v>
      </c>
      <c r="F67" s="81">
        <v>0</v>
      </c>
      <c r="G67" s="85"/>
      <c r="H67" s="61" t="s">
        <v>351</v>
      </c>
    </row>
    <row r="68" spans="1:8" ht="16.2">
      <c r="A68" s="1"/>
      <c r="B68" s="1"/>
      <c r="C68" s="1" t="s">
        <v>195</v>
      </c>
      <c r="D68" s="66"/>
      <c r="E68" s="66">
        <v>0</v>
      </c>
      <c r="F68" s="81">
        <v>-95625</v>
      </c>
      <c r="G68" s="83"/>
      <c r="H68" s="61" t="s">
        <v>352</v>
      </c>
    </row>
    <row r="69" spans="1:8" ht="16.2">
      <c r="A69" s="1"/>
      <c r="B69" s="1"/>
      <c r="C69" s="1" t="s">
        <v>353</v>
      </c>
      <c r="D69" s="66"/>
      <c r="E69" s="66">
        <v>0</v>
      </c>
      <c r="F69" s="81">
        <v>-42500</v>
      </c>
      <c r="G69" s="83"/>
      <c r="H69" s="61" t="s">
        <v>354</v>
      </c>
    </row>
    <row r="70" spans="1:8" ht="16.2">
      <c r="A70" s="1"/>
      <c r="B70" s="1"/>
      <c r="C70" s="1" t="s">
        <v>344</v>
      </c>
      <c r="D70" s="66"/>
      <c r="E70" s="66">
        <v>0</v>
      </c>
      <c r="F70" s="81">
        <v>-481500</v>
      </c>
      <c r="G70" s="83"/>
      <c r="H70" s="61" t="s">
        <v>355</v>
      </c>
    </row>
    <row r="71" spans="1:8" ht="16.2">
      <c r="A71" s="1"/>
      <c r="B71" s="1"/>
      <c r="C71" s="1" t="s">
        <v>356</v>
      </c>
      <c r="D71" s="66"/>
      <c r="E71" s="66">
        <v>0</v>
      </c>
      <c r="F71" s="81">
        <v>0</v>
      </c>
      <c r="G71" s="83"/>
      <c r="H71" s="37"/>
    </row>
    <row r="72" spans="1:8" ht="16.2">
      <c r="A72" s="1"/>
      <c r="B72" s="1"/>
      <c r="C72" s="1" t="s">
        <v>164</v>
      </c>
      <c r="D72" s="81"/>
      <c r="E72" s="81">
        <v>0</v>
      </c>
      <c r="F72" s="81">
        <v>0</v>
      </c>
      <c r="G72" s="83"/>
      <c r="H72" s="37"/>
    </row>
    <row r="73" spans="1:8" ht="16.2">
      <c r="A73" s="1"/>
      <c r="B73" s="1"/>
      <c r="C73" s="1" t="s">
        <v>357</v>
      </c>
      <c r="D73" s="81"/>
      <c r="E73" s="81">
        <v>0</v>
      </c>
      <c r="F73" s="81">
        <v>-23000</v>
      </c>
      <c r="G73" s="83"/>
      <c r="H73" s="61" t="s">
        <v>358</v>
      </c>
    </row>
    <row r="74" spans="1:8" ht="16.2">
      <c r="A74" s="1"/>
      <c r="B74" s="1"/>
      <c r="C74" s="1" t="s">
        <v>359</v>
      </c>
      <c r="D74" s="81"/>
      <c r="E74" s="81">
        <v>0</v>
      </c>
      <c r="F74" s="81">
        <v>-35000</v>
      </c>
      <c r="G74" s="83"/>
      <c r="H74" s="61" t="s">
        <v>360</v>
      </c>
    </row>
    <row r="75" spans="1:8" ht="16.2">
      <c r="A75" s="1"/>
      <c r="B75" s="1"/>
      <c r="C75" s="1" t="s">
        <v>361</v>
      </c>
      <c r="D75" s="81"/>
      <c r="E75" s="81">
        <v>0</v>
      </c>
      <c r="F75" s="81">
        <v>-10000</v>
      </c>
      <c r="G75" s="83"/>
      <c r="H75" s="61" t="s">
        <v>362</v>
      </c>
    </row>
    <row r="76" spans="1:8" ht="16.2">
      <c r="A76" s="1"/>
      <c r="B76" s="1"/>
      <c r="C76" s="1" t="s">
        <v>288</v>
      </c>
      <c r="D76" s="81"/>
      <c r="E76" s="81">
        <v>0</v>
      </c>
      <c r="F76" s="81">
        <v>-65000</v>
      </c>
      <c r="G76" s="83"/>
      <c r="H76" s="61" t="s">
        <v>363</v>
      </c>
    </row>
    <row r="77" spans="1:8" ht="16.2">
      <c r="A77" s="1"/>
      <c r="B77" s="1"/>
      <c r="C77" s="1"/>
      <c r="D77" s="69"/>
      <c r="E77" s="69"/>
      <c r="F77" s="81"/>
      <c r="G77" s="83"/>
      <c r="H77" s="83"/>
    </row>
    <row r="78" spans="1:8" ht="16.2">
      <c r="A78" s="1"/>
      <c r="B78" s="1"/>
      <c r="C78" s="33" t="s">
        <v>111</v>
      </c>
      <c r="D78" s="81"/>
      <c r="E78" s="81">
        <f t="shared" ref="E78:F78" si="5">SUM(E67:E77)</f>
        <v>30000</v>
      </c>
      <c r="F78" s="81">
        <f t="shared" si="5"/>
        <v>-752625</v>
      </c>
      <c r="G78" s="83"/>
      <c r="H78" s="83"/>
    </row>
    <row r="79" spans="1:8" ht="16.2">
      <c r="A79" s="1"/>
      <c r="B79" s="1"/>
      <c r="C79" s="1"/>
      <c r="D79" s="69"/>
      <c r="E79" s="69"/>
      <c r="F79" s="81"/>
      <c r="G79" s="83"/>
      <c r="H79" s="83"/>
    </row>
    <row r="80" spans="1:8" ht="16.2">
      <c r="A80" s="1"/>
      <c r="B80" s="1"/>
      <c r="C80" s="33" t="s">
        <v>124</v>
      </c>
      <c r="D80" s="81"/>
      <c r="E80" s="81">
        <f t="shared" ref="E80:F80" si="6">SUMIFS(E4:E79,$C4:$C79,"Subsubtotal")</f>
        <v>4284000</v>
      </c>
      <c r="F80" s="81">
        <f t="shared" si="6"/>
        <v>-1815978</v>
      </c>
      <c r="G80" s="81">
        <f>E80 + F80</f>
        <v>2468022</v>
      </c>
      <c r="H80" s="83"/>
    </row>
    <row r="81" spans="1:8" ht="16.2">
      <c r="A81" s="1"/>
      <c r="B81" s="1"/>
      <c r="C81" s="33"/>
      <c r="D81" s="69"/>
      <c r="E81" s="69"/>
      <c r="F81" s="81"/>
      <c r="G81" s="83"/>
      <c r="H81" s="83"/>
    </row>
  </sheetData>
  <conditionalFormatting sqref="D1:E81 F30:F31 F39 G80">
    <cfRule type="cellIs" dxfId="130" priority="2" operator="greaterThan">
      <formula>0</formula>
    </cfRule>
  </conditionalFormatting>
  <conditionalFormatting sqref="D9:E20 D42:E50 D63:E64 D67:E67 D72:E76 D78:E78 D80:E80 G80">
    <cfRule type="cellIs" dxfId="129" priority="4" operator="lessThan">
      <formula>0</formula>
    </cfRule>
  </conditionalFormatting>
  <conditionalFormatting sqref="F1:F81 D9:E20 D42:E50 D63:E64 D67:E67 D72:E76 D78:E78 D80:E80 G80">
    <cfRule type="cellIs" dxfId="128" priority="1" operator="greaterThan">
      <formula>0</formula>
    </cfRule>
  </conditionalFormatting>
  <conditionalFormatting sqref="F1:F81">
    <cfRule type="cellIs" dxfId="127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364</v>
      </c>
      <c r="B2" s="34"/>
      <c r="C2" s="34"/>
      <c r="D2" s="35"/>
      <c r="E2" s="68"/>
      <c r="F2" s="35"/>
      <c r="G2" s="34"/>
      <c r="H2" s="36"/>
    </row>
    <row r="3" spans="1:8" ht="15.75" customHeight="1">
      <c r="A3" s="34"/>
      <c r="B3" s="33" t="s">
        <v>61</v>
      </c>
      <c r="C3" s="34"/>
      <c r="D3" s="35"/>
      <c r="E3" s="68"/>
      <c r="F3" s="35"/>
      <c r="G3" s="34"/>
      <c r="H3" s="36"/>
    </row>
    <row r="4" spans="1:8" ht="15.75" customHeight="1">
      <c r="A4" s="34"/>
      <c r="B4" s="34"/>
      <c r="C4" s="1" t="s">
        <v>365</v>
      </c>
      <c r="D4" s="35"/>
      <c r="E4" s="40">
        <v>0</v>
      </c>
      <c r="F4" s="41">
        <v>-5000</v>
      </c>
      <c r="G4" s="34"/>
      <c r="H4" s="36" t="s">
        <v>366</v>
      </c>
    </row>
    <row r="5" spans="1:8" ht="15.75" customHeight="1">
      <c r="A5" s="34"/>
      <c r="B5" s="34"/>
      <c r="C5" s="1" t="s">
        <v>367</v>
      </c>
      <c r="D5" s="35"/>
      <c r="E5" s="40">
        <v>0</v>
      </c>
      <c r="F5" s="41">
        <v>-10000</v>
      </c>
      <c r="G5" s="34"/>
      <c r="H5" s="36" t="s">
        <v>368</v>
      </c>
    </row>
    <row r="6" spans="1:8" ht="15.75" customHeight="1">
      <c r="A6" s="34"/>
      <c r="B6" s="34"/>
      <c r="C6" s="34"/>
      <c r="D6" s="35"/>
      <c r="E6" s="68"/>
      <c r="F6" s="35"/>
      <c r="G6" s="34"/>
      <c r="H6" s="36"/>
    </row>
    <row r="7" spans="1:8" ht="15.75" customHeight="1">
      <c r="A7" s="34"/>
      <c r="B7" s="34"/>
      <c r="C7" s="34" t="s">
        <v>111</v>
      </c>
      <c r="D7" s="35"/>
      <c r="E7" s="38">
        <f t="shared" ref="E7:F7" si="0">SUM(E4:E5)</f>
        <v>0</v>
      </c>
      <c r="F7" s="41">
        <f t="shared" si="0"/>
        <v>-15000</v>
      </c>
      <c r="G7" s="34"/>
      <c r="H7" s="36"/>
    </row>
    <row r="8" spans="1:8" ht="15.75" customHeight="1">
      <c r="A8" s="34"/>
      <c r="B8" s="34"/>
      <c r="C8" s="34"/>
      <c r="D8" s="35"/>
      <c r="E8" s="68"/>
      <c r="F8" s="35"/>
      <c r="G8" s="34"/>
      <c r="H8" s="36"/>
    </row>
    <row r="9" spans="1:8" ht="15.75" customHeight="1">
      <c r="A9" s="34"/>
      <c r="B9" s="33" t="s">
        <v>201</v>
      </c>
      <c r="C9" s="34"/>
      <c r="D9" s="35"/>
      <c r="E9" s="68"/>
      <c r="F9" s="35"/>
      <c r="G9" s="34"/>
      <c r="H9" s="36"/>
    </row>
    <row r="10" spans="1:8" ht="15.75" customHeight="1">
      <c r="A10" s="34"/>
      <c r="B10" s="34"/>
      <c r="C10" s="1" t="s">
        <v>369</v>
      </c>
      <c r="D10" s="35"/>
      <c r="E10" s="40">
        <v>0</v>
      </c>
      <c r="F10" s="41">
        <v>-57000</v>
      </c>
      <c r="H10" s="34"/>
    </row>
    <row r="11" spans="1:8" ht="15.75" customHeight="1">
      <c r="A11" s="34"/>
      <c r="B11" s="34"/>
      <c r="C11" s="34"/>
      <c r="D11" s="35"/>
      <c r="E11" s="68"/>
      <c r="F11" s="35"/>
      <c r="G11" s="34"/>
      <c r="H11" s="36"/>
    </row>
    <row r="12" spans="1:8" ht="15.75" customHeight="1">
      <c r="A12" s="34"/>
      <c r="B12" s="34"/>
      <c r="C12" s="34" t="s">
        <v>111</v>
      </c>
      <c r="D12" s="35"/>
      <c r="E12" s="38">
        <f t="shared" ref="E12:F12" si="1">SUM(E10)</f>
        <v>0</v>
      </c>
      <c r="F12" s="41">
        <f t="shared" si="1"/>
        <v>-57000</v>
      </c>
      <c r="G12" s="34"/>
      <c r="H12" s="36"/>
    </row>
    <row r="13" spans="1:8" ht="15.75" customHeight="1">
      <c r="A13" s="34"/>
      <c r="B13" s="34"/>
      <c r="C13" s="34"/>
      <c r="D13" s="35"/>
      <c r="E13" s="68"/>
      <c r="F13" s="35"/>
      <c r="G13" s="34"/>
      <c r="H13" s="36"/>
    </row>
    <row r="14" spans="1:8" ht="15.75" customHeight="1">
      <c r="A14" s="34"/>
      <c r="B14" s="34"/>
      <c r="C14" s="33" t="s">
        <v>124</v>
      </c>
      <c r="D14" s="35"/>
      <c r="E14" s="40">
        <f t="shared" ref="E14:F14" si="2">SUMIFS(E4:E12, $C4:$C12, "Subsubtotal")</f>
        <v>0</v>
      </c>
      <c r="F14" s="41">
        <f t="shared" si="2"/>
        <v>-72000</v>
      </c>
      <c r="G14" s="34"/>
      <c r="H14" s="36"/>
    </row>
    <row r="15" spans="1:8" ht="15.75" customHeight="1">
      <c r="A15" s="34"/>
      <c r="B15" s="34"/>
      <c r="C15" s="34"/>
      <c r="D15" s="35"/>
      <c r="E15" s="68"/>
      <c r="F15" s="35"/>
      <c r="G15" s="34"/>
      <c r="H15" s="36"/>
    </row>
  </sheetData>
  <conditionalFormatting sqref="D1:D15">
    <cfRule type="cellIs" dxfId="126" priority="1" operator="greaterThan">
      <formula>0</formula>
    </cfRule>
    <cfRule type="cellIs" dxfId="125" priority="5" operator="lessThan">
      <formula>0</formula>
    </cfRule>
  </conditionalFormatting>
  <conditionalFormatting sqref="E1:E15">
    <cfRule type="cellIs" dxfId="124" priority="2" operator="greaterThan">
      <formula>0</formula>
    </cfRule>
  </conditionalFormatting>
  <conditionalFormatting sqref="F1:F15">
    <cfRule type="cellIs" dxfId="123" priority="3" operator="greaterThan">
      <formula>0</formula>
    </cfRule>
    <cfRule type="cellIs" dxfId="122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6D7A8"/>
    <outlinePr summaryBelow="0" summaryRight="0"/>
  </sheetPr>
  <dimension ref="A1:H60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33203125" customWidth="1"/>
    <col min="8" max="8" width="58.33203125" customWidth="1"/>
  </cols>
  <sheetData>
    <row r="1" spans="1:8" ht="15.75" customHeight="1">
      <c r="A1" s="86" t="s">
        <v>4</v>
      </c>
      <c r="B1" s="86" t="s">
        <v>57</v>
      </c>
      <c r="C1" s="86" t="s">
        <v>58</v>
      </c>
      <c r="D1" s="87" t="s">
        <v>59</v>
      </c>
      <c r="E1" s="88" t="s">
        <v>5</v>
      </c>
      <c r="F1" s="88" t="s">
        <v>6</v>
      </c>
      <c r="G1" s="88" t="s">
        <v>60</v>
      </c>
      <c r="H1" s="87" t="s">
        <v>3</v>
      </c>
    </row>
    <row r="2" spans="1:8" ht="13.2">
      <c r="A2" s="89" t="s">
        <v>16</v>
      </c>
      <c r="B2" s="34"/>
      <c r="C2" s="34"/>
      <c r="D2" s="78"/>
      <c r="E2" s="90"/>
      <c r="F2" s="90"/>
      <c r="G2" s="78"/>
      <c r="H2" s="78"/>
    </row>
    <row r="3" spans="1:8" ht="13.2">
      <c r="A3" s="34"/>
      <c r="B3" s="91" t="s">
        <v>370</v>
      </c>
      <c r="C3" s="34"/>
      <c r="D3" s="78"/>
      <c r="E3" s="90"/>
      <c r="F3" s="90"/>
      <c r="G3" s="78"/>
      <c r="H3" s="78"/>
    </row>
    <row r="4" spans="1:8" ht="13.2">
      <c r="A4" s="34"/>
      <c r="B4" s="34"/>
      <c r="C4" s="34" t="s">
        <v>242</v>
      </c>
      <c r="D4" s="78"/>
      <c r="E4" s="92">
        <v>5300</v>
      </c>
      <c r="F4" s="93">
        <v>0</v>
      </c>
      <c r="G4" s="78"/>
      <c r="H4" s="78"/>
    </row>
    <row r="5" spans="1:8" ht="13.2">
      <c r="A5" s="34"/>
      <c r="B5" s="94"/>
      <c r="C5" s="94" t="s">
        <v>164</v>
      </c>
      <c r="D5" s="95"/>
      <c r="E5" s="96">
        <v>0</v>
      </c>
      <c r="F5" s="97" t="s">
        <v>371</v>
      </c>
      <c r="G5" s="95"/>
      <c r="H5" s="95"/>
    </row>
    <row r="6" spans="1:8" ht="13.2">
      <c r="A6" s="34"/>
      <c r="B6" s="34"/>
      <c r="C6" s="34" t="s">
        <v>372</v>
      </c>
      <c r="D6" s="78"/>
      <c r="E6" s="92">
        <v>0</v>
      </c>
      <c r="F6" s="93">
        <v>-1400</v>
      </c>
      <c r="G6" s="78"/>
      <c r="H6" s="78"/>
    </row>
    <row r="7" spans="1:8" ht="13.2">
      <c r="A7" s="34"/>
      <c r="B7" s="34"/>
      <c r="C7" s="34" t="s">
        <v>236</v>
      </c>
      <c r="D7" s="78"/>
      <c r="E7" s="92">
        <v>0</v>
      </c>
      <c r="F7" s="93">
        <v>-700</v>
      </c>
      <c r="G7" s="78"/>
      <c r="H7" s="78"/>
    </row>
    <row r="8" spans="1:8" ht="13.2">
      <c r="A8" s="34"/>
      <c r="B8" s="34"/>
      <c r="C8" s="34" t="s">
        <v>113</v>
      </c>
      <c r="D8" s="78"/>
      <c r="E8" s="92">
        <v>0</v>
      </c>
      <c r="F8" s="93">
        <v>-5000</v>
      </c>
      <c r="G8" s="78"/>
      <c r="H8" s="78"/>
    </row>
    <row r="9" spans="1:8" ht="13.2">
      <c r="A9" s="34"/>
      <c r="B9" s="34"/>
      <c r="C9" s="34" t="s">
        <v>373</v>
      </c>
      <c r="D9" s="78"/>
      <c r="E9" s="92">
        <v>0</v>
      </c>
      <c r="F9" s="93">
        <v>-5500</v>
      </c>
      <c r="G9" s="78"/>
      <c r="H9" s="78"/>
    </row>
    <row r="10" spans="1:8" ht="13.2">
      <c r="A10" s="34"/>
      <c r="B10" s="34"/>
      <c r="C10" s="34"/>
      <c r="D10" s="78"/>
      <c r="E10" s="90"/>
      <c r="F10" s="90"/>
      <c r="G10" s="78"/>
      <c r="H10" s="78"/>
    </row>
    <row r="11" spans="1:8" ht="13.2">
      <c r="A11" s="34"/>
      <c r="B11" s="34"/>
      <c r="C11" s="89" t="s">
        <v>111</v>
      </c>
      <c r="D11" s="78"/>
      <c r="E11" s="92">
        <f>SUM(E4:E9)</f>
        <v>5300</v>
      </c>
      <c r="F11" s="93">
        <f>SUM(F7:F9)</f>
        <v>-11200</v>
      </c>
      <c r="G11" s="78"/>
      <c r="H11" s="78"/>
    </row>
    <row r="12" spans="1:8" ht="13.2">
      <c r="A12" s="34"/>
      <c r="B12" s="34"/>
      <c r="C12" s="34"/>
      <c r="D12" s="78"/>
      <c r="E12" s="90"/>
      <c r="F12" s="90"/>
      <c r="G12" s="78"/>
      <c r="H12" s="78"/>
    </row>
    <row r="13" spans="1:8" ht="13.2">
      <c r="A13" s="34"/>
      <c r="B13" s="98" t="s">
        <v>374</v>
      </c>
      <c r="C13" s="94"/>
      <c r="D13" s="95"/>
      <c r="E13" s="99"/>
      <c r="F13" s="99"/>
      <c r="G13" s="95"/>
      <c r="H13" s="95"/>
    </row>
    <row r="14" spans="1:8" ht="13.2">
      <c r="A14" s="34"/>
      <c r="B14" s="94"/>
      <c r="C14" s="94" t="s">
        <v>113</v>
      </c>
      <c r="D14" s="95"/>
      <c r="E14" s="96">
        <v>0</v>
      </c>
      <c r="F14" s="97">
        <v>-300</v>
      </c>
      <c r="G14" s="95"/>
      <c r="H14" s="95"/>
    </row>
    <row r="15" spans="1:8" ht="13.2">
      <c r="A15" s="34"/>
      <c r="B15" s="94"/>
      <c r="C15" s="94" t="s">
        <v>236</v>
      </c>
      <c r="D15" s="95"/>
      <c r="E15" s="96">
        <v>0</v>
      </c>
      <c r="F15" s="97">
        <v>-100</v>
      </c>
      <c r="G15" s="95"/>
      <c r="H15" s="95"/>
    </row>
    <row r="16" spans="1:8" ht="13.2">
      <c r="A16" s="34"/>
      <c r="B16" s="94"/>
      <c r="C16" s="94"/>
      <c r="D16" s="95"/>
      <c r="E16" s="99"/>
      <c r="F16" s="99"/>
      <c r="G16" s="95"/>
      <c r="H16" s="95"/>
    </row>
    <row r="17" spans="1:8" ht="13.2">
      <c r="A17" s="34"/>
      <c r="B17" s="94"/>
      <c r="C17" s="98" t="s">
        <v>111</v>
      </c>
      <c r="D17" s="95"/>
      <c r="E17" s="96">
        <v>0</v>
      </c>
      <c r="F17" s="97">
        <v>-400</v>
      </c>
      <c r="G17" s="95"/>
      <c r="H17" s="95"/>
    </row>
    <row r="18" spans="1:8" ht="13.2">
      <c r="A18" s="34"/>
      <c r="B18" s="89"/>
      <c r="C18" s="34"/>
      <c r="D18" s="78"/>
      <c r="E18" s="90"/>
      <c r="F18" s="90"/>
      <c r="G18" s="78"/>
      <c r="H18" s="78"/>
    </row>
    <row r="19" spans="1:8" ht="13.2">
      <c r="A19" s="34"/>
      <c r="B19" s="100" t="s">
        <v>375</v>
      </c>
      <c r="C19" s="34"/>
      <c r="D19" s="78"/>
      <c r="E19" s="90"/>
      <c r="F19" s="90"/>
      <c r="G19" s="78"/>
      <c r="H19" s="78"/>
    </row>
    <row r="20" spans="1:8" ht="13.2">
      <c r="A20" s="34"/>
      <c r="B20" s="94"/>
      <c r="C20" s="94" t="s">
        <v>113</v>
      </c>
      <c r="D20" s="95"/>
      <c r="E20" s="96">
        <v>0</v>
      </c>
      <c r="F20" s="97">
        <v>-900</v>
      </c>
      <c r="G20" s="95"/>
      <c r="H20" s="95"/>
    </row>
    <row r="21" spans="1:8" ht="13.2">
      <c r="A21" s="34"/>
      <c r="B21" s="34"/>
      <c r="C21" s="34" t="s">
        <v>236</v>
      </c>
      <c r="D21" s="78"/>
      <c r="E21" s="92">
        <v>0</v>
      </c>
      <c r="F21" s="93">
        <v>-100</v>
      </c>
      <c r="G21" s="78"/>
      <c r="H21" s="78"/>
    </row>
    <row r="22" spans="1:8" ht="13.2">
      <c r="A22" s="34"/>
      <c r="B22" s="34"/>
      <c r="C22" s="34"/>
      <c r="D22" s="78"/>
      <c r="E22" s="90"/>
      <c r="F22" s="90"/>
      <c r="G22" s="78"/>
      <c r="H22" s="78"/>
    </row>
    <row r="23" spans="1:8" ht="13.2">
      <c r="A23" s="34"/>
      <c r="B23" s="34"/>
      <c r="C23" s="89" t="s">
        <v>111</v>
      </c>
      <c r="D23" s="78"/>
      <c r="E23" s="92">
        <v>0</v>
      </c>
      <c r="F23" s="93">
        <v>-1100</v>
      </c>
      <c r="G23" s="78"/>
      <c r="H23" s="78"/>
    </row>
    <row r="24" spans="1:8" ht="13.2">
      <c r="A24" s="34"/>
      <c r="B24" s="34"/>
      <c r="C24" s="34"/>
      <c r="D24" s="78"/>
      <c r="E24" s="90"/>
      <c r="F24" s="90"/>
      <c r="G24" s="78"/>
      <c r="H24" s="78"/>
    </row>
    <row r="25" spans="1:8" ht="13.2">
      <c r="A25" s="34"/>
      <c r="B25" s="100" t="s">
        <v>376</v>
      </c>
      <c r="C25" s="34"/>
      <c r="D25" s="78"/>
      <c r="E25" s="90"/>
      <c r="F25" s="90"/>
      <c r="G25" s="78"/>
      <c r="H25" s="78"/>
    </row>
    <row r="26" spans="1:8" ht="13.2">
      <c r="A26" s="34"/>
      <c r="B26" s="34"/>
      <c r="C26" s="34" t="s">
        <v>164</v>
      </c>
      <c r="D26" s="78"/>
      <c r="E26" s="92">
        <v>0</v>
      </c>
      <c r="F26" s="93">
        <v>-500</v>
      </c>
      <c r="G26" s="78"/>
      <c r="H26" s="78"/>
    </row>
    <row r="27" spans="1:8" ht="13.2">
      <c r="A27" s="34"/>
      <c r="B27" s="34"/>
      <c r="C27" s="34" t="s">
        <v>113</v>
      </c>
      <c r="D27" s="78"/>
      <c r="E27" s="92">
        <v>0</v>
      </c>
      <c r="F27" s="93">
        <v>-6000</v>
      </c>
      <c r="G27" s="78"/>
      <c r="H27" s="78"/>
    </row>
    <row r="28" spans="1:8" ht="13.2">
      <c r="A28" s="34"/>
      <c r="B28" s="34"/>
      <c r="C28" s="34"/>
      <c r="D28" s="78"/>
      <c r="E28" s="90"/>
      <c r="F28" s="90"/>
      <c r="G28" s="78"/>
      <c r="H28" s="78"/>
    </row>
    <row r="29" spans="1:8" ht="13.2">
      <c r="A29" s="34"/>
      <c r="B29" s="34"/>
      <c r="C29" s="89" t="s">
        <v>111</v>
      </c>
      <c r="D29" s="78"/>
      <c r="E29" s="92">
        <f t="shared" ref="E29:F29" si="0">SUM(E26:E27)</f>
        <v>0</v>
      </c>
      <c r="F29" s="93">
        <f t="shared" si="0"/>
        <v>-6500</v>
      </c>
      <c r="G29" s="78"/>
      <c r="H29" s="78"/>
    </row>
    <row r="30" spans="1:8" ht="13.2">
      <c r="A30" s="34"/>
      <c r="B30" s="34"/>
      <c r="C30" s="34"/>
      <c r="D30" s="78"/>
      <c r="E30" s="90"/>
      <c r="F30" s="90"/>
      <c r="G30" s="78"/>
      <c r="H30" s="78"/>
    </row>
    <row r="31" spans="1:8" ht="13.2">
      <c r="A31" s="34"/>
      <c r="B31" s="91" t="s">
        <v>377</v>
      </c>
      <c r="C31" s="34"/>
      <c r="D31" s="78"/>
      <c r="E31" s="90"/>
      <c r="F31" s="90"/>
      <c r="G31" s="78"/>
      <c r="H31" s="78"/>
    </row>
    <row r="32" spans="1:8" ht="13.2">
      <c r="A32" s="34"/>
      <c r="B32" s="34"/>
      <c r="C32" s="34" t="s">
        <v>164</v>
      </c>
      <c r="D32" s="78"/>
      <c r="E32" s="92">
        <v>0</v>
      </c>
      <c r="F32" s="93">
        <v>-500</v>
      </c>
      <c r="G32" s="78"/>
      <c r="H32" s="78"/>
    </row>
    <row r="33" spans="1:8" ht="13.2">
      <c r="A33" s="34"/>
      <c r="B33" s="34"/>
      <c r="C33" s="34"/>
      <c r="D33" s="78"/>
      <c r="E33" s="90"/>
      <c r="F33" s="90"/>
      <c r="G33" s="78"/>
      <c r="H33" s="78"/>
    </row>
    <row r="34" spans="1:8" ht="13.2">
      <c r="A34" s="34"/>
      <c r="B34" s="34"/>
      <c r="C34" s="34" t="s">
        <v>111</v>
      </c>
      <c r="D34" s="78"/>
      <c r="E34" s="92">
        <f t="shared" ref="E34:F34" si="1">SUM(E32)</f>
        <v>0</v>
      </c>
      <c r="F34" s="93">
        <f t="shared" si="1"/>
        <v>-500</v>
      </c>
      <c r="G34" s="78"/>
      <c r="H34" s="78"/>
    </row>
    <row r="35" spans="1:8" ht="13.2">
      <c r="A35" s="34"/>
      <c r="B35" s="34"/>
      <c r="C35" s="34"/>
      <c r="D35" s="78"/>
      <c r="E35" s="90"/>
      <c r="F35" s="90"/>
      <c r="G35" s="78"/>
      <c r="H35" s="78"/>
    </row>
    <row r="36" spans="1:8" ht="13.2">
      <c r="A36" s="34"/>
      <c r="B36" s="101" t="s">
        <v>61</v>
      </c>
      <c r="C36" s="78"/>
      <c r="D36" s="78"/>
      <c r="E36" s="90"/>
      <c r="F36" s="90"/>
      <c r="G36" s="78"/>
      <c r="H36" s="78"/>
    </row>
    <row r="37" spans="1:8" ht="13.2">
      <c r="A37" s="34"/>
      <c r="B37" s="94"/>
      <c r="C37" s="94" t="s">
        <v>378</v>
      </c>
      <c r="D37" s="95"/>
      <c r="E37" s="96">
        <v>0</v>
      </c>
      <c r="F37" s="97">
        <v>-5000</v>
      </c>
      <c r="G37" s="95"/>
      <c r="H37" s="95"/>
    </row>
    <row r="38" spans="1:8" ht="13.2">
      <c r="A38" s="34"/>
      <c r="B38" s="34"/>
      <c r="C38" s="34" t="s">
        <v>379</v>
      </c>
      <c r="D38" s="78"/>
      <c r="E38" s="92">
        <v>0</v>
      </c>
      <c r="F38" s="93">
        <v>-5000</v>
      </c>
      <c r="G38" s="78"/>
      <c r="H38" s="78"/>
    </row>
    <row r="39" spans="1:8" ht="13.2">
      <c r="A39" s="34"/>
      <c r="B39" s="34"/>
      <c r="C39" s="34" t="s">
        <v>259</v>
      </c>
      <c r="D39" s="78"/>
      <c r="E39" s="102">
        <v>0</v>
      </c>
      <c r="F39" s="103">
        <v>-1000</v>
      </c>
      <c r="G39" s="78"/>
      <c r="H39" s="78"/>
    </row>
    <row r="40" spans="1:8" ht="13.2">
      <c r="A40" s="34"/>
      <c r="B40" s="94"/>
      <c r="C40" s="94" t="s">
        <v>380</v>
      </c>
      <c r="D40" s="95"/>
      <c r="E40" s="104">
        <v>0</v>
      </c>
      <c r="F40" s="105">
        <v>-2500</v>
      </c>
      <c r="G40" s="95"/>
      <c r="H40" s="95"/>
    </row>
    <row r="41" spans="1:8" ht="13.2">
      <c r="A41" s="34"/>
      <c r="B41" s="34"/>
      <c r="C41" s="34" t="s">
        <v>381</v>
      </c>
      <c r="D41" s="78"/>
      <c r="E41" s="102">
        <v>0</v>
      </c>
      <c r="F41" s="103">
        <v>-3000</v>
      </c>
      <c r="G41" s="78"/>
      <c r="H41" s="78"/>
    </row>
    <row r="42" spans="1:8" ht="13.2">
      <c r="A42" s="34"/>
      <c r="B42" s="34"/>
      <c r="C42" s="34" t="s">
        <v>95</v>
      </c>
      <c r="D42" s="78"/>
      <c r="E42" s="102">
        <v>0</v>
      </c>
      <c r="F42" s="103">
        <v>-2000</v>
      </c>
      <c r="G42" s="78"/>
      <c r="H42" s="78"/>
    </row>
    <row r="43" spans="1:8" ht="13.2">
      <c r="A43" s="34"/>
      <c r="B43" s="34"/>
      <c r="C43" s="34" t="s">
        <v>382</v>
      </c>
      <c r="D43" s="78"/>
      <c r="E43" s="102">
        <v>0</v>
      </c>
      <c r="F43" s="103">
        <v>-10000</v>
      </c>
      <c r="G43" s="78"/>
      <c r="H43" s="78"/>
    </row>
    <row r="44" spans="1:8" ht="13.2">
      <c r="A44" s="34"/>
      <c r="B44" s="34"/>
      <c r="C44" s="34" t="s">
        <v>383</v>
      </c>
      <c r="D44" s="78"/>
      <c r="E44" s="92">
        <v>0</v>
      </c>
      <c r="F44" s="93">
        <v>-500</v>
      </c>
      <c r="G44" s="78"/>
      <c r="H44" s="78"/>
    </row>
    <row r="45" spans="1:8" ht="13.2">
      <c r="A45" s="34"/>
      <c r="B45" s="34"/>
      <c r="C45" s="34" t="s">
        <v>384</v>
      </c>
      <c r="D45" s="78"/>
      <c r="E45" s="92">
        <v>0</v>
      </c>
      <c r="F45" s="93">
        <v>-5000</v>
      </c>
      <c r="G45" s="78"/>
      <c r="H45" s="78"/>
    </row>
    <row r="46" spans="1:8" ht="13.2">
      <c r="A46" s="34"/>
      <c r="B46" s="34"/>
      <c r="C46" s="34" t="s">
        <v>385</v>
      </c>
      <c r="D46" s="78"/>
      <c r="E46" s="92">
        <v>0</v>
      </c>
      <c r="F46" s="93">
        <v>-3000</v>
      </c>
      <c r="G46" s="78"/>
      <c r="H46" s="78"/>
    </row>
    <row r="47" spans="1:8" ht="13.2">
      <c r="A47" s="34"/>
      <c r="B47" s="34"/>
      <c r="C47" s="34" t="s">
        <v>200</v>
      </c>
      <c r="D47" s="78"/>
      <c r="E47" s="92">
        <v>0</v>
      </c>
      <c r="F47" s="93">
        <v>-5000</v>
      </c>
      <c r="G47" s="78"/>
      <c r="H47" s="78"/>
    </row>
    <row r="48" spans="1:8" ht="13.2">
      <c r="A48" s="34"/>
      <c r="B48" s="34"/>
      <c r="C48" s="34"/>
      <c r="D48" s="78"/>
      <c r="E48" s="90"/>
      <c r="F48" s="90"/>
      <c r="G48" s="78"/>
      <c r="H48" s="78"/>
    </row>
    <row r="49" spans="1:8" ht="13.2">
      <c r="A49" s="34"/>
      <c r="B49" s="34"/>
      <c r="C49" s="106" t="s">
        <v>111</v>
      </c>
      <c r="D49" s="78"/>
      <c r="E49" s="92">
        <f t="shared" ref="E49:F49" si="2">SUM(E38:E47)</f>
        <v>0</v>
      </c>
      <c r="F49" s="93">
        <f t="shared" si="2"/>
        <v>-37000</v>
      </c>
      <c r="G49" s="78"/>
      <c r="H49" s="78"/>
    </row>
    <row r="50" spans="1:8" ht="13.2">
      <c r="A50" s="34"/>
      <c r="B50" s="34"/>
      <c r="C50" s="34"/>
      <c r="D50" s="78"/>
      <c r="E50" s="90"/>
      <c r="F50" s="90"/>
      <c r="G50" s="78"/>
      <c r="H50" s="78"/>
    </row>
    <row r="51" spans="1:8" ht="13.2">
      <c r="A51" s="34"/>
      <c r="B51" s="91" t="s">
        <v>386</v>
      </c>
      <c r="C51" s="34"/>
      <c r="D51" s="78"/>
      <c r="E51" s="90"/>
      <c r="F51" s="90"/>
      <c r="G51" s="78"/>
      <c r="H51" s="78"/>
    </row>
    <row r="52" spans="1:8" ht="13.2">
      <c r="A52" s="34"/>
      <c r="B52" s="34"/>
      <c r="C52" s="34" t="s">
        <v>387</v>
      </c>
      <c r="D52" s="78"/>
      <c r="E52" s="92">
        <v>0</v>
      </c>
      <c r="F52" s="93">
        <v>-1000</v>
      </c>
      <c r="G52" s="78"/>
      <c r="H52" s="78"/>
    </row>
    <row r="53" spans="1:8" ht="13.2">
      <c r="A53" s="34"/>
      <c r="B53" s="94"/>
      <c r="C53" s="94" t="s">
        <v>361</v>
      </c>
      <c r="D53" s="95"/>
      <c r="E53" s="96">
        <v>0</v>
      </c>
      <c r="F53" s="97">
        <v>-28000</v>
      </c>
      <c r="G53" s="95"/>
      <c r="H53" s="95"/>
    </row>
    <row r="54" spans="1:8" ht="13.2">
      <c r="A54" s="34"/>
      <c r="B54" s="94"/>
      <c r="C54" s="94" t="s">
        <v>388</v>
      </c>
      <c r="D54" s="95"/>
      <c r="E54" s="96">
        <v>0</v>
      </c>
      <c r="F54" s="97">
        <v>-30000</v>
      </c>
      <c r="G54" s="95"/>
      <c r="H54" s="95"/>
    </row>
    <row r="55" spans="1:8" ht="13.2">
      <c r="A55" s="34"/>
      <c r="B55" s="34"/>
      <c r="C55" s="34" t="s">
        <v>389</v>
      </c>
      <c r="D55" s="78"/>
      <c r="E55" s="92">
        <v>0</v>
      </c>
      <c r="F55" s="93">
        <v>-3000</v>
      </c>
      <c r="G55" s="78"/>
      <c r="H55" s="78"/>
    </row>
    <row r="56" spans="1:8" ht="13.2">
      <c r="A56" s="34"/>
      <c r="B56" s="89"/>
      <c r="C56" s="34"/>
      <c r="D56" s="78"/>
      <c r="E56" s="90"/>
      <c r="F56" s="90"/>
      <c r="G56" s="78"/>
      <c r="H56" s="78"/>
    </row>
    <row r="57" spans="1:8" ht="13.2">
      <c r="A57" s="34"/>
      <c r="B57" s="89"/>
      <c r="C57" s="89" t="s">
        <v>111</v>
      </c>
      <c r="D57" s="78"/>
      <c r="E57" s="92">
        <f t="shared" ref="E57:F57" si="3">SUM(E52:E54)</f>
        <v>0</v>
      </c>
      <c r="F57" s="93">
        <f t="shared" si="3"/>
        <v>-59000</v>
      </c>
      <c r="G57" s="78"/>
      <c r="H57" s="78"/>
    </row>
    <row r="58" spans="1:8" ht="13.2">
      <c r="A58" s="34"/>
      <c r="B58" s="89"/>
      <c r="C58" s="34"/>
      <c r="D58" s="78"/>
      <c r="E58" s="90"/>
      <c r="F58" s="90"/>
      <c r="G58" s="78"/>
      <c r="H58" s="78"/>
    </row>
    <row r="59" spans="1:8" ht="13.2">
      <c r="A59" s="34"/>
      <c r="B59" s="100" t="s">
        <v>390</v>
      </c>
      <c r="C59" s="34"/>
      <c r="D59" s="78"/>
      <c r="E59" s="90"/>
      <c r="F59" s="90"/>
      <c r="G59" s="78"/>
      <c r="H59" s="78"/>
    </row>
    <row r="60" spans="1:8" ht="13.2">
      <c r="A60" s="34"/>
      <c r="B60" s="34"/>
      <c r="C60" s="34" t="s">
        <v>115</v>
      </c>
      <c r="D60" s="78"/>
      <c r="E60" s="92">
        <v>0</v>
      </c>
      <c r="F60" s="93">
        <v>-6350</v>
      </c>
      <c r="G60" s="78"/>
      <c r="H60" s="78"/>
    </row>
    <row r="61" spans="1:8" ht="13.2">
      <c r="A61" s="34"/>
      <c r="B61" s="94"/>
      <c r="C61" s="94" t="s">
        <v>145</v>
      </c>
      <c r="D61" s="95"/>
      <c r="E61" s="96">
        <v>0</v>
      </c>
      <c r="F61" s="97">
        <v>-5700</v>
      </c>
      <c r="G61" s="95"/>
      <c r="H61" s="95"/>
    </row>
    <row r="62" spans="1:8" ht="13.2">
      <c r="A62" s="34"/>
      <c r="B62" s="34"/>
      <c r="C62" s="34" t="s">
        <v>391</v>
      </c>
      <c r="D62" s="78"/>
      <c r="E62" s="92">
        <v>0</v>
      </c>
      <c r="F62" s="93">
        <v>-1400</v>
      </c>
      <c r="G62" s="78"/>
      <c r="H62" s="78"/>
    </row>
    <row r="63" spans="1:8" ht="13.2">
      <c r="A63" s="34"/>
      <c r="B63" s="94"/>
      <c r="C63" s="94" t="s">
        <v>200</v>
      </c>
      <c r="D63" s="95"/>
      <c r="E63" s="96">
        <v>0</v>
      </c>
      <c r="F63" s="97">
        <v>-3000</v>
      </c>
      <c r="G63" s="95"/>
      <c r="H63" s="95"/>
    </row>
    <row r="64" spans="1:8" ht="13.2">
      <c r="A64" s="34"/>
      <c r="B64" s="94"/>
      <c r="C64" s="94" t="s">
        <v>392</v>
      </c>
      <c r="D64" s="95"/>
      <c r="E64" s="96">
        <v>0</v>
      </c>
      <c r="F64" s="97">
        <v>-2700</v>
      </c>
      <c r="G64" s="95"/>
      <c r="H64" s="95"/>
    </row>
    <row r="65" spans="1:8" ht="13.2">
      <c r="A65" s="34"/>
      <c r="B65" s="34"/>
      <c r="C65" s="34" t="s">
        <v>393</v>
      </c>
      <c r="D65" s="78"/>
      <c r="E65" s="92">
        <v>0</v>
      </c>
      <c r="F65" s="93">
        <v>-1650</v>
      </c>
      <c r="G65" s="78"/>
      <c r="H65" s="78"/>
    </row>
    <row r="66" spans="1:8" ht="13.2">
      <c r="A66" s="34"/>
      <c r="B66" s="34"/>
      <c r="C66" s="34" t="s">
        <v>394</v>
      </c>
      <c r="D66" s="78"/>
      <c r="E66" s="92">
        <v>0</v>
      </c>
      <c r="F66" s="93">
        <v>-1650</v>
      </c>
      <c r="G66" s="78"/>
      <c r="H66" s="78"/>
    </row>
    <row r="67" spans="1:8" ht="13.2">
      <c r="A67" s="34"/>
      <c r="B67" s="34"/>
      <c r="C67" s="34" t="s">
        <v>395</v>
      </c>
      <c r="D67" s="78"/>
      <c r="E67" s="92">
        <v>0</v>
      </c>
      <c r="F67" s="93">
        <v>-200</v>
      </c>
      <c r="G67" s="78"/>
      <c r="H67" s="78"/>
    </row>
    <row r="68" spans="1:8" ht="13.2">
      <c r="A68" s="34"/>
      <c r="B68" s="34"/>
      <c r="C68" s="34" t="s">
        <v>396</v>
      </c>
      <c r="D68" s="78"/>
      <c r="E68" s="92">
        <v>0</v>
      </c>
      <c r="F68" s="93">
        <v>-500</v>
      </c>
      <c r="G68" s="78"/>
      <c r="H68" s="78"/>
    </row>
    <row r="69" spans="1:8" ht="13.2">
      <c r="A69" s="34"/>
      <c r="B69" s="34"/>
      <c r="C69" s="34" t="s">
        <v>397</v>
      </c>
      <c r="D69" s="78"/>
      <c r="E69" s="92">
        <v>0</v>
      </c>
      <c r="F69" s="93">
        <v>-500</v>
      </c>
      <c r="G69" s="78"/>
      <c r="H69" s="78"/>
    </row>
    <row r="70" spans="1:8" ht="13.2">
      <c r="A70" s="34"/>
      <c r="B70" s="34"/>
      <c r="C70" s="34"/>
      <c r="D70" s="78"/>
      <c r="E70" s="90"/>
      <c r="F70" s="90"/>
      <c r="G70" s="78"/>
      <c r="H70" s="78"/>
    </row>
    <row r="71" spans="1:8" ht="13.2">
      <c r="A71" s="34"/>
      <c r="B71" s="34"/>
      <c r="C71" s="89" t="s">
        <v>111</v>
      </c>
      <c r="D71" s="78"/>
      <c r="E71" s="92">
        <f>SUM(E60:E66)</f>
        <v>0</v>
      </c>
      <c r="F71" s="93">
        <f>SUM(F60:F70)</f>
        <v>-23650</v>
      </c>
      <c r="G71" s="78"/>
      <c r="H71" s="78"/>
    </row>
    <row r="72" spans="1:8" ht="13.2">
      <c r="A72" s="34"/>
      <c r="B72" s="34"/>
      <c r="C72" s="34"/>
      <c r="D72" s="78"/>
      <c r="E72" s="90"/>
      <c r="F72" s="90"/>
      <c r="G72" s="78"/>
      <c r="H72" s="78"/>
    </row>
    <row r="73" spans="1:8" ht="13.2">
      <c r="A73" s="34"/>
      <c r="B73" s="100" t="s">
        <v>398</v>
      </c>
      <c r="C73" s="34"/>
      <c r="D73" s="78"/>
      <c r="E73" s="90"/>
      <c r="F73" s="90"/>
      <c r="G73" s="78"/>
      <c r="H73" s="78"/>
    </row>
    <row r="74" spans="1:8" ht="13.2">
      <c r="A74" s="34"/>
      <c r="B74" s="34"/>
      <c r="C74" s="34" t="s">
        <v>399</v>
      </c>
      <c r="D74" s="78"/>
      <c r="E74" s="92">
        <v>0</v>
      </c>
      <c r="F74" s="93">
        <v>-500</v>
      </c>
      <c r="G74" s="78"/>
      <c r="H74" s="78"/>
    </row>
    <row r="75" spans="1:8" ht="13.2">
      <c r="A75" s="34"/>
      <c r="B75" s="34"/>
      <c r="C75" s="34" t="s">
        <v>400</v>
      </c>
      <c r="D75" s="78"/>
      <c r="E75" s="92">
        <v>0</v>
      </c>
      <c r="F75" s="93">
        <v>-5500</v>
      </c>
      <c r="G75" s="78"/>
      <c r="H75" s="78"/>
    </row>
    <row r="76" spans="1:8" ht="13.2">
      <c r="A76" s="34"/>
      <c r="B76" s="34"/>
      <c r="C76" s="34" t="s">
        <v>401</v>
      </c>
      <c r="D76" s="78"/>
      <c r="E76" s="92">
        <v>0</v>
      </c>
      <c r="F76" s="93">
        <v>-1000</v>
      </c>
      <c r="G76" s="78"/>
      <c r="H76" s="78"/>
    </row>
    <row r="77" spans="1:8" ht="13.2">
      <c r="A77" s="34"/>
      <c r="B77" s="34"/>
      <c r="C77" s="34" t="s">
        <v>402</v>
      </c>
      <c r="D77" s="78"/>
      <c r="E77" s="92">
        <v>1250</v>
      </c>
      <c r="F77" s="93">
        <v>0</v>
      </c>
      <c r="G77" s="78"/>
      <c r="H77" s="78"/>
    </row>
    <row r="78" spans="1:8" ht="13.2">
      <c r="A78" s="34"/>
      <c r="B78" s="94"/>
      <c r="C78" s="94" t="s">
        <v>403</v>
      </c>
      <c r="D78" s="95"/>
      <c r="E78" s="96">
        <v>0</v>
      </c>
      <c r="F78" s="97">
        <v>-4500</v>
      </c>
      <c r="G78" s="95"/>
      <c r="H78" s="95"/>
    </row>
    <row r="79" spans="1:8" ht="13.2">
      <c r="A79" s="34"/>
      <c r="B79" s="94"/>
      <c r="C79" s="94" t="s">
        <v>404</v>
      </c>
      <c r="D79" s="95"/>
      <c r="E79" s="96">
        <v>0</v>
      </c>
      <c r="F79" s="97">
        <v>-3500</v>
      </c>
      <c r="G79" s="95"/>
      <c r="H79" s="95"/>
    </row>
    <row r="80" spans="1:8" ht="13.2">
      <c r="A80" s="34"/>
      <c r="B80" s="34"/>
      <c r="C80" s="34"/>
      <c r="D80" s="78"/>
      <c r="E80" s="90"/>
      <c r="F80" s="90"/>
      <c r="G80" s="78"/>
      <c r="H80" s="78"/>
    </row>
    <row r="81" spans="1:8" ht="13.2">
      <c r="A81" s="34"/>
      <c r="B81" s="34"/>
      <c r="C81" s="89" t="s">
        <v>111</v>
      </c>
      <c r="D81" s="78"/>
      <c r="E81" s="92">
        <f>SUM(E74:E79)</f>
        <v>1250</v>
      </c>
      <c r="F81" s="93">
        <f>SUM(F74:F80)</f>
        <v>-15000</v>
      </c>
      <c r="G81" s="78"/>
      <c r="H81" s="78"/>
    </row>
    <row r="82" spans="1:8" ht="13.2">
      <c r="A82" s="34"/>
      <c r="B82" s="34"/>
      <c r="C82" s="34"/>
      <c r="D82" s="78"/>
      <c r="E82" s="90"/>
      <c r="F82" s="90"/>
      <c r="G82" s="78"/>
      <c r="H82" s="78"/>
    </row>
    <row r="83" spans="1:8" ht="13.2">
      <c r="A83" s="34"/>
      <c r="B83" s="100" t="s">
        <v>405</v>
      </c>
      <c r="C83" s="34"/>
      <c r="D83" s="78"/>
      <c r="E83" s="90"/>
      <c r="F83" s="90"/>
      <c r="G83" s="78"/>
      <c r="H83" s="78"/>
    </row>
    <row r="84" spans="1:8" ht="13.2">
      <c r="A84" s="34"/>
      <c r="B84" s="34"/>
      <c r="C84" s="34" t="s">
        <v>406</v>
      </c>
      <c r="D84" s="78"/>
      <c r="E84" s="92">
        <v>0</v>
      </c>
      <c r="F84" s="93">
        <v>-1750</v>
      </c>
      <c r="G84" s="78"/>
      <c r="H84" s="78"/>
    </row>
    <row r="85" spans="1:8" ht="13.2">
      <c r="A85" s="34"/>
      <c r="B85" s="34"/>
      <c r="C85" s="34" t="s">
        <v>407</v>
      </c>
      <c r="D85" s="78"/>
      <c r="E85" s="92">
        <v>0</v>
      </c>
      <c r="F85" s="93">
        <v>-3000</v>
      </c>
      <c r="G85" s="78"/>
      <c r="H85" s="78"/>
    </row>
    <row r="86" spans="1:8" ht="13.2">
      <c r="A86" s="34"/>
      <c r="B86" s="34"/>
      <c r="C86" s="34" t="s">
        <v>408</v>
      </c>
      <c r="D86" s="78"/>
      <c r="E86" s="92">
        <v>0</v>
      </c>
      <c r="F86" s="93">
        <v>-1000</v>
      </c>
      <c r="G86" s="78"/>
      <c r="H86" s="78"/>
    </row>
    <row r="87" spans="1:8" ht="13.2">
      <c r="A87" s="34"/>
      <c r="B87" s="34"/>
      <c r="C87" s="34" t="s">
        <v>409</v>
      </c>
      <c r="D87" s="78"/>
      <c r="E87" s="92">
        <v>0</v>
      </c>
      <c r="F87" s="93">
        <v>-1500</v>
      </c>
      <c r="G87" s="78"/>
      <c r="H87" s="78"/>
    </row>
    <row r="88" spans="1:8" ht="13.2">
      <c r="A88" s="34"/>
      <c r="B88" s="34"/>
      <c r="C88" s="34"/>
      <c r="D88" s="78"/>
      <c r="E88" s="90"/>
      <c r="F88" s="90"/>
      <c r="G88" s="78"/>
      <c r="H88" s="78"/>
    </row>
    <row r="89" spans="1:8" ht="13.2">
      <c r="A89" s="34"/>
      <c r="B89" s="34"/>
      <c r="C89" s="89" t="s">
        <v>111</v>
      </c>
      <c r="D89" s="78"/>
      <c r="E89" s="92">
        <f t="shared" ref="E89:F89" si="4">SUM(E84:E87)</f>
        <v>0</v>
      </c>
      <c r="F89" s="93">
        <f t="shared" si="4"/>
        <v>-7250</v>
      </c>
      <c r="G89" s="78"/>
      <c r="H89" s="78"/>
    </row>
    <row r="90" spans="1:8" ht="13.2">
      <c r="A90" s="34"/>
      <c r="B90" s="34"/>
      <c r="C90" s="34"/>
      <c r="D90" s="78"/>
      <c r="E90" s="90"/>
      <c r="F90" s="90"/>
      <c r="G90" s="78"/>
      <c r="H90" s="78"/>
    </row>
    <row r="91" spans="1:8" ht="13.2">
      <c r="A91" s="34"/>
      <c r="B91" s="100" t="s">
        <v>410</v>
      </c>
      <c r="C91" s="34"/>
      <c r="D91" s="78"/>
      <c r="E91" s="90"/>
      <c r="F91" s="90"/>
      <c r="G91" s="78"/>
      <c r="H91" s="78"/>
    </row>
    <row r="92" spans="1:8" ht="13.2">
      <c r="A92" s="34"/>
      <c r="B92" s="34"/>
      <c r="C92" s="34" t="s">
        <v>411</v>
      </c>
      <c r="D92" s="78"/>
      <c r="E92" s="92">
        <v>0</v>
      </c>
      <c r="F92" s="93">
        <v>-800</v>
      </c>
      <c r="G92" s="78"/>
      <c r="H92" s="78"/>
    </row>
    <row r="93" spans="1:8" ht="13.2">
      <c r="A93" s="34"/>
      <c r="B93" s="34"/>
      <c r="C93" s="34" t="s">
        <v>412</v>
      </c>
      <c r="D93" s="78"/>
      <c r="E93" s="92">
        <v>0</v>
      </c>
      <c r="F93" s="93">
        <v>-200</v>
      </c>
      <c r="G93" s="78"/>
      <c r="H93" s="78"/>
    </row>
    <row r="94" spans="1:8" ht="13.2">
      <c r="A94" s="34"/>
      <c r="B94" s="34"/>
      <c r="C94" s="34" t="s">
        <v>413</v>
      </c>
      <c r="D94" s="78"/>
      <c r="E94" s="92">
        <v>0</v>
      </c>
      <c r="F94" s="93">
        <v>-800</v>
      </c>
      <c r="G94" s="78"/>
      <c r="H94" s="78"/>
    </row>
    <row r="95" spans="1:8" ht="13.2">
      <c r="A95" s="34"/>
      <c r="B95" s="89"/>
      <c r="C95" s="34" t="s">
        <v>414</v>
      </c>
      <c r="D95" s="78"/>
      <c r="E95" s="92">
        <v>0</v>
      </c>
      <c r="F95" s="93">
        <v>-1000</v>
      </c>
      <c r="G95" s="78"/>
      <c r="H95" s="78"/>
    </row>
    <row r="96" spans="1:8" ht="13.2">
      <c r="A96" s="34"/>
      <c r="B96" s="89"/>
      <c r="C96" s="34" t="s">
        <v>415</v>
      </c>
      <c r="D96" s="78"/>
      <c r="E96" s="92">
        <v>0</v>
      </c>
      <c r="F96" s="93">
        <v>-800</v>
      </c>
      <c r="G96" s="78"/>
      <c r="H96" s="78"/>
    </row>
    <row r="97" spans="1:8" ht="13.2">
      <c r="A97" s="34"/>
      <c r="B97" s="89"/>
      <c r="C97" s="34" t="s">
        <v>416</v>
      </c>
      <c r="D97" s="78"/>
      <c r="E97" s="92">
        <v>0</v>
      </c>
      <c r="F97" s="93">
        <v>-1000</v>
      </c>
      <c r="G97" s="78"/>
      <c r="H97" s="78" t="s">
        <v>417</v>
      </c>
    </row>
    <row r="98" spans="1:8" ht="13.2">
      <c r="A98" s="34"/>
      <c r="B98" s="89"/>
      <c r="C98" s="34" t="s">
        <v>418</v>
      </c>
      <c r="D98" s="78"/>
      <c r="E98" s="92">
        <v>0</v>
      </c>
      <c r="F98" s="93">
        <v>-500</v>
      </c>
      <c r="G98" s="78"/>
      <c r="H98" s="78"/>
    </row>
    <row r="99" spans="1:8" ht="13.2">
      <c r="A99" s="34"/>
      <c r="B99" s="89"/>
      <c r="C99" s="34"/>
      <c r="D99" s="78"/>
      <c r="E99" s="90"/>
      <c r="F99" s="90"/>
      <c r="G99" s="78"/>
      <c r="H99" s="78"/>
    </row>
    <row r="100" spans="1:8" ht="13.2">
      <c r="A100" s="34"/>
      <c r="B100" s="89"/>
      <c r="C100" s="89" t="s">
        <v>111</v>
      </c>
      <c r="D100" s="78"/>
      <c r="E100" s="92">
        <f>SUM(E92:E96)</f>
        <v>0</v>
      </c>
      <c r="F100" s="93">
        <f>SUM(F92:F98)</f>
        <v>-5100</v>
      </c>
      <c r="G100" s="78"/>
      <c r="H100" s="78"/>
    </row>
    <row r="101" spans="1:8" ht="13.2">
      <c r="A101" s="34"/>
      <c r="B101" s="89"/>
      <c r="C101" s="34"/>
      <c r="D101" s="78"/>
      <c r="E101" s="90"/>
      <c r="F101" s="90"/>
      <c r="G101" s="78"/>
      <c r="H101" s="78"/>
    </row>
    <row r="102" spans="1:8" ht="13.2">
      <c r="A102" s="34"/>
      <c r="B102" s="100" t="s">
        <v>419</v>
      </c>
      <c r="C102" s="34"/>
      <c r="D102" s="78"/>
      <c r="E102" s="90"/>
      <c r="F102" s="90"/>
      <c r="G102" s="78"/>
      <c r="H102" s="78"/>
    </row>
    <row r="103" spans="1:8" ht="13.2">
      <c r="A103" s="34"/>
      <c r="B103" s="34"/>
      <c r="C103" s="34" t="s">
        <v>420</v>
      </c>
      <c r="D103" s="78"/>
      <c r="E103" s="92">
        <v>0</v>
      </c>
      <c r="F103" s="93">
        <v>-1200</v>
      </c>
      <c r="G103" s="78"/>
      <c r="H103" s="78"/>
    </row>
    <row r="104" spans="1:8" ht="13.2">
      <c r="A104" s="34"/>
      <c r="B104" s="34"/>
      <c r="C104" s="34" t="s">
        <v>421</v>
      </c>
      <c r="D104" s="78"/>
      <c r="E104" s="92">
        <v>0</v>
      </c>
      <c r="F104" s="93">
        <v>-1000</v>
      </c>
      <c r="G104" s="78"/>
      <c r="H104" s="78"/>
    </row>
    <row r="105" spans="1:8" ht="13.2">
      <c r="A105" s="34"/>
      <c r="B105" s="94"/>
      <c r="C105" s="94" t="s">
        <v>422</v>
      </c>
      <c r="D105" s="95"/>
      <c r="E105" s="96">
        <v>0</v>
      </c>
      <c r="F105" s="97">
        <v>-2200</v>
      </c>
      <c r="G105" s="95"/>
      <c r="H105" s="95"/>
    </row>
    <row r="106" spans="1:8" ht="13.2">
      <c r="A106" s="34"/>
      <c r="B106" s="34"/>
      <c r="C106" s="34"/>
      <c r="D106" s="78"/>
      <c r="E106" s="90"/>
      <c r="F106" s="90"/>
      <c r="G106" s="78"/>
      <c r="H106" s="78"/>
    </row>
    <row r="107" spans="1:8" ht="13.2">
      <c r="A107" s="34"/>
      <c r="B107" s="34"/>
      <c r="C107" s="89" t="s">
        <v>111</v>
      </c>
      <c r="D107" s="78"/>
      <c r="E107" s="92">
        <f t="shared" ref="E107:F107" si="5">SUM(E103:E105)</f>
        <v>0</v>
      </c>
      <c r="F107" s="93">
        <f t="shared" si="5"/>
        <v>-4400</v>
      </c>
      <c r="G107" s="78"/>
      <c r="H107" s="78"/>
    </row>
    <row r="108" spans="1:8" ht="13.2">
      <c r="A108" s="34"/>
      <c r="B108" s="34"/>
      <c r="C108" s="34"/>
      <c r="D108" s="78"/>
      <c r="E108" s="90"/>
      <c r="F108" s="90"/>
      <c r="G108" s="78"/>
      <c r="H108" s="78"/>
    </row>
    <row r="109" spans="1:8" ht="13.2">
      <c r="A109" s="34"/>
      <c r="B109" s="100" t="s">
        <v>423</v>
      </c>
      <c r="C109" s="34"/>
      <c r="D109" s="78"/>
      <c r="E109" s="90"/>
      <c r="F109" s="90"/>
      <c r="G109" s="78"/>
      <c r="H109" s="78"/>
    </row>
    <row r="110" spans="1:8" ht="13.2">
      <c r="A110" s="34"/>
      <c r="B110" s="34"/>
      <c r="C110" s="34" t="s">
        <v>164</v>
      </c>
      <c r="D110" s="78"/>
      <c r="E110" s="92">
        <v>0</v>
      </c>
      <c r="F110" s="93">
        <v>-600</v>
      </c>
      <c r="G110" s="78"/>
      <c r="H110" s="78"/>
    </row>
    <row r="111" spans="1:8" ht="13.2">
      <c r="A111" s="34"/>
      <c r="B111" s="34"/>
      <c r="C111" s="34" t="s">
        <v>210</v>
      </c>
      <c r="D111" s="78"/>
      <c r="E111" s="92">
        <v>0</v>
      </c>
      <c r="F111" s="93">
        <v>-300</v>
      </c>
      <c r="G111" s="78"/>
      <c r="H111" s="78"/>
    </row>
    <row r="112" spans="1:8" ht="13.2">
      <c r="A112" s="34"/>
      <c r="B112" s="34"/>
      <c r="C112" s="34" t="s">
        <v>424</v>
      </c>
      <c r="D112" s="78"/>
      <c r="E112" s="92">
        <v>0</v>
      </c>
      <c r="F112" s="93">
        <v>-500</v>
      </c>
      <c r="G112" s="78"/>
      <c r="H112" s="78"/>
    </row>
    <row r="113" spans="1:8" ht="13.2">
      <c r="A113" s="34"/>
      <c r="B113" s="34"/>
      <c r="C113" s="34"/>
      <c r="D113" s="78"/>
      <c r="E113" s="90"/>
      <c r="F113" s="90"/>
      <c r="G113" s="78"/>
      <c r="H113" s="78"/>
    </row>
    <row r="114" spans="1:8" ht="13.2">
      <c r="A114" s="34"/>
      <c r="B114" s="34"/>
      <c r="C114" s="89" t="s">
        <v>111</v>
      </c>
      <c r="D114" s="78"/>
      <c r="E114" s="92">
        <f t="shared" ref="E114:F114" si="6">SUM(E110:E112)</f>
        <v>0</v>
      </c>
      <c r="F114" s="93">
        <f t="shared" si="6"/>
        <v>-1400</v>
      </c>
      <c r="G114" s="78"/>
      <c r="H114" s="78"/>
    </row>
    <row r="115" spans="1:8" ht="13.2">
      <c r="A115" s="34"/>
      <c r="B115" s="34"/>
      <c r="C115" s="34"/>
      <c r="D115" s="78"/>
      <c r="E115" s="90"/>
      <c r="F115" s="90"/>
      <c r="G115" s="78"/>
      <c r="H115" s="78"/>
    </row>
    <row r="116" spans="1:8" ht="13.2">
      <c r="A116" s="34"/>
      <c r="B116" s="91" t="s">
        <v>425</v>
      </c>
      <c r="C116" s="34"/>
      <c r="D116" s="78"/>
      <c r="E116" s="90"/>
      <c r="F116" s="90"/>
      <c r="G116" s="78"/>
      <c r="H116" s="78"/>
    </row>
    <row r="117" spans="1:8" ht="13.2">
      <c r="A117" s="34"/>
      <c r="B117" s="34"/>
      <c r="C117" s="34" t="s">
        <v>426</v>
      </c>
      <c r="D117" s="78"/>
      <c r="E117" s="92">
        <v>0</v>
      </c>
      <c r="F117" s="93">
        <v>-400</v>
      </c>
      <c r="G117" s="78"/>
      <c r="H117" s="78"/>
    </row>
    <row r="118" spans="1:8" ht="13.2">
      <c r="A118" s="34"/>
      <c r="B118" s="34"/>
      <c r="C118" s="34" t="s">
        <v>427</v>
      </c>
      <c r="D118" s="78"/>
      <c r="E118" s="92">
        <v>0</v>
      </c>
      <c r="F118" s="93">
        <v>-200</v>
      </c>
      <c r="G118" s="78"/>
      <c r="H118" s="78"/>
    </row>
    <row r="119" spans="1:8" ht="13.2">
      <c r="A119" s="34"/>
      <c r="B119" s="34"/>
      <c r="C119" s="34" t="s">
        <v>428</v>
      </c>
      <c r="D119" s="78"/>
      <c r="E119" s="92">
        <v>0</v>
      </c>
      <c r="F119" s="93">
        <v>-200</v>
      </c>
      <c r="G119" s="78"/>
      <c r="H119" s="78"/>
    </row>
    <row r="120" spans="1:8" ht="13.2">
      <c r="A120" s="34"/>
      <c r="B120" s="34"/>
      <c r="C120" s="34"/>
      <c r="D120" s="78"/>
      <c r="E120" s="90"/>
      <c r="F120" s="90"/>
      <c r="G120" s="78"/>
      <c r="H120" s="78"/>
    </row>
    <row r="121" spans="1:8" ht="13.2">
      <c r="A121" s="34"/>
      <c r="B121" s="34"/>
      <c r="C121" s="89" t="s">
        <v>111</v>
      </c>
      <c r="D121" s="78"/>
      <c r="E121" s="92">
        <v>0</v>
      </c>
      <c r="F121" s="93">
        <f>SUM(E117:F119)</f>
        <v>-800</v>
      </c>
      <c r="G121" s="78"/>
      <c r="H121" s="78"/>
    </row>
    <row r="122" spans="1:8" ht="13.2">
      <c r="A122" s="34"/>
      <c r="B122" s="34"/>
      <c r="C122" s="34"/>
      <c r="D122" s="78"/>
      <c r="E122" s="90"/>
      <c r="F122" s="90"/>
      <c r="G122" s="78"/>
      <c r="H122" s="78"/>
    </row>
    <row r="123" spans="1:8" ht="13.2">
      <c r="A123" s="34"/>
      <c r="B123" s="91" t="s">
        <v>314</v>
      </c>
      <c r="C123" s="34"/>
      <c r="D123" s="78"/>
      <c r="E123" s="90"/>
      <c r="F123" s="90"/>
      <c r="G123" s="78"/>
      <c r="H123" s="78"/>
    </row>
    <row r="124" spans="1:8" ht="13.2">
      <c r="A124" s="34"/>
      <c r="B124" s="34"/>
      <c r="C124" s="34" t="s">
        <v>344</v>
      </c>
      <c r="D124" s="78"/>
      <c r="E124" s="92">
        <v>0</v>
      </c>
      <c r="F124" s="93">
        <v>-40000</v>
      </c>
      <c r="G124" s="78"/>
      <c r="H124" s="78"/>
    </row>
    <row r="125" spans="1:8" ht="13.2">
      <c r="A125" s="34"/>
      <c r="B125" s="34"/>
      <c r="C125" s="34" t="s">
        <v>429</v>
      </c>
      <c r="D125" s="78"/>
      <c r="E125" s="92">
        <v>40000</v>
      </c>
      <c r="F125" s="93">
        <v>0</v>
      </c>
      <c r="G125" s="78"/>
      <c r="H125" s="78"/>
    </row>
    <row r="126" spans="1:8" ht="13.2">
      <c r="A126" s="34"/>
      <c r="B126" s="34"/>
      <c r="C126" s="34"/>
      <c r="D126" s="78"/>
      <c r="E126" s="90"/>
      <c r="F126" s="90"/>
      <c r="G126" s="78"/>
      <c r="H126" s="78"/>
    </row>
    <row r="127" spans="1:8" ht="13.2">
      <c r="A127" s="34"/>
      <c r="B127" s="34"/>
      <c r="C127" s="89" t="s">
        <v>111</v>
      </c>
      <c r="D127" s="78"/>
      <c r="E127" s="92">
        <f>SUM(E124:E125)</f>
        <v>40000</v>
      </c>
      <c r="F127" s="93">
        <f>SUM(F124:F126)</f>
        <v>-40000</v>
      </c>
      <c r="G127" s="78"/>
      <c r="H127" s="78"/>
    </row>
    <row r="128" spans="1:8" ht="13.2">
      <c r="A128" s="34"/>
      <c r="B128" s="34"/>
      <c r="C128" s="34"/>
      <c r="D128" s="78"/>
      <c r="E128" s="90"/>
      <c r="F128" s="90"/>
      <c r="G128" s="78"/>
      <c r="H128" s="78"/>
    </row>
    <row r="129" spans="1:8" ht="13.2">
      <c r="A129" s="34"/>
      <c r="B129" s="107" t="s">
        <v>430</v>
      </c>
      <c r="C129" s="34"/>
      <c r="D129" s="78"/>
      <c r="E129" s="90"/>
      <c r="F129" s="90"/>
      <c r="G129" s="78"/>
      <c r="H129" s="78"/>
    </row>
    <row r="130" spans="1:8" ht="13.2">
      <c r="A130" s="34"/>
      <c r="B130" s="34"/>
      <c r="C130" s="34" t="s">
        <v>61</v>
      </c>
      <c r="D130" s="78"/>
      <c r="E130" s="92">
        <f>60000+4*10000+10000+3*10000+2*20000</f>
        <v>180000</v>
      </c>
      <c r="F130" s="93">
        <v>0</v>
      </c>
      <c r="G130" s="78"/>
      <c r="H130" s="78"/>
    </row>
    <row r="131" spans="1:8" ht="13.2">
      <c r="A131" s="34"/>
      <c r="B131" s="34"/>
      <c r="C131" s="34" t="s">
        <v>431</v>
      </c>
      <c r="D131" s="78"/>
      <c r="E131" s="92">
        <v>12500</v>
      </c>
      <c r="F131" s="93">
        <v>0</v>
      </c>
      <c r="G131" s="78"/>
      <c r="H131" s="78"/>
    </row>
    <row r="132" spans="1:8" ht="13.2">
      <c r="A132" s="34"/>
      <c r="B132" s="34"/>
      <c r="C132" s="34"/>
      <c r="D132" s="78"/>
      <c r="E132" s="90"/>
      <c r="F132" s="90"/>
      <c r="G132" s="78"/>
      <c r="H132" s="78"/>
    </row>
    <row r="133" spans="1:8" ht="13.2">
      <c r="A133" s="34"/>
      <c r="B133" s="34"/>
      <c r="C133" s="34" t="s">
        <v>111</v>
      </c>
      <c r="D133" s="78"/>
      <c r="E133" s="92">
        <f>SUM(E130:E131)</f>
        <v>192500</v>
      </c>
      <c r="F133" s="93">
        <f>SUM(F131)</f>
        <v>0</v>
      </c>
      <c r="G133" s="78"/>
      <c r="H133" s="78"/>
    </row>
    <row r="134" spans="1:8" ht="13.2">
      <c r="A134" s="34"/>
      <c r="B134" s="34"/>
      <c r="C134" s="34"/>
      <c r="D134" s="78"/>
      <c r="E134" s="90"/>
      <c r="F134" s="90"/>
      <c r="G134" s="78"/>
      <c r="H134" s="78"/>
    </row>
    <row r="135" spans="1:8" ht="13.2">
      <c r="A135" s="34"/>
      <c r="B135" s="91" t="s">
        <v>432</v>
      </c>
      <c r="C135" s="34"/>
      <c r="D135" s="78"/>
      <c r="E135" s="90"/>
      <c r="F135" s="90"/>
      <c r="G135" s="78"/>
      <c r="H135" s="78"/>
    </row>
    <row r="136" spans="1:8" ht="13.2">
      <c r="A136" s="34"/>
      <c r="B136" s="34"/>
      <c r="C136" s="34" t="s">
        <v>236</v>
      </c>
      <c r="D136" s="78"/>
      <c r="E136" s="92">
        <v>0</v>
      </c>
      <c r="F136" s="93">
        <v>-2000</v>
      </c>
      <c r="G136" s="78"/>
      <c r="H136" s="78"/>
    </row>
    <row r="137" spans="1:8" ht="13.2">
      <c r="A137" s="34"/>
      <c r="B137" s="34"/>
      <c r="C137" s="34"/>
      <c r="D137" s="78"/>
      <c r="E137" s="90"/>
      <c r="F137" s="102"/>
      <c r="G137" s="78"/>
      <c r="H137" s="78"/>
    </row>
    <row r="138" spans="1:8" ht="13.2">
      <c r="A138" s="34"/>
      <c r="B138" s="34"/>
      <c r="C138" s="34" t="s">
        <v>111</v>
      </c>
      <c r="D138" s="78"/>
      <c r="E138" s="92">
        <f t="shared" ref="E138:F138" si="7">SUM(E135:E136)</f>
        <v>0</v>
      </c>
      <c r="F138" s="93">
        <f t="shared" si="7"/>
        <v>-2000</v>
      </c>
      <c r="G138" s="78"/>
      <c r="H138" s="78"/>
    </row>
    <row r="139" spans="1:8" ht="13.2">
      <c r="A139" s="34"/>
      <c r="B139" s="34"/>
      <c r="C139" s="34"/>
      <c r="D139" s="78"/>
      <c r="E139" s="90"/>
      <c r="F139" s="90"/>
      <c r="G139" s="78"/>
      <c r="H139" s="78"/>
    </row>
    <row r="140" spans="1:8" ht="13.2">
      <c r="A140" s="34"/>
      <c r="B140" s="91" t="s">
        <v>433</v>
      </c>
      <c r="C140" s="34"/>
      <c r="D140" s="78"/>
      <c r="E140" s="90"/>
      <c r="F140" s="90"/>
      <c r="G140" s="78"/>
      <c r="H140" s="78"/>
    </row>
    <row r="141" spans="1:8" ht="13.2">
      <c r="A141" s="34"/>
      <c r="B141" s="34"/>
      <c r="C141" s="34" t="s">
        <v>434</v>
      </c>
      <c r="D141" s="78"/>
      <c r="E141" s="92">
        <v>10000</v>
      </c>
      <c r="F141" s="93">
        <v>0</v>
      </c>
      <c r="G141" s="78"/>
      <c r="H141" s="78"/>
    </row>
    <row r="142" spans="1:8" ht="13.2">
      <c r="A142" s="34"/>
      <c r="B142" s="34"/>
      <c r="C142" s="34" t="s">
        <v>435</v>
      </c>
      <c r="D142" s="78"/>
      <c r="E142" s="92">
        <v>0</v>
      </c>
      <c r="F142" s="93">
        <v>-17000</v>
      </c>
      <c r="G142" s="78"/>
      <c r="H142" s="78"/>
    </row>
    <row r="143" spans="1:8" ht="13.2">
      <c r="A143" s="34"/>
      <c r="B143" s="34"/>
      <c r="C143" s="34" t="s">
        <v>164</v>
      </c>
      <c r="D143" s="78"/>
      <c r="E143" s="92">
        <v>0</v>
      </c>
      <c r="F143" s="93">
        <v>-4500</v>
      </c>
      <c r="G143" s="78"/>
      <c r="H143" s="78"/>
    </row>
    <row r="144" spans="1:8" ht="13.2">
      <c r="A144" s="34"/>
      <c r="B144" s="34"/>
      <c r="C144" s="34"/>
      <c r="D144" s="78"/>
      <c r="E144" s="90"/>
      <c r="F144" s="90"/>
      <c r="G144" s="78"/>
      <c r="H144" s="78"/>
    </row>
    <row r="145" spans="1:8" ht="13.2">
      <c r="A145" s="34"/>
      <c r="B145" s="34"/>
      <c r="C145" s="34" t="s">
        <v>111</v>
      </c>
      <c r="D145" s="78"/>
      <c r="E145" s="92">
        <f>SUM(E141:E144)</f>
        <v>10000</v>
      </c>
      <c r="F145" s="93">
        <f>SUM(F142:F144)</f>
        <v>-21500</v>
      </c>
      <c r="G145" s="78"/>
      <c r="H145" s="78"/>
    </row>
    <row r="146" spans="1:8" ht="13.2">
      <c r="A146" s="34"/>
      <c r="B146" s="34"/>
      <c r="C146" s="34"/>
      <c r="D146" s="78"/>
      <c r="E146" s="90"/>
      <c r="F146" s="90"/>
      <c r="G146" s="78"/>
      <c r="H146" s="78"/>
    </row>
    <row r="147" spans="1:8" ht="13.2">
      <c r="A147" s="34"/>
      <c r="B147" s="91" t="s">
        <v>436</v>
      </c>
      <c r="C147" s="34"/>
      <c r="D147" s="78"/>
      <c r="E147" s="90"/>
      <c r="F147" s="90"/>
      <c r="G147" s="78"/>
      <c r="H147" s="78"/>
    </row>
    <row r="148" spans="1:8" ht="13.2">
      <c r="A148" s="34"/>
      <c r="B148" s="94"/>
      <c r="C148" s="94" t="s">
        <v>113</v>
      </c>
      <c r="D148" s="95"/>
      <c r="E148" s="96">
        <v>0</v>
      </c>
      <c r="F148" s="97">
        <v>-5000</v>
      </c>
      <c r="G148" s="95"/>
      <c r="H148" s="95"/>
    </row>
    <row r="149" spans="1:8" ht="13.2">
      <c r="A149" s="34"/>
      <c r="B149" s="34"/>
      <c r="C149" s="34" t="s">
        <v>372</v>
      </c>
      <c r="D149" s="78"/>
      <c r="E149" s="92">
        <v>0</v>
      </c>
      <c r="F149" s="93">
        <v>-2500</v>
      </c>
      <c r="G149" s="78"/>
      <c r="H149" s="78"/>
    </row>
    <row r="150" spans="1:8" ht="13.2">
      <c r="A150" s="34"/>
      <c r="B150" s="34"/>
      <c r="C150" s="34" t="s">
        <v>236</v>
      </c>
      <c r="D150" s="78"/>
      <c r="E150" s="92">
        <v>0</v>
      </c>
      <c r="F150" s="93">
        <v>-1500</v>
      </c>
      <c r="G150" s="78"/>
      <c r="H150" s="78"/>
    </row>
    <row r="151" spans="1:8" ht="13.2">
      <c r="A151" s="34"/>
      <c r="B151" s="34"/>
      <c r="C151" s="34"/>
      <c r="D151" s="78"/>
      <c r="E151" s="90"/>
      <c r="F151" s="90"/>
      <c r="G151" s="78"/>
      <c r="H151" s="78"/>
    </row>
    <row r="152" spans="1:8" ht="13.2">
      <c r="A152" s="34"/>
      <c r="B152" s="34"/>
      <c r="C152" s="34" t="s">
        <v>111</v>
      </c>
      <c r="D152" s="78"/>
      <c r="E152" s="92">
        <f t="shared" ref="E152:F152" si="8">SUM(E148:E150)</f>
        <v>0</v>
      </c>
      <c r="F152" s="93">
        <f t="shared" si="8"/>
        <v>-9000</v>
      </c>
      <c r="G152" s="78"/>
      <c r="H152" s="78"/>
    </row>
    <row r="153" spans="1:8" ht="13.2">
      <c r="A153" s="34"/>
      <c r="B153" s="34"/>
      <c r="C153" s="34"/>
      <c r="D153" s="78"/>
      <c r="E153" s="90"/>
      <c r="F153" s="90"/>
      <c r="G153" s="78"/>
      <c r="H153" s="78"/>
    </row>
    <row r="154" spans="1:8" ht="13.2">
      <c r="A154" s="34"/>
      <c r="B154" s="91" t="s">
        <v>437</v>
      </c>
      <c r="C154" s="34"/>
      <c r="D154" s="78"/>
      <c r="E154" s="90"/>
      <c r="F154" s="90"/>
      <c r="G154" s="78"/>
      <c r="H154" s="78"/>
    </row>
    <row r="155" spans="1:8" ht="13.2">
      <c r="A155" s="34"/>
      <c r="B155" s="34"/>
      <c r="C155" s="34" t="s">
        <v>121</v>
      </c>
      <c r="D155" s="78"/>
      <c r="E155" s="92">
        <v>0</v>
      </c>
      <c r="F155" s="93">
        <v>-5000</v>
      </c>
      <c r="G155" s="78"/>
      <c r="H155" s="78"/>
    </row>
    <row r="156" spans="1:8" ht="13.2">
      <c r="A156" s="34"/>
      <c r="B156" s="34"/>
      <c r="C156" s="34" t="s">
        <v>164</v>
      </c>
      <c r="D156" s="78"/>
      <c r="E156" s="92">
        <v>0</v>
      </c>
      <c r="F156" s="93">
        <v>-1000</v>
      </c>
      <c r="G156" s="78"/>
      <c r="H156" s="78"/>
    </row>
    <row r="157" spans="1:8" ht="13.2">
      <c r="A157" s="34"/>
      <c r="B157" s="34"/>
      <c r="C157" s="34"/>
      <c r="D157" s="78"/>
      <c r="E157" s="90"/>
      <c r="F157" s="90"/>
      <c r="G157" s="78"/>
      <c r="H157" s="78"/>
    </row>
    <row r="158" spans="1:8" ht="13.2">
      <c r="A158" s="34"/>
      <c r="B158" s="34"/>
      <c r="C158" s="34" t="s">
        <v>111</v>
      </c>
      <c r="D158" s="78"/>
      <c r="E158" s="92">
        <f t="shared" ref="E158:F158" si="9">SUM(E155:E156)</f>
        <v>0</v>
      </c>
      <c r="F158" s="93">
        <f t="shared" si="9"/>
        <v>-6000</v>
      </c>
      <c r="G158" s="78"/>
      <c r="H158" s="78"/>
    </row>
    <row r="159" spans="1:8" ht="13.2">
      <c r="A159" s="34"/>
      <c r="B159" s="34"/>
      <c r="C159" s="34"/>
      <c r="D159" s="78"/>
      <c r="E159" s="102"/>
      <c r="F159" s="103"/>
      <c r="G159" s="78"/>
      <c r="H159" s="78"/>
    </row>
    <row r="160" spans="1:8" ht="13.2">
      <c r="A160" s="34"/>
      <c r="B160" s="101" t="s">
        <v>438</v>
      </c>
      <c r="C160" s="78"/>
      <c r="D160" s="78"/>
      <c r="E160" s="90"/>
      <c r="F160" s="90"/>
      <c r="G160" s="78"/>
      <c r="H160" s="78"/>
    </row>
    <row r="161" spans="1:8" ht="13.2">
      <c r="A161" s="34"/>
      <c r="B161" s="34"/>
      <c r="C161" s="34" t="s">
        <v>439</v>
      </c>
      <c r="D161" s="78"/>
      <c r="E161" s="92">
        <v>66450</v>
      </c>
      <c r="F161" s="93">
        <v>0</v>
      </c>
      <c r="G161" s="78"/>
      <c r="H161" s="78"/>
    </row>
    <row r="162" spans="1:8" ht="13.2">
      <c r="A162" s="34"/>
      <c r="B162" s="34"/>
      <c r="C162" s="34" t="s">
        <v>440</v>
      </c>
      <c r="D162" s="78"/>
      <c r="E162" s="92">
        <v>1500</v>
      </c>
      <c r="F162" s="93">
        <v>0</v>
      </c>
      <c r="G162" s="78"/>
      <c r="H162" s="78"/>
    </row>
    <row r="163" spans="1:8" ht="13.2">
      <c r="A163" s="34"/>
      <c r="B163" s="94"/>
      <c r="C163" s="94" t="s">
        <v>441</v>
      </c>
      <c r="D163" s="95"/>
      <c r="E163" s="96">
        <v>0</v>
      </c>
      <c r="F163" s="97">
        <v>-9000</v>
      </c>
      <c r="G163" s="95"/>
      <c r="H163" s="95"/>
    </row>
    <row r="164" spans="1:8" ht="13.2">
      <c r="A164" s="34"/>
      <c r="B164" s="94"/>
      <c r="C164" s="94" t="s">
        <v>442</v>
      </c>
      <c r="D164" s="95"/>
      <c r="E164" s="96">
        <v>0</v>
      </c>
      <c r="F164" s="97">
        <v>-38000</v>
      </c>
      <c r="G164" s="95"/>
      <c r="H164" s="95"/>
    </row>
    <row r="165" spans="1:8" ht="13.2">
      <c r="A165" s="34"/>
      <c r="B165" s="34"/>
      <c r="C165" s="34" t="s">
        <v>164</v>
      </c>
      <c r="D165" s="78"/>
      <c r="E165" s="92">
        <v>0</v>
      </c>
      <c r="F165" s="93">
        <v>-13000</v>
      </c>
      <c r="G165" s="78"/>
      <c r="H165" s="78"/>
    </row>
    <row r="166" spans="1:8" ht="13.2">
      <c r="A166" s="34"/>
      <c r="B166" s="34"/>
      <c r="C166" s="34" t="s">
        <v>443</v>
      </c>
      <c r="D166" s="78"/>
      <c r="E166" s="92">
        <v>0</v>
      </c>
      <c r="F166" s="93">
        <v>-20500</v>
      </c>
      <c r="G166" s="78"/>
      <c r="H166" s="78"/>
    </row>
    <row r="167" spans="1:8" ht="13.2">
      <c r="A167" s="34"/>
      <c r="B167" s="34"/>
      <c r="C167" s="34" t="s">
        <v>444</v>
      </c>
      <c r="D167" s="78"/>
      <c r="E167" s="92">
        <v>0</v>
      </c>
      <c r="F167" s="93">
        <v>-2800</v>
      </c>
      <c r="G167" s="78"/>
      <c r="H167" s="78"/>
    </row>
    <row r="168" spans="1:8" ht="13.2">
      <c r="A168" s="34"/>
      <c r="B168" s="34"/>
      <c r="C168" s="34" t="s">
        <v>445</v>
      </c>
      <c r="D168" s="78"/>
      <c r="E168" s="92">
        <v>0</v>
      </c>
      <c r="F168" s="93">
        <v>-80000</v>
      </c>
      <c r="G168" s="78"/>
      <c r="H168" s="78"/>
    </row>
    <row r="169" spans="1:8" ht="13.2">
      <c r="A169" s="34"/>
      <c r="B169" s="34"/>
      <c r="C169" s="34" t="s">
        <v>372</v>
      </c>
      <c r="D169" s="78"/>
      <c r="E169" s="92">
        <v>0</v>
      </c>
      <c r="F169" s="93">
        <v>-55000</v>
      </c>
      <c r="G169" s="78"/>
      <c r="H169" s="78"/>
    </row>
    <row r="170" spans="1:8" ht="13.2">
      <c r="A170" s="34"/>
      <c r="B170" s="34"/>
      <c r="C170" s="34" t="s">
        <v>236</v>
      </c>
      <c r="D170" s="78"/>
      <c r="E170" s="92">
        <v>0</v>
      </c>
      <c r="F170" s="93">
        <v>-5500</v>
      </c>
      <c r="G170" s="78"/>
      <c r="H170" s="78"/>
    </row>
    <row r="171" spans="1:8" ht="13.2">
      <c r="A171" s="34"/>
      <c r="B171" s="34"/>
      <c r="C171" s="34" t="s">
        <v>259</v>
      </c>
      <c r="D171" s="78"/>
      <c r="E171" s="92">
        <v>0</v>
      </c>
      <c r="F171" s="93">
        <v>-1000</v>
      </c>
      <c r="G171" s="78"/>
      <c r="H171" s="78"/>
    </row>
    <row r="172" spans="1:8" ht="13.2">
      <c r="A172" s="34"/>
      <c r="B172" s="34"/>
      <c r="C172" s="34" t="s">
        <v>446</v>
      </c>
      <c r="D172" s="78"/>
      <c r="E172" s="92">
        <v>0</v>
      </c>
      <c r="F172" s="93">
        <v>-500</v>
      </c>
      <c r="G172" s="78"/>
      <c r="H172" s="78"/>
    </row>
    <row r="173" spans="1:8" ht="13.2">
      <c r="A173" s="34"/>
      <c r="B173" s="94"/>
      <c r="C173" s="94" t="s">
        <v>447</v>
      </c>
      <c r="D173" s="95"/>
      <c r="E173" s="96">
        <v>0</v>
      </c>
      <c r="F173" s="97">
        <v>-12500</v>
      </c>
      <c r="G173" s="95"/>
      <c r="H173" s="95"/>
    </row>
    <row r="174" spans="1:8" ht="13.2">
      <c r="A174" s="34"/>
      <c r="B174" s="94"/>
      <c r="C174" s="94" t="s">
        <v>195</v>
      </c>
      <c r="D174" s="95"/>
      <c r="E174" s="96">
        <v>0</v>
      </c>
      <c r="F174" s="97">
        <v>-18100</v>
      </c>
      <c r="G174" s="95"/>
      <c r="H174" s="95"/>
    </row>
    <row r="175" spans="1:8" ht="13.2">
      <c r="A175" s="34"/>
      <c r="B175" s="34"/>
      <c r="C175" s="34" t="s">
        <v>448</v>
      </c>
      <c r="D175" s="78"/>
      <c r="E175" s="92">
        <v>0</v>
      </c>
      <c r="F175" s="93">
        <v>-550</v>
      </c>
      <c r="G175" s="78"/>
      <c r="H175" s="78"/>
    </row>
    <row r="176" spans="1:8" ht="13.2">
      <c r="A176" s="34"/>
      <c r="B176" s="34"/>
      <c r="C176" s="108" t="s">
        <v>449</v>
      </c>
      <c r="D176" s="109"/>
      <c r="E176" s="110">
        <v>0</v>
      </c>
      <c r="F176" s="111">
        <v>-700</v>
      </c>
      <c r="G176" s="78"/>
      <c r="H176" s="78"/>
    </row>
    <row r="177" spans="1:8" ht="16.2">
      <c r="A177" s="34"/>
      <c r="B177" s="34"/>
      <c r="C177" s="108" t="s">
        <v>450</v>
      </c>
      <c r="D177" s="109"/>
      <c r="E177" s="112">
        <v>0</v>
      </c>
      <c r="F177" s="113">
        <v>-600</v>
      </c>
      <c r="G177" s="78"/>
      <c r="H177" s="78"/>
    </row>
    <row r="178" spans="1:8" ht="16.2">
      <c r="A178" s="34"/>
      <c r="B178" s="34"/>
      <c r="C178" s="108" t="s">
        <v>451</v>
      </c>
      <c r="D178" s="109"/>
      <c r="E178" s="112">
        <v>0</v>
      </c>
      <c r="F178" s="113">
        <v>-500</v>
      </c>
      <c r="G178" s="78"/>
      <c r="H178" s="78"/>
    </row>
    <row r="179" spans="1:8" ht="13.2">
      <c r="A179" s="34"/>
      <c r="B179" s="34"/>
      <c r="C179" s="106"/>
      <c r="D179" s="78"/>
      <c r="E179" s="90"/>
      <c r="F179" s="103"/>
      <c r="G179" s="78"/>
      <c r="H179" s="78"/>
    </row>
    <row r="180" spans="1:8" ht="13.2">
      <c r="A180" s="34"/>
      <c r="B180" s="34"/>
      <c r="C180" s="106" t="s">
        <v>111</v>
      </c>
      <c r="D180" s="78"/>
      <c r="E180" s="92">
        <f t="shared" ref="E180:F180" si="10">SUM(E161:E179)</f>
        <v>67950</v>
      </c>
      <c r="F180" s="93">
        <f t="shared" si="10"/>
        <v>-258250</v>
      </c>
      <c r="G180" s="78"/>
      <c r="H180" s="78"/>
    </row>
    <row r="181" spans="1:8" ht="13.2">
      <c r="A181" s="34"/>
      <c r="B181" s="34"/>
      <c r="C181" s="34"/>
      <c r="D181" s="78"/>
      <c r="E181" s="90"/>
      <c r="F181" s="90"/>
      <c r="G181" s="78"/>
      <c r="H181" s="78"/>
    </row>
    <row r="182" spans="1:8" ht="13.2">
      <c r="A182" s="34"/>
      <c r="B182" s="100" t="s">
        <v>452</v>
      </c>
      <c r="C182" s="34"/>
      <c r="D182" s="78"/>
      <c r="E182" s="90"/>
      <c r="F182" s="90"/>
      <c r="G182" s="78"/>
      <c r="H182" s="78"/>
    </row>
    <row r="183" spans="1:8" ht="13.2">
      <c r="A183" s="34"/>
      <c r="B183" s="34"/>
      <c r="C183" s="34" t="s">
        <v>242</v>
      </c>
      <c r="D183" s="78"/>
      <c r="E183" s="92">
        <v>7000</v>
      </c>
      <c r="F183" s="93">
        <v>0</v>
      </c>
      <c r="G183" s="78"/>
      <c r="H183" s="78"/>
    </row>
    <row r="184" spans="1:8" ht="13.2">
      <c r="A184" s="34"/>
      <c r="B184" s="34"/>
      <c r="C184" s="34" t="s">
        <v>113</v>
      </c>
      <c r="D184" s="78"/>
      <c r="E184" s="92">
        <v>0</v>
      </c>
      <c r="F184" s="93">
        <v>-3500</v>
      </c>
      <c r="G184" s="78"/>
      <c r="H184" s="78"/>
    </row>
    <row r="185" spans="1:8" ht="13.2">
      <c r="A185" s="34"/>
      <c r="B185" s="78"/>
      <c r="C185" s="78" t="s">
        <v>372</v>
      </c>
      <c r="D185" s="78"/>
      <c r="E185" s="92">
        <v>0</v>
      </c>
      <c r="F185" s="93">
        <v>-3000</v>
      </c>
      <c r="G185" s="78"/>
      <c r="H185" s="78"/>
    </row>
    <row r="186" spans="1:8" ht="13.2">
      <c r="A186" s="34"/>
      <c r="B186" s="34"/>
      <c r="C186" s="34" t="s">
        <v>164</v>
      </c>
      <c r="D186" s="78"/>
      <c r="E186" s="92">
        <v>0</v>
      </c>
      <c r="F186" s="93">
        <v>-1500</v>
      </c>
      <c r="G186" s="78"/>
      <c r="H186" s="78"/>
    </row>
    <row r="187" spans="1:8" ht="13.2">
      <c r="A187" s="34"/>
      <c r="B187" s="34"/>
      <c r="C187" s="34" t="s">
        <v>424</v>
      </c>
      <c r="D187" s="78"/>
      <c r="E187" s="92">
        <v>0</v>
      </c>
      <c r="F187" s="93">
        <v>-700</v>
      </c>
      <c r="G187" s="78"/>
      <c r="H187" s="78"/>
    </row>
    <row r="188" spans="1:8" ht="13.2">
      <c r="A188" s="34"/>
      <c r="B188" s="34"/>
      <c r="C188" s="34" t="s">
        <v>236</v>
      </c>
      <c r="D188" s="78"/>
      <c r="E188" s="92">
        <v>0</v>
      </c>
      <c r="F188" s="93">
        <v>-500</v>
      </c>
      <c r="G188" s="78"/>
      <c r="H188" s="78"/>
    </row>
    <row r="189" spans="1:8" ht="13.2">
      <c r="A189" s="34"/>
      <c r="B189" s="34"/>
      <c r="C189" s="34" t="s">
        <v>213</v>
      </c>
      <c r="D189" s="78"/>
      <c r="E189" s="92">
        <v>0</v>
      </c>
      <c r="F189" s="93">
        <v>-500</v>
      </c>
      <c r="G189" s="78"/>
      <c r="H189" s="78"/>
    </row>
    <row r="190" spans="1:8" ht="13.2">
      <c r="A190" s="34"/>
      <c r="B190" s="78"/>
      <c r="C190" s="78" t="s">
        <v>245</v>
      </c>
      <c r="D190" s="78"/>
      <c r="E190" s="92">
        <v>0</v>
      </c>
      <c r="F190" s="93">
        <v>-4500</v>
      </c>
      <c r="G190" s="78"/>
      <c r="H190" s="78"/>
    </row>
    <row r="191" spans="1:8" ht="13.2">
      <c r="A191" s="34"/>
      <c r="B191" s="34"/>
      <c r="C191" s="34" t="s">
        <v>195</v>
      </c>
      <c r="D191" s="78"/>
      <c r="E191" s="92">
        <v>0</v>
      </c>
      <c r="F191" s="93">
        <v>-2800</v>
      </c>
      <c r="G191" s="78"/>
      <c r="H191" s="78"/>
    </row>
    <row r="192" spans="1:8" ht="13.2">
      <c r="A192" s="34"/>
      <c r="B192" s="34"/>
      <c r="C192" s="34"/>
      <c r="D192" s="78"/>
      <c r="E192" s="90"/>
      <c r="F192" s="90"/>
      <c r="G192" s="78"/>
      <c r="H192" s="78"/>
    </row>
    <row r="193" spans="1:8" ht="13.2">
      <c r="A193" s="34"/>
      <c r="B193" s="34"/>
      <c r="C193" s="89" t="s">
        <v>111</v>
      </c>
      <c r="D193" s="78"/>
      <c r="E193" s="92">
        <f>SUM(E183:E191)</f>
        <v>7000</v>
      </c>
      <c r="F193" s="93">
        <f>SUM(F183:F192)</f>
        <v>-17000</v>
      </c>
      <c r="G193" s="78"/>
      <c r="H193" s="78"/>
    </row>
    <row r="194" spans="1:8" ht="13.2">
      <c r="A194" s="34"/>
      <c r="B194" s="34"/>
      <c r="C194" s="34"/>
      <c r="D194" s="78"/>
      <c r="E194" s="90"/>
      <c r="F194" s="90"/>
      <c r="G194" s="78"/>
      <c r="H194" s="78"/>
    </row>
    <row r="195" spans="1:8" ht="13.2">
      <c r="A195" s="34"/>
      <c r="B195" s="34"/>
      <c r="C195" s="34"/>
      <c r="D195" s="78"/>
      <c r="E195" s="90"/>
      <c r="F195" s="90"/>
      <c r="G195" s="78"/>
      <c r="H195" s="78"/>
    </row>
    <row r="196" spans="1:8" ht="13.2">
      <c r="A196" s="34"/>
      <c r="B196" s="100" t="s">
        <v>453</v>
      </c>
      <c r="C196" s="34"/>
      <c r="D196" s="78"/>
      <c r="E196" s="90"/>
      <c r="F196" s="90"/>
      <c r="G196" s="78"/>
      <c r="H196" s="78"/>
    </row>
    <row r="197" spans="1:8" ht="13.2">
      <c r="A197" s="34"/>
      <c r="B197" s="34"/>
      <c r="C197" s="34" t="s">
        <v>454</v>
      </c>
      <c r="D197" s="78"/>
      <c r="E197" s="92">
        <v>0</v>
      </c>
      <c r="F197" s="93">
        <v>-3000</v>
      </c>
      <c r="G197" s="78"/>
      <c r="H197" s="78"/>
    </row>
    <row r="198" spans="1:8" ht="13.2">
      <c r="A198" s="34"/>
      <c r="B198" s="94"/>
      <c r="C198" s="94" t="s">
        <v>455</v>
      </c>
      <c r="D198" s="95"/>
      <c r="E198" s="96">
        <v>0</v>
      </c>
      <c r="F198" s="97">
        <v>-2000</v>
      </c>
      <c r="G198" s="95"/>
      <c r="H198" s="95"/>
    </row>
    <row r="199" spans="1:8" ht="13.2">
      <c r="A199" s="34"/>
      <c r="B199" s="34"/>
      <c r="C199" s="34" t="s">
        <v>176</v>
      </c>
      <c r="D199" s="78"/>
      <c r="E199" s="92">
        <v>0</v>
      </c>
      <c r="F199" s="93">
        <v>-1300</v>
      </c>
      <c r="G199" s="78"/>
      <c r="H199" s="78"/>
    </row>
    <row r="200" spans="1:8" ht="13.2">
      <c r="A200" s="34"/>
      <c r="B200" s="34"/>
      <c r="C200" s="34" t="s">
        <v>456</v>
      </c>
      <c r="D200" s="78"/>
      <c r="E200" s="92">
        <v>0</v>
      </c>
      <c r="F200" s="93">
        <v>-1000</v>
      </c>
      <c r="G200" s="78"/>
      <c r="H200" s="78"/>
    </row>
    <row r="201" spans="1:8" ht="13.2">
      <c r="A201" s="34"/>
      <c r="B201" s="95"/>
      <c r="C201" s="95" t="s">
        <v>213</v>
      </c>
      <c r="D201" s="95"/>
      <c r="E201" s="96">
        <v>0</v>
      </c>
      <c r="F201" s="97">
        <v>-8000</v>
      </c>
      <c r="G201" s="95"/>
      <c r="H201" s="95"/>
    </row>
    <row r="202" spans="1:8" ht="13.2">
      <c r="A202" s="34"/>
      <c r="B202" s="34"/>
      <c r="C202" s="34" t="s">
        <v>457</v>
      </c>
      <c r="D202" s="78"/>
      <c r="E202" s="92">
        <v>0</v>
      </c>
      <c r="F202" s="93">
        <v>-16000</v>
      </c>
      <c r="G202" s="78"/>
      <c r="H202" s="78"/>
    </row>
    <row r="203" spans="1:8" ht="13.2">
      <c r="A203" s="34"/>
      <c r="B203" s="34"/>
      <c r="C203" s="34" t="s">
        <v>458</v>
      </c>
      <c r="D203" s="78"/>
      <c r="E203" s="92">
        <v>0</v>
      </c>
      <c r="F203" s="93">
        <v>-12000</v>
      </c>
      <c r="G203" s="78"/>
      <c r="H203" s="78"/>
    </row>
    <row r="204" spans="1:8" ht="13.2">
      <c r="A204" s="34"/>
      <c r="B204" s="34"/>
      <c r="C204" s="34" t="s">
        <v>459</v>
      </c>
      <c r="D204" s="78"/>
      <c r="E204" s="92">
        <v>12000</v>
      </c>
      <c r="F204" s="93">
        <v>0</v>
      </c>
      <c r="G204" s="78"/>
      <c r="H204" s="78"/>
    </row>
    <row r="205" spans="1:8" ht="13.2">
      <c r="A205" s="34"/>
      <c r="B205" s="34"/>
      <c r="C205" s="34" t="s">
        <v>236</v>
      </c>
      <c r="D205" s="78"/>
      <c r="E205" s="92">
        <v>0</v>
      </c>
      <c r="F205" s="93">
        <v>-1500</v>
      </c>
      <c r="G205" s="78"/>
      <c r="H205" s="78"/>
    </row>
    <row r="206" spans="1:8" ht="13.2">
      <c r="A206" s="34"/>
      <c r="B206" s="34"/>
      <c r="C206" s="34" t="s">
        <v>460</v>
      </c>
      <c r="D206" s="78"/>
      <c r="E206" s="92">
        <v>30000</v>
      </c>
      <c r="F206" s="93">
        <v>0</v>
      </c>
      <c r="G206" s="78"/>
      <c r="H206" s="78"/>
    </row>
    <row r="207" spans="1:8" ht="13.2">
      <c r="A207" s="34"/>
      <c r="B207" s="34"/>
      <c r="C207" s="34" t="s">
        <v>461</v>
      </c>
      <c r="D207" s="78"/>
      <c r="E207" s="92">
        <v>50000</v>
      </c>
      <c r="F207" s="93">
        <v>0</v>
      </c>
      <c r="G207" s="78"/>
      <c r="H207" s="78"/>
    </row>
    <row r="208" spans="1:8" ht="13.2">
      <c r="A208" s="34"/>
      <c r="B208" s="34"/>
      <c r="C208" s="34" t="s">
        <v>462</v>
      </c>
      <c r="D208" s="78"/>
      <c r="E208" s="92">
        <v>0</v>
      </c>
      <c r="F208" s="93">
        <v>-80000</v>
      </c>
      <c r="G208" s="78"/>
      <c r="H208" s="78"/>
    </row>
    <row r="209" spans="1:8" ht="13.2">
      <c r="A209" s="34"/>
      <c r="B209" s="34"/>
      <c r="C209" s="34" t="s">
        <v>463</v>
      </c>
      <c r="D209" s="78"/>
      <c r="E209" s="92">
        <v>0</v>
      </c>
      <c r="F209" s="93">
        <v>-7000</v>
      </c>
      <c r="G209" s="78"/>
      <c r="H209" s="78"/>
    </row>
    <row r="210" spans="1:8" ht="13.2">
      <c r="A210" s="34"/>
      <c r="B210" s="34"/>
      <c r="C210" s="34" t="s">
        <v>464</v>
      </c>
      <c r="D210" s="78"/>
      <c r="E210" s="92">
        <v>0</v>
      </c>
      <c r="F210" s="93">
        <v>-1000</v>
      </c>
      <c r="G210" s="78"/>
      <c r="H210" s="78"/>
    </row>
    <row r="211" spans="1:8" ht="13.2">
      <c r="A211" s="34"/>
      <c r="B211" s="34"/>
      <c r="C211" s="34" t="s">
        <v>275</v>
      </c>
      <c r="D211" s="78"/>
      <c r="E211" s="92">
        <v>0</v>
      </c>
      <c r="F211" s="93">
        <v>-4000</v>
      </c>
      <c r="G211" s="78"/>
      <c r="H211" s="78"/>
    </row>
    <row r="212" spans="1:8" ht="13.2">
      <c r="A212" s="34"/>
      <c r="B212" s="34"/>
      <c r="C212" s="34"/>
      <c r="D212" s="78"/>
      <c r="E212" s="90"/>
      <c r="F212" s="90"/>
      <c r="G212" s="78"/>
      <c r="H212" s="78"/>
    </row>
    <row r="213" spans="1:8" ht="13.2">
      <c r="A213" s="34"/>
      <c r="B213" s="34"/>
      <c r="C213" s="89" t="s">
        <v>111</v>
      </c>
      <c r="D213" s="78"/>
      <c r="E213" s="92">
        <f>SUM(E197:E209)</f>
        <v>92000</v>
      </c>
      <c r="F213" s="93">
        <f>SUM(F197:F212)</f>
        <v>-136800</v>
      </c>
      <c r="G213" s="78"/>
      <c r="H213" s="78"/>
    </row>
    <row r="214" spans="1:8" ht="13.2">
      <c r="A214" s="34"/>
      <c r="B214" s="34"/>
      <c r="C214" s="34"/>
      <c r="D214" s="78"/>
      <c r="E214" s="90"/>
      <c r="F214" s="90"/>
      <c r="G214" s="78"/>
      <c r="H214" s="78"/>
    </row>
    <row r="215" spans="1:8" ht="13.2">
      <c r="A215" s="34"/>
      <c r="B215" s="91" t="s">
        <v>465</v>
      </c>
      <c r="C215" s="34"/>
      <c r="D215" s="78"/>
      <c r="E215" s="90"/>
      <c r="F215" s="90"/>
      <c r="G215" s="78"/>
      <c r="H215" s="78"/>
    </row>
    <row r="216" spans="1:8" ht="13.2">
      <c r="A216" s="34"/>
      <c r="B216" s="94"/>
      <c r="C216" s="94" t="s">
        <v>113</v>
      </c>
      <c r="D216" s="95"/>
      <c r="E216" s="96">
        <v>0</v>
      </c>
      <c r="F216" s="97">
        <v>-15000</v>
      </c>
      <c r="G216" s="95"/>
      <c r="H216" s="95"/>
    </row>
    <row r="217" spans="1:8" ht="13.2">
      <c r="A217" s="34"/>
      <c r="B217" s="34"/>
      <c r="C217" s="34" t="s">
        <v>466</v>
      </c>
      <c r="D217" s="78"/>
      <c r="E217" s="92">
        <v>0</v>
      </c>
      <c r="F217" s="93">
        <v>-1500</v>
      </c>
      <c r="G217" s="78"/>
      <c r="H217" s="78"/>
    </row>
    <row r="218" spans="1:8" ht="13.2">
      <c r="A218" s="34"/>
      <c r="B218" s="34"/>
      <c r="C218" s="34"/>
      <c r="D218" s="78"/>
      <c r="E218" s="90"/>
      <c r="F218" s="90"/>
      <c r="G218" s="78"/>
      <c r="H218" s="78"/>
    </row>
    <row r="219" spans="1:8" ht="13.2">
      <c r="A219" s="34"/>
      <c r="B219" s="78"/>
      <c r="C219" s="34" t="s">
        <v>111</v>
      </c>
      <c r="D219" s="78"/>
      <c r="E219" s="92">
        <f t="shared" ref="E219:F219" si="11">SUM(E215:E218)</f>
        <v>0</v>
      </c>
      <c r="F219" s="93">
        <f t="shared" si="11"/>
        <v>-16500</v>
      </c>
      <c r="G219" s="78"/>
      <c r="H219" s="78"/>
    </row>
    <row r="220" spans="1:8" ht="13.2">
      <c r="A220" s="34"/>
      <c r="B220" s="34"/>
      <c r="C220" s="34"/>
      <c r="D220" s="78"/>
      <c r="E220" s="90"/>
      <c r="F220" s="90"/>
      <c r="G220" s="78"/>
      <c r="H220" s="78"/>
    </row>
    <row r="221" spans="1:8" ht="13.2">
      <c r="A221" s="34"/>
      <c r="B221" s="91" t="s">
        <v>467</v>
      </c>
      <c r="C221" s="34"/>
      <c r="D221" s="78"/>
      <c r="E221" s="90"/>
      <c r="F221" s="90"/>
      <c r="G221" s="78"/>
      <c r="H221" s="78"/>
    </row>
    <row r="222" spans="1:8" ht="13.2">
      <c r="A222" s="34"/>
      <c r="B222" s="94"/>
      <c r="C222" s="94" t="s">
        <v>113</v>
      </c>
      <c r="D222" s="95"/>
      <c r="E222" s="96">
        <v>0</v>
      </c>
      <c r="F222" s="97">
        <v>-13000</v>
      </c>
      <c r="G222" s="95"/>
      <c r="H222" s="95"/>
    </row>
    <row r="223" spans="1:8" ht="13.2">
      <c r="A223" s="34"/>
      <c r="B223" s="34"/>
      <c r="C223" s="34" t="s">
        <v>466</v>
      </c>
      <c r="D223" s="78"/>
      <c r="E223" s="92">
        <v>0</v>
      </c>
      <c r="F223" s="93">
        <v>-1500</v>
      </c>
      <c r="G223" s="78"/>
      <c r="H223" s="78"/>
    </row>
    <row r="224" spans="1:8" ht="13.2">
      <c r="A224" s="34"/>
      <c r="B224" s="34"/>
      <c r="C224" s="34"/>
      <c r="D224" s="78"/>
      <c r="E224" s="90"/>
      <c r="F224" s="90"/>
      <c r="G224" s="78"/>
      <c r="H224" s="78"/>
    </row>
    <row r="225" spans="1:8" ht="13.2">
      <c r="A225" s="34"/>
      <c r="B225" s="34"/>
      <c r="C225" s="34" t="s">
        <v>111</v>
      </c>
      <c r="D225" s="78"/>
      <c r="E225" s="92">
        <f t="shared" ref="E225:F225" si="12">SUM(E222:E223)</f>
        <v>0</v>
      </c>
      <c r="F225" s="93">
        <f t="shared" si="12"/>
        <v>-14500</v>
      </c>
      <c r="G225" s="78"/>
      <c r="H225" s="78"/>
    </row>
    <row r="226" spans="1:8" ht="13.2">
      <c r="A226" s="34"/>
      <c r="B226" s="34"/>
      <c r="C226" s="34"/>
      <c r="D226" s="78"/>
      <c r="E226" s="90"/>
      <c r="F226" s="90"/>
      <c r="G226" s="78"/>
      <c r="H226" s="78"/>
    </row>
    <row r="227" spans="1:8" ht="13.2">
      <c r="A227" s="34"/>
      <c r="B227" s="91" t="s">
        <v>468</v>
      </c>
      <c r="C227" s="34"/>
      <c r="D227" s="78"/>
      <c r="E227" s="90"/>
      <c r="F227" s="90"/>
      <c r="G227" s="78"/>
      <c r="H227" s="78"/>
    </row>
    <row r="228" spans="1:8" ht="13.2">
      <c r="A228" s="34"/>
      <c r="B228" s="34"/>
      <c r="C228" s="34" t="s">
        <v>242</v>
      </c>
      <c r="D228" s="78"/>
      <c r="E228" s="92">
        <v>5800</v>
      </c>
      <c r="F228" s="93">
        <v>0</v>
      </c>
      <c r="G228" s="78"/>
      <c r="H228" s="78"/>
    </row>
    <row r="229" spans="1:8" ht="13.2">
      <c r="A229" s="34"/>
      <c r="B229" s="34"/>
      <c r="C229" s="34" t="s">
        <v>469</v>
      </c>
      <c r="D229" s="78"/>
      <c r="E229" s="92">
        <v>5800</v>
      </c>
      <c r="F229" s="93">
        <v>0</v>
      </c>
      <c r="G229" s="78"/>
      <c r="H229" s="78"/>
    </row>
    <row r="230" spans="1:8" ht="13.2">
      <c r="A230" s="34"/>
      <c r="B230" s="78"/>
      <c r="C230" s="78" t="s">
        <v>113</v>
      </c>
      <c r="D230" s="78"/>
      <c r="E230" s="92">
        <v>0</v>
      </c>
      <c r="F230" s="93">
        <v>6000</v>
      </c>
      <c r="G230" s="78"/>
      <c r="H230" s="78"/>
    </row>
    <row r="231" spans="1:8" ht="13.2">
      <c r="A231" s="34"/>
      <c r="B231" s="34"/>
      <c r="C231" s="34" t="s">
        <v>470</v>
      </c>
      <c r="D231" s="78"/>
      <c r="E231" s="90"/>
      <c r="F231" s="93">
        <v>-3900</v>
      </c>
      <c r="G231" s="78"/>
      <c r="H231" s="78"/>
    </row>
    <row r="232" spans="1:8" ht="13.2">
      <c r="A232" s="34"/>
      <c r="B232" s="34"/>
      <c r="C232" s="34" t="s">
        <v>164</v>
      </c>
      <c r="D232" s="78"/>
      <c r="E232" s="92">
        <v>0</v>
      </c>
      <c r="F232" s="93">
        <v>-1000</v>
      </c>
      <c r="G232" s="78"/>
      <c r="H232" s="78"/>
    </row>
    <row r="233" spans="1:8" ht="13.2">
      <c r="A233" s="34"/>
      <c r="B233" s="34"/>
      <c r="C233" s="34" t="s">
        <v>236</v>
      </c>
      <c r="D233" s="78"/>
      <c r="E233" s="92">
        <v>0</v>
      </c>
      <c r="F233" s="93">
        <v>-700</v>
      </c>
      <c r="G233" s="78"/>
      <c r="H233" s="78"/>
    </row>
    <row r="234" spans="1:8" ht="13.2">
      <c r="A234" s="34"/>
      <c r="B234" s="34"/>
      <c r="C234" s="34" t="s">
        <v>210</v>
      </c>
      <c r="D234" s="78"/>
      <c r="E234" s="92">
        <v>0</v>
      </c>
      <c r="F234" s="93">
        <v>-600</v>
      </c>
      <c r="G234" s="78"/>
      <c r="H234" s="78"/>
    </row>
    <row r="235" spans="1:8" ht="13.2">
      <c r="A235" s="34"/>
      <c r="B235" s="34"/>
      <c r="C235" s="34"/>
      <c r="D235" s="78"/>
      <c r="E235" s="90"/>
      <c r="F235" s="90"/>
      <c r="G235" s="78"/>
      <c r="H235" s="78"/>
    </row>
    <row r="236" spans="1:8" ht="13.2">
      <c r="A236" s="34"/>
      <c r="B236" s="34"/>
      <c r="C236" s="89" t="s">
        <v>111</v>
      </c>
      <c r="D236" s="78"/>
      <c r="E236" s="114">
        <f t="shared" ref="E236:F236" si="13">SUM(E228:E235)</f>
        <v>11600</v>
      </c>
      <c r="F236" s="114">
        <f t="shared" si="13"/>
        <v>-200</v>
      </c>
      <c r="G236" s="78"/>
      <c r="H236" s="78"/>
    </row>
    <row r="237" spans="1:8" ht="13.2">
      <c r="A237" s="34"/>
      <c r="B237" s="34"/>
      <c r="C237" s="34"/>
      <c r="D237" s="78"/>
      <c r="E237" s="90"/>
      <c r="F237" s="90"/>
      <c r="G237" s="78"/>
      <c r="H237" s="78"/>
    </row>
    <row r="238" spans="1:8" ht="13.2">
      <c r="A238" s="34"/>
      <c r="B238" s="34"/>
      <c r="C238" s="34"/>
      <c r="D238" s="78"/>
      <c r="E238" s="90"/>
      <c r="F238" s="90"/>
      <c r="G238" s="78"/>
      <c r="H238" s="78"/>
    </row>
    <row r="239" spans="1:8" ht="13.2">
      <c r="A239" s="34"/>
      <c r="B239" s="115" t="s">
        <v>471</v>
      </c>
      <c r="C239" s="78"/>
      <c r="D239" s="78"/>
      <c r="E239" s="90"/>
      <c r="F239" s="90"/>
      <c r="G239" s="78"/>
      <c r="H239" s="78"/>
    </row>
    <row r="240" spans="1:8" ht="13.2">
      <c r="A240" s="34"/>
      <c r="B240" s="34"/>
      <c r="C240" s="34" t="s">
        <v>472</v>
      </c>
      <c r="D240" s="78"/>
      <c r="E240" s="92">
        <v>0</v>
      </c>
      <c r="F240" s="93">
        <v>-1000</v>
      </c>
      <c r="G240" s="78"/>
      <c r="H240" s="78"/>
    </row>
    <row r="241" spans="1:8" ht="13.2">
      <c r="A241" s="34"/>
      <c r="B241" s="34"/>
      <c r="C241" s="34" t="s">
        <v>473</v>
      </c>
      <c r="D241" s="78"/>
      <c r="E241" s="92">
        <v>1000</v>
      </c>
      <c r="F241" s="93">
        <v>0</v>
      </c>
      <c r="G241" s="78"/>
      <c r="H241" s="78"/>
    </row>
    <row r="242" spans="1:8" ht="13.2">
      <c r="A242" s="34"/>
      <c r="B242" s="34"/>
      <c r="C242" s="34" t="s">
        <v>236</v>
      </c>
      <c r="D242" s="78"/>
      <c r="E242" s="92">
        <v>0</v>
      </c>
      <c r="F242" s="93">
        <v>-300</v>
      </c>
      <c r="G242" s="78"/>
      <c r="H242" s="78"/>
    </row>
    <row r="243" spans="1:8" ht="13.2">
      <c r="A243" s="34"/>
      <c r="B243" s="34"/>
      <c r="C243" s="34"/>
      <c r="D243" s="78"/>
      <c r="E243" s="90"/>
      <c r="F243" s="90"/>
      <c r="G243" s="78"/>
      <c r="H243" s="78"/>
    </row>
    <row r="244" spans="1:8" ht="13.2">
      <c r="A244" s="34"/>
      <c r="B244" s="34"/>
      <c r="C244" s="34" t="s">
        <v>111</v>
      </c>
      <c r="D244" s="78"/>
      <c r="E244" s="92">
        <f>SUM(E240:E243)</f>
        <v>1000</v>
      </c>
      <c r="F244" s="93">
        <f>SUM(F242:F243)</f>
        <v>-300</v>
      </c>
      <c r="G244" s="78"/>
      <c r="H244" s="78"/>
    </row>
    <row r="245" spans="1:8" ht="13.2">
      <c r="A245" s="34"/>
      <c r="B245" s="34"/>
      <c r="C245" s="34"/>
      <c r="D245" s="78"/>
      <c r="E245" s="90"/>
      <c r="F245" s="90"/>
      <c r="G245" s="78"/>
      <c r="H245" s="78"/>
    </row>
    <row r="246" spans="1:8" ht="13.2">
      <c r="A246" s="34"/>
      <c r="B246" s="91" t="s">
        <v>474</v>
      </c>
      <c r="C246" s="94"/>
      <c r="D246" s="95"/>
      <c r="E246" s="99"/>
      <c r="F246" s="99"/>
      <c r="G246" s="95"/>
      <c r="H246" s="95"/>
    </row>
    <row r="247" spans="1:8" ht="13.2">
      <c r="A247" s="34"/>
      <c r="B247" s="94"/>
      <c r="C247" s="94" t="s">
        <v>361</v>
      </c>
      <c r="D247" s="95"/>
      <c r="E247" s="96">
        <v>0</v>
      </c>
      <c r="F247" s="97">
        <v>-1500</v>
      </c>
      <c r="G247" s="95"/>
      <c r="H247" s="95"/>
    </row>
    <row r="248" spans="1:8" ht="13.2">
      <c r="A248" s="34"/>
      <c r="B248" s="94"/>
      <c r="C248" s="94" t="s">
        <v>475</v>
      </c>
      <c r="D248" s="95"/>
      <c r="E248" s="96">
        <v>0</v>
      </c>
      <c r="F248" s="97">
        <v>-500</v>
      </c>
      <c r="G248" s="95"/>
      <c r="H248" s="95"/>
    </row>
    <row r="249" spans="1:8" ht="13.2">
      <c r="A249" s="34"/>
      <c r="B249" s="95"/>
      <c r="C249" s="95"/>
      <c r="D249" s="95"/>
      <c r="E249" s="99"/>
      <c r="F249" s="99"/>
      <c r="G249" s="95"/>
      <c r="H249" s="95"/>
    </row>
    <row r="250" spans="1:8" ht="13.2">
      <c r="A250" s="34"/>
      <c r="B250" s="94"/>
      <c r="C250" s="98" t="s">
        <v>111</v>
      </c>
      <c r="D250" s="95"/>
      <c r="E250" s="96">
        <v>0</v>
      </c>
      <c r="F250" s="97">
        <v>-2000</v>
      </c>
      <c r="G250" s="95"/>
      <c r="H250" s="95"/>
    </row>
    <row r="251" spans="1:8" ht="13.2">
      <c r="A251" s="34"/>
      <c r="B251" s="34"/>
      <c r="C251" s="34"/>
      <c r="D251" s="78"/>
      <c r="E251" s="90"/>
      <c r="F251" s="90"/>
      <c r="G251" s="78"/>
      <c r="H251" s="78"/>
    </row>
    <row r="252" spans="1:8" ht="13.2">
      <c r="A252" s="34"/>
      <c r="B252" s="91" t="s">
        <v>476</v>
      </c>
      <c r="C252" s="34"/>
      <c r="D252" s="78"/>
      <c r="E252" s="90"/>
      <c r="F252" s="90"/>
      <c r="G252" s="78"/>
      <c r="H252" s="78"/>
    </row>
    <row r="253" spans="1:8" ht="13.2">
      <c r="A253" s="34"/>
      <c r="B253" s="34"/>
      <c r="C253" s="34" t="s">
        <v>477</v>
      </c>
      <c r="D253" s="78"/>
      <c r="E253" s="92">
        <v>0</v>
      </c>
      <c r="F253" s="93">
        <v>-12000</v>
      </c>
      <c r="G253" s="78"/>
      <c r="H253" s="78"/>
    </row>
    <row r="254" spans="1:8" ht="13.2">
      <c r="A254" s="34"/>
      <c r="B254" s="34"/>
      <c r="C254" s="34" t="s">
        <v>478</v>
      </c>
      <c r="D254" s="78"/>
      <c r="E254" s="92">
        <v>0</v>
      </c>
      <c r="F254" s="93">
        <v>-500</v>
      </c>
      <c r="G254" s="78"/>
      <c r="H254" s="78"/>
    </row>
    <row r="255" spans="1:8" ht="13.2">
      <c r="A255" s="34"/>
      <c r="B255" s="34"/>
      <c r="C255" s="34" t="s">
        <v>479</v>
      </c>
      <c r="D255" s="78"/>
      <c r="E255" s="92">
        <v>0</v>
      </c>
      <c r="F255" s="93">
        <v>-1000</v>
      </c>
      <c r="G255" s="78"/>
      <c r="H255" s="78"/>
    </row>
    <row r="256" spans="1:8" ht="13.2">
      <c r="A256" s="34"/>
      <c r="B256" s="94"/>
      <c r="C256" s="94" t="s">
        <v>480</v>
      </c>
      <c r="D256" s="95"/>
      <c r="E256" s="96">
        <v>0</v>
      </c>
      <c r="F256" s="97">
        <v>-25000</v>
      </c>
      <c r="G256" s="95"/>
      <c r="H256" s="95"/>
    </row>
    <row r="257" spans="1:8" ht="13.2">
      <c r="A257" s="34"/>
      <c r="B257" s="34"/>
      <c r="C257" s="34" t="s">
        <v>236</v>
      </c>
      <c r="D257" s="78"/>
      <c r="E257" s="92">
        <v>0</v>
      </c>
      <c r="F257" s="93">
        <v>-1500</v>
      </c>
      <c r="G257" s="78"/>
      <c r="H257" s="78"/>
    </row>
    <row r="258" spans="1:8" ht="13.2">
      <c r="A258" s="34"/>
      <c r="B258" s="34"/>
      <c r="C258" s="34"/>
      <c r="D258" s="78"/>
      <c r="E258" s="90"/>
      <c r="F258" s="90"/>
      <c r="G258" s="78"/>
      <c r="H258" s="78"/>
    </row>
    <row r="259" spans="1:8" ht="13.2">
      <c r="A259" s="34"/>
      <c r="B259" s="34"/>
      <c r="C259" s="34" t="s">
        <v>111</v>
      </c>
      <c r="D259" s="78"/>
      <c r="E259" s="92">
        <f t="shared" ref="E259:F259" si="14">SUM(E253:E257)</f>
        <v>0</v>
      </c>
      <c r="F259" s="93">
        <f t="shared" si="14"/>
        <v>-40000</v>
      </c>
      <c r="G259" s="78"/>
      <c r="H259" s="78"/>
    </row>
    <row r="260" spans="1:8" ht="13.2">
      <c r="A260" s="34"/>
      <c r="B260" s="34"/>
      <c r="C260" s="34"/>
      <c r="D260" s="78"/>
      <c r="E260" s="90"/>
      <c r="F260" s="90"/>
      <c r="G260" s="78"/>
      <c r="H260" s="78"/>
    </row>
    <row r="261" spans="1:8" ht="13.2">
      <c r="A261" s="34"/>
      <c r="B261" s="115" t="s">
        <v>481</v>
      </c>
      <c r="C261" s="78"/>
      <c r="D261" s="78"/>
      <c r="E261" s="90"/>
      <c r="F261" s="90"/>
      <c r="G261" s="78"/>
      <c r="H261" s="78"/>
    </row>
    <row r="262" spans="1:8" ht="13.2">
      <c r="A262" s="34"/>
      <c r="B262" s="34"/>
      <c r="C262" s="34" t="s">
        <v>242</v>
      </c>
      <c r="D262" s="78"/>
      <c r="E262" s="92">
        <v>5000</v>
      </c>
      <c r="F262" s="93">
        <v>0</v>
      </c>
      <c r="G262" s="78"/>
      <c r="H262" s="78"/>
    </row>
    <row r="263" spans="1:8" ht="13.2">
      <c r="A263" s="34"/>
      <c r="B263" s="34"/>
      <c r="C263" s="34" t="s">
        <v>113</v>
      </c>
      <c r="D263" s="78"/>
      <c r="E263" s="92">
        <v>0</v>
      </c>
      <c r="F263" s="93">
        <v>-3500</v>
      </c>
      <c r="G263" s="78"/>
      <c r="H263" s="78"/>
    </row>
    <row r="264" spans="1:8" ht="13.2">
      <c r="A264" s="34"/>
      <c r="B264" s="34"/>
      <c r="C264" s="34" t="s">
        <v>482</v>
      </c>
      <c r="D264" s="78"/>
      <c r="E264" s="92">
        <v>0</v>
      </c>
      <c r="F264" s="93">
        <v>-1500</v>
      </c>
      <c r="G264" s="90"/>
      <c r="H264" s="78"/>
    </row>
    <row r="265" spans="1:8" ht="13.2">
      <c r="A265" s="34"/>
      <c r="B265" s="34"/>
      <c r="C265" s="34" t="s">
        <v>164</v>
      </c>
      <c r="D265" s="78"/>
      <c r="E265" s="92">
        <v>0</v>
      </c>
      <c r="F265" s="93">
        <v>-300</v>
      </c>
      <c r="G265" s="78"/>
      <c r="H265" s="78"/>
    </row>
    <row r="266" spans="1:8" ht="13.2">
      <c r="A266" s="34"/>
      <c r="B266" s="34"/>
      <c r="C266" s="34" t="s">
        <v>213</v>
      </c>
      <c r="D266" s="78"/>
      <c r="E266" s="92">
        <v>0</v>
      </c>
      <c r="F266" s="93">
        <v>-300</v>
      </c>
      <c r="G266" s="90"/>
      <c r="H266" s="78"/>
    </row>
    <row r="267" spans="1:8" ht="13.2">
      <c r="A267" s="34"/>
      <c r="B267" s="34"/>
      <c r="C267" s="34" t="s">
        <v>210</v>
      </c>
      <c r="D267" s="78"/>
      <c r="E267" s="92">
        <v>0</v>
      </c>
      <c r="F267" s="93">
        <v>-300</v>
      </c>
      <c r="G267" s="78"/>
      <c r="H267" s="78"/>
    </row>
    <row r="268" spans="1:8" ht="13.2">
      <c r="A268" s="34"/>
      <c r="B268" s="34"/>
      <c r="C268" s="34"/>
      <c r="D268" s="78"/>
      <c r="E268" s="90"/>
      <c r="F268" s="90"/>
      <c r="G268" s="78"/>
      <c r="H268" s="78"/>
    </row>
    <row r="269" spans="1:8" ht="13.2">
      <c r="A269" s="34"/>
      <c r="B269" s="34"/>
      <c r="C269" s="34" t="s">
        <v>111</v>
      </c>
      <c r="D269" s="78"/>
      <c r="E269" s="92">
        <f>SUM(E262:E267)</f>
        <v>5000</v>
      </c>
      <c r="F269" s="93">
        <f>SUM(F263:F267)</f>
        <v>-5900</v>
      </c>
      <c r="G269" s="78"/>
      <c r="H269" s="78"/>
    </row>
    <row r="270" spans="1:8" ht="13.2">
      <c r="A270" s="34"/>
      <c r="B270" s="34"/>
      <c r="C270" s="34"/>
      <c r="D270" s="78"/>
      <c r="E270" s="90"/>
      <c r="F270" s="90"/>
      <c r="G270" s="78"/>
      <c r="H270" s="78"/>
    </row>
    <row r="271" spans="1:8" ht="13.2">
      <c r="A271" s="34"/>
      <c r="B271" s="91" t="s">
        <v>483</v>
      </c>
      <c r="C271" s="34"/>
      <c r="D271" s="78"/>
      <c r="E271" s="90"/>
      <c r="F271" s="90"/>
      <c r="G271" s="78"/>
      <c r="H271" s="78"/>
    </row>
    <row r="272" spans="1:8" ht="13.2">
      <c r="A272" s="34"/>
      <c r="B272" s="95"/>
      <c r="C272" s="95" t="s">
        <v>484</v>
      </c>
      <c r="D272" s="95"/>
      <c r="E272" s="96">
        <v>0</v>
      </c>
      <c r="F272" s="97">
        <v>-1700</v>
      </c>
      <c r="G272" s="104">
        <f>SUM(E272:F272)</f>
        <v>-1700</v>
      </c>
      <c r="H272" s="95"/>
    </row>
    <row r="273" spans="1:8" ht="13.2">
      <c r="A273" s="34"/>
      <c r="B273" s="34"/>
      <c r="C273" s="34"/>
      <c r="D273" s="78"/>
      <c r="E273" s="90"/>
      <c r="F273" s="90"/>
      <c r="G273" s="78"/>
      <c r="H273" s="78"/>
    </row>
    <row r="274" spans="1:8" ht="13.2">
      <c r="A274" s="34"/>
      <c r="B274" s="34"/>
      <c r="C274" s="34" t="s">
        <v>111</v>
      </c>
      <c r="D274" s="78"/>
      <c r="E274" s="92">
        <f t="shared" ref="E274:F274" si="15">SUM(E271:E273)</f>
        <v>0</v>
      </c>
      <c r="F274" s="93">
        <f t="shared" si="15"/>
        <v>-1700</v>
      </c>
      <c r="G274" s="102">
        <f>SUM(E274:F274)</f>
        <v>-1700</v>
      </c>
      <c r="H274" s="78"/>
    </row>
    <row r="275" spans="1:8" ht="13.2">
      <c r="A275" s="34"/>
      <c r="B275" s="34"/>
      <c r="C275" s="34"/>
      <c r="D275" s="78"/>
      <c r="E275" s="90"/>
      <c r="F275" s="90"/>
      <c r="G275" s="90"/>
      <c r="H275" s="78"/>
    </row>
    <row r="276" spans="1:8" ht="13.2">
      <c r="A276" s="34"/>
      <c r="B276" s="34"/>
      <c r="C276" s="34"/>
      <c r="D276" s="78"/>
      <c r="E276" s="90"/>
      <c r="F276" s="90"/>
      <c r="G276" s="78"/>
      <c r="H276" s="78"/>
    </row>
    <row r="277" spans="1:8" ht="13.2">
      <c r="A277" s="34"/>
      <c r="B277" s="100" t="s">
        <v>485</v>
      </c>
      <c r="C277" s="34"/>
      <c r="D277" s="78"/>
      <c r="E277" s="90"/>
      <c r="F277" s="90"/>
      <c r="G277" s="78"/>
      <c r="H277" s="78"/>
    </row>
    <row r="278" spans="1:8" ht="13.2">
      <c r="A278" s="34"/>
      <c r="B278" s="78"/>
      <c r="C278" s="78" t="s">
        <v>164</v>
      </c>
      <c r="D278" s="78"/>
      <c r="E278" s="92">
        <v>0</v>
      </c>
      <c r="F278" s="93">
        <v>800</v>
      </c>
      <c r="G278" s="78"/>
      <c r="H278" s="78"/>
    </row>
    <row r="279" spans="1:8" ht="13.2">
      <c r="A279" s="34"/>
      <c r="B279" s="34"/>
      <c r="C279" s="34" t="s">
        <v>236</v>
      </c>
      <c r="D279" s="78"/>
      <c r="E279" s="92">
        <v>0</v>
      </c>
      <c r="F279" s="93">
        <v>-1500</v>
      </c>
      <c r="G279" s="78"/>
      <c r="H279" s="78"/>
    </row>
    <row r="280" spans="1:8" ht="13.2">
      <c r="A280" s="34"/>
      <c r="B280" s="34"/>
      <c r="C280" s="34" t="s">
        <v>457</v>
      </c>
      <c r="D280" s="78"/>
      <c r="E280" s="92">
        <v>0</v>
      </c>
      <c r="F280" s="93">
        <v>-1400</v>
      </c>
      <c r="G280" s="78"/>
      <c r="H280" s="78"/>
    </row>
    <row r="281" spans="1:8" ht="13.2">
      <c r="A281" s="34"/>
      <c r="B281" s="94"/>
      <c r="C281" s="94" t="s">
        <v>195</v>
      </c>
      <c r="D281" s="95"/>
      <c r="E281" s="96">
        <v>0</v>
      </c>
      <c r="F281" s="97">
        <v>-7000</v>
      </c>
      <c r="G281" s="95"/>
      <c r="H281" s="95"/>
    </row>
    <row r="282" spans="1:8" ht="13.2">
      <c r="A282" s="34"/>
      <c r="B282" s="34"/>
      <c r="C282" s="34"/>
      <c r="D282" s="78"/>
      <c r="E282" s="90"/>
      <c r="F282" s="90"/>
      <c r="G282" s="78"/>
      <c r="H282" s="78"/>
    </row>
    <row r="283" spans="1:8" ht="13.2">
      <c r="A283" s="34"/>
      <c r="B283" s="34"/>
      <c r="C283" s="89" t="s">
        <v>111</v>
      </c>
      <c r="D283" s="78"/>
      <c r="E283" s="92">
        <f>SUM(E278:E281)</f>
        <v>0</v>
      </c>
      <c r="F283" s="93">
        <f>SUM(F278:F282)</f>
        <v>-9100</v>
      </c>
      <c r="G283" s="102">
        <f>SUM(E283:F283)</f>
        <v>-9100</v>
      </c>
      <c r="H283" s="78"/>
    </row>
    <row r="284" spans="1:8" ht="13.2">
      <c r="A284" s="34"/>
      <c r="B284" s="34"/>
      <c r="C284" s="34"/>
      <c r="D284" s="78"/>
      <c r="E284" s="90"/>
      <c r="F284" s="90"/>
      <c r="G284" s="78"/>
      <c r="H284" s="78"/>
    </row>
    <row r="285" spans="1:8" ht="13.2">
      <c r="A285" s="34"/>
      <c r="B285" s="100" t="s">
        <v>486</v>
      </c>
      <c r="C285" s="34"/>
      <c r="D285" s="78"/>
      <c r="E285" s="90"/>
      <c r="F285" s="90"/>
      <c r="G285" s="78"/>
      <c r="H285" s="78"/>
    </row>
    <row r="286" spans="1:8" ht="13.2">
      <c r="A286" s="34"/>
      <c r="B286" s="34"/>
      <c r="C286" s="34" t="s">
        <v>113</v>
      </c>
      <c r="D286" s="78"/>
      <c r="E286" s="92">
        <v>0</v>
      </c>
      <c r="F286" s="93">
        <v>-3750</v>
      </c>
      <c r="G286" s="78"/>
      <c r="H286" s="78"/>
    </row>
    <row r="287" spans="1:8" ht="13.2">
      <c r="A287" s="34"/>
      <c r="B287" s="78"/>
      <c r="C287" s="78" t="s">
        <v>487</v>
      </c>
      <c r="D287" s="78"/>
      <c r="E287" s="92">
        <v>0</v>
      </c>
      <c r="F287" s="93">
        <v>-400</v>
      </c>
      <c r="G287" s="78"/>
      <c r="H287" s="78"/>
    </row>
    <row r="288" spans="1:8" ht="13.2">
      <c r="A288" s="34"/>
      <c r="B288" s="34"/>
      <c r="C288" s="34" t="s">
        <v>236</v>
      </c>
      <c r="D288" s="78"/>
      <c r="E288" s="92">
        <v>0</v>
      </c>
      <c r="F288" s="93">
        <v>-700</v>
      </c>
      <c r="G288" s="78"/>
      <c r="H288" s="78"/>
    </row>
    <row r="289" spans="1:8" ht="13.2">
      <c r="A289" s="34"/>
      <c r="B289" s="34"/>
      <c r="C289" s="34" t="s">
        <v>195</v>
      </c>
      <c r="D289" s="78"/>
      <c r="E289" s="92">
        <v>0</v>
      </c>
      <c r="F289" s="93">
        <v>-1750</v>
      </c>
      <c r="G289" s="78"/>
      <c r="H289" s="78"/>
    </row>
    <row r="290" spans="1:8" ht="13.2">
      <c r="A290" s="34"/>
      <c r="B290" s="34"/>
      <c r="C290" s="34" t="s">
        <v>447</v>
      </c>
      <c r="D290" s="78"/>
      <c r="E290" s="92">
        <v>0</v>
      </c>
      <c r="F290" s="93">
        <v>-2000</v>
      </c>
      <c r="G290" s="78"/>
      <c r="H290" s="78"/>
    </row>
    <row r="291" spans="1:8" ht="13.2">
      <c r="A291" s="34"/>
      <c r="B291" s="34"/>
      <c r="C291" s="34" t="s">
        <v>115</v>
      </c>
      <c r="D291" s="78"/>
      <c r="E291" s="92">
        <v>0</v>
      </c>
      <c r="F291" s="93">
        <v>-1450</v>
      </c>
      <c r="G291" s="78"/>
      <c r="H291" s="78"/>
    </row>
    <row r="292" spans="1:8" ht="13.2">
      <c r="A292" s="34"/>
      <c r="B292" s="34"/>
      <c r="C292" s="34" t="s">
        <v>164</v>
      </c>
      <c r="D292" s="78"/>
      <c r="E292" s="92">
        <v>0</v>
      </c>
      <c r="F292" s="93">
        <v>-700</v>
      </c>
      <c r="G292" s="78"/>
      <c r="H292" s="78"/>
    </row>
    <row r="293" spans="1:8" ht="13.2">
      <c r="A293" s="34"/>
      <c r="B293" s="34"/>
      <c r="C293" s="34"/>
      <c r="D293" s="78"/>
      <c r="E293" s="90"/>
      <c r="F293" s="90"/>
      <c r="G293" s="78"/>
      <c r="H293" s="78"/>
    </row>
    <row r="294" spans="1:8" ht="13.2">
      <c r="A294" s="34"/>
      <c r="B294" s="34"/>
      <c r="C294" s="89" t="s">
        <v>111</v>
      </c>
      <c r="D294" s="78"/>
      <c r="E294" s="92">
        <f t="shared" ref="E294:F294" si="16">SUM(E286:E292)</f>
        <v>0</v>
      </c>
      <c r="F294" s="93">
        <f t="shared" si="16"/>
        <v>-10750</v>
      </c>
      <c r="G294" s="78"/>
      <c r="H294" s="78"/>
    </row>
    <row r="295" spans="1:8" ht="13.2">
      <c r="A295" s="34"/>
      <c r="B295" s="34"/>
      <c r="C295" s="34"/>
      <c r="D295" s="78"/>
      <c r="E295" s="90"/>
      <c r="F295" s="90"/>
      <c r="G295" s="78"/>
      <c r="H295" s="78"/>
    </row>
    <row r="296" spans="1:8" ht="13.2">
      <c r="A296" s="34"/>
      <c r="B296" s="91" t="s">
        <v>488</v>
      </c>
      <c r="C296" s="34"/>
      <c r="D296" s="78"/>
      <c r="E296" s="90"/>
      <c r="F296" s="90"/>
      <c r="G296" s="78"/>
      <c r="H296" s="78"/>
    </row>
    <row r="297" spans="1:8" ht="13.2">
      <c r="A297" s="34"/>
      <c r="B297" s="34"/>
      <c r="C297" s="34" t="s">
        <v>489</v>
      </c>
      <c r="D297" s="78"/>
      <c r="E297" s="92">
        <v>0</v>
      </c>
      <c r="F297" s="93">
        <v>-5000</v>
      </c>
      <c r="G297" s="78"/>
      <c r="H297" s="78"/>
    </row>
    <row r="298" spans="1:8" ht="13.2">
      <c r="A298" s="34"/>
      <c r="B298" s="34"/>
      <c r="C298" s="34" t="s">
        <v>176</v>
      </c>
      <c r="D298" s="78"/>
      <c r="E298" s="92">
        <v>0</v>
      </c>
      <c r="F298" s="93">
        <v>-2000</v>
      </c>
      <c r="G298" s="78"/>
      <c r="H298" s="78"/>
    </row>
    <row r="299" spans="1:8" ht="13.2">
      <c r="A299" s="34"/>
      <c r="B299" s="34"/>
      <c r="C299" s="34" t="s">
        <v>113</v>
      </c>
      <c r="D299" s="78"/>
      <c r="E299" s="92">
        <v>0</v>
      </c>
      <c r="F299" s="93">
        <v>-6000</v>
      </c>
      <c r="G299" s="78"/>
      <c r="H299" s="78"/>
    </row>
    <row r="300" spans="1:8" ht="13.2">
      <c r="A300" s="34"/>
      <c r="B300" s="34"/>
      <c r="C300" s="34" t="s">
        <v>490</v>
      </c>
      <c r="D300" s="78"/>
      <c r="E300" s="92">
        <v>0</v>
      </c>
      <c r="F300" s="93">
        <v>-500</v>
      </c>
      <c r="G300" s="90"/>
      <c r="H300" s="78"/>
    </row>
    <row r="301" spans="1:8" ht="13.2">
      <c r="A301" s="34"/>
      <c r="B301" s="34"/>
      <c r="C301" s="34"/>
      <c r="D301" s="78"/>
      <c r="E301" s="90"/>
      <c r="F301" s="90"/>
      <c r="G301" s="78"/>
      <c r="H301" s="78"/>
    </row>
    <row r="302" spans="1:8" ht="13.2">
      <c r="A302" s="34"/>
      <c r="B302" s="34"/>
      <c r="C302" s="34" t="s">
        <v>111</v>
      </c>
      <c r="D302" s="78"/>
      <c r="E302" s="92">
        <f t="shared" ref="E302:F302" si="17">SUM(E297:E300)</f>
        <v>0</v>
      </c>
      <c r="F302" s="93">
        <f t="shared" si="17"/>
        <v>-13500</v>
      </c>
      <c r="G302" s="78"/>
      <c r="H302" s="78"/>
    </row>
    <row r="303" spans="1:8" ht="13.2">
      <c r="A303" s="34"/>
      <c r="B303" s="78"/>
      <c r="C303" s="78"/>
      <c r="D303" s="78"/>
      <c r="E303" s="90"/>
      <c r="F303" s="90"/>
      <c r="G303" s="78"/>
      <c r="H303" s="78"/>
    </row>
    <row r="304" spans="1:8" ht="13.2">
      <c r="A304" s="34"/>
      <c r="B304" s="91" t="s">
        <v>491</v>
      </c>
      <c r="C304" s="34"/>
      <c r="D304" s="78"/>
      <c r="E304" s="90"/>
      <c r="F304" s="90"/>
      <c r="G304" s="78"/>
      <c r="H304" s="78"/>
    </row>
    <row r="305" spans="1:8" ht="13.2">
      <c r="A305" s="34"/>
      <c r="B305" s="34"/>
      <c r="C305" s="34" t="s">
        <v>492</v>
      </c>
      <c r="D305" s="78"/>
      <c r="E305" s="92">
        <v>0</v>
      </c>
      <c r="F305" s="93">
        <v>-1500</v>
      </c>
      <c r="G305" s="78"/>
      <c r="H305" s="78"/>
    </row>
    <row r="306" spans="1:8" ht="13.2">
      <c r="A306" s="34"/>
      <c r="B306" s="34"/>
      <c r="C306" s="34" t="s">
        <v>372</v>
      </c>
      <c r="D306" s="78"/>
      <c r="E306" s="92">
        <v>0</v>
      </c>
      <c r="F306" s="93">
        <v>-500</v>
      </c>
      <c r="G306" s="78"/>
      <c r="H306" s="78"/>
    </row>
    <row r="307" spans="1:8" ht="13.2">
      <c r="A307" s="34"/>
      <c r="B307" s="34"/>
      <c r="C307" s="34"/>
      <c r="D307" s="78"/>
      <c r="E307" s="90"/>
      <c r="F307" s="90"/>
      <c r="G307" s="78"/>
      <c r="H307" s="78"/>
    </row>
    <row r="308" spans="1:8" ht="13.2">
      <c r="A308" s="34"/>
      <c r="B308" s="34"/>
      <c r="C308" s="89" t="s">
        <v>111</v>
      </c>
      <c r="D308" s="78"/>
      <c r="E308" s="92">
        <f t="shared" ref="E308:F308" si="18">SUM(E305:E306)</f>
        <v>0</v>
      </c>
      <c r="F308" s="93">
        <f t="shared" si="18"/>
        <v>-2000</v>
      </c>
      <c r="G308" s="102">
        <f>SUM(E308:F308)</f>
        <v>-2000</v>
      </c>
      <c r="H308" s="78"/>
    </row>
    <row r="309" spans="1:8" ht="13.2">
      <c r="A309" s="34"/>
      <c r="B309" s="89"/>
      <c r="C309" s="34"/>
      <c r="D309" s="78"/>
      <c r="E309" s="90"/>
      <c r="F309" s="90"/>
      <c r="G309" s="78"/>
      <c r="H309" s="78"/>
    </row>
    <row r="310" spans="1:8" ht="13.2">
      <c r="A310" s="34"/>
      <c r="B310" s="100" t="s">
        <v>493</v>
      </c>
      <c r="C310" s="34"/>
      <c r="D310" s="78"/>
      <c r="E310" s="90"/>
      <c r="F310" s="90"/>
      <c r="G310" s="78"/>
      <c r="H310" s="78"/>
    </row>
    <row r="311" spans="1:8" ht="13.2">
      <c r="A311" s="34"/>
      <c r="B311" s="34"/>
      <c r="C311" s="34" t="s">
        <v>494</v>
      </c>
      <c r="D311" s="78"/>
      <c r="E311" s="92">
        <v>0</v>
      </c>
      <c r="F311" s="93">
        <v>-11000</v>
      </c>
      <c r="G311" s="78"/>
      <c r="H311" s="78"/>
    </row>
    <row r="312" spans="1:8" ht="13.2">
      <c r="A312" s="34"/>
      <c r="B312" s="34"/>
      <c r="C312" s="34" t="s">
        <v>495</v>
      </c>
      <c r="D312" s="78"/>
      <c r="E312" s="92">
        <v>0</v>
      </c>
      <c r="F312" s="93">
        <v>-10000</v>
      </c>
      <c r="G312" s="78"/>
      <c r="H312" s="78"/>
    </row>
    <row r="313" spans="1:8" ht="13.2">
      <c r="A313" s="34"/>
      <c r="B313" s="78"/>
      <c r="C313" s="78" t="s">
        <v>496</v>
      </c>
      <c r="D313" s="78"/>
      <c r="E313" s="92">
        <v>0</v>
      </c>
      <c r="F313" s="93">
        <v>-700</v>
      </c>
      <c r="G313" s="78"/>
      <c r="H313" s="78"/>
    </row>
    <row r="314" spans="1:8" ht="13.2">
      <c r="A314" s="34"/>
      <c r="B314" s="34"/>
      <c r="C314" s="34" t="s">
        <v>497</v>
      </c>
      <c r="D314" s="78"/>
      <c r="E314" s="92">
        <v>0</v>
      </c>
      <c r="F314" s="93">
        <v>-2500</v>
      </c>
      <c r="G314" s="78"/>
      <c r="H314" s="78"/>
    </row>
    <row r="315" spans="1:8" ht="13.2">
      <c r="A315" s="34"/>
      <c r="B315" s="34"/>
      <c r="C315" s="34" t="s">
        <v>498</v>
      </c>
      <c r="D315" s="78"/>
      <c r="E315" s="92">
        <v>0</v>
      </c>
      <c r="F315" s="93">
        <v>-900</v>
      </c>
      <c r="G315" s="78"/>
      <c r="H315" s="78"/>
    </row>
    <row r="316" spans="1:8" ht="13.2">
      <c r="A316" s="34"/>
      <c r="B316" s="78"/>
      <c r="C316" s="78" t="s">
        <v>499</v>
      </c>
      <c r="D316" s="78"/>
      <c r="E316" s="92">
        <v>0</v>
      </c>
      <c r="F316" s="93">
        <v>-2000</v>
      </c>
      <c r="G316" s="78"/>
      <c r="H316" s="78"/>
    </row>
    <row r="317" spans="1:8" ht="13.2">
      <c r="A317" s="34"/>
      <c r="B317" s="34"/>
      <c r="C317" s="34" t="s">
        <v>500</v>
      </c>
      <c r="D317" s="78"/>
      <c r="E317" s="92">
        <v>0</v>
      </c>
      <c r="F317" s="93">
        <v>-500</v>
      </c>
      <c r="G317" s="78"/>
      <c r="H317" s="78"/>
    </row>
    <row r="318" spans="1:8" ht="13.2">
      <c r="A318" s="34"/>
      <c r="B318" s="34"/>
      <c r="C318" s="34" t="s">
        <v>501</v>
      </c>
      <c r="D318" s="78"/>
      <c r="E318" s="92">
        <v>0</v>
      </c>
      <c r="F318" s="93">
        <v>-2500</v>
      </c>
      <c r="G318" s="78"/>
      <c r="H318" s="78"/>
    </row>
    <row r="319" spans="1:8" ht="13.2">
      <c r="A319" s="34"/>
      <c r="B319" s="34"/>
      <c r="C319" s="34" t="s">
        <v>502</v>
      </c>
      <c r="D319" s="78"/>
      <c r="E319" s="92">
        <v>0</v>
      </c>
      <c r="F319" s="93">
        <v>-12500</v>
      </c>
      <c r="G319" s="78"/>
      <c r="H319" s="78"/>
    </row>
    <row r="320" spans="1:8" ht="13.2">
      <c r="A320" s="34"/>
      <c r="B320" s="34"/>
      <c r="C320" s="34" t="s">
        <v>503</v>
      </c>
      <c r="D320" s="78"/>
      <c r="E320" s="92">
        <v>0</v>
      </c>
      <c r="F320" s="93">
        <v>-2400</v>
      </c>
      <c r="G320" s="78"/>
      <c r="H320" s="78"/>
    </row>
    <row r="321" spans="1:8" ht="13.2">
      <c r="A321" s="34"/>
      <c r="B321" s="34"/>
      <c r="C321" s="116"/>
      <c r="D321" s="78"/>
      <c r="E321" s="102"/>
      <c r="F321" s="103"/>
      <c r="G321" s="78"/>
      <c r="H321" s="78"/>
    </row>
    <row r="322" spans="1:8" ht="13.2">
      <c r="A322" s="34"/>
      <c r="B322" s="34"/>
      <c r="C322" s="34" t="s">
        <v>111</v>
      </c>
      <c r="D322" s="78"/>
      <c r="E322" s="92">
        <f t="shared" ref="E322:F322" si="19">SUM(E311:E321)</f>
        <v>0</v>
      </c>
      <c r="F322" s="93">
        <f t="shared" si="19"/>
        <v>-45000</v>
      </c>
      <c r="G322" s="78"/>
      <c r="H322" s="78"/>
    </row>
    <row r="323" spans="1:8" ht="13.2">
      <c r="A323" s="34"/>
      <c r="B323" s="34"/>
      <c r="C323" s="34"/>
      <c r="D323" s="78"/>
      <c r="E323" s="90"/>
      <c r="F323" s="90"/>
      <c r="G323" s="78"/>
      <c r="H323" s="78"/>
    </row>
    <row r="324" spans="1:8" ht="13.2">
      <c r="A324" s="34"/>
      <c r="B324" s="101" t="s">
        <v>504</v>
      </c>
      <c r="C324" s="78"/>
      <c r="D324" s="78"/>
      <c r="E324" s="90"/>
      <c r="F324" s="90"/>
      <c r="G324" s="78"/>
      <c r="H324" s="78"/>
    </row>
    <row r="325" spans="1:8" ht="13.2">
      <c r="A325" s="34"/>
      <c r="B325" s="34"/>
      <c r="C325" s="34" t="s">
        <v>505</v>
      </c>
      <c r="D325" s="78"/>
      <c r="E325" s="92">
        <v>0</v>
      </c>
      <c r="F325" s="93">
        <v>-1600</v>
      </c>
      <c r="G325" s="78"/>
      <c r="H325" s="78"/>
    </row>
    <row r="326" spans="1:8" ht="13.2">
      <c r="A326" s="34"/>
      <c r="B326" s="34"/>
      <c r="C326" s="34" t="s">
        <v>447</v>
      </c>
      <c r="D326" s="78"/>
      <c r="E326" s="92">
        <v>0</v>
      </c>
      <c r="F326" s="93">
        <v>-500</v>
      </c>
      <c r="G326" s="78"/>
      <c r="H326" s="78"/>
    </row>
    <row r="327" spans="1:8" ht="13.2">
      <c r="A327" s="34"/>
      <c r="B327" s="78"/>
      <c r="C327" s="78" t="s">
        <v>506</v>
      </c>
      <c r="D327" s="78"/>
      <c r="E327" s="92">
        <v>0</v>
      </c>
      <c r="F327" s="93">
        <v>-150</v>
      </c>
      <c r="G327" s="78"/>
      <c r="H327" s="78"/>
    </row>
    <row r="328" spans="1:8" ht="13.2">
      <c r="A328" s="34"/>
      <c r="B328" s="34"/>
      <c r="C328" s="34"/>
      <c r="D328" s="78"/>
      <c r="E328" s="90"/>
      <c r="F328" s="90"/>
      <c r="G328" s="78"/>
      <c r="H328" s="78"/>
    </row>
    <row r="329" spans="1:8" ht="13.2">
      <c r="A329" s="34"/>
      <c r="B329" s="34"/>
      <c r="C329" s="106" t="s">
        <v>111</v>
      </c>
      <c r="D329" s="78"/>
      <c r="E329" s="92">
        <f t="shared" ref="E329:F329" si="20">SUM(E325:E328)</f>
        <v>0</v>
      </c>
      <c r="F329" s="93">
        <f t="shared" si="20"/>
        <v>-2250</v>
      </c>
      <c r="G329" s="78"/>
      <c r="H329" s="78"/>
    </row>
    <row r="330" spans="1:8" ht="13.2">
      <c r="A330" s="34"/>
      <c r="B330" s="34"/>
      <c r="C330" s="34"/>
      <c r="D330" s="78"/>
      <c r="E330" s="90"/>
      <c r="F330" s="90"/>
      <c r="G330" s="90"/>
      <c r="H330" s="78"/>
    </row>
    <row r="331" spans="1:8" ht="13.2">
      <c r="A331" s="34"/>
      <c r="B331" s="117" t="s">
        <v>507</v>
      </c>
      <c r="C331" s="118"/>
      <c r="D331" s="119"/>
      <c r="E331" s="120"/>
      <c r="F331" s="120"/>
      <c r="G331" s="119"/>
      <c r="H331" s="119"/>
    </row>
    <row r="332" spans="1:8" ht="13.2">
      <c r="A332" s="34"/>
      <c r="B332" s="119"/>
      <c r="C332" s="119" t="s">
        <v>242</v>
      </c>
      <c r="D332" s="119"/>
      <c r="E332" s="121">
        <v>2000</v>
      </c>
      <c r="F332" s="122">
        <v>0</v>
      </c>
      <c r="G332" s="119"/>
      <c r="H332" s="119"/>
    </row>
    <row r="333" spans="1:8" ht="13.2">
      <c r="A333" s="34"/>
      <c r="B333" s="118"/>
      <c r="C333" s="118" t="s">
        <v>372</v>
      </c>
      <c r="D333" s="119"/>
      <c r="E333" s="121">
        <v>0</v>
      </c>
      <c r="F333" s="122">
        <v>-1000</v>
      </c>
      <c r="G333" s="119"/>
      <c r="H333" s="119"/>
    </row>
    <row r="334" spans="1:8" ht="13.2">
      <c r="A334" s="34"/>
      <c r="B334" s="118"/>
      <c r="C334" s="118" t="s">
        <v>164</v>
      </c>
      <c r="D334" s="119"/>
      <c r="E334" s="121">
        <v>0</v>
      </c>
      <c r="F334" s="122">
        <v>-500</v>
      </c>
      <c r="G334" s="119"/>
      <c r="H334" s="119"/>
    </row>
    <row r="335" spans="1:8" ht="13.2">
      <c r="A335" s="34"/>
      <c r="B335" s="118"/>
      <c r="C335" s="118" t="s">
        <v>236</v>
      </c>
      <c r="D335" s="119"/>
      <c r="E335" s="121">
        <v>0</v>
      </c>
      <c r="F335" s="122">
        <v>-300</v>
      </c>
      <c r="G335" s="119"/>
      <c r="H335" s="119"/>
    </row>
    <row r="336" spans="1:8" ht="13.2">
      <c r="A336" s="34"/>
      <c r="B336" s="118"/>
      <c r="C336" s="118" t="s">
        <v>113</v>
      </c>
      <c r="D336" s="119"/>
      <c r="E336" s="121">
        <v>0</v>
      </c>
      <c r="F336" s="122">
        <v>-3300</v>
      </c>
      <c r="G336" s="119"/>
      <c r="H336" s="119"/>
    </row>
    <row r="337" spans="1:8" ht="13.2">
      <c r="A337" s="34"/>
      <c r="B337" s="34"/>
      <c r="C337" s="34"/>
      <c r="D337" s="78"/>
      <c r="E337" s="90"/>
      <c r="F337" s="90"/>
      <c r="G337" s="78"/>
      <c r="H337" s="78"/>
    </row>
    <row r="338" spans="1:8" ht="13.2">
      <c r="A338" s="34"/>
      <c r="B338" s="34"/>
      <c r="C338" s="89" t="s">
        <v>111</v>
      </c>
      <c r="D338" s="78"/>
      <c r="E338" s="92">
        <f t="shared" ref="E338:F338" si="21">SUM(E332:E336)</f>
        <v>2000</v>
      </c>
      <c r="F338" s="93">
        <f t="shared" si="21"/>
        <v>-5100</v>
      </c>
      <c r="G338" s="102">
        <f>SUM(E338:F338)</f>
        <v>-3100</v>
      </c>
      <c r="H338" s="78"/>
    </row>
    <row r="339" spans="1:8" ht="13.2">
      <c r="A339" s="34"/>
      <c r="B339" s="34"/>
      <c r="C339" s="34"/>
      <c r="D339" s="78"/>
      <c r="E339" s="90"/>
      <c r="F339" s="90"/>
      <c r="G339" s="78"/>
      <c r="H339" s="78"/>
    </row>
    <row r="340" spans="1:8" ht="13.2">
      <c r="A340" s="34"/>
      <c r="B340" s="115" t="s">
        <v>508</v>
      </c>
      <c r="C340" s="78"/>
      <c r="D340" s="78"/>
      <c r="E340" s="90"/>
      <c r="F340" s="90"/>
      <c r="G340" s="78"/>
      <c r="H340" s="78"/>
    </row>
    <row r="341" spans="1:8" ht="13.2">
      <c r="A341" s="34"/>
      <c r="B341" s="34"/>
      <c r="C341" s="34" t="s">
        <v>242</v>
      </c>
      <c r="D341" s="78"/>
      <c r="E341" s="92">
        <v>18000</v>
      </c>
      <c r="F341" s="93">
        <f>0</f>
        <v>0</v>
      </c>
      <c r="G341" s="78"/>
      <c r="H341" s="78"/>
    </row>
    <row r="342" spans="1:8" ht="13.2">
      <c r="A342" s="34"/>
      <c r="B342" s="34"/>
      <c r="C342" s="34" t="s">
        <v>113</v>
      </c>
      <c r="D342" s="78"/>
      <c r="E342" s="92">
        <f t="shared" ref="E342:E348" si="22">0</f>
        <v>0</v>
      </c>
      <c r="F342" s="93">
        <v>-8100</v>
      </c>
      <c r="G342" s="78"/>
      <c r="H342" s="78"/>
    </row>
    <row r="343" spans="1:8" ht="13.2">
      <c r="A343" s="34"/>
      <c r="B343" s="34"/>
      <c r="C343" s="34" t="s">
        <v>372</v>
      </c>
      <c r="D343" s="78"/>
      <c r="E343" s="92">
        <f t="shared" si="22"/>
        <v>0</v>
      </c>
      <c r="F343" s="93">
        <v>-5500</v>
      </c>
      <c r="G343" s="78"/>
      <c r="H343" s="78"/>
    </row>
    <row r="344" spans="1:8" ht="13.2">
      <c r="A344" s="34"/>
      <c r="B344" s="78"/>
      <c r="C344" s="78" t="s">
        <v>424</v>
      </c>
      <c r="D344" s="78"/>
      <c r="E344" s="92">
        <f t="shared" si="22"/>
        <v>0</v>
      </c>
      <c r="F344" s="93">
        <v>-2000</v>
      </c>
      <c r="G344" s="78"/>
      <c r="H344" s="78"/>
    </row>
    <row r="345" spans="1:8" ht="13.2">
      <c r="A345" s="34"/>
      <c r="B345" s="123"/>
      <c r="C345" s="123" t="s">
        <v>195</v>
      </c>
      <c r="D345" s="124"/>
      <c r="E345" s="125">
        <f t="shared" si="22"/>
        <v>0</v>
      </c>
      <c r="F345" s="126">
        <v>-900</v>
      </c>
      <c r="G345" s="124"/>
      <c r="H345" s="124"/>
    </row>
    <row r="346" spans="1:8" ht="13.2">
      <c r="A346" s="34"/>
      <c r="B346" s="34"/>
      <c r="C346" s="34" t="s">
        <v>245</v>
      </c>
      <c r="D346" s="78"/>
      <c r="E346" s="92">
        <f t="shared" si="22"/>
        <v>0</v>
      </c>
      <c r="F346" s="93">
        <v>-5000</v>
      </c>
      <c r="G346" s="78"/>
      <c r="H346" s="78"/>
    </row>
    <row r="347" spans="1:8" ht="13.2">
      <c r="A347" s="34"/>
      <c r="B347" s="34"/>
      <c r="C347" s="34" t="s">
        <v>236</v>
      </c>
      <c r="D347" s="78"/>
      <c r="E347" s="92">
        <f t="shared" si="22"/>
        <v>0</v>
      </c>
      <c r="F347" s="93">
        <v>-500</v>
      </c>
      <c r="G347" s="78"/>
      <c r="H347" s="78"/>
    </row>
    <row r="348" spans="1:8" ht="13.2">
      <c r="A348" s="34"/>
      <c r="B348" s="34"/>
      <c r="C348" s="34" t="s">
        <v>164</v>
      </c>
      <c r="D348" s="78"/>
      <c r="E348" s="92">
        <f t="shared" si="22"/>
        <v>0</v>
      </c>
      <c r="F348" s="93">
        <v>-1000</v>
      </c>
      <c r="G348" s="78"/>
      <c r="H348" s="78"/>
    </row>
    <row r="349" spans="1:8" ht="13.2">
      <c r="A349" s="34"/>
      <c r="B349" s="34"/>
      <c r="C349" s="34"/>
      <c r="D349" s="78"/>
      <c r="E349" s="102"/>
      <c r="F349" s="90"/>
      <c r="G349" s="78"/>
      <c r="H349" s="78"/>
    </row>
    <row r="350" spans="1:8" ht="13.2">
      <c r="A350" s="34"/>
      <c r="B350" s="34"/>
      <c r="C350" s="106" t="s">
        <v>111</v>
      </c>
      <c r="D350" s="78"/>
      <c r="E350" s="92">
        <f>SUM(E341:E348)</f>
        <v>18000</v>
      </c>
      <c r="F350" s="93">
        <f>SUM(F342:F348)</f>
        <v>-23000</v>
      </c>
      <c r="G350" s="78"/>
      <c r="H350" s="78"/>
    </row>
    <row r="351" spans="1:8" ht="13.2">
      <c r="A351" s="34"/>
      <c r="B351" s="78"/>
      <c r="C351" s="78"/>
      <c r="D351" s="78"/>
      <c r="E351" s="90"/>
      <c r="F351" s="90"/>
      <c r="G351" s="78"/>
      <c r="H351" s="78"/>
    </row>
    <row r="352" spans="1:8" ht="13.2">
      <c r="A352" s="34"/>
      <c r="B352" s="101" t="s">
        <v>509</v>
      </c>
      <c r="C352" s="78"/>
      <c r="D352" s="78"/>
      <c r="E352" s="90"/>
      <c r="F352" s="90"/>
      <c r="G352" s="78"/>
      <c r="H352" s="78"/>
    </row>
    <row r="353" spans="1:8" ht="13.2">
      <c r="A353" s="34"/>
      <c r="B353" s="34"/>
      <c r="C353" s="34" t="s">
        <v>510</v>
      </c>
      <c r="D353" s="78"/>
      <c r="E353" s="92">
        <v>0</v>
      </c>
      <c r="F353" s="93">
        <v>-2000</v>
      </c>
      <c r="G353" s="78"/>
      <c r="H353" s="78"/>
    </row>
    <row r="354" spans="1:8" ht="13.2">
      <c r="A354" s="34"/>
      <c r="B354" s="34"/>
      <c r="C354" s="34" t="s">
        <v>113</v>
      </c>
      <c r="D354" s="78"/>
      <c r="E354" s="92">
        <v>0</v>
      </c>
      <c r="F354" s="93">
        <v>-15000</v>
      </c>
      <c r="G354" s="78"/>
      <c r="H354" s="78"/>
    </row>
    <row r="355" spans="1:8" ht="13.2">
      <c r="A355" s="34"/>
      <c r="B355" s="34"/>
      <c r="C355" s="34" t="s">
        <v>164</v>
      </c>
      <c r="D355" s="78"/>
      <c r="E355" s="92">
        <v>0</v>
      </c>
      <c r="F355" s="93">
        <v>-2500</v>
      </c>
      <c r="G355" s="78"/>
      <c r="H355" s="78"/>
    </row>
    <row r="356" spans="1:8" ht="13.2">
      <c r="A356" s="34"/>
      <c r="B356" s="34"/>
      <c r="C356" s="34" t="s">
        <v>479</v>
      </c>
      <c r="D356" s="78"/>
      <c r="E356" s="92">
        <v>0</v>
      </c>
      <c r="F356" s="93">
        <v>-3000</v>
      </c>
      <c r="G356" s="78"/>
      <c r="H356" s="78"/>
    </row>
    <row r="357" spans="1:8" ht="13.2">
      <c r="A357" s="34"/>
      <c r="B357" s="34"/>
      <c r="C357" s="106"/>
      <c r="D357" s="78"/>
      <c r="E357" s="102"/>
      <c r="F357" s="103"/>
      <c r="G357" s="78"/>
      <c r="H357" s="78"/>
    </row>
    <row r="358" spans="1:8" ht="13.2">
      <c r="A358" s="34"/>
      <c r="B358" s="34"/>
      <c r="C358" s="106" t="s">
        <v>111</v>
      </c>
      <c r="D358" s="78"/>
      <c r="E358" s="92">
        <f>SUM(E354)</f>
        <v>0</v>
      </c>
      <c r="F358" s="93">
        <f>SUM(F354:F355)</f>
        <v>-17500</v>
      </c>
      <c r="G358" s="78"/>
      <c r="H358" s="78"/>
    </row>
    <row r="359" spans="1:8" ht="13.2">
      <c r="A359" s="34"/>
      <c r="B359" s="34"/>
      <c r="C359" s="34"/>
      <c r="D359" s="78"/>
      <c r="E359" s="90"/>
      <c r="F359" s="90"/>
      <c r="G359" s="78"/>
      <c r="H359" s="78"/>
    </row>
    <row r="360" spans="1:8" ht="13.2">
      <c r="A360" s="34"/>
      <c r="B360" s="101" t="s">
        <v>511</v>
      </c>
      <c r="C360" s="78"/>
      <c r="D360" s="78"/>
      <c r="E360" s="90"/>
      <c r="F360" s="90"/>
      <c r="G360" s="78"/>
      <c r="H360" s="78"/>
    </row>
    <row r="361" spans="1:8" ht="13.2">
      <c r="A361" s="34"/>
      <c r="B361" s="78"/>
      <c r="C361" s="78" t="s">
        <v>512</v>
      </c>
      <c r="D361" s="78"/>
      <c r="E361" s="92">
        <v>7000</v>
      </c>
      <c r="F361" s="93">
        <v>0</v>
      </c>
      <c r="G361" s="78"/>
      <c r="H361" s="78"/>
    </row>
    <row r="362" spans="1:8" ht="13.2">
      <c r="A362" s="34"/>
      <c r="B362" s="34"/>
      <c r="C362" s="34" t="s">
        <v>195</v>
      </c>
      <c r="D362" s="78"/>
      <c r="E362" s="92">
        <v>0</v>
      </c>
      <c r="F362" s="93">
        <v>-16000</v>
      </c>
      <c r="G362" s="78"/>
      <c r="H362" s="78"/>
    </row>
    <row r="363" spans="1:8" ht="13.2">
      <c r="A363" s="34"/>
      <c r="B363" s="34"/>
      <c r="C363" s="34" t="s">
        <v>113</v>
      </c>
      <c r="D363" s="78"/>
      <c r="E363" s="92">
        <v>0</v>
      </c>
      <c r="F363" s="93">
        <v>-4800</v>
      </c>
      <c r="G363" s="78"/>
      <c r="H363" s="78"/>
    </row>
    <row r="364" spans="1:8" ht="13.2">
      <c r="A364" s="34"/>
      <c r="B364" s="34"/>
      <c r="C364" s="34" t="s">
        <v>236</v>
      </c>
      <c r="D364" s="78"/>
      <c r="E364" s="92">
        <v>0</v>
      </c>
      <c r="F364" s="93">
        <v>-200</v>
      </c>
      <c r="G364" s="78"/>
      <c r="H364" s="78"/>
    </row>
    <row r="365" spans="1:8" ht="13.2">
      <c r="A365" s="34"/>
      <c r="B365" s="34"/>
      <c r="C365" s="34" t="s">
        <v>372</v>
      </c>
      <c r="D365" s="78"/>
      <c r="E365" s="92">
        <v>0</v>
      </c>
      <c r="F365" s="93">
        <v>-600</v>
      </c>
      <c r="G365" s="78"/>
      <c r="H365" s="78"/>
    </row>
    <row r="366" spans="1:8" ht="13.2">
      <c r="A366" s="34"/>
      <c r="B366" s="34"/>
      <c r="C366" s="34"/>
      <c r="D366" s="78"/>
      <c r="E366" s="90"/>
      <c r="F366" s="90"/>
      <c r="G366" s="78"/>
      <c r="H366" s="78"/>
    </row>
    <row r="367" spans="1:8" ht="13.2">
      <c r="A367" s="34"/>
      <c r="B367" s="34"/>
      <c r="C367" s="106" t="s">
        <v>111</v>
      </c>
      <c r="D367" s="78"/>
      <c r="E367" s="92">
        <f>SUM(E361:E365)</f>
        <v>7000</v>
      </c>
      <c r="F367" s="93">
        <f>SUM(F362:F365)</f>
        <v>-21600</v>
      </c>
      <c r="G367" s="78"/>
      <c r="H367" s="78"/>
    </row>
    <row r="368" spans="1:8" ht="13.2">
      <c r="A368" s="34"/>
      <c r="B368" s="34"/>
      <c r="C368" s="34"/>
      <c r="D368" s="78"/>
      <c r="E368" s="90"/>
      <c r="F368" s="90"/>
      <c r="G368" s="78"/>
      <c r="H368" s="78"/>
    </row>
    <row r="369" spans="1:8" ht="13.2">
      <c r="A369" s="34"/>
      <c r="B369" s="101" t="s">
        <v>513</v>
      </c>
      <c r="C369" s="78"/>
      <c r="D369" s="78"/>
      <c r="E369" s="90"/>
      <c r="F369" s="90"/>
      <c r="G369" s="78"/>
      <c r="H369" s="78"/>
    </row>
    <row r="370" spans="1:8" ht="13.2">
      <c r="A370" s="34"/>
      <c r="B370" s="34"/>
      <c r="C370" s="34" t="s">
        <v>510</v>
      </c>
      <c r="D370" s="78"/>
      <c r="E370" s="92">
        <v>0</v>
      </c>
      <c r="F370" s="93">
        <v>-2000</v>
      </c>
      <c r="G370" s="78"/>
      <c r="H370" s="78"/>
    </row>
    <row r="371" spans="1:8" ht="13.2">
      <c r="A371" s="34"/>
      <c r="B371" s="34"/>
      <c r="C371" s="34" t="s">
        <v>472</v>
      </c>
      <c r="D371" s="78"/>
      <c r="E371" s="92">
        <v>0</v>
      </c>
      <c r="F371" s="93">
        <v>3000</v>
      </c>
      <c r="G371" s="78"/>
      <c r="H371" s="78"/>
    </row>
    <row r="372" spans="1:8" ht="13.2">
      <c r="A372" s="34"/>
      <c r="B372" s="34"/>
      <c r="C372" s="34" t="s">
        <v>514</v>
      </c>
      <c r="D372" s="78"/>
      <c r="E372" s="92">
        <v>3000</v>
      </c>
      <c r="F372" s="93">
        <v>0</v>
      </c>
      <c r="G372" s="78"/>
      <c r="H372" s="78"/>
    </row>
    <row r="373" spans="1:8" ht="13.2">
      <c r="A373" s="34"/>
      <c r="B373" s="95"/>
      <c r="C373" s="95" t="s">
        <v>515</v>
      </c>
      <c r="D373" s="95"/>
      <c r="E373" s="96">
        <v>0</v>
      </c>
      <c r="F373" s="97">
        <v>-6000</v>
      </c>
      <c r="G373" s="95"/>
      <c r="H373" s="95"/>
    </row>
    <row r="374" spans="1:8" ht="13.2">
      <c r="A374" s="34"/>
      <c r="B374" s="94"/>
      <c r="C374" s="94" t="s">
        <v>380</v>
      </c>
      <c r="D374" s="95"/>
      <c r="E374" s="96">
        <v>0</v>
      </c>
      <c r="F374" s="97">
        <v>-2800</v>
      </c>
      <c r="G374" s="95"/>
      <c r="H374" s="95"/>
    </row>
    <row r="375" spans="1:8" ht="13.2">
      <c r="A375" s="34"/>
      <c r="B375" s="34"/>
      <c r="C375" s="34" t="s">
        <v>516</v>
      </c>
      <c r="D375" s="78"/>
      <c r="E375" s="92">
        <v>0</v>
      </c>
      <c r="F375" s="93">
        <v>-500</v>
      </c>
      <c r="G375" s="78"/>
      <c r="H375" s="78"/>
    </row>
    <row r="376" spans="1:8" ht="13.2">
      <c r="A376" s="34"/>
      <c r="B376" s="118"/>
      <c r="C376" s="118" t="s">
        <v>479</v>
      </c>
      <c r="D376" s="119"/>
      <c r="E376" s="121">
        <v>0</v>
      </c>
      <c r="F376" s="122">
        <v>-500</v>
      </c>
      <c r="G376" s="119"/>
      <c r="H376" s="119"/>
    </row>
    <row r="377" spans="1:8" ht="13.2">
      <c r="A377" s="34"/>
      <c r="B377" s="34"/>
      <c r="C377" s="34" t="s">
        <v>236</v>
      </c>
      <c r="D377" s="78"/>
      <c r="E377" s="92">
        <v>0</v>
      </c>
      <c r="F377" s="93">
        <v>-50</v>
      </c>
      <c r="G377" s="78"/>
      <c r="H377" s="78"/>
    </row>
    <row r="378" spans="1:8" ht="13.2">
      <c r="A378" s="34"/>
      <c r="B378" s="34"/>
      <c r="C378" s="34" t="s">
        <v>510</v>
      </c>
      <c r="D378" s="78"/>
      <c r="E378" s="90"/>
      <c r="F378" s="90"/>
      <c r="G378" s="78"/>
      <c r="H378" s="78"/>
    </row>
    <row r="379" spans="1:8" ht="13.2">
      <c r="A379" s="34"/>
      <c r="B379" s="34"/>
      <c r="C379" s="34"/>
      <c r="D379" s="78"/>
      <c r="E379" s="90"/>
      <c r="F379" s="90"/>
      <c r="G379" s="78"/>
      <c r="H379" s="78"/>
    </row>
    <row r="380" spans="1:8" ht="13.2">
      <c r="A380" s="34"/>
      <c r="B380" s="34"/>
      <c r="C380" s="106" t="s">
        <v>111</v>
      </c>
      <c r="D380" s="78"/>
      <c r="E380" s="92">
        <f t="shared" ref="E380:F380" si="23">SUM(E371:E377)</f>
        <v>3000</v>
      </c>
      <c r="F380" s="93">
        <f t="shared" si="23"/>
        <v>-6850</v>
      </c>
      <c r="G380" s="78"/>
      <c r="H380" s="78"/>
    </row>
    <row r="381" spans="1:8" ht="13.2">
      <c r="A381" s="34"/>
      <c r="B381" s="34"/>
      <c r="C381" s="34"/>
      <c r="D381" s="78"/>
      <c r="E381" s="90"/>
      <c r="F381" s="90"/>
      <c r="G381" s="78"/>
      <c r="H381" s="78"/>
    </row>
    <row r="382" spans="1:8" ht="13.2">
      <c r="A382" s="34"/>
      <c r="B382" s="91" t="s">
        <v>517</v>
      </c>
      <c r="C382" s="34"/>
      <c r="D382" s="78"/>
      <c r="E382" s="90"/>
      <c r="F382" s="90"/>
      <c r="G382" s="78"/>
      <c r="H382" s="78"/>
    </row>
    <row r="383" spans="1:8" ht="13.2">
      <c r="A383" s="34"/>
      <c r="B383" s="34"/>
      <c r="C383" s="34" t="s">
        <v>164</v>
      </c>
      <c r="D383" s="78"/>
      <c r="E383" s="92">
        <v>0</v>
      </c>
      <c r="F383" s="93">
        <v>-3200</v>
      </c>
      <c r="G383" s="78"/>
      <c r="H383" s="78"/>
    </row>
    <row r="384" spans="1:8" ht="13.2">
      <c r="A384" s="34"/>
      <c r="B384" s="34"/>
      <c r="C384" s="34" t="s">
        <v>518</v>
      </c>
      <c r="D384" s="78"/>
      <c r="E384" s="92">
        <v>0</v>
      </c>
      <c r="F384" s="93">
        <v>-3000</v>
      </c>
      <c r="G384" s="78"/>
      <c r="H384" s="78"/>
    </row>
    <row r="385" spans="1:8" ht="13.2">
      <c r="A385" s="34"/>
      <c r="B385" s="34"/>
      <c r="C385" s="34"/>
      <c r="D385" s="78"/>
      <c r="E385" s="90"/>
      <c r="F385" s="90"/>
      <c r="G385" s="78"/>
      <c r="H385" s="78"/>
    </row>
    <row r="386" spans="1:8" ht="13.2">
      <c r="A386" s="34"/>
      <c r="B386" s="34"/>
      <c r="C386" s="106" t="s">
        <v>111</v>
      </c>
      <c r="D386" s="78"/>
      <c r="E386" s="92">
        <f t="shared" ref="E386:F386" si="24">SUM(E383:E384)</f>
        <v>0</v>
      </c>
      <c r="F386" s="93">
        <f t="shared" si="24"/>
        <v>-6200</v>
      </c>
      <c r="G386" s="78"/>
      <c r="H386" s="78"/>
    </row>
    <row r="387" spans="1:8" ht="13.2">
      <c r="A387" s="34"/>
      <c r="B387" s="34"/>
      <c r="C387" s="34"/>
      <c r="D387" s="78"/>
      <c r="E387" s="90"/>
      <c r="F387" s="90"/>
      <c r="G387" s="78"/>
      <c r="H387" s="78"/>
    </row>
    <row r="388" spans="1:8" ht="13.2">
      <c r="A388" s="34"/>
      <c r="B388" s="117" t="s">
        <v>519</v>
      </c>
      <c r="C388" s="118"/>
      <c r="D388" s="119"/>
      <c r="E388" s="120"/>
      <c r="F388" s="120"/>
      <c r="G388" s="119"/>
      <c r="H388" s="119"/>
    </row>
    <row r="389" spans="1:8" ht="13.2">
      <c r="A389" s="34"/>
      <c r="B389" s="118"/>
      <c r="C389" s="118" t="s">
        <v>161</v>
      </c>
      <c r="D389" s="119"/>
      <c r="E389" s="121">
        <v>3000</v>
      </c>
      <c r="F389" s="122">
        <v>0</v>
      </c>
      <c r="G389" s="119"/>
      <c r="H389" s="119"/>
    </row>
    <row r="390" spans="1:8" ht="13.2">
      <c r="A390" s="34"/>
      <c r="B390" s="119"/>
      <c r="C390" s="119" t="s">
        <v>195</v>
      </c>
      <c r="D390" s="119"/>
      <c r="E390" s="121">
        <v>0</v>
      </c>
      <c r="F390" s="122">
        <v>-12000</v>
      </c>
      <c r="G390" s="119"/>
      <c r="H390" s="119"/>
    </row>
    <row r="391" spans="1:8" ht="13.2">
      <c r="A391" s="34"/>
      <c r="B391" s="118"/>
      <c r="C391" s="118"/>
      <c r="D391" s="119"/>
      <c r="E391" s="120"/>
      <c r="F391" s="120"/>
      <c r="G391" s="119"/>
      <c r="H391" s="119"/>
    </row>
    <row r="392" spans="1:8" ht="13.2">
      <c r="A392" s="34"/>
      <c r="B392" s="118"/>
      <c r="C392" s="117" t="s">
        <v>111</v>
      </c>
      <c r="D392" s="119"/>
      <c r="E392" s="121">
        <f t="shared" ref="E392:F392" si="25">SUM(E388:E391)</f>
        <v>3000</v>
      </c>
      <c r="F392" s="122">
        <f t="shared" si="25"/>
        <v>-12000</v>
      </c>
      <c r="G392" s="119"/>
      <c r="H392" s="119"/>
    </row>
    <row r="393" spans="1:8" ht="13.2">
      <c r="A393" s="34"/>
      <c r="B393" s="34"/>
      <c r="C393" s="34"/>
      <c r="D393" s="78"/>
      <c r="E393" s="90"/>
      <c r="F393" s="90"/>
      <c r="G393" s="78"/>
      <c r="H393" s="78"/>
    </row>
    <row r="394" spans="1:8" ht="13.2">
      <c r="A394" s="34"/>
      <c r="B394" s="100" t="s">
        <v>520</v>
      </c>
      <c r="C394" s="34"/>
      <c r="D394" s="78"/>
      <c r="E394" s="90"/>
      <c r="F394" s="90"/>
      <c r="G394" s="78"/>
      <c r="H394" s="78"/>
    </row>
    <row r="395" spans="1:8" ht="13.2">
      <c r="A395" s="34"/>
      <c r="B395" s="34"/>
      <c r="C395" s="34" t="s">
        <v>242</v>
      </c>
      <c r="D395" s="78"/>
      <c r="E395" s="92">
        <v>4800</v>
      </c>
      <c r="F395" s="93">
        <v>0</v>
      </c>
      <c r="G395" s="78"/>
      <c r="H395" s="78"/>
    </row>
    <row r="396" spans="1:8" ht="13.2">
      <c r="A396" s="34"/>
      <c r="B396" s="34"/>
      <c r="C396" s="34" t="s">
        <v>113</v>
      </c>
      <c r="D396" s="78"/>
      <c r="E396" s="92">
        <v>0</v>
      </c>
      <c r="F396" s="93">
        <v>-4800</v>
      </c>
      <c r="G396" s="78"/>
      <c r="H396" s="78"/>
    </row>
    <row r="397" spans="1:8" ht="13.2">
      <c r="A397" s="34"/>
      <c r="B397" s="34"/>
      <c r="C397" s="34" t="s">
        <v>164</v>
      </c>
      <c r="D397" s="78"/>
      <c r="E397" s="92">
        <v>0</v>
      </c>
      <c r="F397" s="93">
        <v>-1000</v>
      </c>
      <c r="G397" s="78"/>
      <c r="H397" s="78"/>
    </row>
    <row r="398" spans="1:8" ht="13.2">
      <c r="A398" s="34"/>
      <c r="B398" s="34"/>
      <c r="C398" s="34" t="s">
        <v>489</v>
      </c>
      <c r="D398" s="78"/>
      <c r="E398" s="92">
        <v>0</v>
      </c>
      <c r="F398" s="93">
        <v>-3000</v>
      </c>
      <c r="G398" s="78"/>
      <c r="H398" s="78"/>
    </row>
    <row r="399" spans="1:8" ht="13.2">
      <c r="A399" s="34"/>
      <c r="B399" s="34"/>
      <c r="C399" s="34" t="s">
        <v>236</v>
      </c>
      <c r="D399" s="78"/>
      <c r="E399" s="92">
        <v>0</v>
      </c>
      <c r="F399" s="93">
        <v>-1000</v>
      </c>
      <c r="G399" s="78"/>
      <c r="H399" s="78"/>
    </row>
    <row r="400" spans="1:8" ht="13.2">
      <c r="A400" s="34"/>
      <c r="B400" s="34"/>
      <c r="C400" s="34" t="s">
        <v>210</v>
      </c>
      <c r="D400" s="78"/>
      <c r="E400" s="92">
        <v>0</v>
      </c>
      <c r="F400" s="93">
        <v>-500</v>
      </c>
      <c r="G400" s="78"/>
      <c r="H400" s="78"/>
    </row>
    <row r="401" spans="1:8" ht="13.2">
      <c r="A401" s="34"/>
      <c r="B401" s="78"/>
      <c r="C401" s="78"/>
      <c r="D401" s="78"/>
      <c r="E401" s="90"/>
      <c r="F401" s="90"/>
      <c r="G401" s="90"/>
      <c r="H401" s="78"/>
    </row>
    <row r="402" spans="1:8" ht="13.2">
      <c r="A402" s="34"/>
      <c r="B402" s="34"/>
      <c r="C402" s="89" t="s">
        <v>111</v>
      </c>
      <c r="D402" s="78"/>
      <c r="E402" s="92">
        <f>SUM(E395:E400)</f>
        <v>4800</v>
      </c>
      <c r="F402" s="93">
        <f>SUM(F395:F401)</f>
        <v>-10300</v>
      </c>
      <c r="G402" s="78"/>
      <c r="H402" s="78"/>
    </row>
    <row r="403" spans="1:8" ht="13.2">
      <c r="A403" s="34"/>
      <c r="B403" s="78"/>
      <c r="C403" s="78"/>
      <c r="D403" s="78"/>
      <c r="E403" s="90"/>
      <c r="F403" s="90"/>
      <c r="G403" s="78"/>
      <c r="H403" s="78"/>
    </row>
    <row r="404" spans="1:8" ht="13.2">
      <c r="A404" s="34"/>
      <c r="B404" s="117" t="s">
        <v>521</v>
      </c>
      <c r="C404" s="118"/>
      <c r="D404" s="119"/>
      <c r="E404" s="120"/>
      <c r="F404" s="120"/>
      <c r="G404" s="119"/>
      <c r="H404" s="119"/>
    </row>
    <row r="405" spans="1:8" ht="13.2">
      <c r="A405" s="34"/>
      <c r="B405" s="118"/>
      <c r="C405" s="118" t="s">
        <v>242</v>
      </c>
      <c r="D405" s="119"/>
      <c r="E405" s="121">
        <v>12000</v>
      </c>
      <c r="F405" s="122">
        <v>0</v>
      </c>
      <c r="G405" s="119"/>
      <c r="H405" s="119"/>
    </row>
    <row r="406" spans="1:8" ht="13.2">
      <c r="A406" s="34"/>
      <c r="B406" s="118"/>
      <c r="C406" s="118" t="s">
        <v>522</v>
      </c>
      <c r="D406" s="119"/>
      <c r="E406" s="121">
        <v>0</v>
      </c>
      <c r="F406" s="122">
        <v>-8000</v>
      </c>
      <c r="G406" s="119"/>
      <c r="H406" s="119"/>
    </row>
    <row r="407" spans="1:8" ht="13.2">
      <c r="A407" s="34"/>
      <c r="B407" s="118"/>
      <c r="C407" s="118" t="s">
        <v>113</v>
      </c>
      <c r="D407" s="119"/>
      <c r="E407" s="121">
        <v>0</v>
      </c>
      <c r="F407" s="122">
        <v>-3800</v>
      </c>
      <c r="G407" s="119"/>
      <c r="H407" s="119"/>
    </row>
    <row r="408" spans="1:8" ht="13.2">
      <c r="A408" s="34"/>
      <c r="B408" s="119"/>
      <c r="C408" s="119" t="s">
        <v>236</v>
      </c>
      <c r="D408" s="119"/>
      <c r="E408" s="121">
        <v>0</v>
      </c>
      <c r="F408" s="122">
        <v>-1000</v>
      </c>
      <c r="G408" s="119"/>
      <c r="H408" s="119"/>
    </row>
    <row r="409" spans="1:8" ht="13.2">
      <c r="A409" s="34"/>
      <c r="B409" s="118"/>
      <c r="C409" s="118" t="s">
        <v>164</v>
      </c>
      <c r="D409" s="119"/>
      <c r="E409" s="121">
        <v>0</v>
      </c>
      <c r="F409" s="122">
        <v>-500</v>
      </c>
      <c r="G409" s="119"/>
      <c r="H409" s="119"/>
    </row>
    <row r="410" spans="1:8" ht="13.2">
      <c r="A410" s="34"/>
      <c r="B410" s="119"/>
      <c r="C410" s="119"/>
      <c r="D410" s="119"/>
      <c r="E410" s="120"/>
      <c r="F410" s="120"/>
      <c r="G410" s="119"/>
      <c r="H410" s="119"/>
    </row>
    <row r="411" spans="1:8" ht="13.2">
      <c r="A411" s="34"/>
      <c r="B411" s="118"/>
      <c r="C411" s="117" t="s">
        <v>111</v>
      </c>
      <c r="D411" s="119"/>
      <c r="E411" s="121">
        <f t="shared" ref="E411:F411" si="26">SUM(E405:E409)</f>
        <v>12000</v>
      </c>
      <c r="F411" s="122">
        <f t="shared" si="26"/>
        <v>-13300</v>
      </c>
      <c r="G411" s="127">
        <f>SUM(E411:F411)</f>
        <v>-1300</v>
      </c>
      <c r="H411" s="119"/>
    </row>
    <row r="412" spans="1:8" ht="13.2">
      <c r="A412" s="34"/>
      <c r="B412" s="34"/>
      <c r="C412" s="34"/>
      <c r="D412" s="78"/>
      <c r="E412" s="90"/>
      <c r="F412" s="90"/>
      <c r="G412" s="78"/>
      <c r="H412" s="78"/>
    </row>
    <row r="413" spans="1:8" ht="13.2">
      <c r="A413" s="34"/>
      <c r="B413" s="115" t="s">
        <v>523</v>
      </c>
      <c r="C413" s="78"/>
      <c r="D413" s="78"/>
      <c r="E413" s="90"/>
      <c r="F413" s="90"/>
      <c r="G413" s="78"/>
      <c r="H413" s="78"/>
    </row>
    <row r="414" spans="1:8" ht="13.2">
      <c r="A414" s="34"/>
      <c r="B414" s="34"/>
      <c r="C414" s="34" t="s">
        <v>430</v>
      </c>
      <c r="D414" s="78"/>
      <c r="E414" s="92">
        <v>6000</v>
      </c>
      <c r="F414" s="93">
        <v>0</v>
      </c>
      <c r="G414" s="78"/>
      <c r="H414" s="78"/>
    </row>
    <row r="415" spans="1:8" ht="13.2">
      <c r="A415" s="34"/>
      <c r="B415" s="34"/>
      <c r="C415" s="34" t="s">
        <v>524</v>
      </c>
      <c r="D415" s="78"/>
      <c r="E415" s="90"/>
      <c r="F415" s="93">
        <v>-3600</v>
      </c>
      <c r="G415" s="78"/>
      <c r="H415" s="78"/>
    </row>
    <row r="416" spans="1:8" ht="13.2">
      <c r="A416" s="34"/>
      <c r="B416" s="34"/>
      <c r="C416" s="34"/>
      <c r="D416" s="78"/>
      <c r="E416" s="90"/>
      <c r="F416" s="90"/>
      <c r="G416" s="78"/>
      <c r="H416" s="78"/>
    </row>
    <row r="417" spans="1:8" ht="13.2">
      <c r="A417" s="34"/>
      <c r="B417" s="34"/>
      <c r="C417" s="106" t="s">
        <v>111</v>
      </c>
      <c r="D417" s="78"/>
      <c r="E417" s="92">
        <f>SUM(E414:E416)</f>
        <v>6000</v>
      </c>
      <c r="F417" s="93">
        <f>SUM(F415:F416)</f>
        <v>-3600</v>
      </c>
      <c r="G417" s="78"/>
      <c r="H417" s="78"/>
    </row>
    <row r="418" spans="1:8" ht="13.2">
      <c r="A418" s="34"/>
      <c r="B418" s="78"/>
      <c r="C418" s="78"/>
      <c r="D418" s="78"/>
      <c r="E418" s="90"/>
      <c r="F418" s="90"/>
      <c r="G418" s="78"/>
      <c r="H418" s="78"/>
    </row>
    <row r="419" spans="1:8" ht="13.2">
      <c r="A419" s="34"/>
      <c r="B419" s="115" t="s">
        <v>525</v>
      </c>
      <c r="C419" s="78"/>
      <c r="D419" s="78"/>
      <c r="E419" s="90"/>
      <c r="F419" s="90"/>
      <c r="G419" s="78"/>
      <c r="H419" s="78"/>
    </row>
    <row r="420" spans="1:8" ht="13.2">
      <c r="A420" s="34"/>
      <c r="B420" s="34"/>
      <c r="C420" s="34" t="s">
        <v>113</v>
      </c>
      <c r="D420" s="78"/>
      <c r="E420" s="92">
        <v>0</v>
      </c>
      <c r="F420" s="93">
        <v>-4000</v>
      </c>
      <c r="G420" s="78"/>
      <c r="H420" s="78"/>
    </row>
    <row r="421" spans="1:8" ht="13.2">
      <c r="A421" s="34"/>
      <c r="B421" s="34"/>
      <c r="C421" s="34" t="s">
        <v>164</v>
      </c>
      <c r="D421" s="78"/>
      <c r="E421" s="92">
        <v>0</v>
      </c>
      <c r="F421" s="93">
        <v>-1000</v>
      </c>
      <c r="G421" s="78"/>
      <c r="H421" s="78"/>
    </row>
    <row r="422" spans="1:8" ht="13.2">
      <c r="A422" s="34"/>
      <c r="B422" s="78"/>
      <c r="C422" s="78" t="s">
        <v>526</v>
      </c>
      <c r="D422" s="78"/>
      <c r="E422" s="92">
        <v>0</v>
      </c>
      <c r="F422" s="93">
        <v>-600</v>
      </c>
      <c r="G422" s="78"/>
      <c r="H422" s="78"/>
    </row>
    <row r="423" spans="1:8" ht="13.2">
      <c r="A423" s="34"/>
      <c r="B423" s="94"/>
      <c r="C423" s="94" t="s">
        <v>195</v>
      </c>
      <c r="D423" s="95"/>
      <c r="E423" s="96">
        <v>0</v>
      </c>
      <c r="F423" s="97">
        <v>-3500</v>
      </c>
      <c r="G423" s="95"/>
      <c r="H423" s="95"/>
    </row>
    <row r="424" spans="1:8" ht="13.2">
      <c r="A424" s="34"/>
      <c r="B424" s="34"/>
      <c r="C424" s="34" t="s">
        <v>121</v>
      </c>
      <c r="D424" s="78"/>
      <c r="E424" s="92">
        <v>0</v>
      </c>
      <c r="F424" s="93">
        <v>-2200</v>
      </c>
      <c r="G424" s="78"/>
      <c r="H424" s="78"/>
    </row>
    <row r="425" spans="1:8" ht="13.2">
      <c r="A425" s="34"/>
      <c r="B425" s="34"/>
      <c r="C425" s="34" t="s">
        <v>210</v>
      </c>
      <c r="D425" s="78"/>
      <c r="E425" s="92">
        <v>0</v>
      </c>
      <c r="F425" s="93">
        <v>-500</v>
      </c>
      <c r="G425" s="78"/>
      <c r="H425" s="78"/>
    </row>
    <row r="426" spans="1:8" ht="13.2">
      <c r="A426" s="34"/>
      <c r="B426" s="34"/>
      <c r="C426" s="34"/>
      <c r="D426" s="78"/>
      <c r="E426" s="90"/>
      <c r="F426" s="90"/>
      <c r="G426" s="90"/>
      <c r="H426" s="78"/>
    </row>
    <row r="427" spans="1:8" ht="13.2">
      <c r="A427" s="34"/>
      <c r="B427" s="34"/>
      <c r="C427" s="106" t="s">
        <v>111</v>
      </c>
      <c r="D427" s="78"/>
      <c r="E427" s="92">
        <f t="shared" ref="E427:F427" si="27">SUM(E420:E425)</f>
        <v>0</v>
      </c>
      <c r="F427" s="93">
        <f t="shared" si="27"/>
        <v>-11800</v>
      </c>
      <c r="G427" s="78"/>
      <c r="H427" s="78"/>
    </row>
    <row r="428" spans="1:8" ht="13.2">
      <c r="A428" s="34"/>
      <c r="B428" s="34"/>
      <c r="C428" s="34"/>
      <c r="D428" s="78"/>
      <c r="E428" s="90"/>
      <c r="F428" s="90"/>
      <c r="G428" s="78"/>
      <c r="H428" s="78"/>
    </row>
    <row r="429" spans="1:8" ht="13.2">
      <c r="A429" s="34"/>
      <c r="B429" s="100" t="s">
        <v>527</v>
      </c>
      <c r="C429" s="34"/>
      <c r="D429" s="78"/>
      <c r="E429" s="90"/>
      <c r="F429" s="90"/>
      <c r="G429" s="78"/>
      <c r="H429" s="78"/>
    </row>
    <row r="430" spans="1:8" ht="13.2">
      <c r="A430" s="34"/>
      <c r="B430" s="34"/>
      <c r="C430" s="34" t="s">
        <v>528</v>
      </c>
      <c r="D430" s="78"/>
      <c r="E430" s="92">
        <v>0</v>
      </c>
      <c r="F430" s="93">
        <v>-2300</v>
      </c>
      <c r="G430" s="78"/>
      <c r="H430" s="78"/>
    </row>
    <row r="431" spans="1:8" ht="13.2">
      <c r="A431" s="34"/>
      <c r="B431" s="34"/>
      <c r="C431" s="34" t="s">
        <v>529</v>
      </c>
      <c r="D431" s="78"/>
      <c r="E431" s="92">
        <v>2300</v>
      </c>
      <c r="F431" s="93">
        <v>0</v>
      </c>
      <c r="G431" s="78"/>
      <c r="H431" s="78"/>
    </row>
    <row r="432" spans="1:8" ht="13.2">
      <c r="A432" s="34"/>
      <c r="B432" s="34"/>
      <c r="C432" s="34" t="s">
        <v>236</v>
      </c>
      <c r="D432" s="78"/>
      <c r="E432" s="92">
        <v>0</v>
      </c>
      <c r="F432" s="93">
        <v>-200</v>
      </c>
      <c r="G432" s="78"/>
      <c r="H432" s="78"/>
    </row>
    <row r="433" spans="1:8" ht="13.2">
      <c r="A433" s="34"/>
      <c r="B433" s="78"/>
      <c r="C433" s="78" t="s">
        <v>210</v>
      </c>
      <c r="D433" s="78"/>
      <c r="E433" s="92">
        <v>0</v>
      </c>
      <c r="F433" s="93">
        <v>-500</v>
      </c>
      <c r="G433" s="78"/>
      <c r="H433" s="78"/>
    </row>
    <row r="434" spans="1:8" ht="13.2">
      <c r="A434" s="34"/>
      <c r="B434" s="34"/>
      <c r="C434" s="34" t="s">
        <v>164</v>
      </c>
      <c r="D434" s="78"/>
      <c r="E434" s="92">
        <v>0</v>
      </c>
      <c r="F434" s="93">
        <v>-1500</v>
      </c>
      <c r="G434" s="78"/>
      <c r="H434" s="78"/>
    </row>
    <row r="435" spans="1:8" ht="13.2">
      <c r="A435" s="34"/>
      <c r="B435" s="78"/>
      <c r="C435" s="78"/>
      <c r="D435" s="78"/>
      <c r="E435" s="90"/>
      <c r="F435" s="90"/>
      <c r="G435" s="78"/>
      <c r="H435" s="78"/>
    </row>
    <row r="436" spans="1:8" ht="13.2">
      <c r="A436" s="34"/>
      <c r="B436" s="78"/>
      <c r="C436" s="128" t="s">
        <v>111</v>
      </c>
      <c r="D436" s="78"/>
      <c r="E436" s="92">
        <f>SUM(E431:E434)</f>
        <v>2300</v>
      </c>
      <c r="F436" s="93">
        <f>SUM(F432:F434)</f>
        <v>-2200</v>
      </c>
      <c r="G436" s="102">
        <f>SUM(E436:F436)</f>
        <v>100</v>
      </c>
      <c r="H436" s="78"/>
    </row>
    <row r="437" spans="1:8" ht="13.2">
      <c r="A437" s="34"/>
      <c r="B437" s="78"/>
      <c r="C437" s="78"/>
      <c r="D437" s="78"/>
      <c r="E437" s="90"/>
      <c r="F437" s="90"/>
      <c r="G437" s="78"/>
      <c r="H437" s="78"/>
    </row>
    <row r="438" spans="1:8" ht="13.2">
      <c r="A438" s="34"/>
      <c r="B438" s="101" t="s">
        <v>530</v>
      </c>
      <c r="C438" s="78"/>
      <c r="D438" s="78"/>
      <c r="E438" s="90"/>
      <c r="F438" s="90"/>
      <c r="G438" s="78"/>
      <c r="H438" s="78"/>
    </row>
    <row r="439" spans="1:8" ht="13.2">
      <c r="A439" s="34"/>
      <c r="B439" s="78"/>
      <c r="C439" s="78" t="s">
        <v>242</v>
      </c>
      <c r="D439" s="78"/>
      <c r="E439" s="92">
        <v>2500</v>
      </c>
      <c r="F439" s="93">
        <v>0</v>
      </c>
      <c r="G439" s="78"/>
      <c r="H439" s="78"/>
    </row>
    <row r="440" spans="1:8" ht="13.2">
      <c r="A440" s="34"/>
      <c r="B440" s="78"/>
      <c r="C440" s="78" t="s">
        <v>113</v>
      </c>
      <c r="D440" s="78"/>
      <c r="E440" s="92">
        <v>0</v>
      </c>
      <c r="F440" s="93">
        <v>-1500</v>
      </c>
      <c r="G440" s="78"/>
      <c r="H440" s="78"/>
    </row>
    <row r="441" spans="1:8" ht="13.2">
      <c r="A441" s="34"/>
      <c r="B441" s="78"/>
      <c r="C441" s="78" t="s">
        <v>372</v>
      </c>
      <c r="D441" s="78"/>
      <c r="E441" s="92">
        <v>0</v>
      </c>
      <c r="F441" s="93">
        <v>-1200</v>
      </c>
      <c r="G441" s="78"/>
      <c r="H441" s="78"/>
    </row>
    <row r="442" spans="1:8" ht="13.2">
      <c r="A442" s="34"/>
      <c r="B442" s="34"/>
      <c r="C442" s="34" t="s">
        <v>236</v>
      </c>
      <c r="D442" s="78"/>
      <c r="E442" s="92">
        <v>0</v>
      </c>
      <c r="F442" s="93">
        <v>-300</v>
      </c>
      <c r="G442" s="78"/>
      <c r="H442" s="78"/>
    </row>
    <row r="443" spans="1:8" ht="13.2">
      <c r="A443" s="34"/>
      <c r="B443" s="34"/>
      <c r="C443" s="34" t="s">
        <v>195</v>
      </c>
      <c r="D443" s="78"/>
      <c r="E443" s="92">
        <v>0</v>
      </c>
      <c r="F443" s="93">
        <v>-500</v>
      </c>
      <c r="G443" s="78"/>
      <c r="H443" s="78"/>
    </row>
    <row r="444" spans="1:8" ht="13.2">
      <c r="A444" s="34"/>
      <c r="B444" s="78"/>
      <c r="C444" s="78"/>
      <c r="D444" s="78"/>
      <c r="E444" s="90"/>
      <c r="F444" s="90"/>
      <c r="G444" s="78"/>
      <c r="H444" s="78"/>
    </row>
    <row r="445" spans="1:8" ht="13.2">
      <c r="A445" s="34"/>
      <c r="B445" s="34"/>
      <c r="C445" s="89" t="s">
        <v>111</v>
      </c>
      <c r="D445" s="78"/>
      <c r="E445" s="92">
        <f t="shared" ref="E445:F445" si="28">SUM(E439:E443)</f>
        <v>2500</v>
      </c>
      <c r="F445" s="93">
        <f t="shared" si="28"/>
        <v>-3500</v>
      </c>
      <c r="G445" s="78"/>
      <c r="H445" s="78"/>
    </row>
    <row r="446" spans="1:8" ht="13.2">
      <c r="A446" s="34"/>
      <c r="B446" s="34"/>
      <c r="C446" s="34"/>
      <c r="D446" s="78"/>
      <c r="E446" s="90"/>
      <c r="F446" s="90"/>
      <c r="G446" s="78"/>
      <c r="H446" s="78"/>
    </row>
    <row r="447" spans="1:8" ht="13.2">
      <c r="A447" s="34"/>
      <c r="B447" s="115" t="s">
        <v>531</v>
      </c>
      <c r="C447" s="78"/>
      <c r="D447" s="78"/>
      <c r="E447" s="90"/>
      <c r="F447" s="90"/>
      <c r="G447" s="78"/>
      <c r="H447" s="78"/>
    </row>
    <row r="448" spans="1:8" ht="13.2">
      <c r="A448" s="34"/>
      <c r="B448" s="78"/>
      <c r="C448" s="78" t="s">
        <v>113</v>
      </c>
      <c r="D448" s="78"/>
      <c r="E448" s="92">
        <v>0</v>
      </c>
      <c r="F448" s="93">
        <v>-10000</v>
      </c>
      <c r="G448" s="78"/>
      <c r="H448" s="78"/>
    </row>
    <row r="449" spans="1:8" ht="13.2">
      <c r="A449" s="34"/>
      <c r="B449" s="78"/>
      <c r="C449" s="78" t="s">
        <v>430</v>
      </c>
      <c r="D449" s="78"/>
      <c r="E449" s="92">
        <v>10000</v>
      </c>
      <c r="F449" s="93">
        <v>0</v>
      </c>
      <c r="G449" s="78"/>
      <c r="H449" s="78"/>
    </row>
    <row r="450" spans="1:8" ht="13.2">
      <c r="A450" s="34"/>
      <c r="B450" s="78"/>
      <c r="C450" s="78"/>
      <c r="D450" s="78"/>
      <c r="E450" s="90"/>
      <c r="F450" s="90"/>
      <c r="G450" s="78"/>
      <c r="H450" s="78"/>
    </row>
    <row r="451" spans="1:8" ht="13.2">
      <c r="A451" s="34"/>
      <c r="B451" s="78"/>
      <c r="C451" s="129" t="s">
        <v>111</v>
      </c>
      <c r="D451" s="78"/>
      <c r="E451" s="92">
        <f t="shared" ref="E451:F451" si="29">SUM(E448:E449)</f>
        <v>10000</v>
      </c>
      <c r="F451" s="93">
        <f t="shared" si="29"/>
        <v>-10000</v>
      </c>
      <c r="G451" s="78"/>
      <c r="H451" s="78"/>
    </row>
    <row r="452" spans="1:8" ht="13.2">
      <c r="A452" s="34"/>
      <c r="B452" s="78"/>
      <c r="C452" s="78"/>
      <c r="D452" s="78"/>
      <c r="E452" s="90"/>
      <c r="F452" s="90"/>
      <c r="G452" s="78"/>
      <c r="H452" s="78"/>
    </row>
    <row r="453" spans="1:8" ht="13.2">
      <c r="A453" s="34"/>
      <c r="B453" s="101" t="s">
        <v>532</v>
      </c>
      <c r="C453" s="78"/>
      <c r="D453" s="78"/>
      <c r="E453" s="90"/>
      <c r="F453" s="90"/>
      <c r="G453" s="78"/>
      <c r="H453" s="78"/>
    </row>
    <row r="454" spans="1:8" ht="13.2">
      <c r="A454" s="34"/>
      <c r="B454" s="34"/>
      <c r="C454" s="34" t="s">
        <v>533</v>
      </c>
      <c r="D454" s="78"/>
      <c r="E454" s="92">
        <v>1700</v>
      </c>
      <c r="F454" s="93">
        <v>0</v>
      </c>
      <c r="G454" s="78"/>
      <c r="H454" s="78"/>
    </row>
    <row r="455" spans="1:8" ht="13.2">
      <c r="A455" s="34"/>
      <c r="B455" s="34"/>
      <c r="C455" s="34" t="s">
        <v>534</v>
      </c>
      <c r="D455" s="78"/>
      <c r="E455" s="92">
        <v>0</v>
      </c>
      <c r="F455" s="93">
        <v>-1600</v>
      </c>
      <c r="G455" s="78"/>
      <c r="H455" s="78"/>
    </row>
    <row r="456" spans="1:8" ht="13.2">
      <c r="A456" s="34"/>
      <c r="B456" s="34"/>
      <c r="C456" s="34" t="s">
        <v>115</v>
      </c>
      <c r="D456" s="78"/>
      <c r="E456" s="92">
        <v>0</v>
      </c>
      <c r="F456" s="93">
        <v>-1000</v>
      </c>
      <c r="G456" s="78"/>
      <c r="H456" s="78"/>
    </row>
    <row r="457" spans="1:8" ht="13.2">
      <c r="A457" s="34"/>
      <c r="B457" s="34"/>
      <c r="C457" s="34" t="s">
        <v>164</v>
      </c>
      <c r="D457" s="78"/>
      <c r="E457" s="92">
        <v>0</v>
      </c>
      <c r="F457" s="93">
        <v>-2500</v>
      </c>
      <c r="G457" s="78"/>
      <c r="H457" s="78"/>
    </row>
    <row r="458" spans="1:8" ht="13.2">
      <c r="A458" s="34"/>
      <c r="B458" s="34"/>
      <c r="C458" s="34" t="s">
        <v>236</v>
      </c>
      <c r="D458" s="78"/>
      <c r="E458" s="92">
        <v>0</v>
      </c>
      <c r="F458" s="93">
        <v>-500</v>
      </c>
      <c r="G458" s="78"/>
      <c r="H458" s="78"/>
    </row>
    <row r="459" spans="1:8" ht="13.2">
      <c r="A459" s="34"/>
      <c r="B459" s="118"/>
      <c r="C459" s="118" t="s">
        <v>176</v>
      </c>
      <c r="D459" s="119"/>
      <c r="E459" s="121">
        <v>0</v>
      </c>
      <c r="F459" s="122">
        <v>-2000</v>
      </c>
      <c r="G459" s="119"/>
      <c r="H459" s="119"/>
    </row>
    <row r="460" spans="1:8" ht="13.2">
      <c r="A460" s="34"/>
      <c r="B460" s="34"/>
      <c r="C460" s="34" t="s">
        <v>535</v>
      </c>
      <c r="D460" s="78"/>
      <c r="E460" s="92">
        <v>0</v>
      </c>
      <c r="F460" s="93">
        <v>-8400</v>
      </c>
      <c r="G460" s="78"/>
      <c r="H460" s="78"/>
    </row>
    <row r="461" spans="1:8" ht="13.2">
      <c r="A461" s="34"/>
      <c r="B461" s="34"/>
      <c r="C461" s="34"/>
      <c r="D461" s="78"/>
      <c r="E461" s="90"/>
      <c r="F461" s="90"/>
      <c r="G461" s="78"/>
      <c r="H461" s="78"/>
    </row>
    <row r="462" spans="1:8" ht="13.2">
      <c r="A462" s="34"/>
      <c r="B462" s="34"/>
      <c r="C462" s="106" t="s">
        <v>111</v>
      </c>
      <c r="D462" s="78"/>
      <c r="E462" s="92">
        <f>SUM(E454:E460)</f>
        <v>1700</v>
      </c>
      <c r="F462" s="93">
        <f>SUM(F455:F460)</f>
        <v>-16000</v>
      </c>
      <c r="G462" s="78"/>
      <c r="H462" s="78"/>
    </row>
    <row r="463" spans="1:8" ht="13.2">
      <c r="A463" s="34"/>
      <c r="B463" s="34"/>
      <c r="C463" s="34"/>
      <c r="D463" s="78"/>
      <c r="E463" s="90"/>
      <c r="F463" s="90"/>
      <c r="G463" s="78"/>
      <c r="H463" s="78"/>
    </row>
    <row r="464" spans="1:8" ht="16.2">
      <c r="A464" s="34"/>
      <c r="B464" s="130" t="s">
        <v>536</v>
      </c>
      <c r="C464" s="78"/>
      <c r="D464" s="78"/>
      <c r="E464" s="90"/>
      <c r="F464" s="90"/>
      <c r="G464" s="78"/>
      <c r="H464" s="78"/>
    </row>
    <row r="465" spans="1:8" ht="16.2">
      <c r="A465" s="34"/>
      <c r="B465" s="78"/>
      <c r="C465" s="78" t="s">
        <v>512</v>
      </c>
      <c r="D465" s="78"/>
      <c r="E465" s="131">
        <v>8600</v>
      </c>
      <c r="F465" s="132">
        <v>0</v>
      </c>
      <c r="G465" s="78"/>
      <c r="H465" s="78"/>
    </row>
    <row r="466" spans="1:8" ht="16.2">
      <c r="A466" s="34"/>
      <c r="B466" s="34"/>
      <c r="C466" s="34" t="s">
        <v>113</v>
      </c>
      <c r="D466" s="78"/>
      <c r="E466" s="131">
        <v>0</v>
      </c>
      <c r="F466" s="132">
        <v>-5000</v>
      </c>
      <c r="G466" s="78"/>
      <c r="H466" s="78"/>
    </row>
    <row r="467" spans="1:8" ht="16.2">
      <c r="A467" s="34"/>
      <c r="B467" s="34"/>
      <c r="C467" s="34" t="s">
        <v>537</v>
      </c>
      <c r="D467" s="78"/>
      <c r="E467" s="131">
        <v>0</v>
      </c>
      <c r="F467" s="133">
        <v>-3600</v>
      </c>
      <c r="G467" s="78"/>
      <c r="H467" s="78"/>
    </row>
    <row r="468" spans="1:8" ht="16.2">
      <c r="A468" s="34"/>
      <c r="B468" s="34"/>
      <c r="C468" s="34" t="s">
        <v>164</v>
      </c>
      <c r="D468" s="78"/>
      <c r="E468" s="131">
        <v>0</v>
      </c>
      <c r="F468" s="132">
        <v>-1500</v>
      </c>
      <c r="G468" s="78"/>
      <c r="H468" s="78"/>
    </row>
    <row r="469" spans="1:8" ht="16.2">
      <c r="A469" s="34"/>
      <c r="B469" s="34"/>
      <c r="C469" s="34" t="s">
        <v>489</v>
      </c>
      <c r="D469" s="78"/>
      <c r="E469" s="131">
        <v>0</v>
      </c>
      <c r="F469" s="132">
        <v>-1000</v>
      </c>
      <c r="G469" s="78"/>
      <c r="H469" s="78"/>
    </row>
    <row r="470" spans="1:8" ht="16.2">
      <c r="A470" s="34"/>
      <c r="B470" s="34"/>
      <c r="C470" s="34" t="s">
        <v>236</v>
      </c>
      <c r="D470" s="78"/>
      <c r="E470" s="131">
        <v>0</v>
      </c>
      <c r="F470" s="132">
        <v>-700</v>
      </c>
      <c r="G470" s="78"/>
      <c r="H470" s="78"/>
    </row>
    <row r="471" spans="1:8" ht="16.2">
      <c r="A471" s="34"/>
      <c r="B471" s="34"/>
      <c r="C471" s="34" t="s">
        <v>259</v>
      </c>
      <c r="D471" s="78"/>
      <c r="E471" s="131">
        <v>0</v>
      </c>
      <c r="F471" s="132">
        <v>-1000</v>
      </c>
      <c r="G471" s="78"/>
      <c r="H471" s="78"/>
    </row>
    <row r="472" spans="1:8" ht="13.2">
      <c r="A472" s="34"/>
      <c r="B472" s="34"/>
      <c r="C472" s="34"/>
      <c r="D472" s="78"/>
      <c r="E472" s="90"/>
      <c r="F472" s="90"/>
      <c r="G472" s="78"/>
      <c r="H472" s="78"/>
    </row>
    <row r="473" spans="1:8" ht="16.2">
      <c r="A473" s="34"/>
      <c r="B473" s="34"/>
      <c r="C473" s="134" t="s">
        <v>111</v>
      </c>
      <c r="D473" s="78"/>
      <c r="E473" s="131">
        <f>SUM(E465:E471)</f>
        <v>8600</v>
      </c>
      <c r="F473" s="132">
        <f>SUM(F466:F471)</f>
        <v>-12800</v>
      </c>
      <c r="G473" s="78"/>
      <c r="H473" s="78"/>
    </row>
    <row r="474" spans="1:8" ht="13.2">
      <c r="A474" s="34"/>
      <c r="B474" s="34"/>
      <c r="C474" s="34"/>
      <c r="D474" s="78"/>
      <c r="E474" s="90"/>
      <c r="F474" s="90"/>
      <c r="G474" s="78"/>
      <c r="H474" s="78"/>
    </row>
    <row r="475" spans="1:8" ht="16.2">
      <c r="A475" s="34"/>
      <c r="B475" s="130" t="s">
        <v>538</v>
      </c>
      <c r="C475" s="78"/>
      <c r="D475" s="78"/>
      <c r="E475" s="90"/>
      <c r="F475" s="90"/>
      <c r="G475" s="78"/>
      <c r="H475" s="78"/>
    </row>
    <row r="476" spans="1:8" ht="16.2">
      <c r="A476" s="34"/>
      <c r="B476" s="34"/>
      <c r="C476" s="34" t="s">
        <v>512</v>
      </c>
      <c r="D476" s="78"/>
      <c r="E476" s="131">
        <v>18700</v>
      </c>
      <c r="F476" s="132">
        <v>0</v>
      </c>
      <c r="G476" s="78"/>
      <c r="H476" s="78"/>
    </row>
    <row r="477" spans="1:8" ht="16.2">
      <c r="A477" s="34"/>
      <c r="B477" s="34"/>
      <c r="C477" s="34" t="s">
        <v>469</v>
      </c>
      <c r="D477" s="78"/>
      <c r="E477" s="131">
        <v>47000</v>
      </c>
      <c r="F477" s="132">
        <v>0</v>
      </c>
      <c r="G477" s="78"/>
      <c r="H477" s="78"/>
    </row>
    <row r="478" spans="1:8" ht="16.2">
      <c r="A478" s="34"/>
      <c r="B478" s="78"/>
      <c r="C478" s="78" t="s">
        <v>113</v>
      </c>
      <c r="D478" s="78"/>
      <c r="E478" s="131">
        <v>0</v>
      </c>
      <c r="F478" s="132">
        <v>-38000</v>
      </c>
      <c r="G478" s="78"/>
      <c r="H478" s="78"/>
    </row>
    <row r="479" spans="1:8" ht="16.2">
      <c r="A479" s="34"/>
      <c r="B479" s="34"/>
      <c r="C479" s="34" t="s">
        <v>372</v>
      </c>
      <c r="D479" s="78"/>
      <c r="E479" s="131">
        <v>0</v>
      </c>
      <c r="F479" s="132">
        <v>-15000</v>
      </c>
      <c r="G479" s="78"/>
      <c r="H479" s="78"/>
    </row>
    <row r="480" spans="1:8" ht="16.2">
      <c r="A480" s="34"/>
      <c r="B480" s="34"/>
      <c r="C480" s="34" t="s">
        <v>539</v>
      </c>
      <c r="D480" s="78"/>
      <c r="E480" s="131">
        <v>0</v>
      </c>
      <c r="F480" s="132">
        <v>-4000</v>
      </c>
      <c r="G480" s="78"/>
      <c r="H480" s="78"/>
    </row>
    <row r="481" spans="1:8" ht="16.2">
      <c r="A481" s="34"/>
      <c r="B481" s="34"/>
      <c r="C481" s="34" t="s">
        <v>236</v>
      </c>
      <c r="D481" s="78"/>
      <c r="E481" s="131">
        <v>0</v>
      </c>
      <c r="F481" s="132">
        <v>-1000</v>
      </c>
      <c r="G481" s="78"/>
      <c r="H481" s="78"/>
    </row>
    <row r="482" spans="1:8" ht="16.2">
      <c r="A482" s="34"/>
      <c r="B482" s="34"/>
      <c r="C482" s="34" t="s">
        <v>540</v>
      </c>
      <c r="D482" s="78"/>
      <c r="E482" s="131">
        <v>0</v>
      </c>
      <c r="F482" s="132">
        <v>-3000</v>
      </c>
      <c r="G482" s="78"/>
      <c r="H482" s="78"/>
    </row>
    <row r="483" spans="1:8" ht="16.2">
      <c r="A483" s="34"/>
      <c r="B483" s="34"/>
      <c r="C483" s="34" t="s">
        <v>541</v>
      </c>
      <c r="D483" s="78"/>
      <c r="E483" s="131">
        <v>0</v>
      </c>
      <c r="F483" s="132">
        <v>-7000</v>
      </c>
      <c r="G483" s="78"/>
      <c r="H483" s="78"/>
    </row>
    <row r="484" spans="1:8" ht="16.2">
      <c r="A484" s="34"/>
      <c r="B484" s="34"/>
      <c r="C484" s="34" t="s">
        <v>506</v>
      </c>
      <c r="D484" s="78"/>
      <c r="E484" s="131">
        <v>0</v>
      </c>
      <c r="F484" s="132">
        <v>-2250</v>
      </c>
      <c r="G484" s="78"/>
      <c r="H484" s="78"/>
    </row>
    <row r="485" spans="1:8" ht="16.2">
      <c r="A485" s="34"/>
      <c r="B485" s="34"/>
      <c r="C485" s="34" t="s">
        <v>542</v>
      </c>
      <c r="D485" s="78"/>
      <c r="E485" s="131">
        <v>0</v>
      </c>
      <c r="F485" s="132">
        <v>-3000</v>
      </c>
      <c r="G485" s="78"/>
      <c r="H485" s="78"/>
    </row>
    <row r="486" spans="1:8" ht="16.2">
      <c r="A486" s="34"/>
      <c r="B486" s="34"/>
      <c r="C486" s="34" t="s">
        <v>543</v>
      </c>
      <c r="D486" s="78"/>
      <c r="E486" s="131">
        <v>0</v>
      </c>
      <c r="F486" s="132">
        <v>-700</v>
      </c>
      <c r="G486" s="78"/>
      <c r="H486" s="78"/>
    </row>
    <row r="487" spans="1:8" ht="13.2">
      <c r="A487" s="34"/>
      <c r="B487" s="78"/>
      <c r="C487" s="78"/>
      <c r="D487" s="78"/>
      <c r="E487" s="90"/>
      <c r="F487" s="90"/>
      <c r="G487" s="78"/>
      <c r="H487" s="78"/>
    </row>
    <row r="488" spans="1:8" ht="16.2">
      <c r="A488" s="34"/>
      <c r="B488" s="34"/>
      <c r="C488" s="134" t="s">
        <v>111</v>
      </c>
      <c r="D488" s="78"/>
      <c r="E488" s="131">
        <f>SUM(E476:E486)</f>
        <v>65700</v>
      </c>
      <c r="F488" s="132">
        <f>SUM(F478:F486)</f>
        <v>-73950</v>
      </c>
      <c r="G488" s="78"/>
      <c r="H488" s="78"/>
    </row>
    <row r="489" spans="1:8" ht="13.2">
      <c r="A489" s="34"/>
      <c r="B489" s="34"/>
      <c r="C489" s="34"/>
      <c r="D489" s="78"/>
      <c r="E489" s="90"/>
      <c r="F489" s="90"/>
      <c r="G489" s="78"/>
      <c r="H489" s="78"/>
    </row>
    <row r="490" spans="1:8" ht="16.2">
      <c r="A490" s="34"/>
      <c r="B490" s="130" t="s">
        <v>544</v>
      </c>
      <c r="C490" s="78"/>
      <c r="D490" s="78"/>
      <c r="E490" s="90"/>
      <c r="F490" s="90"/>
      <c r="G490" s="78"/>
      <c r="H490" s="78"/>
    </row>
    <row r="491" spans="1:8" ht="16.2">
      <c r="A491" s="34"/>
      <c r="B491" s="34"/>
      <c r="C491" s="34" t="s">
        <v>512</v>
      </c>
      <c r="D491" s="78"/>
      <c r="E491" s="131">
        <v>5500</v>
      </c>
      <c r="F491" s="132">
        <v>0</v>
      </c>
      <c r="G491" s="78"/>
      <c r="H491" s="78"/>
    </row>
    <row r="492" spans="1:8" ht="16.2">
      <c r="A492" s="34"/>
      <c r="B492" s="94"/>
      <c r="C492" s="94" t="s">
        <v>113</v>
      </c>
      <c r="D492" s="95"/>
      <c r="E492" s="135">
        <v>0</v>
      </c>
      <c r="F492" s="136">
        <v>-6000</v>
      </c>
      <c r="G492" s="95"/>
      <c r="H492" s="95"/>
    </row>
    <row r="493" spans="1:8" ht="16.2">
      <c r="A493" s="34"/>
      <c r="B493" s="34"/>
      <c r="C493" s="1" t="s">
        <v>522</v>
      </c>
      <c r="D493" s="78"/>
      <c r="E493" s="131">
        <v>0</v>
      </c>
      <c r="F493" s="132">
        <v>-5000</v>
      </c>
      <c r="G493" s="78"/>
      <c r="H493" s="78"/>
    </row>
    <row r="494" spans="1:8" ht="16.2">
      <c r="A494" s="34"/>
      <c r="B494" s="78"/>
      <c r="C494" s="78" t="s">
        <v>545</v>
      </c>
      <c r="D494" s="78"/>
      <c r="E494" s="131">
        <v>0</v>
      </c>
      <c r="F494" s="132">
        <v>-1100</v>
      </c>
      <c r="G494" s="78"/>
      <c r="H494" s="78"/>
    </row>
    <row r="495" spans="1:8" ht="16.2">
      <c r="A495" s="34"/>
      <c r="B495" s="34"/>
      <c r="C495" s="34" t="s">
        <v>441</v>
      </c>
      <c r="D495" s="78"/>
      <c r="E495" s="131">
        <v>0</v>
      </c>
      <c r="F495" s="132">
        <v>-3200</v>
      </c>
      <c r="G495" s="78"/>
      <c r="H495" s="78"/>
    </row>
    <row r="496" spans="1:8" ht="16.2">
      <c r="A496" s="34"/>
      <c r="B496" s="34"/>
      <c r="C496" s="34" t="s">
        <v>236</v>
      </c>
      <c r="D496" s="78"/>
      <c r="E496" s="131">
        <v>0</v>
      </c>
      <c r="F496" s="132">
        <v>-1000</v>
      </c>
      <c r="G496" s="78"/>
      <c r="H496" s="78"/>
    </row>
    <row r="497" spans="1:8" ht="16.2">
      <c r="A497" s="34"/>
      <c r="B497" s="34"/>
      <c r="C497" s="34" t="s">
        <v>380</v>
      </c>
      <c r="D497" s="78"/>
      <c r="E497" s="131">
        <v>0</v>
      </c>
      <c r="F497" s="132">
        <v>-750</v>
      </c>
      <c r="G497" s="78"/>
      <c r="H497" s="78"/>
    </row>
    <row r="498" spans="1:8" ht="16.2">
      <c r="A498" s="34"/>
      <c r="B498" s="34"/>
      <c r="C498" s="34" t="s">
        <v>487</v>
      </c>
      <c r="D498" s="78"/>
      <c r="E498" s="131">
        <v>0</v>
      </c>
      <c r="F498" s="132">
        <v>-200</v>
      </c>
      <c r="G498" s="78"/>
      <c r="H498" s="78"/>
    </row>
    <row r="499" spans="1:8" ht="16.2">
      <c r="A499" s="34"/>
      <c r="B499" s="34"/>
      <c r="C499" s="34" t="s">
        <v>195</v>
      </c>
      <c r="D499" s="78"/>
      <c r="E499" s="131">
        <v>0</v>
      </c>
      <c r="F499" s="132">
        <v>-1750</v>
      </c>
      <c r="G499" s="78"/>
      <c r="H499" s="78"/>
    </row>
    <row r="500" spans="1:8" ht="16.2">
      <c r="A500" s="34"/>
      <c r="B500" s="78"/>
      <c r="C500" s="78" t="s">
        <v>546</v>
      </c>
      <c r="D500" s="78"/>
      <c r="E500" s="131">
        <v>0</v>
      </c>
      <c r="F500" s="132">
        <v>-1600</v>
      </c>
      <c r="G500" s="78"/>
      <c r="H500" s="78"/>
    </row>
    <row r="501" spans="1:8" ht="16.2">
      <c r="A501" s="34"/>
      <c r="B501" s="34"/>
      <c r="C501" s="34" t="s">
        <v>547</v>
      </c>
      <c r="D501" s="78"/>
      <c r="E501" s="131">
        <v>0</v>
      </c>
      <c r="F501" s="132">
        <v>-5000</v>
      </c>
      <c r="G501" s="78"/>
      <c r="H501" s="78"/>
    </row>
    <row r="502" spans="1:8" ht="16.2">
      <c r="A502" s="34"/>
      <c r="B502" s="34"/>
      <c r="C502" s="34" t="s">
        <v>164</v>
      </c>
      <c r="D502" s="78"/>
      <c r="E502" s="131">
        <v>0</v>
      </c>
      <c r="F502" s="132">
        <v>-600</v>
      </c>
      <c r="G502" s="78"/>
      <c r="H502" s="78"/>
    </row>
    <row r="503" spans="1:8" ht="13.2">
      <c r="A503" s="34"/>
      <c r="B503" s="34"/>
      <c r="C503" s="34"/>
      <c r="D503" s="78"/>
      <c r="E503" s="90"/>
      <c r="F503" s="90"/>
      <c r="G503" s="78"/>
      <c r="H503" s="78"/>
    </row>
    <row r="504" spans="1:8" ht="16.2">
      <c r="A504" s="34"/>
      <c r="B504" s="34"/>
      <c r="C504" s="134" t="s">
        <v>111</v>
      </c>
      <c r="D504" s="78"/>
      <c r="E504" s="131">
        <f>SUM(E491:E502)</f>
        <v>5500</v>
      </c>
      <c r="F504" s="132">
        <f>SUM(F492:F502)</f>
        <v>-26200</v>
      </c>
      <c r="G504" s="78"/>
      <c r="H504" s="78"/>
    </row>
    <row r="505" spans="1:8" ht="13.2">
      <c r="A505" s="34"/>
      <c r="B505" s="34"/>
      <c r="C505" s="34"/>
      <c r="D505" s="78"/>
      <c r="E505" s="90"/>
      <c r="F505" s="90"/>
      <c r="G505" s="78"/>
      <c r="H505" s="78"/>
    </row>
    <row r="506" spans="1:8" ht="16.2">
      <c r="A506" s="34"/>
      <c r="B506" s="130" t="s">
        <v>548</v>
      </c>
      <c r="C506" s="78"/>
      <c r="D506" s="78"/>
      <c r="E506" s="90"/>
      <c r="F506" s="90"/>
      <c r="G506" s="78"/>
      <c r="H506" s="78"/>
    </row>
    <row r="507" spans="1:8" ht="16.2">
      <c r="A507" s="34"/>
      <c r="B507" s="34"/>
      <c r="C507" s="34" t="s">
        <v>372</v>
      </c>
      <c r="D507" s="78"/>
      <c r="E507" s="131">
        <v>0</v>
      </c>
      <c r="F507" s="132">
        <v>-1100</v>
      </c>
      <c r="G507" s="78"/>
      <c r="H507" s="78"/>
    </row>
    <row r="508" spans="1:8" ht="16.2">
      <c r="A508" s="34"/>
      <c r="B508" s="78"/>
      <c r="C508" s="78" t="s">
        <v>442</v>
      </c>
      <c r="D508" s="78"/>
      <c r="E508" s="131">
        <v>0</v>
      </c>
      <c r="F508" s="132">
        <v>-1000</v>
      </c>
      <c r="G508" s="78"/>
      <c r="H508" s="78"/>
    </row>
    <row r="509" spans="1:8" ht="13.2">
      <c r="A509" s="34"/>
      <c r="B509" s="78"/>
      <c r="C509" s="78"/>
      <c r="D509" s="78"/>
      <c r="E509" s="90"/>
      <c r="F509" s="90"/>
      <c r="G509" s="78"/>
      <c r="H509" s="78"/>
    </row>
    <row r="510" spans="1:8" ht="16.2">
      <c r="A510" s="34"/>
      <c r="B510" s="34"/>
      <c r="C510" s="134" t="s">
        <v>111</v>
      </c>
      <c r="D510" s="78"/>
      <c r="E510" s="131">
        <f t="shared" ref="E510:F510" si="30">SUM(E506:E509)</f>
        <v>0</v>
      </c>
      <c r="F510" s="132">
        <f t="shared" si="30"/>
        <v>-2100</v>
      </c>
      <c r="G510" s="78"/>
      <c r="H510" s="78"/>
    </row>
    <row r="511" spans="1:8" ht="13.2">
      <c r="A511" s="34"/>
      <c r="B511" s="34"/>
      <c r="C511" s="34"/>
      <c r="D511" s="78"/>
      <c r="E511" s="90"/>
      <c r="F511" s="90"/>
      <c r="G511" s="78"/>
      <c r="H511" s="78"/>
    </row>
    <row r="512" spans="1:8" ht="16.2">
      <c r="A512" s="34"/>
      <c r="B512" s="130" t="s">
        <v>549</v>
      </c>
      <c r="C512" s="78"/>
      <c r="D512" s="78"/>
      <c r="E512" s="90"/>
      <c r="F512" s="90"/>
      <c r="G512" s="78"/>
      <c r="H512" s="78"/>
    </row>
    <row r="513" spans="1:8" ht="16.2">
      <c r="A513" s="34"/>
      <c r="B513" s="78"/>
      <c r="C513" s="78" t="s">
        <v>113</v>
      </c>
      <c r="D513" s="78"/>
      <c r="E513" s="131">
        <v>0</v>
      </c>
      <c r="F513" s="132">
        <v>-9000</v>
      </c>
      <c r="G513" s="78"/>
      <c r="H513" s="78"/>
    </row>
    <row r="514" spans="1:8" ht="16.2">
      <c r="A514" s="34"/>
      <c r="B514" s="78"/>
      <c r="C514" s="78" t="s">
        <v>236</v>
      </c>
      <c r="D514" s="78"/>
      <c r="E514" s="131">
        <v>0</v>
      </c>
      <c r="F514" s="132">
        <v>-500</v>
      </c>
      <c r="G514" s="78"/>
      <c r="H514" s="78"/>
    </row>
    <row r="515" spans="1:8" ht="16.2">
      <c r="A515" s="34"/>
      <c r="B515" s="34"/>
      <c r="C515" s="34" t="s">
        <v>164</v>
      </c>
      <c r="D515" s="78"/>
      <c r="E515" s="131">
        <v>0</v>
      </c>
      <c r="F515" s="132">
        <v>-700</v>
      </c>
      <c r="G515" s="78"/>
      <c r="H515" s="78"/>
    </row>
    <row r="516" spans="1:8" ht="16.2">
      <c r="A516" s="34"/>
      <c r="B516" s="34"/>
      <c r="C516" s="34" t="s">
        <v>550</v>
      </c>
      <c r="D516" s="78"/>
      <c r="E516" s="131">
        <v>0</v>
      </c>
      <c r="F516" s="132">
        <v>-3000</v>
      </c>
      <c r="G516" s="78"/>
      <c r="H516" s="78"/>
    </row>
    <row r="517" spans="1:8" ht="16.2">
      <c r="A517" s="34"/>
      <c r="B517" s="34"/>
      <c r="C517" s="134"/>
      <c r="D517" s="78"/>
      <c r="E517" s="90"/>
      <c r="F517" s="90"/>
      <c r="G517" s="78"/>
      <c r="H517" s="78"/>
    </row>
    <row r="518" spans="1:8" ht="16.2">
      <c r="A518" s="34"/>
      <c r="B518" s="34"/>
      <c r="C518" s="134" t="s">
        <v>111</v>
      </c>
      <c r="D518" s="78"/>
      <c r="E518" s="131">
        <f t="shared" ref="E518:F518" si="31">SUM(E513:E516)</f>
        <v>0</v>
      </c>
      <c r="F518" s="132">
        <f t="shared" si="31"/>
        <v>-13200</v>
      </c>
      <c r="G518" s="78"/>
      <c r="H518" s="78"/>
    </row>
    <row r="519" spans="1:8" ht="13.2">
      <c r="A519" s="34"/>
      <c r="B519" s="34"/>
      <c r="C519" s="34"/>
      <c r="D519" s="78"/>
      <c r="E519" s="90"/>
      <c r="F519" s="90"/>
      <c r="G519" s="78"/>
      <c r="H519" s="78"/>
    </row>
    <row r="520" spans="1:8" ht="16.2">
      <c r="A520" s="34"/>
      <c r="B520" s="130" t="s">
        <v>551</v>
      </c>
      <c r="C520" s="78"/>
      <c r="D520" s="78"/>
      <c r="E520" s="90"/>
      <c r="F520" s="90"/>
      <c r="G520" s="78"/>
      <c r="H520" s="78"/>
    </row>
    <row r="521" spans="1:8" ht="16.2">
      <c r="A521" s="34"/>
      <c r="B521" s="78"/>
      <c r="C521" s="78" t="s">
        <v>115</v>
      </c>
      <c r="D521" s="78"/>
      <c r="E521" s="92">
        <v>0</v>
      </c>
      <c r="F521" s="132">
        <v>-1500</v>
      </c>
      <c r="G521" s="78"/>
      <c r="H521" s="78"/>
    </row>
    <row r="522" spans="1:8" ht="13.2">
      <c r="A522" s="34"/>
      <c r="B522" s="34"/>
      <c r="C522" s="34"/>
      <c r="D522" s="78"/>
      <c r="E522" s="90"/>
      <c r="F522" s="90"/>
      <c r="G522" s="78"/>
      <c r="H522" s="78"/>
    </row>
    <row r="523" spans="1:8" ht="16.2">
      <c r="A523" s="34"/>
      <c r="B523" s="34"/>
      <c r="C523" s="134" t="s">
        <v>111</v>
      </c>
      <c r="D523" s="78"/>
      <c r="E523" s="92">
        <f>SUM(E513:E522)</f>
        <v>0</v>
      </c>
      <c r="F523" s="132">
        <f>SUM(F520:F522)</f>
        <v>-1500</v>
      </c>
      <c r="G523" s="78"/>
      <c r="H523" s="78"/>
    </row>
    <row r="524" spans="1:8" ht="13.2">
      <c r="A524" s="34"/>
      <c r="B524" s="34"/>
      <c r="C524" s="34"/>
      <c r="D524" s="78"/>
      <c r="E524" s="90"/>
      <c r="F524" s="90"/>
      <c r="G524" s="78"/>
      <c r="H524" s="78"/>
    </row>
    <row r="525" spans="1:8" ht="16.2">
      <c r="A525" s="34"/>
      <c r="B525" s="137" t="s">
        <v>552</v>
      </c>
      <c r="C525" s="95"/>
      <c r="D525" s="95"/>
      <c r="E525" s="99"/>
      <c r="F525" s="99"/>
      <c r="G525" s="95"/>
      <c r="H525" s="95"/>
    </row>
    <row r="526" spans="1:8" ht="16.2">
      <c r="A526" s="34"/>
      <c r="B526" s="94"/>
      <c r="C526" s="94" t="s">
        <v>242</v>
      </c>
      <c r="D526" s="95"/>
      <c r="E526" s="135">
        <v>2000</v>
      </c>
      <c r="F526" s="136">
        <v>0</v>
      </c>
      <c r="G526" s="95"/>
      <c r="H526" s="95"/>
    </row>
    <row r="527" spans="1:8" ht="16.2">
      <c r="A527" s="34"/>
      <c r="B527" s="95"/>
      <c r="C527" s="95" t="s">
        <v>113</v>
      </c>
      <c r="D527" s="95"/>
      <c r="E527" s="135">
        <v>0</v>
      </c>
      <c r="F527" s="136">
        <v>-1700</v>
      </c>
      <c r="G527" s="95"/>
      <c r="H527" s="95"/>
    </row>
    <row r="528" spans="1:8" ht="16.2">
      <c r="A528" s="34"/>
      <c r="B528" s="94"/>
      <c r="C528" s="94" t="s">
        <v>553</v>
      </c>
      <c r="D528" s="95"/>
      <c r="E528" s="135">
        <v>0</v>
      </c>
      <c r="F528" s="136">
        <v>-300</v>
      </c>
      <c r="G528" s="95"/>
      <c r="H528" s="95"/>
    </row>
    <row r="529" spans="1:8" ht="16.2">
      <c r="A529" s="34"/>
      <c r="B529" s="95"/>
      <c r="C529" s="95" t="s">
        <v>236</v>
      </c>
      <c r="D529" s="95"/>
      <c r="E529" s="135">
        <v>0</v>
      </c>
      <c r="F529" s="136">
        <v>-250</v>
      </c>
      <c r="G529" s="95"/>
      <c r="H529" s="95"/>
    </row>
    <row r="530" spans="1:8" ht="13.2">
      <c r="A530" s="34"/>
      <c r="B530" s="94"/>
      <c r="C530" s="94"/>
      <c r="D530" s="95"/>
      <c r="E530" s="99"/>
      <c r="F530" s="99"/>
      <c r="G530" s="95"/>
      <c r="H530" s="95"/>
    </row>
    <row r="531" spans="1:8" ht="16.2">
      <c r="A531" s="34"/>
      <c r="B531" s="94"/>
      <c r="C531" s="138" t="s">
        <v>111</v>
      </c>
      <c r="D531" s="95"/>
      <c r="E531" s="135">
        <f>SUM(E526:E529)</f>
        <v>2000</v>
      </c>
      <c r="F531" s="136">
        <f>SUM(F527:F529)</f>
        <v>-2250</v>
      </c>
      <c r="G531" s="95"/>
      <c r="H531" s="95"/>
    </row>
    <row r="532" spans="1:8" ht="13.2">
      <c r="A532" s="34"/>
      <c r="B532" s="34"/>
      <c r="C532" s="34"/>
      <c r="D532" s="78"/>
      <c r="E532" s="90"/>
      <c r="F532" s="90"/>
      <c r="G532" s="78"/>
      <c r="H532" s="78"/>
    </row>
    <row r="533" spans="1:8" ht="16.2">
      <c r="A533" s="34"/>
      <c r="B533" s="130" t="s">
        <v>554</v>
      </c>
      <c r="C533" s="78"/>
      <c r="D533" s="78"/>
      <c r="E533" s="90"/>
      <c r="F533" s="90"/>
      <c r="G533" s="78"/>
      <c r="H533" s="78"/>
    </row>
    <row r="534" spans="1:8" ht="16.2">
      <c r="A534" s="34"/>
      <c r="B534" s="34"/>
      <c r="C534" s="34" t="s">
        <v>113</v>
      </c>
      <c r="D534" s="78"/>
      <c r="E534" s="131">
        <v>0</v>
      </c>
      <c r="F534" s="132">
        <v>-1000</v>
      </c>
      <c r="G534" s="78"/>
      <c r="H534" s="78"/>
    </row>
    <row r="535" spans="1:8" ht="16.2">
      <c r="A535" s="34"/>
      <c r="B535" s="34"/>
      <c r="C535" s="34" t="s">
        <v>372</v>
      </c>
      <c r="D535" s="78"/>
      <c r="E535" s="131">
        <v>0</v>
      </c>
      <c r="F535" s="132">
        <v>-300</v>
      </c>
      <c r="G535" s="78"/>
      <c r="H535" s="78"/>
    </row>
    <row r="536" spans="1:8" ht="16.2">
      <c r="A536" s="34"/>
      <c r="B536" s="34"/>
      <c r="C536" s="34" t="s">
        <v>176</v>
      </c>
      <c r="D536" s="78"/>
      <c r="E536" s="131">
        <v>0</v>
      </c>
      <c r="F536" s="132">
        <v>-300</v>
      </c>
      <c r="G536" s="78"/>
      <c r="H536" s="78"/>
    </row>
    <row r="537" spans="1:8" ht="16.2">
      <c r="A537" s="34"/>
      <c r="B537" s="78"/>
      <c r="C537" s="78" t="s">
        <v>555</v>
      </c>
      <c r="D537" s="78"/>
      <c r="E537" s="131">
        <v>0</v>
      </c>
      <c r="F537" s="93">
        <v>-300</v>
      </c>
      <c r="G537" s="78"/>
      <c r="H537" s="78"/>
    </row>
    <row r="538" spans="1:8" ht="13.2">
      <c r="A538" s="34"/>
      <c r="B538" s="34"/>
      <c r="C538" s="34"/>
      <c r="D538" s="78"/>
      <c r="E538" s="90"/>
      <c r="F538" s="90"/>
      <c r="G538" s="78"/>
      <c r="H538" s="78"/>
    </row>
    <row r="539" spans="1:8" ht="16.2">
      <c r="A539" s="34"/>
      <c r="B539" s="78"/>
      <c r="C539" s="139" t="s">
        <v>111</v>
      </c>
      <c r="D539" s="78"/>
      <c r="E539" s="131">
        <f t="shared" ref="E539:F539" si="32">SUM(E534:E536)</f>
        <v>0</v>
      </c>
      <c r="F539" s="132">
        <f t="shared" si="32"/>
        <v>-1600</v>
      </c>
      <c r="G539" s="78"/>
      <c r="H539" s="78"/>
    </row>
    <row r="540" spans="1:8" ht="13.2">
      <c r="A540" s="34"/>
      <c r="B540" s="34"/>
      <c r="C540" s="34"/>
      <c r="D540" s="78"/>
      <c r="E540" s="90"/>
      <c r="F540" s="90"/>
      <c r="G540" s="78"/>
      <c r="H540" s="78"/>
    </row>
    <row r="541" spans="1:8" ht="16.2">
      <c r="A541" s="34"/>
      <c r="B541" s="130" t="s">
        <v>556</v>
      </c>
      <c r="C541" s="78"/>
      <c r="D541" s="78"/>
      <c r="E541" s="90"/>
      <c r="F541" s="90"/>
      <c r="G541" s="78"/>
      <c r="H541" s="78"/>
    </row>
    <row r="542" spans="1:8" ht="16.2">
      <c r="A542" s="34"/>
      <c r="B542" s="34"/>
      <c r="C542" s="34" t="s">
        <v>242</v>
      </c>
      <c r="D542" s="78"/>
      <c r="E542" s="131">
        <v>25000</v>
      </c>
      <c r="F542" s="132">
        <v>0</v>
      </c>
      <c r="G542" s="78"/>
      <c r="H542" s="78"/>
    </row>
    <row r="543" spans="1:8" ht="16.2">
      <c r="A543" s="34"/>
      <c r="B543" s="34"/>
      <c r="C543" s="34" t="s">
        <v>557</v>
      </c>
      <c r="D543" s="78"/>
      <c r="E543" s="131">
        <v>0</v>
      </c>
      <c r="F543" s="132">
        <v>-45000</v>
      </c>
      <c r="G543" s="78"/>
      <c r="H543" s="78"/>
    </row>
    <row r="544" spans="1:8" ht="16.2">
      <c r="A544" s="34"/>
      <c r="B544" s="34"/>
      <c r="C544" s="34" t="s">
        <v>522</v>
      </c>
      <c r="D544" s="78"/>
      <c r="E544" s="131">
        <v>0</v>
      </c>
      <c r="F544" s="132">
        <v>-7500</v>
      </c>
      <c r="G544" s="78"/>
      <c r="H544" s="78"/>
    </row>
    <row r="545" spans="1:8" ht="16.2">
      <c r="A545" s="34"/>
      <c r="B545" s="34"/>
      <c r="C545" s="34" t="s">
        <v>236</v>
      </c>
      <c r="D545" s="78"/>
      <c r="E545" s="131">
        <v>0</v>
      </c>
      <c r="F545" s="132">
        <v>-2000</v>
      </c>
      <c r="G545" s="78"/>
      <c r="H545" s="78"/>
    </row>
    <row r="546" spans="1:8" ht="16.2">
      <c r="A546" s="34"/>
      <c r="B546" s="34"/>
      <c r="C546" s="34" t="s">
        <v>195</v>
      </c>
      <c r="D546" s="78"/>
      <c r="E546" s="131">
        <v>0</v>
      </c>
      <c r="F546" s="132">
        <v>-2400</v>
      </c>
      <c r="G546" s="78"/>
      <c r="H546" s="78"/>
    </row>
    <row r="547" spans="1:8" ht="13.2">
      <c r="A547" s="34"/>
      <c r="B547" s="34"/>
      <c r="C547" s="34"/>
      <c r="D547" s="78"/>
      <c r="E547" s="90"/>
      <c r="F547" s="90"/>
      <c r="G547" s="78"/>
      <c r="H547" s="78"/>
    </row>
    <row r="548" spans="1:8" ht="16.2">
      <c r="A548" s="34"/>
      <c r="B548" s="34"/>
      <c r="C548" s="134" t="s">
        <v>111</v>
      </c>
      <c r="D548" s="78"/>
      <c r="E548" s="131">
        <f>SUM(E542:E546)</f>
        <v>25000</v>
      </c>
      <c r="F548" s="132">
        <f>SUM(F543:F546)</f>
        <v>-56900</v>
      </c>
      <c r="G548" s="78"/>
      <c r="H548" s="78"/>
    </row>
    <row r="549" spans="1:8" ht="13.2">
      <c r="A549" s="34"/>
      <c r="B549" s="34"/>
      <c r="C549" s="34"/>
      <c r="D549" s="78"/>
      <c r="E549" s="90"/>
      <c r="F549" s="90"/>
      <c r="G549" s="78"/>
      <c r="H549" s="78"/>
    </row>
    <row r="550" spans="1:8" ht="16.2">
      <c r="A550" s="34"/>
      <c r="B550" s="140" t="s">
        <v>558</v>
      </c>
      <c r="C550" s="78"/>
      <c r="D550" s="78"/>
      <c r="E550" s="90"/>
      <c r="F550" s="90"/>
      <c r="G550" s="78"/>
      <c r="H550" s="78"/>
    </row>
    <row r="551" spans="1:8" ht="16.2">
      <c r="A551" s="34"/>
      <c r="B551" s="94"/>
      <c r="C551" s="94" t="s">
        <v>242</v>
      </c>
      <c r="D551" s="95"/>
      <c r="E551" s="135">
        <v>18000</v>
      </c>
      <c r="F551" s="136">
        <v>0</v>
      </c>
      <c r="G551" s="95"/>
      <c r="H551" s="95"/>
    </row>
    <row r="552" spans="1:8" ht="16.2">
      <c r="A552" s="34"/>
      <c r="B552" s="94"/>
      <c r="C552" s="141" t="s">
        <v>242</v>
      </c>
      <c r="D552" s="137"/>
      <c r="E552" s="135">
        <v>0</v>
      </c>
      <c r="F552" s="136">
        <v>-44000</v>
      </c>
      <c r="G552" s="95"/>
      <c r="H552" s="95"/>
    </row>
    <row r="553" spans="1:8" ht="16.2">
      <c r="A553" s="34"/>
      <c r="B553" s="34"/>
      <c r="C553" s="34" t="s">
        <v>559</v>
      </c>
      <c r="D553" s="78"/>
      <c r="E553" s="131">
        <v>0</v>
      </c>
      <c r="F553" s="93">
        <v>-100</v>
      </c>
      <c r="G553" s="78"/>
      <c r="H553" s="78"/>
    </row>
    <row r="554" spans="1:8" ht="13.2">
      <c r="A554" s="34"/>
      <c r="B554" s="78"/>
      <c r="C554" s="34"/>
      <c r="D554" s="78"/>
      <c r="E554" s="90"/>
      <c r="F554" s="90"/>
      <c r="G554" s="78"/>
      <c r="H554" s="78"/>
    </row>
    <row r="555" spans="1:8" ht="16.2">
      <c r="A555" s="34"/>
      <c r="B555" s="34"/>
      <c r="C555" s="134" t="s">
        <v>111</v>
      </c>
      <c r="D555" s="78"/>
      <c r="E555" s="131">
        <f>SUM(E551:E554)</f>
        <v>18000</v>
      </c>
      <c r="F555" s="132">
        <f>SUM(F552:F554)</f>
        <v>-44100</v>
      </c>
      <c r="G555" s="78"/>
      <c r="H555" s="78"/>
    </row>
    <row r="556" spans="1:8" ht="13.2">
      <c r="A556" s="34"/>
      <c r="B556" s="34"/>
      <c r="C556" s="34"/>
      <c r="D556" s="78"/>
      <c r="E556" s="90"/>
      <c r="F556" s="90"/>
      <c r="G556" s="78"/>
      <c r="H556" s="78"/>
    </row>
    <row r="557" spans="1:8" ht="13.2">
      <c r="A557" s="34"/>
      <c r="B557" s="100" t="s">
        <v>560</v>
      </c>
      <c r="C557" s="34"/>
      <c r="D557" s="78"/>
      <c r="E557" s="90"/>
      <c r="F557" s="90"/>
      <c r="G557" s="78"/>
      <c r="H557" s="78"/>
    </row>
    <row r="558" spans="1:8" ht="13.2">
      <c r="A558" s="34"/>
      <c r="B558" s="34"/>
      <c r="C558" s="34" t="s">
        <v>242</v>
      </c>
      <c r="D558" s="78"/>
      <c r="E558" s="92">
        <v>4000</v>
      </c>
      <c r="F558" s="93">
        <v>0</v>
      </c>
      <c r="G558" s="78"/>
      <c r="H558" s="78"/>
    </row>
    <row r="559" spans="1:8" ht="13.2">
      <c r="A559" s="34"/>
      <c r="B559" s="34"/>
      <c r="C559" s="34" t="s">
        <v>557</v>
      </c>
      <c r="D559" s="78"/>
      <c r="E559" s="92">
        <v>0</v>
      </c>
      <c r="F559" s="93">
        <v>-3000</v>
      </c>
      <c r="G559" s="78"/>
      <c r="H559" s="78"/>
    </row>
    <row r="560" spans="1:8" ht="13.2">
      <c r="A560" s="34"/>
      <c r="B560" s="94"/>
      <c r="C560" s="94" t="s">
        <v>372</v>
      </c>
      <c r="D560" s="95"/>
      <c r="E560" s="96">
        <v>0</v>
      </c>
      <c r="F560" s="97">
        <v>-1000</v>
      </c>
      <c r="G560" s="95"/>
      <c r="H560" s="95"/>
    </row>
    <row r="561" spans="1:8" ht="13.2">
      <c r="A561" s="34"/>
      <c r="B561" s="34"/>
      <c r="C561" s="34" t="s">
        <v>236</v>
      </c>
      <c r="D561" s="78"/>
      <c r="E561" s="92">
        <v>0</v>
      </c>
      <c r="F561" s="93">
        <v>-400</v>
      </c>
      <c r="G561" s="78"/>
      <c r="H561" s="78"/>
    </row>
    <row r="562" spans="1:8" ht="13.2">
      <c r="A562" s="34"/>
      <c r="B562" s="34"/>
      <c r="C562" s="34" t="s">
        <v>195</v>
      </c>
      <c r="D562" s="78"/>
      <c r="E562" s="92">
        <v>0</v>
      </c>
      <c r="F562" s="93">
        <v>-1000</v>
      </c>
      <c r="G562" s="78"/>
      <c r="H562" s="78"/>
    </row>
    <row r="563" spans="1:8" ht="13.2">
      <c r="A563" s="34"/>
      <c r="B563" s="78"/>
      <c r="C563" s="78" t="s">
        <v>164</v>
      </c>
      <c r="D563" s="78"/>
      <c r="E563" s="92">
        <v>0</v>
      </c>
      <c r="F563" s="93">
        <v>-500</v>
      </c>
      <c r="G563" s="78"/>
      <c r="H563" s="78"/>
    </row>
    <row r="564" spans="1:8" ht="13.2">
      <c r="A564" s="34"/>
      <c r="B564" s="34"/>
      <c r="C564" s="34"/>
      <c r="D564" s="78"/>
      <c r="E564" s="90"/>
      <c r="F564" s="90"/>
      <c r="G564" s="78"/>
      <c r="H564" s="78"/>
    </row>
    <row r="565" spans="1:8" ht="13.2">
      <c r="A565" s="34"/>
      <c r="B565" s="34"/>
      <c r="C565" s="89" t="s">
        <v>111</v>
      </c>
      <c r="D565" s="78"/>
      <c r="E565" s="92">
        <f t="shared" ref="E565:F565" si="33">SUM(E558:E563)</f>
        <v>4000</v>
      </c>
      <c r="F565" s="93">
        <f t="shared" si="33"/>
        <v>-5900</v>
      </c>
      <c r="G565" s="78"/>
      <c r="H565" s="78"/>
    </row>
    <row r="566" spans="1:8" ht="13.2">
      <c r="A566" s="34"/>
      <c r="B566" s="34"/>
      <c r="C566" s="34"/>
      <c r="D566" s="78"/>
      <c r="E566" s="90"/>
      <c r="F566" s="90"/>
      <c r="G566" s="78"/>
      <c r="H566" s="78"/>
    </row>
    <row r="567" spans="1:8" ht="16.2">
      <c r="A567" s="34"/>
      <c r="B567" s="130" t="s">
        <v>561</v>
      </c>
      <c r="C567" s="34"/>
      <c r="D567" s="78"/>
      <c r="E567" s="90"/>
      <c r="F567" s="90"/>
      <c r="G567" s="78"/>
      <c r="H567" s="78"/>
    </row>
    <row r="568" spans="1:8" ht="13.2">
      <c r="A568" s="34"/>
      <c r="B568" s="34"/>
      <c r="C568" s="34" t="s">
        <v>562</v>
      </c>
      <c r="D568" s="78"/>
      <c r="E568" s="92">
        <v>0</v>
      </c>
      <c r="F568" s="93">
        <v>-800</v>
      </c>
      <c r="G568" s="78"/>
      <c r="H568" s="78"/>
    </row>
    <row r="569" spans="1:8" ht="13.2">
      <c r="A569" s="34"/>
      <c r="B569" s="34"/>
      <c r="C569" s="34" t="s">
        <v>563</v>
      </c>
      <c r="D569" s="78"/>
      <c r="E569" s="92">
        <v>0</v>
      </c>
      <c r="F569" s="93">
        <v>-3000</v>
      </c>
      <c r="G569" s="78"/>
      <c r="H569" s="78"/>
    </row>
    <row r="570" spans="1:8" ht="13.2">
      <c r="A570" s="34"/>
      <c r="B570" s="34"/>
      <c r="C570" s="34"/>
      <c r="D570" s="78"/>
      <c r="E570" s="90"/>
      <c r="F570" s="90"/>
      <c r="G570" s="78"/>
      <c r="H570" s="78"/>
    </row>
    <row r="571" spans="1:8" ht="13.2">
      <c r="A571" s="34"/>
      <c r="B571" s="34"/>
      <c r="C571" s="89" t="s">
        <v>111</v>
      </c>
      <c r="D571" s="78"/>
      <c r="E571" s="92">
        <v>0</v>
      </c>
      <c r="F571" s="93">
        <v>-800</v>
      </c>
      <c r="G571" s="78"/>
      <c r="H571" s="78"/>
    </row>
    <row r="572" spans="1:8" ht="13.2">
      <c r="A572" s="34"/>
      <c r="B572" s="34"/>
      <c r="C572" s="34"/>
      <c r="D572" s="78"/>
      <c r="E572" s="90"/>
      <c r="F572" s="90"/>
      <c r="G572" s="78"/>
      <c r="H572" s="78"/>
    </row>
    <row r="573" spans="1:8" ht="13.2">
      <c r="A573" s="34"/>
      <c r="B573" s="34"/>
      <c r="C573" s="34"/>
      <c r="D573" s="78"/>
      <c r="E573" s="90"/>
      <c r="F573" s="90"/>
      <c r="G573" s="78"/>
      <c r="H573" s="78"/>
    </row>
    <row r="574" spans="1:8" ht="13.2">
      <c r="A574" s="34"/>
      <c r="B574" s="91" t="s">
        <v>564</v>
      </c>
      <c r="C574" s="34"/>
      <c r="D574" s="78"/>
      <c r="E574" s="90"/>
      <c r="F574" s="90"/>
      <c r="G574" s="78"/>
      <c r="H574" s="78"/>
    </row>
    <row r="575" spans="1:8" ht="13.2">
      <c r="A575" s="34"/>
      <c r="B575" s="34"/>
      <c r="C575" s="34" t="s">
        <v>242</v>
      </c>
      <c r="D575" s="78"/>
      <c r="E575" s="92">
        <f>350*150</f>
        <v>52500</v>
      </c>
      <c r="F575" s="93">
        <v>0</v>
      </c>
      <c r="G575" s="78"/>
      <c r="H575" s="78"/>
    </row>
    <row r="576" spans="1:8" ht="13.2">
      <c r="A576" s="34"/>
      <c r="B576" s="34"/>
      <c r="C576" s="34" t="s">
        <v>113</v>
      </c>
      <c r="D576" s="78"/>
      <c r="E576" s="92">
        <v>0</v>
      </c>
      <c r="F576" s="93">
        <v>-55000</v>
      </c>
      <c r="G576" s="78"/>
      <c r="H576" s="78"/>
    </row>
    <row r="577" spans="1:8" ht="13.2">
      <c r="A577" s="34"/>
      <c r="B577" s="78"/>
      <c r="C577" s="78" t="s">
        <v>565</v>
      </c>
      <c r="D577" s="78"/>
      <c r="E577" s="92">
        <v>0</v>
      </c>
      <c r="F577" s="93">
        <v>-15000</v>
      </c>
      <c r="G577" s="78"/>
      <c r="H577" s="78"/>
    </row>
    <row r="578" spans="1:8" ht="13.2">
      <c r="A578" s="34"/>
      <c r="B578" s="34"/>
      <c r="C578" s="34" t="s">
        <v>195</v>
      </c>
      <c r="D578" s="78"/>
      <c r="E578" s="92">
        <v>0</v>
      </c>
      <c r="F578" s="93">
        <v>-40000</v>
      </c>
      <c r="G578" s="78"/>
      <c r="H578" s="78"/>
    </row>
    <row r="579" spans="1:8" ht="13.2">
      <c r="A579" s="34"/>
      <c r="B579" s="34"/>
      <c r="C579" s="34" t="s">
        <v>566</v>
      </c>
      <c r="D579" s="78"/>
      <c r="E579" s="92">
        <v>0</v>
      </c>
      <c r="F579" s="93">
        <v>-5000</v>
      </c>
      <c r="G579" s="78"/>
      <c r="H579" s="78"/>
    </row>
    <row r="580" spans="1:8" ht="13.2">
      <c r="A580" s="34"/>
      <c r="B580" s="78"/>
      <c r="C580" s="78" t="s">
        <v>164</v>
      </c>
      <c r="D580" s="78"/>
      <c r="E580" s="92">
        <v>0</v>
      </c>
      <c r="F580" s="93">
        <v>-1500</v>
      </c>
      <c r="G580" s="78"/>
      <c r="H580" s="78"/>
    </row>
    <row r="581" spans="1:8" ht="13.2">
      <c r="A581" s="34"/>
      <c r="B581" s="78"/>
      <c r="C581" s="78" t="s">
        <v>121</v>
      </c>
      <c r="D581" s="78"/>
      <c r="E581" s="92">
        <v>0</v>
      </c>
      <c r="F581" s="93">
        <v>-2000</v>
      </c>
      <c r="G581" s="78"/>
      <c r="H581" s="78"/>
    </row>
    <row r="582" spans="1:8" ht="13.2">
      <c r="A582" s="34"/>
      <c r="B582" s="78"/>
      <c r="C582" s="78" t="s">
        <v>182</v>
      </c>
      <c r="D582" s="78"/>
      <c r="E582" s="92">
        <v>0</v>
      </c>
      <c r="F582" s="93">
        <v>-1100</v>
      </c>
      <c r="G582" s="78"/>
      <c r="H582" s="78"/>
    </row>
    <row r="583" spans="1:8" ht="13.2">
      <c r="A583" s="34"/>
      <c r="B583" s="78"/>
      <c r="C583" s="78" t="s">
        <v>567</v>
      </c>
      <c r="D583" s="78"/>
      <c r="E583" s="92">
        <v>0</v>
      </c>
      <c r="F583" s="93">
        <v>-1500</v>
      </c>
      <c r="G583" s="78"/>
      <c r="H583" s="78"/>
    </row>
    <row r="584" spans="1:8" ht="13.2">
      <c r="A584" s="34"/>
      <c r="B584" s="78"/>
      <c r="C584" s="78" t="s">
        <v>210</v>
      </c>
      <c r="D584" s="78"/>
      <c r="E584" s="92">
        <v>0</v>
      </c>
      <c r="F584" s="93">
        <v>-1500</v>
      </c>
      <c r="G584" s="78"/>
      <c r="H584" s="78"/>
    </row>
    <row r="585" spans="1:8" ht="13.2">
      <c r="A585" s="34"/>
      <c r="B585" s="78"/>
      <c r="C585" s="78" t="s">
        <v>213</v>
      </c>
      <c r="D585" s="78"/>
      <c r="E585" s="92">
        <v>0</v>
      </c>
      <c r="F585" s="93">
        <v>-1000</v>
      </c>
      <c r="G585" s="78"/>
      <c r="H585" s="78"/>
    </row>
    <row r="586" spans="1:8" ht="13.2">
      <c r="A586" s="34"/>
      <c r="B586" s="78"/>
      <c r="C586" s="78" t="s">
        <v>236</v>
      </c>
      <c r="D586" s="78"/>
      <c r="E586" s="92">
        <v>0</v>
      </c>
      <c r="F586" s="93">
        <v>-1000</v>
      </c>
      <c r="G586" s="78"/>
      <c r="H586" s="78"/>
    </row>
    <row r="587" spans="1:8" ht="13.2">
      <c r="A587" s="34"/>
      <c r="B587" s="78"/>
      <c r="C587" s="78" t="s">
        <v>568</v>
      </c>
      <c r="D587" s="78"/>
      <c r="E587" s="92">
        <v>0</v>
      </c>
      <c r="F587" s="93">
        <f>-70*150</f>
        <v>-10500</v>
      </c>
      <c r="G587" s="78"/>
      <c r="H587" s="78"/>
    </row>
    <row r="588" spans="1:8" ht="13.2">
      <c r="A588" s="34"/>
      <c r="B588" s="78"/>
      <c r="C588" s="78"/>
      <c r="D588" s="78"/>
      <c r="E588" s="90"/>
      <c r="F588" s="90"/>
      <c r="G588" s="78"/>
      <c r="H588" s="78"/>
    </row>
    <row r="589" spans="1:8" ht="13.2">
      <c r="A589" s="34"/>
      <c r="B589" s="78"/>
      <c r="C589" s="78" t="s">
        <v>111</v>
      </c>
      <c r="D589" s="78"/>
      <c r="E589" s="92">
        <f>SUM(E575:E584)</f>
        <v>52500</v>
      </c>
      <c r="F589" s="93">
        <f>SUM(F575:F587)</f>
        <v>-135100</v>
      </c>
      <c r="G589" s="78"/>
      <c r="H589" s="78"/>
    </row>
    <row r="590" spans="1:8" ht="13.2">
      <c r="A590" s="34"/>
      <c r="B590" s="78"/>
      <c r="C590" s="78"/>
      <c r="D590" s="78"/>
      <c r="E590" s="90"/>
      <c r="F590" s="90"/>
      <c r="G590" s="78"/>
      <c r="H590" s="78"/>
    </row>
    <row r="591" spans="1:8" ht="13.2">
      <c r="A591" s="34"/>
      <c r="B591" s="142" t="s">
        <v>569</v>
      </c>
      <c r="C591" s="95"/>
      <c r="D591" s="95"/>
      <c r="E591" s="99"/>
      <c r="F591" s="99"/>
      <c r="G591" s="95"/>
      <c r="H591" s="95"/>
    </row>
    <row r="592" spans="1:8" ht="13.2">
      <c r="A592" s="34"/>
      <c r="B592" s="95"/>
      <c r="C592" s="95" t="s">
        <v>195</v>
      </c>
      <c r="D592" s="95"/>
      <c r="E592" s="96">
        <v>0</v>
      </c>
      <c r="F592" s="97">
        <v>-1030</v>
      </c>
      <c r="G592" s="95"/>
      <c r="H592" s="95"/>
    </row>
    <row r="593" spans="1:8" ht="13.2">
      <c r="A593" s="34"/>
      <c r="B593" s="95"/>
      <c r="C593" s="95"/>
      <c r="D593" s="95"/>
      <c r="E593" s="99"/>
      <c r="F593" s="99"/>
      <c r="G593" s="95"/>
      <c r="H593" s="95"/>
    </row>
    <row r="594" spans="1:8" ht="13.2">
      <c r="A594" s="34"/>
      <c r="B594" s="95"/>
      <c r="C594" s="142" t="s">
        <v>111</v>
      </c>
      <c r="D594" s="95"/>
      <c r="E594" s="96">
        <v>0</v>
      </c>
      <c r="F594" s="97">
        <v>-1030</v>
      </c>
      <c r="G594" s="95"/>
      <c r="H594" s="95"/>
    </row>
    <row r="595" spans="1:8" ht="13.2">
      <c r="A595" s="34"/>
      <c r="B595" s="78"/>
      <c r="C595" s="78"/>
      <c r="D595" s="78"/>
      <c r="E595" s="90"/>
      <c r="F595" s="90"/>
      <c r="G595" s="78"/>
      <c r="H595" s="78"/>
    </row>
    <row r="596" spans="1:8" ht="13.2">
      <c r="A596" s="34"/>
      <c r="B596" s="142" t="s">
        <v>570</v>
      </c>
      <c r="C596" s="95"/>
      <c r="D596" s="95"/>
      <c r="E596" s="99"/>
      <c r="F596" s="99"/>
      <c r="G596" s="95"/>
      <c r="H596" s="95"/>
    </row>
    <row r="597" spans="1:8" ht="13.2">
      <c r="A597" s="34"/>
      <c r="B597" s="95"/>
      <c r="C597" s="95" t="s">
        <v>571</v>
      </c>
      <c r="D597" s="95"/>
      <c r="E597" s="96">
        <v>0</v>
      </c>
      <c r="F597" s="97">
        <v>-400</v>
      </c>
      <c r="G597" s="95"/>
      <c r="H597" s="95"/>
    </row>
    <row r="598" spans="1:8" ht="13.2">
      <c r="A598" s="34"/>
      <c r="B598" s="95"/>
      <c r="C598" s="95"/>
      <c r="D598" s="95"/>
      <c r="E598" s="99"/>
      <c r="F598" s="99"/>
      <c r="G598" s="95"/>
      <c r="H598" s="95"/>
    </row>
    <row r="599" spans="1:8" ht="13.2">
      <c r="A599" s="34"/>
      <c r="B599" s="95"/>
      <c r="C599" s="142" t="s">
        <v>111</v>
      </c>
      <c r="D599" s="95"/>
      <c r="E599" s="96">
        <v>0</v>
      </c>
      <c r="F599" s="97">
        <v>-400</v>
      </c>
      <c r="G599" s="95"/>
      <c r="H599" s="95"/>
    </row>
    <row r="600" spans="1:8" ht="13.2">
      <c r="A600" s="34"/>
      <c r="B600" s="95"/>
      <c r="C600" s="142"/>
      <c r="D600" s="95"/>
      <c r="E600" s="96"/>
      <c r="F600" s="97"/>
      <c r="G600" s="95"/>
      <c r="H600" s="95"/>
    </row>
    <row r="601" spans="1:8" ht="13.2">
      <c r="A601" s="34"/>
      <c r="C601" s="143" t="s">
        <v>124</v>
      </c>
      <c r="E601" s="144">
        <f t="shared" ref="E601:F601" si="34">SUMIFS(E2:E599,$C2:$C599,"Subsubtotal")</f>
        <v>687200</v>
      </c>
      <c r="F601" s="145">
        <f t="shared" si="34"/>
        <v>-1368330</v>
      </c>
    </row>
    <row r="602" spans="1:8" ht="13.2">
      <c r="A602" s="34"/>
    </row>
  </sheetData>
  <conditionalFormatting sqref="D1:D189 D191:D602">
    <cfRule type="cellIs" dxfId="121" priority="2" operator="greaterThan">
      <formula>0</formula>
    </cfRule>
  </conditionalFormatting>
  <conditionalFormatting sqref="E1:F189 E191:F602">
    <cfRule type="cellIs" dxfId="120" priority="1" operator="greaterThan">
      <formula>0</formula>
    </cfRule>
    <cfRule type="cellIs" dxfId="119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Rambudget</vt:lpstr>
      <vt:lpstr>1 - Centralt Detaljbudget</vt:lpstr>
      <vt:lpstr>2 - D-Rektoratet Detaljbudget</vt:lpstr>
      <vt:lpstr>3 - DKM Detaljbudget</vt:lpstr>
      <vt:lpstr>4 - Baknämnden Detaljbudget</vt:lpstr>
      <vt:lpstr>5 - NLG Detaljbudget</vt:lpstr>
      <vt:lpstr>6 - D-Dagen Detaljbudget</vt:lpstr>
      <vt:lpstr>7 - IOR Detaljbudget</vt:lpstr>
      <vt:lpstr>8 - Mottagningen Detaljbudget</vt:lpstr>
      <vt:lpstr>9 - Studienämnden Detaljbudget</vt:lpstr>
      <vt:lpstr>10 - Prylmångleriet Detaljbudge</vt:lpstr>
      <vt:lpstr>11 - METAdorerna Detaljbudget</vt:lpstr>
      <vt:lpstr>12 - Valberedningen Detaljbudge</vt:lpstr>
      <vt:lpstr>13 - DEMON</vt:lpstr>
      <vt:lpstr>14 - Qulturnämnden Detaljbudget</vt:lpstr>
      <vt:lpstr>15 - Tag Monkeys Detaljbudget</vt:lpstr>
      <vt:lpstr>16 - DESC Detaljbudget</vt:lpstr>
      <vt:lpstr>17 - Idrottsnämnden Detaljbudge</vt:lpstr>
      <vt:lpstr>18 - Internationellanämnden Det</vt:lpstr>
      <vt:lpstr>19 - Jämlikhetsnämnden Detaljbu</vt:lpstr>
      <vt:lpstr>20 - Ada Detaljbudget</vt:lpstr>
      <vt:lpstr>21 - Redaqtionen Detaljbudget</vt:lpstr>
      <vt:lpstr>22 - Datasladden Detaljbudget</vt:lpstr>
      <vt:lpstr>23 - Scala Detaljbudget</vt:lpstr>
      <vt:lpstr>24 - dFunk Detaljbudget</vt:lpstr>
      <vt:lpstr>25 - Fanbärare</vt:lpstr>
      <vt:lpstr>26 - dJulkalendern</vt:lpstr>
      <vt:lpstr>Beslutspengar - Engångskostnade</vt:lpstr>
      <vt:lpstr>Spelsylt</vt:lpstr>
      <vt:lpstr>Project Dive</vt:lpstr>
      <vt:lpstr>Groda 2024</vt:lpstr>
      <vt:lpstr>METAcraft</vt:lpstr>
      <vt:lpstr>Den Sista Vispen</vt:lpstr>
      <vt:lpstr>METAspexet 2024</vt:lpstr>
      <vt:lpstr>Studs 2024</vt:lpstr>
      <vt:lpstr>STUDS 2023 (stäng snabbt)</vt:lpstr>
      <vt:lpstr>Vårbalen 2024</vt:lpstr>
      <vt:lpstr>Vårbalen 2023 (stäng snabbt)</vt:lpstr>
      <vt:lpstr>dÅre 2024</vt:lpstr>
      <vt:lpstr>dJubileet</vt:lpstr>
      <vt:lpstr>BAMM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Fischer</cp:lastModifiedBy>
  <dcterms:modified xsi:type="dcterms:W3CDTF">2024-03-07T21:25:58Z</dcterms:modified>
</cp:coreProperties>
</file>