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3"/>
  </sheets>
  <definedNames/>
  <calcPr/>
</workbook>
</file>

<file path=xl/sharedStrings.xml><?xml version="1.0" encoding="utf-8"?>
<sst xmlns="http://schemas.openxmlformats.org/spreadsheetml/2006/main" count="499" uniqueCount="252">
  <si>
    <t>Arrangemang</t>
  </si>
  <si>
    <t>Konto</t>
  </si>
  <si>
    <t>Namn</t>
  </si>
  <si>
    <t>Intäker</t>
  </si>
  <si>
    <t>Utgifter</t>
  </si>
  <si>
    <t>Balans</t>
  </si>
  <si>
    <t>Förra året</t>
  </si>
  <si>
    <t>Diff</t>
  </si>
  <si>
    <t>D-Rektoratet</t>
  </si>
  <si>
    <t>Allmänt</t>
  </si>
  <si>
    <t>Tryckkostnad</t>
  </si>
  <si>
    <t>MUTA</t>
  </si>
  <si>
    <t>D-Funkmiddag</t>
  </si>
  <si>
    <t>Överlämning D-rektoratet</t>
  </si>
  <si>
    <t>Sektionsmöten</t>
  </si>
  <si>
    <t>Kontorsmaterial</t>
  </si>
  <si>
    <t>Representation</t>
  </si>
  <si>
    <t>Dispositionsfond</t>
  </si>
  <si>
    <t>Subsubtotalt</t>
  </si>
  <si>
    <t>Skiftes</t>
  </si>
  <si>
    <t>Biljetter</t>
  </si>
  <si>
    <t>Försäljning Dryck</t>
  </si>
  <si>
    <t>Inköp Dryck</t>
  </si>
  <si>
    <t>Inköp Mat</t>
  </si>
  <si>
    <t>Dekoration</t>
  </si>
  <si>
    <t>Subtotalt</t>
  </si>
  <si>
    <t>Centralt</t>
  </si>
  <si>
    <t>Bankavgifter</t>
  </si>
  <si>
    <t>Sektionsavgift</t>
  </si>
  <si>
    <t>Hyra kortterminal</t>
  </si>
  <si>
    <t>Tillsynsavgifter Myndigheter</t>
  </si>
  <si>
    <t>Fanborgsavgift</t>
  </si>
  <si>
    <t>Ordenstecken</t>
  </si>
  <si>
    <t>Medaljer</t>
  </si>
  <si>
    <t>Ljud och Ljus</t>
  </si>
  <si>
    <t>Teambuilding D-funk</t>
  </si>
  <si>
    <t>Sektionsbil</t>
  </si>
  <si>
    <t>Underhåll, försäkring och parkeringstillstånd</t>
  </si>
  <si>
    <t>Prylmånglaren</t>
  </si>
  <si>
    <t>Inköp Overaller</t>
  </si>
  <si>
    <t>Inköp Prylis</t>
  </si>
  <si>
    <t>Försäljning Overaller</t>
  </si>
  <si>
    <t>Försäljning Prylis</t>
  </si>
  <si>
    <t>Sponsring</t>
  </si>
  <si>
    <t>Idrottsnämnden</t>
  </si>
  <si>
    <t>Fika</t>
  </si>
  <si>
    <t>Lokalhyra</t>
  </si>
  <si>
    <t>Konglig Östrogennämden</t>
  </si>
  <si>
    <t>Biljettintäkt mingelkvällar</t>
  </si>
  <si>
    <t>Företagsspons</t>
  </si>
  <si>
    <t>Biljettintäkt vinprovning</t>
  </si>
  <si>
    <t>Märken</t>
  </si>
  <si>
    <t>Matinköp samt vin till vinprovning</t>
  </si>
  <si>
    <t>Årlig Gasque</t>
  </si>
  <si>
    <t>Redaqtionen</t>
  </si>
  <si>
    <t>Informationsorganet</t>
  </si>
  <si>
    <t>Gummiankorna</t>
  </si>
  <si>
    <t>Projektmotivation</t>
  </si>
  <si>
    <t>Stackenmedlemskap d-sys</t>
  </si>
  <si>
    <t>Tag Monkeys</t>
  </si>
  <si>
    <t>Grafisk utveckling</t>
  </si>
  <si>
    <t>Coola grejer i META</t>
  </si>
  <si>
    <t>Studienämden</t>
  </si>
  <si>
    <t>Studieluncher</t>
  </si>
  <si>
    <t>Qulturnämnden</t>
  </si>
  <si>
    <t>Drift av godisskåp</t>
  </si>
  <si>
    <t>Inköp av qultur</t>
  </si>
  <si>
    <t>Qulturella event</t>
  </si>
  <si>
    <t>Inköp av skåp</t>
  </si>
  <si>
    <t>Jämlikhetsnämden</t>
  </si>
  <si>
    <t>Fenixorden</t>
  </si>
  <si>
    <t>Medalj</t>
  </si>
  <si>
    <t>METAdorerna</t>
  </si>
  <si>
    <t>Städfika</t>
  </si>
  <si>
    <t>Inköp Förbrukningsinventarier</t>
  </si>
  <si>
    <t>Inköp Förbrukningsmaterial</t>
  </si>
  <si>
    <t>Städmaterial</t>
  </si>
  <si>
    <t>Teambuilding</t>
  </si>
  <si>
    <t>Inköp lokal</t>
  </si>
  <si>
    <t>nØllestädsfest</t>
  </si>
  <si>
    <t>Inköp mat</t>
  </si>
  <si>
    <t>Inköp dryck</t>
  </si>
  <si>
    <t>Åtgång dryck</t>
  </si>
  <si>
    <t>Dryckesförsäljning</t>
  </si>
  <si>
    <t>Middag för ex</t>
  </si>
  <si>
    <t>Näringslivsgruppen</t>
  </si>
  <si>
    <t>D-Dagen</t>
  </si>
  <si>
    <t>Baspaket</t>
  </si>
  <si>
    <t>Lunchföreläsning</t>
  </si>
  <si>
    <t>Gasquebiljett</t>
  </si>
  <si>
    <t>Kickoff</t>
  </si>
  <si>
    <t>Tackfest, ej alkohol</t>
  </si>
  <si>
    <t>Tryckkostnader (inkl Marknadsföringsmaterial)</t>
  </si>
  <si>
    <t>Mat - dag (personal och företagsrep.)</t>
  </si>
  <si>
    <t>Sittning</t>
  </si>
  <si>
    <t>Hyra - Bord</t>
  </si>
  <si>
    <t>Lunchföreläsning - Mat</t>
  </si>
  <si>
    <t>Lunchföreläsning - Hyra</t>
  </si>
  <si>
    <t>Efterkör</t>
  </si>
  <si>
    <t>Taxi/Bil</t>
  </si>
  <si>
    <t>Dekorationer och utsmycknad (mässa&amp;meta)</t>
  </si>
  <si>
    <t>Företagsrabatter</t>
  </si>
  <si>
    <t>Övriga utgifter</t>
  </si>
  <si>
    <t>Pub</t>
  </si>
  <si>
    <t>Barbongar</t>
  </si>
  <si>
    <t>Tryckkostnader</t>
  </si>
  <si>
    <t>Matkostnad</t>
  </si>
  <si>
    <t>Annonsering</t>
  </si>
  <si>
    <t>Affischer</t>
  </si>
  <si>
    <t>Jobbportal</t>
  </si>
  <si>
    <t>DKM</t>
  </si>
  <si>
    <t>Utbildning</t>
  </si>
  <si>
    <t>Milersättning</t>
  </si>
  <si>
    <t>Personalmat/Fika</t>
  </si>
  <si>
    <t>Inredning - lokal</t>
  </si>
  <si>
    <t>Spons</t>
  </si>
  <si>
    <t>Hattar/Gasmasker</t>
  </si>
  <si>
    <t>Reklam (FB/Tryck)</t>
  </si>
  <si>
    <t>Underhåll</t>
  </si>
  <si>
    <t>Arbetskläder</t>
  </si>
  <si>
    <t>Kök/barutrustning</t>
  </si>
  <si>
    <t>Tackgåvor</t>
  </si>
  <si>
    <t>Tentapub VT2</t>
  </si>
  <si>
    <t>Försäljning dryck</t>
  </si>
  <si>
    <t>Åtgång Dryck</t>
  </si>
  <si>
    <t>Barkitt</t>
  </si>
  <si>
    <t>Svinn</t>
  </si>
  <si>
    <t>Tentapub HT2</t>
  </si>
  <si>
    <t>Dekorationer</t>
  </si>
  <si>
    <t>Valborgspubrundan</t>
  </si>
  <si>
    <t>Onsdagspubar</t>
  </si>
  <si>
    <t>Dryckes försäljning</t>
  </si>
  <si>
    <t>Matförsäljning</t>
  </si>
  <si>
    <t>24 onsdagspubar</t>
  </si>
  <si>
    <t>Plums</t>
  </si>
  <si>
    <t>Hyra</t>
  </si>
  <si>
    <t>Scenerier</t>
  </si>
  <si>
    <t>Mat (Mackor)</t>
  </si>
  <si>
    <t>Övrigt</t>
  </si>
  <si>
    <t>Vakter</t>
  </si>
  <si>
    <t>Förbrukningsmateriel (glas)</t>
  </si>
  <si>
    <t>Ljud &amp; Ljus</t>
  </si>
  <si>
    <t>Tillstånd</t>
  </si>
  <si>
    <t>Lastbil</t>
  </si>
  <si>
    <t>Bensin</t>
  </si>
  <si>
    <t>Djulmiddag</t>
  </si>
  <si>
    <t>Mat</t>
  </si>
  <si>
    <t>Djulgran</t>
  </si>
  <si>
    <t>Reclaim</t>
  </si>
  <si>
    <t>Mästeristsittning #1</t>
  </si>
  <si>
    <t>Mästeristsittning #2</t>
  </si>
  <si>
    <t>SommarOsqvik</t>
  </si>
  <si>
    <t>Svin</t>
  </si>
  <si>
    <t>Sittningar</t>
  </si>
  <si>
    <t>3 sittningar</t>
  </si>
  <si>
    <t>Cliffmiddag</t>
  </si>
  <si>
    <t>Klubbmästarmiddag</t>
  </si>
  <si>
    <t>D.E.M.O.N</t>
  </si>
  <si>
    <t>Ljudinköp</t>
  </si>
  <si>
    <t>Spexmästeriet</t>
  </si>
  <si>
    <t>Fun stuff!</t>
  </si>
  <si>
    <t>Skivinspelning</t>
  </si>
  <si>
    <t>Valberedningen</t>
  </si>
  <si>
    <t>Mottagningen</t>
  </si>
  <si>
    <t>Avgift</t>
  </si>
  <si>
    <t>Bankkostnader</t>
  </si>
  <si>
    <t>Biljetter (märken)</t>
  </si>
  <si>
    <t>Biljetter (resor)</t>
  </si>
  <si>
    <t>Byggmaterial</t>
  </si>
  <si>
    <t>Bärbaren</t>
  </si>
  <si>
    <t>Daddebyxor</t>
  </si>
  <si>
    <t>Dadquistillbehör</t>
  </si>
  <si>
    <t>Datorintroduktionsassning</t>
  </si>
  <si>
    <t>Dekoration/underhållning</t>
  </si>
  <si>
    <t>Drifvartillbehör</t>
  </si>
  <si>
    <t>Drifvmedel</t>
  </si>
  <si>
    <t>Dryck</t>
  </si>
  <si>
    <t>Engångsartiklar</t>
  </si>
  <si>
    <t>Entréprylar</t>
  </si>
  <si>
    <t>Förbrukningsinventarier</t>
  </si>
  <si>
    <t>Förbrukningsmateriel</t>
  </si>
  <si>
    <t>Hyra inventarier och verktyg</t>
  </si>
  <si>
    <t>Hyra maskiner</t>
  </si>
  <si>
    <t>Kläder</t>
  </si>
  <si>
    <t>Konsultarvoden</t>
  </si>
  <si>
    <t>Kontorsmaterial och porto</t>
  </si>
  <si>
    <t>Kontorsmateriel</t>
  </si>
  <si>
    <t>Live-underhållning</t>
  </si>
  <si>
    <t>Mörkläggningsmaterial</t>
  </si>
  <si>
    <t>Resultatsjustering</t>
  </si>
  <si>
    <t>Serveringstillstånd</t>
  </si>
  <si>
    <t>Städavgift</t>
  </si>
  <si>
    <t>Subventionering</t>
  </si>
  <si>
    <t>Symboliska gåvor</t>
  </si>
  <si>
    <t>Teknik och verktyg</t>
  </si>
  <si>
    <t>Titeltelefonersättning</t>
  </si>
  <si>
    <t>Trycksaker</t>
  </si>
  <si>
    <t>Väktare</t>
  </si>
  <si>
    <t>Äskade pengar från CSC</t>
  </si>
  <si>
    <t>Övriga resekonstnader</t>
  </si>
  <si>
    <t>Övriga kostnader hyrd lokal</t>
  </si>
  <si>
    <t>Övriga personbilskostnader</t>
  </si>
  <si>
    <t>dJubileet</t>
  </si>
  <si>
    <t>Bankett</t>
  </si>
  <si>
    <t>Inköp alkohol</t>
  </si>
  <si>
    <t>Servis</t>
  </si>
  <si>
    <t>Underhållning</t>
  </si>
  <si>
    <t>Dekor</t>
  </si>
  <si>
    <t>Tryck</t>
  </si>
  <si>
    <t>Oförutsedda utgifter</t>
  </si>
  <si>
    <t>Slutfest</t>
  </si>
  <si>
    <t>Sittningsbiljetter</t>
  </si>
  <si>
    <t>Eftersläppsbiljetter</t>
  </si>
  <si>
    <t>Lokal (inkl. bord och stolar)</t>
  </si>
  <si>
    <t>Ljud och ljus</t>
  </si>
  <si>
    <t>Tackfest</t>
  </si>
  <si>
    <t>Alkoholbiljetter</t>
  </si>
  <si>
    <t>Onsdagspub</t>
  </si>
  <si>
    <t>Officiella-datalog-efterfestens-måndag-till-seabattle!</t>
  </si>
  <si>
    <t>Programmeringstävling</t>
  </si>
  <si>
    <t>Flammskyddsmedel</t>
  </si>
  <si>
    <t>Lilla gasque</t>
  </si>
  <si>
    <t>Märke</t>
  </si>
  <si>
    <t>Sjöslagskit</t>
  </si>
  <si>
    <t>Hedersmedlemmar</t>
  </si>
  <si>
    <t>Styfv</t>
  </si>
  <si>
    <t>Whiskeyprovning</t>
  </si>
  <si>
    <t>Whiskey</t>
  </si>
  <si>
    <t>Tillbehör</t>
  </si>
  <si>
    <t>Pokerkvällar (2 st)</t>
  </si>
  <si>
    <t>Tilltugg</t>
  </si>
  <si>
    <t>Turneringspriser</t>
  </si>
  <si>
    <t>MotorsågsOsqvik</t>
  </si>
  <si>
    <t>Motorsågshyra</t>
  </si>
  <si>
    <t>Hyra Osqvik</t>
  </si>
  <si>
    <t>Trä</t>
  </si>
  <si>
    <t>Turneringspris</t>
  </si>
  <si>
    <t>Bränsle</t>
  </si>
  <si>
    <t>Hagelskytte</t>
  </si>
  <si>
    <t>Ammunition</t>
  </si>
  <si>
    <t>DESC</t>
  </si>
  <si>
    <t>Webbdomän</t>
  </si>
  <si>
    <t>Counter-strike-Konton x10</t>
  </si>
  <si>
    <t>Inköp läsk</t>
  </si>
  <si>
    <t>Inköp mackor</t>
  </si>
  <si>
    <t>Priser</t>
  </si>
  <si>
    <t>Teknik</t>
  </si>
  <si>
    <t>Profilmaterial</t>
  </si>
  <si>
    <t>Försäljning event+märken</t>
  </si>
  <si>
    <t>Försäljning läsk</t>
  </si>
  <si>
    <t>Försäljning mackor</t>
  </si>
  <si>
    <t>Totalt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</si>
</sst>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 kr"/>
    <numFmt numFmtId="165" formatCode="#,##0&quot; kr&quot;"/>
  </numFmts>
  <fonts count="7">
    <font>
      <sz val="10.0"/>
      <color rgb="FF000000"/>
      <name val="Arial"/>
    </font>
    <font>
      <b/>
      <sz val="10.0"/>
      <color rgb="FF000000"/>
    </font>
    <font>
      <b/>
      <sz val="10.0"/>
    </font>
    <font>
      <sz val="10.0"/>
      <color rgb="FF000000"/>
    </font>
    <font/>
    <font>
      <sz val="14.0"/>
    </font>
    <font>
      <sz val="14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2" fontId="2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3" numFmtId="164" xfId="0" applyAlignment="1" applyFont="1" applyNumberFormat="1">
      <alignment shrinkToFit="0" vertical="top" wrapText="1"/>
    </xf>
    <xf borderId="0" fillId="0" fontId="3" numFmtId="164" xfId="0" applyAlignment="1" applyFont="1" applyNumberFormat="1">
      <alignment readingOrder="0" shrinkToFit="0" vertical="top" wrapText="1"/>
    </xf>
    <xf borderId="0" fillId="0" fontId="4" numFmtId="164" xfId="0" applyAlignment="1" applyFont="1" applyNumberFormat="1">
      <alignment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vertical="top" wrapText="1"/>
    </xf>
    <xf borderId="0" fillId="0" fontId="5" numFmtId="164" xfId="0" applyAlignment="1" applyFont="1" applyNumberFormat="1">
      <alignment shrinkToFit="0" wrapText="1"/>
    </xf>
    <xf borderId="0" fillId="0" fontId="6" numFmtId="164" xfId="0" applyAlignment="1" applyFont="1" applyNumberForma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164" xfId="0" applyAlignment="1" applyFont="1" applyNumberFormat="1">
      <alignment shrinkToFit="0" vertical="top" wrapText="1"/>
    </xf>
    <xf borderId="0" fillId="0" fontId="4" numFmtId="164" xfId="0" applyAlignment="1" applyFont="1" applyNumberForma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shrinkToFit="0" vertical="top" wrapText="1"/>
    </xf>
    <xf borderId="0" fillId="0" fontId="5" numFmtId="164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3" fontId="4" numFmtId="0" xfId="0" applyAlignment="1" applyFill="1" applyFont="1">
      <alignment shrinkToFit="0" wrapText="1"/>
    </xf>
    <xf borderId="0" fillId="3" fontId="4" numFmtId="165" xfId="0" applyAlignment="1" applyFont="1" applyNumberFormat="1">
      <alignment readingOrder="0" shrinkToFit="0" wrapText="1"/>
    </xf>
    <xf borderId="0" fillId="3" fontId="3" numFmtId="0" xfId="0" applyAlignment="1" applyFont="1">
      <alignment shrinkToFit="0" vertical="top" wrapText="1"/>
    </xf>
    <xf borderId="0" fillId="3" fontId="2" numFmtId="0" xfId="0" applyAlignment="1" applyFont="1">
      <alignment shrinkToFit="0" wrapText="1"/>
    </xf>
    <xf borderId="0" fillId="3" fontId="1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wrapText="1"/>
    </xf>
    <xf borderId="0" fillId="3" fontId="2" numFmtId="165" xfId="0" applyAlignment="1" applyFont="1" applyNumberFormat="1">
      <alignment shrinkToFit="0" wrapText="1"/>
    </xf>
    <xf borderId="0" fillId="3" fontId="1" numFmtId="165" xfId="0" applyAlignment="1" applyFont="1" applyNumberFormat="1">
      <alignment shrinkToFit="0" vertical="top" wrapText="1"/>
    </xf>
    <xf borderId="0" fillId="0" fontId="3" numFmtId="164" xfId="0" applyAlignment="1" applyFont="1" applyNumberForma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4" numFmtId="164" xfId="0" applyAlignment="1" applyFont="1" applyNumberFormat="1">
      <alignment readingOrder="0" shrinkToFit="0" wrapText="1"/>
    </xf>
    <xf borderId="0" fillId="3" fontId="4" numFmtId="164" xfId="0" applyAlignment="1" applyFont="1" applyNumberFormat="1">
      <alignment shrinkToFit="0" wrapText="1"/>
    </xf>
    <xf borderId="0" fillId="3" fontId="3" numFmtId="164" xfId="0" applyAlignment="1" applyFont="1" applyNumberFormat="1">
      <alignment shrinkToFit="0" vertical="top" wrapText="1"/>
    </xf>
    <xf borderId="0" fillId="3" fontId="2" numFmtId="0" xfId="0" applyAlignment="1" applyFont="1">
      <alignment readingOrder="0" shrinkToFit="0" wrapText="1"/>
    </xf>
    <xf borderId="0" fillId="3" fontId="2" numFmtId="164" xfId="0" applyAlignment="1" applyFont="1" applyNumberForma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4" numFmtId="165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3" fontId="1" numFmtId="164" xfId="0" applyAlignment="1" applyFont="1" applyNumberFormat="1">
      <alignment shrinkToFit="0" vertical="top" wrapText="1"/>
    </xf>
    <xf borderId="0" fillId="3" fontId="5" numFmtId="0" xfId="0" applyAlignment="1" applyFont="1">
      <alignment readingOrder="0" shrinkToFit="0" wrapText="1"/>
    </xf>
    <xf borderId="0" fillId="3" fontId="5" numFmtId="164" xfId="0" applyAlignment="1" applyFont="1" applyNumberFormat="1">
      <alignment shrinkToFit="0" wrapText="1"/>
    </xf>
    <xf borderId="0" fillId="3" fontId="6" numFmtId="164" xfId="0" applyAlignment="1" applyFont="1" applyNumberFormat="1">
      <alignment shrinkToFit="0" vertical="top" wrapText="1"/>
    </xf>
  </cellXfs>
  <cellStyles count="1">
    <cellStyle xfId="0" name="Normal" builtinId="0"/>
  </cellStyles>
  <dxfs count="2">
    <dxf>
      <font>
        <color rgb="FFD9D9D9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9.63"/>
    <col customWidth="1" min="2" max="2" width="19.38"/>
    <col customWidth="1" min="3" max="3" width="12.88"/>
    <col customWidth="1" min="4" max="4" width="20.88"/>
    <col customWidth="1" min="5" max="5" width="14.25"/>
    <col customWidth="1" min="6" max="6" width="14.88"/>
    <col customWidth="1" min="7" max="7" width="13.13"/>
    <col customWidth="1" min="8" max="8" width="10.0"/>
    <col customWidth="1" min="9" max="9" width="9.75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</row>
    <row r="2">
      <c r="A2" s="5" t="s">
        <v>8</v>
      </c>
      <c r="B2" s="6" t="s">
        <v>9</v>
      </c>
      <c r="D2" s="5" t="s">
        <v>10</v>
      </c>
      <c r="E2" s="7"/>
      <c r="F2" s="8">
        <v>5000.0</v>
      </c>
      <c r="G2" s="7"/>
      <c r="H2" s="9"/>
      <c r="I2" s="9">
        <f t="shared" ref="I2:I8" si="1">G2-H2</f>
        <v>0</v>
      </c>
    </row>
    <row r="3">
      <c r="D3" s="5" t="s">
        <v>11</v>
      </c>
      <c r="E3" s="7"/>
      <c r="F3" s="8">
        <v>20000.0</v>
      </c>
      <c r="G3" s="7"/>
      <c r="H3" s="9"/>
      <c r="I3" s="9">
        <f t="shared" si="1"/>
        <v>0</v>
      </c>
    </row>
    <row r="4">
      <c r="D4" s="5" t="s">
        <v>12</v>
      </c>
      <c r="E4" s="7"/>
      <c r="F4" s="8">
        <v>4400.0</v>
      </c>
      <c r="G4" s="7"/>
      <c r="H4" s="9"/>
      <c r="I4" s="9">
        <f t="shared" si="1"/>
        <v>0</v>
      </c>
    </row>
    <row r="5">
      <c r="D5" s="5" t="s">
        <v>13</v>
      </c>
      <c r="E5" s="7"/>
      <c r="F5" s="8">
        <v>3000.0</v>
      </c>
      <c r="G5" s="7"/>
      <c r="H5" s="9"/>
      <c r="I5" s="9">
        <f t="shared" si="1"/>
        <v>0</v>
      </c>
    </row>
    <row r="6">
      <c r="D6" s="5" t="s">
        <v>14</v>
      </c>
      <c r="E6" s="7"/>
      <c r="F6" s="8">
        <v>20000.0</v>
      </c>
      <c r="G6" s="7"/>
      <c r="H6" s="9"/>
      <c r="I6" s="9">
        <f t="shared" si="1"/>
        <v>0</v>
      </c>
    </row>
    <row r="7">
      <c r="D7" s="5" t="s">
        <v>15</v>
      </c>
      <c r="E7" s="7"/>
      <c r="F7" s="8">
        <v>1500.0</v>
      </c>
      <c r="G7" s="7"/>
      <c r="H7" s="9"/>
      <c r="I7" s="9">
        <f t="shared" si="1"/>
        <v>0</v>
      </c>
    </row>
    <row r="8">
      <c r="D8" s="5" t="s">
        <v>16</v>
      </c>
      <c r="E8" s="7"/>
      <c r="F8" s="8">
        <v>10000.0</v>
      </c>
      <c r="G8" s="7"/>
      <c r="H8" s="9"/>
      <c r="I8" s="9">
        <f t="shared" si="1"/>
        <v>0</v>
      </c>
    </row>
    <row r="9">
      <c r="D9" s="5" t="s">
        <v>17</v>
      </c>
      <c r="E9" s="9"/>
      <c r="F9" s="10">
        <v>50000.0</v>
      </c>
      <c r="G9" s="7"/>
      <c r="H9" s="9"/>
      <c r="I9" s="9"/>
    </row>
    <row r="10">
      <c r="D10" s="11"/>
      <c r="E10" s="9"/>
      <c r="F10" s="9"/>
      <c r="G10" s="7"/>
      <c r="H10" s="9"/>
      <c r="I10" s="9">
        <f t="shared" ref="I10:I29" si="2">G10-H10</f>
        <v>0</v>
      </c>
    </row>
    <row r="11">
      <c r="A11" s="12"/>
      <c r="B11" s="12"/>
      <c r="C11" s="12"/>
      <c r="D11" s="13" t="s">
        <v>18</v>
      </c>
      <c r="E11" s="14">
        <f>SUM(E2:E8)</f>
        <v>0</v>
      </c>
      <c r="F11" s="14">
        <f>SUM(F2:F9)</f>
        <v>113900</v>
      </c>
      <c r="G11" s="15">
        <f>E11-F11</f>
        <v>-113900</v>
      </c>
      <c r="H11" s="10">
        <v>-53900.0</v>
      </c>
      <c r="I11" s="9">
        <f t="shared" si="2"/>
        <v>-60000</v>
      </c>
    </row>
    <row r="12">
      <c r="E12" s="9"/>
      <c r="F12" s="9"/>
      <c r="G12" s="7"/>
      <c r="H12" s="9"/>
      <c r="I12" s="9">
        <f t="shared" si="2"/>
        <v>0</v>
      </c>
    </row>
    <row r="13">
      <c r="B13" s="5" t="s">
        <v>19</v>
      </c>
      <c r="C13" s="11"/>
      <c r="D13" s="5" t="s">
        <v>20</v>
      </c>
      <c r="E13" s="8">
        <v>1800.0</v>
      </c>
      <c r="F13" s="7"/>
      <c r="G13" s="7"/>
      <c r="H13" s="9"/>
      <c r="I13" s="9">
        <f t="shared" si="2"/>
        <v>0</v>
      </c>
    </row>
    <row r="14">
      <c r="D14" s="5" t="s">
        <v>21</v>
      </c>
      <c r="E14" s="8">
        <v>4000.0</v>
      </c>
      <c r="F14" s="7"/>
      <c r="G14" s="7"/>
      <c r="H14" s="9"/>
      <c r="I14" s="9">
        <f t="shared" si="2"/>
        <v>0</v>
      </c>
    </row>
    <row r="15">
      <c r="D15" s="5" t="s">
        <v>22</v>
      </c>
      <c r="E15" s="7"/>
      <c r="F15" s="8">
        <v>3000.0</v>
      </c>
      <c r="G15" s="7"/>
      <c r="H15" s="9"/>
      <c r="I15" s="9">
        <f t="shared" si="2"/>
        <v>0</v>
      </c>
    </row>
    <row r="16">
      <c r="D16" s="5" t="s">
        <v>23</v>
      </c>
      <c r="E16" s="7"/>
      <c r="F16" s="8">
        <v>5500.0</v>
      </c>
      <c r="G16" s="7"/>
      <c r="H16" s="9"/>
      <c r="I16" s="9">
        <f t="shared" si="2"/>
        <v>0</v>
      </c>
    </row>
    <row r="17">
      <c r="D17" s="5" t="s">
        <v>24</v>
      </c>
      <c r="E17" s="7"/>
      <c r="F17" s="8">
        <v>1500.0</v>
      </c>
      <c r="G17" s="7"/>
      <c r="H17" s="9"/>
      <c r="I17" s="9">
        <f t="shared" si="2"/>
        <v>0</v>
      </c>
    </row>
    <row r="18">
      <c r="D18" s="11"/>
      <c r="E18" s="9"/>
      <c r="F18" s="9"/>
      <c r="G18" s="7"/>
      <c r="H18" s="9"/>
      <c r="I18" s="9">
        <f t="shared" si="2"/>
        <v>0</v>
      </c>
    </row>
    <row r="19">
      <c r="A19" s="12"/>
      <c r="B19" s="12"/>
      <c r="C19" s="12"/>
      <c r="D19" s="13" t="s">
        <v>18</v>
      </c>
      <c r="E19" s="14">
        <f t="shared" ref="E19:F19" si="3">SUM(E13:E17)</f>
        <v>5800</v>
      </c>
      <c r="F19" s="14">
        <f t="shared" si="3"/>
        <v>10000</v>
      </c>
      <c r="G19" s="15">
        <f>E19-F19</f>
        <v>-4200</v>
      </c>
      <c r="H19" s="10">
        <v>-4200.0</v>
      </c>
      <c r="I19" s="9">
        <f t="shared" si="2"/>
        <v>0</v>
      </c>
    </row>
    <row r="20">
      <c r="E20" s="9"/>
      <c r="F20" s="9"/>
      <c r="G20" s="7"/>
      <c r="H20" s="9"/>
      <c r="I20" s="9">
        <f t="shared" si="2"/>
        <v>0</v>
      </c>
    </row>
    <row r="21">
      <c r="B21" s="13" t="s">
        <v>25</v>
      </c>
      <c r="E21" s="14">
        <f t="shared" ref="E21:F21" si="4">E11+E19</f>
        <v>5800</v>
      </c>
      <c r="F21" s="14">
        <f t="shared" si="4"/>
        <v>123900</v>
      </c>
      <c r="G21" s="15">
        <f>E21-F21</f>
        <v>-118100</v>
      </c>
      <c r="H21" s="10">
        <v>-58100.0</v>
      </c>
      <c r="I21" s="9">
        <f t="shared" si="2"/>
        <v>-60000</v>
      </c>
    </row>
    <row r="22">
      <c r="E22" s="16"/>
      <c r="F22" s="16"/>
      <c r="G22" s="17"/>
      <c r="H22" s="9"/>
      <c r="I22" s="9">
        <f t="shared" si="2"/>
        <v>0</v>
      </c>
    </row>
    <row r="23">
      <c r="A23" s="5" t="s">
        <v>26</v>
      </c>
      <c r="B23" s="6" t="s">
        <v>9</v>
      </c>
      <c r="D23" s="5" t="s">
        <v>27</v>
      </c>
      <c r="E23" s="7"/>
      <c r="F23" s="8">
        <v>4500.0</v>
      </c>
      <c r="G23" s="7"/>
      <c r="H23" s="9"/>
      <c r="I23" s="9">
        <f t="shared" si="2"/>
        <v>0</v>
      </c>
    </row>
    <row r="24">
      <c r="D24" s="5" t="s">
        <v>28</v>
      </c>
      <c r="E24" s="8">
        <v>25000.0</v>
      </c>
      <c r="F24" s="7"/>
      <c r="G24" s="7"/>
      <c r="H24" s="9"/>
      <c r="I24" s="9">
        <f t="shared" si="2"/>
        <v>0</v>
      </c>
    </row>
    <row r="25">
      <c r="D25" s="5" t="s">
        <v>29</v>
      </c>
      <c r="E25" s="7"/>
      <c r="F25" s="8">
        <v>12000.0</v>
      </c>
      <c r="G25" s="7"/>
      <c r="H25" s="9"/>
      <c r="I25" s="9">
        <f t="shared" si="2"/>
        <v>0</v>
      </c>
    </row>
    <row r="26">
      <c r="D26" s="5" t="s">
        <v>30</v>
      </c>
      <c r="E26" s="7"/>
      <c r="F26" s="8">
        <v>13000.0</v>
      </c>
      <c r="G26" s="7"/>
      <c r="H26" s="9"/>
      <c r="I26" s="9">
        <f t="shared" si="2"/>
        <v>0</v>
      </c>
    </row>
    <row r="27">
      <c r="D27" s="5" t="s">
        <v>31</v>
      </c>
      <c r="E27" s="7"/>
      <c r="F27" s="8">
        <v>3000.0</v>
      </c>
      <c r="G27" s="7"/>
      <c r="H27" s="9"/>
      <c r="I27" s="9">
        <f t="shared" si="2"/>
        <v>0</v>
      </c>
    </row>
    <row r="28">
      <c r="D28" s="5" t="s">
        <v>32</v>
      </c>
      <c r="E28" s="7"/>
      <c r="F28" s="8">
        <v>3000.0</v>
      </c>
      <c r="G28" s="7"/>
      <c r="H28" s="9"/>
      <c r="I28" s="9">
        <f t="shared" si="2"/>
        <v>0</v>
      </c>
    </row>
    <row r="29">
      <c r="D29" s="5" t="s">
        <v>33</v>
      </c>
      <c r="E29" s="7"/>
      <c r="F29" s="8">
        <v>2000.0</v>
      </c>
      <c r="G29" s="7"/>
      <c r="H29" s="9"/>
      <c r="I29" s="9">
        <f t="shared" si="2"/>
        <v>0</v>
      </c>
    </row>
    <row r="30">
      <c r="D30" s="5" t="s">
        <v>34</v>
      </c>
      <c r="E30" s="7"/>
      <c r="F30" s="8">
        <v>10000.0</v>
      </c>
      <c r="G30" s="7"/>
      <c r="H30" s="9"/>
      <c r="I30" s="9"/>
    </row>
    <row r="31">
      <c r="D31" s="5" t="s">
        <v>35</v>
      </c>
      <c r="E31" s="7"/>
      <c r="F31" s="8">
        <v>10000.0</v>
      </c>
      <c r="G31" s="7"/>
      <c r="H31" s="9"/>
      <c r="I31" s="9">
        <f t="shared" ref="I31:I85" si="5">G31-H31</f>
        <v>0</v>
      </c>
    </row>
    <row r="32">
      <c r="D32" s="11"/>
      <c r="E32" s="9"/>
      <c r="F32" s="9"/>
      <c r="G32" s="7"/>
      <c r="H32" s="9"/>
      <c r="I32" s="9">
        <f t="shared" si="5"/>
        <v>0</v>
      </c>
    </row>
    <row r="33">
      <c r="A33" s="12"/>
      <c r="C33" s="12"/>
      <c r="D33" s="13" t="s">
        <v>18</v>
      </c>
      <c r="E33" s="14">
        <f t="shared" ref="E33:F33" si="6">SUM(E23:E31)</f>
        <v>25000</v>
      </c>
      <c r="F33" s="14">
        <f t="shared" si="6"/>
        <v>57500</v>
      </c>
      <c r="G33" s="15">
        <f>E33-F33</f>
        <v>-32500</v>
      </c>
      <c r="H33" s="10">
        <v>-14300.0</v>
      </c>
      <c r="I33" s="9">
        <f t="shared" si="5"/>
        <v>-18200</v>
      </c>
    </row>
    <row r="34">
      <c r="E34" s="9"/>
      <c r="F34" s="9"/>
      <c r="G34" s="7"/>
      <c r="H34" s="9"/>
      <c r="I34" s="9">
        <f t="shared" si="5"/>
        <v>0</v>
      </c>
    </row>
    <row r="35">
      <c r="B35" s="6" t="s">
        <v>36</v>
      </c>
      <c r="D35" s="6" t="s">
        <v>37</v>
      </c>
      <c r="E35" s="7"/>
      <c r="F35" s="8">
        <v>20000.0</v>
      </c>
      <c r="G35" s="7"/>
      <c r="H35" s="9"/>
      <c r="I35" s="9">
        <f t="shared" si="5"/>
        <v>0</v>
      </c>
    </row>
    <row r="36">
      <c r="E36" s="9"/>
      <c r="F36" s="9"/>
      <c r="G36" s="7"/>
      <c r="H36" s="9"/>
      <c r="I36" s="9">
        <f t="shared" si="5"/>
        <v>0</v>
      </c>
    </row>
    <row r="37">
      <c r="D37" s="13" t="s">
        <v>18</v>
      </c>
      <c r="E37" s="14">
        <f t="shared" ref="E37:F37" si="7">SUM(E35)</f>
        <v>0</v>
      </c>
      <c r="F37" s="14">
        <f t="shared" si="7"/>
        <v>20000</v>
      </c>
      <c r="G37" s="15">
        <f>E37-F37</f>
        <v>-20000</v>
      </c>
      <c r="H37" s="10">
        <v>-10000.0</v>
      </c>
      <c r="I37" s="9">
        <f t="shared" si="5"/>
        <v>-10000</v>
      </c>
    </row>
    <row r="38">
      <c r="E38" s="9"/>
      <c r="F38" s="9"/>
      <c r="G38" s="7"/>
      <c r="H38" s="9"/>
      <c r="I38" s="9">
        <f t="shared" si="5"/>
        <v>0</v>
      </c>
    </row>
    <row r="39">
      <c r="B39" s="13" t="s">
        <v>25</v>
      </c>
      <c r="E39" s="14">
        <f t="shared" ref="E39:F39" si="8">E33+""+E37</f>
        <v>25000</v>
      </c>
      <c r="F39" s="14">
        <f t="shared" si="8"/>
        <v>77500</v>
      </c>
      <c r="G39" s="15">
        <f>E39-F39</f>
        <v>-52500</v>
      </c>
      <c r="H39" s="10">
        <v>-51300.0</v>
      </c>
      <c r="I39" s="9">
        <f t="shared" si="5"/>
        <v>-1200</v>
      </c>
    </row>
    <row r="40">
      <c r="E40" s="9"/>
      <c r="F40" s="9"/>
      <c r="G40" s="7"/>
      <c r="H40" s="9"/>
      <c r="I40" s="9">
        <f t="shared" si="5"/>
        <v>0</v>
      </c>
    </row>
    <row r="41">
      <c r="A41" s="5" t="s">
        <v>38</v>
      </c>
      <c r="B41" s="6" t="s">
        <v>9</v>
      </c>
      <c r="D41" s="5" t="s">
        <v>39</v>
      </c>
      <c r="E41" s="7"/>
      <c r="F41" s="8">
        <v>55000.0</v>
      </c>
      <c r="G41" s="7"/>
      <c r="H41" s="9"/>
      <c r="I41" s="9">
        <f t="shared" si="5"/>
        <v>0</v>
      </c>
    </row>
    <row r="42">
      <c r="D42" s="5" t="s">
        <v>40</v>
      </c>
      <c r="E42" s="9"/>
      <c r="F42" s="10">
        <v>48000.0</v>
      </c>
      <c r="G42" s="7"/>
      <c r="H42" s="9"/>
      <c r="I42" s="9">
        <f t="shared" si="5"/>
        <v>0</v>
      </c>
    </row>
    <row r="43">
      <c r="D43" s="6" t="s">
        <v>41</v>
      </c>
      <c r="E43" s="10">
        <v>60000.0</v>
      </c>
      <c r="F43" s="9"/>
      <c r="G43" s="7"/>
      <c r="H43" s="9"/>
      <c r="I43" s="9">
        <f t="shared" si="5"/>
        <v>0</v>
      </c>
    </row>
    <row r="44">
      <c r="D44" s="5" t="s">
        <v>42</v>
      </c>
      <c r="E44" s="10">
        <v>50000.0</v>
      </c>
      <c r="F44" s="9"/>
      <c r="G44" s="7"/>
      <c r="H44" s="9"/>
      <c r="I44" s="9">
        <f t="shared" si="5"/>
        <v>0</v>
      </c>
    </row>
    <row r="45">
      <c r="D45" s="5" t="s">
        <v>43</v>
      </c>
      <c r="E45" s="10">
        <v>15000.0</v>
      </c>
      <c r="F45" s="9"/>
      <c r="G45" s="7"/>
      <c r="H45" s="9"/>
      <c r="I45" s="9">
        <f t="shared" si="5"/>
        <v>0</v>
      </c>
    </row>
    <row r="46">
      <c r="D46" s="11"/>
      <c r="E46" s="9"/>
      <c r="F46" s="9"/>
      <c r="G46" s="7"/>
      <c r="H46" s="9"/>
      <c r="I46" s="9">
        <f t="shared" si="5"/>
        <v>0</v>
      </c>
    </row>
    <row r="47">
      <c r="A47" s="12"/>
      <c r="B47" s="12"/>
      <c r="C47" s="12"/>
      <c r="D47" s="13" t="s">
        <v>18</v>
      </c>
      <c r="E47" s="14">
        <f t="shared" ref="E47:F47" si="9">SUM(E41:E45)</f>
        <v>125000</v>
      </c>
      <c r="F47" s="14">
        <f t="shared" si="9"/>
        <v>103000</v>
      </c>
      <c r="G47" s="15">
        <f>E47-F47</f>
        <v>22000</v>
      </c>
      <c r="H47" s="10">
        <v>12400.0</v>
      </c>
      <c r="I47" s="9">
        <f t="shared" si="5"/>
        <v>9600</v>
      </c>
    </row>
    <row r="48">
      <c r="E48" s="16"/>
      <c r="F48" s="16"/>
      <c r="G48" s="7"/>
      <c r="H48" s="9"/>
      <c r="I48" s="9">
        <f t="shared" si="5"/>
        <v>0</v>
      </c>
    </row>
    <row r="49">
      <c r="B49" s="13" t="s">
        <v>25</v>
      </c>
      <c r="E49" s="14">
        <f t="shared" ref="E49:F49" si="10">E47</f>
        <v>125000</v>
      </c>
      <c r="F49" s="14">
        <f t="shared" si="10"/>
        <v>103000</v>
      </c>
      <c r="G49" s="15">
        <f>E49-F49</f>
        <v>22000</v>
      </c>
      <c r="H49" s="10">
        <v>12400.0</v>
      </c>
      <c r="I49" s="9">
        <f t="shared" si="5"/>
        <v>9600</v>
      </c>
    </row>
    <row r="50">
      <c r="E50" s="9"/>
      <c r="F50" s="9"/>
      <c r="G50" s="7"/>
      <c r="H50" s="9"/>
      <c r="I50" s="9">
        <f t="shared" si="5"/>
        <v>0</v>
      </c>
    </row>
    <row r="51">
      <c r="A51" s="5" t="s">
        <v>44</v>
      </c>
      <c r="B51" s="6" t="s">
        <v>9</v>
      </c>
      <c r="D51" s="5" t="s">
        <v>45</v>
      </c>
      <c r="E51" s="7"/>
      <c r="F51" s="8">
        <v>1000.0</v>
      </c>
      <c r="G51" s="7"/>
      <c r="H51" s="9"/>
      <c r="I51" s="9">
        <f t="shared" si="5"/>
        <v>0</v>
      </c>
    </row>
    <row r="52">
      <c r="D52" s="5" t="s">
        <v>46</v>
      </c>
      <c r="E52" s="7"/>
      <c r="F52" s="8">
        <v>20000.0</v>
      </c>
      <c r="G52" s="7"/>
      <c r="H52" s="9"/>
      <c r="I52" s="9">
        <f t="shared" si="5"/>
        <v>0</v>
      </c>
    </row>
    <row r="53">
      <c r="D53" s="11"/>
      <c r="E53" s="9"/>
      <c r="F53" s="9"/>
      <c r="G53" s="7"/>
      <c r="H53" s="9"/>
      <c r="I53" s="9">
        <f t="shared" si="5"/>
        <v>0</v>
      </c>
    </row>
    <row r="54">
      <c r="A54" s="12"/>
      <c r="B54" s="12"/>
      <c r="C54" s="12"/>
      <c r="D54" s="13" t="s">
        <v>18</v>
      </c>
      <c r="E54" s="14">
        <f t="shared" ref="E54:F54" si="11">SUM(E51:E52)</f>
        <v>0</v>
      </c>
      <c r="F54" s="14">
        <f t="shared" si="11"/>
        <v>21000</v>
      </c>
      <c r="G54" s="15">
        <f>E54-F54</f>
        <v>-21000</v>
      </c>
      <c r="H54" s="10">
        <v>-21000.0</v>
      </c>
      <c r="I54" s="9">
        <f t="shared" si="5"/>
        <v>0</v>
      </c>
    </row>
    <row r="55">
      <c r="E55" s="9"/>
      <c r="F55" s="9"/>
      <c r="G55" s="7"/>
      <c r="H55" s="9"/>
      <c r="I55" s="9">
        <f t="shared" si="5"/>
        <v>0</v>
      </c>
    </row>
    <row r="56">
      <c r="B56" s="13" t="s">
        <v>25</v>
      </c>
      <c r="E56" s="14">
        <f t="shared" ref="E56:F56" si="12">E54</f>
        <v>0</v>
      </c>
      <c r="F56" s="14">
        <f t="shared" si="12"/>
        <v>21000</v>
      </c>
      <c r="G56" s="15">
        <f>E56-F56</f>
        <v>-21000</v>
      </c>
      <c r="H56" s="10">
        <v>-21000.0</v>
      </c>
      <c r="I56" s="9">
        <f t="shared" si="5"/>
        <v>0</v>
      </c>
    </row>
    <row r="57">
      <c r="E57" s="9"/>
      <c r="F57" s="9"/>
      <c r="G57" s="7"/>
      <c r="H57" s="9"/>
      <c r="I57" s="9">
        <f t="shared" si="5"/>
        <v>0</v>
      </c>
    </row>
    <row r="58">
      <c r="A58" s="18" t="s">
        <v>47</v>
      </c>
      <c r="B58" s="6" t="s">
        <v>9</v>
      </c>
      <c r="D58" s="6" t="s">
        <v>48</v>
      </c>
      <c r="E58" s="10">
        <v>2000.0</v>
      </c>
      <c r="F58" s="9"/>
      <c r="G58" s="19"/>
      <c r="H58" s="9"/>
      <c r="I58" s="9">
        <f t="shared" si="5"/>
        <v>0</v>
      </c>
    </row>
    <row r="59">
      <c r="D59" s="6" t="s">
        <v>49</v>
      </c>
      <c r="E59" s="10">
        <v>2000.0</v>
      </c>
      <c r="F59" s="9"/>
      <c r="G59" s="19"/>
      <c r="H59" s="9"/>
      <c r="I59" s="9">
        <f t="shared" si="5"/>
        <v>0</v>
      </c>
    </row>
    <row r="60">
      <c r="D60" s="6" t="s">
        <v>50</v>
      </c>
      <c r="E60" s="10">
        <v>1200.0</v>
      </c>
      <c r="F60" s="9"/>
      <c r="G60" s="19"/>
      <c r="H60" s="9"/>
      <c r="I60" s="9">
        <f t="shared" si="5"/>
        <v>0</v>
      </c>
    </row>
    <row r="61">
      <c r="D61" s="18" t="s">
        <v>45</v>
      </c>
      <c r="E61" s="19"/>
      <c r="F61" s="20">
        <v>1000.0</v>
      </c>
      <c r="G61" s="19"/>
      <c r="H61" s="9"/>
      <c r="I61" s="9">
        <f t="shared" si="5"/>
        <v>0</v>
      </c>
    </row>
    <row r="62">
      <c r="D62" s="6" t="s">
        <v>51</v>
      </c>
      <c r="E62" s="9"/>
      <c r="F62" s="10">
        <v>1150.0</v>
      </c>
      <c r="G62" s="19"/>
      <c r="H62" s="9"/>
      <c r="I62" s="9">
        <f t="shared" si="5"/>
        <v>0</v>
      </c>
    </row>
    <row r="63">
      <c r="D63" s="6" t="s">
        <v>52</v>
      </c>
      <c r="E63" s="9"/>
      <c r="F63" s="10">
        <v>6200.0</v>
      </c>
      <c r="G63" s="19"/>
      <c r="H63" s="9"/>
      <c r="I63" s="9">
        <f t="shared" si="5"/>
        <v>0</v>
      </c>
    </row>
    <row r="64">
      <c r="D64" s="21"/>
      <c r="E64" s="9"/>
      <c r="F64" s="9"/>
      <c r="G64" s="19"/>
      <c r="H64" s="9"/>
      <c r="I64" s="9">
        <f t="shared" si="5"/>
        <v>0</v>
      </c>
    </row>
    <row r="65">
      <c r="D65" s="22" t="s">
        <v>18</v>
      </c>
      <c r="E65" s="14">
        <f t="shared" ref="E65:F65" si="13">SUM(E58:E63)</f>
        <v>5200</v>
      </c>
      <c r="F65" s="14">
        <f t="shared" si="13"/>
        <v>8350</v>
      </c>
      <c r="G65" s="23">
        <f>E65-F65</f>
        <v>-3150</v>
      </c>
      <c r="H65" s="10">
        <v>-2000.0</v>
      </c>
      <c r="I65" s="9">
        <f t="shared" si="5"/>
        <v>-1150</v>
      </c>
    </row>
    <row r="66">
      <c r="E66" s="9"/>
      <c r="F66" s="9"/>
      <c r="G66" s="19"/>
      <c r="H66" s="9"/>
      <c r="I66" s="9">
        <f t="shared" si="5"/>
        <v>0</v>
      </c>
    </row>
    <row r="67">
      <c r="B67" s="18" t="s">
        <v>53</v>
      </c>
      <c r="C67" s="21"/>
      <c r="D67" s="18" t="s">
        <v>20</v>
      </c>
      <c r="E67" s="20">
        <v>5200.0</v>
      </c>
      <c r="F67" s="19"/>
      <c r="G67" s="19"/>
      <c r="H67" s="9"/>
      <c r="I67" s="9">
        <f t="shared" si="5"/>
        <v>0</v>
      </c>
    </row>
    <row r="68">
      <c r="D68" s="18" t="s">
        <v>43</v>
      </c>
      <c r="E68" s="20">
        <v>1000.0</v>
      </c>
      <c r="F68" s="19"/>
      <c r="G68" s="19"/>
      <c r="H68" s="9"/>
      <c r="I68" s="9">
        <f t="shared" si="5"/>
        <v>0</v>
      </c>
    </row>
    <row r="69">
      <c r="D69" s="18" t="s">
        <v>23</v>
      </c>
      <c r="E69" s="19"/>
      <c r="F69" s="20">
        <v>3200.0</v>
      </c>
      <c r="G69" s="19"/>
      <c r="H69" s="9"/>
      <c r="I69" s="9">
        <f t="shared" si="5"/>
        <v>0</v>
      </c>
    </row>
    <row r="70">
      <c r="D70" s="18" t="s">
        <v>24</v>
      </c>
      <c r="E70" s="19"/>
      <c r="F70" s="20">
        <v>2000.0</v>
      </c>
      <c r="G70" s="19"/>
      <c r="H70" s="9"/>
      <c r="I70" s="9">
        <f t="shared" si="5"/>
        <v>0</v>
      </c>
    </row>
    <row r="71">
      <c r="D71" s="18" t="s">
        <v>22</v>
      </c>
      <c r="E71" s="9"/>
      <c r="F71" s="10">
        <v>1000.0</v>
      </c>
      <c r="G71" s="19"/>
      <c r="H71" s="9"/>
      <c r="I71" s="9">
        <f t="shared" si="5"/>
        <v>0</v>
      </c>
    </row>
    <row r="72">
      <c r="D72" s="21"/>
      <c r="E72" s="9"/>
      <c r="F72" s="9"/>
      <c r="G72" s="19"/>
      <c r="H72" s="9"/>
      <c r="I72" s="9">
        <f t="shared" si="5"/>
        <v>0</v>
      </c>
    </row>
    <row r="73">
      <c r="A73" s="12"/>
      <c r="B73" s="12"/>
      <c r="C73" s="12"/>
      <c r="D73" s="22" t="s">
        <v>18</v>
      </c>
      <c r="E73" s="14">
        <f>SUM(E67:E72)</f>
        <v>6200</v>
      </c>
      <c r="F73" s="14">
        <f>SUM(F67:F71)</f>
        <v>6200</v>
      </c>
      <c r="G73" s="23">
        <f>E73-F73</f>
        <v>0</v>
      </c>
      <c r="H73" s="10">
        <v>-4000.0</v>
      </c>
      <c r="I73" s="9">
        <f t="shared" si="5"/>
        <v>4000</v>
      </c>
    </row>
    <row r="74">
      <c r="E74" s="16"/>
      <c r="F74" s="16"/>
      <c r="G74" s="24"/>
      <c r="H74" s="9"/>
      <c r="I74" s="9">
        <f t="shared" si="5"/>
        <v>0</v>
      </c>
    </row>
    <row r="75">
      <c r="B75" s="22" t="s">
        <v>25</v>
      </c>
      <c r="E75" s="14">
        <f t="shared" ref="E75:F75" si="14">E65+""+E73</f>
        <v>11400</v>
      </c>
      <c r="F75" s="14">
        <f t="shared" si="14"/>
        <v>14550</v>
      </c>
      <c r="G75" s="23">
        <f>E75-F75</f>
        <v>-3150</v>
      </c>
      <c r="H75" s="10">
        <v>-6000.0</v>
      </c>
      <c r="I75" s="9">
        <f t="shared" si="5"/>
        <v>2850</v>
      </c>
    </row>
    <row r="76">
      <c r="E76" s="9"/>
      <c r="F76" s="9"/>
      <c r="G76" s="19"/>
      <c r="H76" s="9"/>
      <c r="I76" s="9">
        <f t="shared" si="5"/>
        <v>0</v>
      </c>
    </row>
    <row r="77">
      <c r="A77" s="5" t="s">
        <v>54</v>
      </c>
      <c r="B77" s="6" t="s">
        <v>9</v>
      </c>
      <c r="D77" s="5" t="s">
        <v>45</v>
      </c>
      <c r="E77" s="7"/>
      <c r="F77" s="8">
        <v>1000.0</v>
      </c>
      <c r="G77" s="7"/>
      <c r="H77" s="9"/>
      <c r="I77" s="9">
        <f t="shared" si="5"/>
        <v>0</v>
      </c>
    </row>
    <row r="78">
      <c r="D78" s="5" t="s">
        <v>10</v>
      </c>
      <c r="E78" s="7"/>
      <c r="F78" s="8">
        <v>20000.0</v>
      </c>
      <c r="G78" s="7"/>
      <c r="H78" s="9"/>
      <c r="I78" s="9">
        <f t="shared" si="5"/>
        <v>0</v>
      </c>
    </row>
    <row r="79">
      <c r="D79" s="11"/>
      <c r="E79" s="9"/>
      <c r="F79" s="9"/>
      <c r="G79" s="7"/>
      <c r="H79" s="9"/>
      <c r="I79" s="9">
        <f t="shared" si="5"/>
        <v>0</v>
      </c>
    </row>
    <row r="80">
      <c r="A80" s="12"/>
      <c r="B80" s="12"/>
      <c r="C80" s="12"/>
      <c r="D80" s="13" t="s">
        <v>18</v>
      </c>
      <c r="E80" s="14">
        <f t="shared" ref="E80:F80" si="15">SUM(E77:E78)</f>
        <v>0</v>
      </c>
      <c r="F80" s="14">
        <f t="shared" si="15"/>
        <v>21000</v>
      </c>
      <c r="G80" s="15">
        <f>E80-F80</f>
        <v>-21000</v>
      </c>
      <c r="H80" s="10">
        <v>-21000.0</v>
      </c>
      <c r="I80" s="9">
        <f t="shared" si="5"/>
        <v>0</v>
      </c>
    </row>
    <row r="81">
      <c r="E81" s="16"/>
      <c r="F81" s="16"/>
      <c r="G81" s="17"/>
      <c r="H81" s="9"/>
      <c r="I81" s="9">
        <f t="shared" si="5"/>
        <v>0</v>
      </c>
    </row>
    <row r="82">
      <c r="B82" s="13" t="s">
        <v>25</v>
      </c>
      <c r="E82" s="14">
        <f t="shared" ref="E82:F82" si="16">E80</f>
        <v>0</v>
      </c>
      <c r="F82" s="14">
        <f t="shared" si="16"/>
        <v>21000</v>
      </c>
      <c r="G82" s="15">
        <f>E82-F82</f>
        <v>-21000</v>
      </c>
      <c r="H82" s="10">
        <v>-21000.0</v>
      </c>
      <c r="I82" s="9">
        <f t="shared" si="5"/>
        <v>0</v>
      </c>
    </row>
    <row r="83">
      <c r="E83" s="9"/>
      <c r="F83" s="9"/>
      <c r="G83" s="7"/>
      <c r="H83" s="9"/>
      <c r="I83" s="9">
        <f t="shared" si="5"/>
        <v>0</v>
      </c>
    </row>
    <row r="84">
      <c r="A84" s="5" t="s">
        <v>55</v>
      </c>
      <c r="B84" s="6" t="s">
        <v>56</v>
      </c>
      <c r="D84" s="5" t="s">
        <v>45</v>
      </c>
      <c r="E84" s="7"/>
      <c r="F84" s="8">
        <v>1000.0</v>
      </c>
      <c r="G84" s="7"/>
      <c r="H84" s="9"/>
      <c r="I84" s="9">
        <f t="shared" si="5"/>
        <v>0</v>
      </c>
    </row>
    <row r="85">
      <c r="D85" s="6" t="s">
        <v>57</v>
      </c>
      <c r="E85" s="7"/>
      <c r="F85" s="20">
        <v>1000.0</v>
      </c>
      <c r="G85" s="7"/>
      <c r="H85" s="9"/>
      <c r="I85" s="9">
        <f t="shared" si="5"/>
        <v>0</v>
      </c>
    </row>
    <row r="86">
      <c r="D86" s="6" t="s">
        <v>58</v>
      </c>
      <c r="E86" s="7"/>
      <c r="F86" s="20">
        <v>113.0</v>
      </c>
      <c r="G86" s="7"/>
      <c r="H86" s="9"/>
      <c r="I86" s="9"/>
    </row>
    <row r="87">
      <c r="E87" s="7"/>
      <c r="F87" s="7"/>
      <c r="G87" s="7"/>
      <c r="H87" s="9"/>
      <c r="I87" s="9">
        <f t="shared" ref="I87:I91" si="18">G87-H87</f>
        <v>0</v>
      </c>
    </row>
    <row r="88">
      <c r="A88" s="12"/>
      <c r="B88" s="12"/>
      <c r="C88" s="12"/>
      <c r="D88" s="13" t="s">
        <v>18</v>
      </c>
      <c r="E88" s="14">
        <f t="shared" ref="E88:F88" si="17">SUM(E84:E86)</f>
        <v>0</v>
      </c>
      <c r="F88" s="14">
        <f t="shared" si="17"/>
        <v>2113</v>
      </c>
      <c r="G88" s="15">
        <f>E88-F88</f>
        <v>-2113</v>
      </c>
      <c r="H88" s="10">
        <v>-5500.0</v>
      </c>
      <c r="I88" s="9">
        <f t="shared" si="18"/>
        <v>3387</v>
      </c>
    </row>
    <row r="89">
      <c r="E89" s="7"/>
      <c r="F89" s="7"/>
      <c r="G89" s="7"/>
      <c r="H89" s="9"/>
      <c r="I89" s="9">
        <f t="shared" si="18"/>
        <v>0</v>
      </c>
    </row>
    <row r="90">
      <c r="B90" s="6" t="s">
        <v>59</v>
      </c>
      <c r="D90" s="5" t="s">
        <v>45</v>
      </c>
      <c r="E90" s="7"/>
      <c r="F90" s="8">
        <v>1000.0</v>
      </c>
      <c r="G90" s="7"/>
      <c r="H90" s="9"/>
      <c r="I90" s="9">
        <f t="shared" si="18"/>
        <v>0</v>
      </c>
    </row>
    <row r="91">
      <c r="D91" s="5" t="s">
        <v>60</v>
      </c>
      <c r="E91" s="9"/>
      <c r="F91" s="10">
        <v>5000.0</v>
      </c>
      <c r="G91" s="7"/>
      <c r="H91" s="9"/>
      <c r="I91" s="9">
        <f t="shared" si="18"/>
        <v>0</v>
      </c>
    </row>
    <row r="92">
      <c r="D92" s="5" t="s">
        <v>61</v>
      </c>
      <c r="E92" s="9"/>
      <c r="F92" s="10">
        <v>20000.0</v>
      </c>
      <c r="G92" s="7"/>
      <c r="H92" s="9"/>
      <c r="I92" s="9"/>
    </row>
    <row r="93">
      <c r="D93" s="11"/>
      <c r="E93" s="9"/>
      <c r="F93" s="9"/>
      <c r="G93" s="7"/>
      <c r="H93" s="9"/>
      <c r="I93" s="9">
        <f t="shared" ref="I93:I108" si="19">G93-H93</f>
        <v>0</v>
      </c>
    </row>
    <row r="94">
      <c r="A94" s="12"/>
      <c r="B94" s="12"/>
      <c r="C94" s="12"/>
      <c r="D94" s="13" t="s">
        <v>18</v>
      </c>
      <c r="E94" s="14">
        <f>SUM(E84:E91)</f>
        <v>0</v>
      </c>
      <c r="F94" s="14">
        <f>SUM(F90:F92)</f>
        <v>26000</v>
      </c>
      <c r="G94" s="15">
        <f>E94-F94</f>
        <v>-26000</v>
      </c>
      <c r="H94" s="10">
        <v>-12000.0</v>
      </c>
      <c r="I94" s="9">
        <f t="shared" si="19"/>
        <v>-14000</v>
      </c>
    </row>
    <row r="95">
      <c r="E95" s="16"/>
      <c r="F95" s="16"/>
      <c r="G95" s="17"/>
      <c r="H95" s="9"/>
      <c r="I95" s="9">
        <f t="shared" si="19"/>
        <v>0</v>
      </c>
    </row>
    <row r="96">
      <c r="B96" s="13" t="s">
        <v>25</v>
      </c>
      <c r="E96" s="14">
        <f>E94</f>
        <v>0</v>
      </c>
      <c r="F96" s="14">
        <f>F94+F88</f>
        <v>28113</v>
      </c>
      <c r="G96" s="15">
        <f>E96-F96</f>
        <v>-28113</v>
      </c>
      <c r="H96" s="10">
        <v>-17500.0</v>
      </c>
      <c r="I96" s="9">
        <f t="shared" si="19"/>
        <v>-10613</v>
      </c>
    </row>
    <row r="97">
      <c r="E97" s="9"/>
      <c r="F97" s="9"/>
      <c r="G97" s="7"/>
      <c r="H97" s="9"/>
      <c r="I97" s="9">
        <f t="shared" si="19"/>
        <v>0</v>
      </c>
    </row>
    <row r="98">
      <c r="A98" s="5" t="s">
        <v>62</v>
      </c>
      <c r="B98" s="6" t="s">
        <v>9</v>
      </c>
      <c r="D98" s="5" t="s">
        <v>45</v>
      </c>
      <c r="E98" s="7"/>
      <c r="F98" s="8">
        <v>2000.0</v>
      </c>
      <c r="G98" s="7"/>
      <c r="H98" s="9"/>
      <c r="I98" s="9">
        <f t="shared" si="19"/>
        <v>0</v>
      </c>
    </row>
    <row r="99">
      <c r="D99" s="5" t="s">
        <v>63</v>
      </c>
      <c r="E99" s="9"/>
      <c r="F99" s="10">
        <v>4200.0</v>
      </c>
      <c r="G99" s="7"/>
      <c r="H99" s="9"/>
      <c r="I99" s="9">
        <f t="shared" si="19"/>
        <v>0</v>
      </c>
    </row>
    <row r="100">
      <c r="D100" s="11"/>
      <c r="E100" s="9"/>
      <c r="F100" s="9"/>
      <c r="G100" s="7"/>
      <c r="H100" s="9"/>
      <c r="I100" s="9">
        <f t="shared" si="19"/>
        <v>0</v>
      </c>
    </row>
    <row r="101">
      <c r="A101" s="12"/>
      <c r="B101" s="12"/>
      <c r="C101" s="12"/>
      <c r="D101" s="13" t="s">
        <v>18</v>
      </c>
      <c r="E101" s="14">
        <f>SUM(E98)</f>
        <v>0</v>
      </c>
      <c r="F101" s="14">
        <f>SUM(F98:F99)</f>
        <v>6200</v>
      </c>
      <c r="G101" s="15">
        <f>E101-F101</f>
        <v>-6200</v>
      </c>
      <c r="H101" s="10">
        <v>-6000.0</v>
      </c>
      <c r="I101" s="9">
        <f t="shared" si="19"/>
        <v>-200</v>
      </c>
    </row>
    <row r="102">
      <c r="E102" s="9"/>
      <c r="F102" s="9"/>
      <c r="G102" s="7"/>
      <c r="H102" s="9"/>
      <c r="I102" s="9">
        <f t="shared" si="19"/>
        <v>0</v>
      </c>
    </row>
    <row r="103">
      <c r="B103" s="13" t="s">
        <v>25</v>
      </c>
      <c r="E103" s="14">
        <f t="shared" ref="E103:F103" si="20">E101</f>
        <v>0</v>
      </c>
      <c r="F103" s="14">
        <f t="shared" si="20"/>
        <v>6200</v>
      </c>
      <c r="G103" s="15">
        <f>E103-F103</f>
        <v>-6200</v>
      </c>
      <c r="H103" s="10">
        <v>-6000.0</v>
      </c>
      <c r="I103" s="9">
        <f t="shared" si="19"/>
        <v>-200</v>
      </c>
    </row>
    <row r="104">
      <c r="E104" s="16"/>
      <c r="F104" s="16"/>
      <c r="G104" s="17"/>
      <c r="H104" s="9"/>
      <c r="I104" s="9">
        <f t="shared" si="19"/>
        <v>0</v>
      </c>
    </row>
    <row r="105">
      <c r="A105" s="5" t="s">
        <v>64</v>
      </c>
      <c r="B105" s="6" t="s">
        <v>9</v>
      </c>
      <c r="D105" s="5" t="s">
        <v>45</v>
      </c>
      <c r="E105" s="7"/>
      <c r="F105" s="8">
        <v>1000.0</v>
      </c>
      <c r="G105" s="7"/>
      <c r="H105" s="9"/>
      <c r="I105" s="9">
        <f t="shared" si="19"/>
        <v>0</v>
      </c>
    </row>
    <row r="106">
      <c r="D106" s="5" t="s">
        <v>65</v>
      </c>
      <c r="E106" s="9"/>
      <c r="F106" s="10">
        <v>1000.0</v>
      </c>
      <c r="G106" s="7"/>
      <c r="H106" s="9"/>
      <c r="I106" s="9">
        <f t="shared" si="19"/>
        <v>0</v>
      </c>
    </row>
    <row r="107">
      <c r="D107" s="5" t="s">
        <v>66</v>
      </c>
      <c r="E107" s="9"/>
      <c r="F107" s="10">
        <v>2000.0</v>
      </c>
      <c r="G107" s="7"/>
      <c r="H107" s="9"/>
      <c r="I107" s="9">
        <f t="shared" si="19"/>
        <v>0</v>
      </c>
    </row>
    <row r="108">
      <c r="D108" s="5" t="s">
        <v>67</v>
      </c>
      <c r="E108" s="9"/>
      <c r="F108" s="10">
        <v>4000.0</v>
      </c>
      <c r="G108" s="7"/>
      <c r="H108" s="9"/>
      <c r="I108" s="9">
        <f t="shared" si="19"/>
        <v>0</v>
      </c>
    </row>
    <row r="109">
      <c r="D109" s="5" t="s">
        <v>68</v>
      </c>
      <c r="E109" s="9"/>
      <c r="F109" s="10">
        <v>10000.0</v>
      </c>
      <c r="G109" s="7"/>
      <c r="H109" s="9"/>
      <c r="I109" s="9"/>
    </row>
    <row r="110">
      <c r="D110" s="11"/>
      <c r="E110" s="9"/>
      <c r="F110" s="9"/>
      <c r="G110" s="7"/>
      <c r="H110" s="9"/>
      <c r="I110" s="9">
        <f t="shared" ref="I110:I131" si="22">G110-H110</f>
        <v>0</v>
      </c>
    </row>
    <row r="111">
      <c r="A111" s="12"/>
      <c r="B111" s="12"/>
      <c r="C111" s="12"/>
      <c r="D111" s="13" t="s">
        <v>18</v>
      </c>
      <c r="E111" s="14">
        <f t="shared" ref="E111:F111" si="21">SUM(E105:E109)</f>
        <v>0</v>
      </c>
      <c r="F111" s="14">
        <f t="shared" si="21"/>
        <v>18000</v>
      </c>
      <c r="G111" s="15">
        <f>E111-F111</f>
        <v>-18000</v>
      </c>
      <c r="H111" s="10">
        <v>-8000.0</v>
      </c>
      <c r="I111" s="9">
        <f t="shared" si="22"/>
        <v>-10000</v>
      </c>
    </row>
    <row r="112">
      <c r="E112" s="9"/>
      <c r="F112" s="9"/>
      <c r="G112" s="7"/>
      <c r="H112" s="9"/>
      <c r="I112" s="9">
        <f t="shared" si="22"/>
        <v>0</v>
      </c>
    </row>
    <row r="113">
      <c r="B113" s="13" t="s">
        <v>25</v>
      </c>
      <c r="E113" s="14">
        <f t="shared" ref="E113:F113" si="23">E111</f>
        <v>0</v>
      </c>
      <c r="F113" s="14">
        <f t="shared" si="23"/>
        <v>18000</v>
      </c>
      <c r="G113" s="15">
        <f>E113-F113</f>
        <v>-18000</v>
      </c>
      <c r="H113" s="10">
        <v>-8000.0</v>
      </c>
      <c r="I113" s="9">
        <f t="shared" si="22"/>
        <v>-10000</v>
      </c>
    </row>
    <row r="114">
      <c r="E114" s="16"/>
      <c r="F114" s="16"/>
      <c r="G114" s="17"/>
      <c r="H114" s="9"/>
      <c r="I114" s="9">
        <f t="shared" si="22"/>
        <v>0</v>
      </c>
    </row>
    <row r="115">
      <c r="A115" s="5" t="s">
        <v>69</v>
      </c>
      <c r="B115" s="6" t="s">
        <v>9</v>
      </c>
      <c r="D115" s="5" t="s">
        <v>45</v>
      </c>
      <c r="E115" s="7"/>
      <c r="F115" s="8">
        <v>1000.0</v>
      </c>
      <c r="G115" s="7"/>
      <c r="H115" s="9"/>
      <c r="I115" s="9">
        <f t="shared" si="22"/>
        <v>0</v>
      </c>
    </row>
    <row r="116">
      <c r="D116" s="11"/>
      <c r="E116" s="9"/>
      <c r="F116" s="9"/>
      <c r="G116" s="7"/>
      <c r="H116" s="9"/>
      <c r="I116" s="9">
        <f t="shared" si="22"/>
        <v>0</v>
      </c>
    </row>
    <row r="117">
      <c r="A117" s="12"/>
      <c r="B117" s="12"/>
      <c r="C117" s="12"/>
      <c r="D117" s="13" t="s">
        <v>18</v>
      </c>
      <c r="E117" s="14">
        <f t="shared" ref="E117:F117" si="24">SUM(E115)</f>
        <v>0</v>
      </c>
      <c r="F117" s="14">
        <f t="shared" si="24"/>
        <v>1000</v>
      </c>
      <c r="G117" s="15">
        <f>E117-F117</f>
        <v>-1000</v>
      </c>
      <c r="H117" s="10">
        <v>-1000.0</v>
      </c>
      <c r="I117" s="9">
        <f t="shared" si="22"/>
        <v>0</v>
      </c>
    </row>
    <row r="118">
      <c r="E118" s="9"/>
      <c r="F118" s="9"/>
      <c r="G118" s="7"/>
      <c r="H118" s="9"/>
      <c r="I118" s="9">
        <f t="shared" si="22"/>
        <v>0</v>
      </c>
    </row>
    <row r="119">
      <c r="B119" s="13" t="s">
        <v>25</v>
      </c>
      <c r="E119" s="14">
        <f t="shared" ref="E119:F119" si="25">E117</f>
        <v>0</v>
      </c>
      <c r="F119" s="14">
        <f t="shared" si="25"/>
        <v>1000</v>
      </c>
      <c r="G119" s="15">
        <f>E119-F119</f>
        <v>-1000</v>
      </c>
      <c r="H119" s="10">
        <v>-1000.0</v>
      </c>
      <c r="I119" s="9">
        <f t="shared" si="22"/>
        <v>0</v>
      </c>
    </row>
    <row r="120">
      <c r="E120" s="9"/>
      <c r="F120" s="9"/>
      <c r="G120" s="7"/>
      <c r="H120" s="9"/>
      <c r="I120" s="9">
        <f t="shared" si="22"/>
        <v>0</v>
      </c>
    </row>
    <row r="121">
      <c r="A121" s="6" t="s">
        <v>70</v>
      </c>
      <c r="B121" s="6" t="s">
        <v>9</v>
      </c>
      <c r="D121" s="6" t="s">
        <v>71</v>
      </c>
      <c r="E121" s="9"/>
      <c r="F121" s="10">
        <v>500.0</v>
      </c>
      <c r="G121" s="19"/>
      <c r="H121" s="9"/>
      <c r="I121" s="9">
        <f t="shared" si="22"/>
        <v>0</v>
      </c>
    </row>
    <row r="122">
      <c r="D122" s="6" t="s">
        <v>45</v>
      </c>
      <c r="E122" s="9"/>
      <c r="F122" s="10">
        <v>1000.0</v>
      </c>
      <c r="G122" s="19"/>
      <c r="H122" s="9"/>
      <c r="I122" s="9">
        <f t="shared" si="22"/>
        <v>0</v>
      </c>
    </row>
    <row r="123">
      <c r="E123" s="9"/>
      <c r="F123" s="14"/>
      <c r="G123" s="19"/>
      <c r="H123" s="9"/>
      <c r="I123" s="9">
        <f t="shared" si="22"/>
        <v>0</v>
      </c>
    </row>
    <row r="124">
      <c r="D124" s="25" t="s">
        <v>18</v>
      </c>
      <c r="E124" s="14">
        <f>SUM(E121)</f>
        <v>0</v>
      </c>
      <c r="F124" s="14">
        <f>SUM(F121:F122)</f>
        <v>1500</v>
      </c>
      <c r="G124" s="23">
        <f>E124-F124</f>
        <v>-1500</v>
      </c>
      <c r="H124" s="10">
        <v>-100.0</v>
      </c>
      <c r="I124" s="9">
        <f t="shared" si="22"/>
        <v>-1400</v>
      </c>
    </row>
    <row r="125">
      <c r="E125" s="9"/>
      <c r="F125" s="26" t="str">
        <f>F123</f>
        <v/>
      </c>
      <c r="G125" s="19"/>
      <c r="H125" s="9"/>
      <c r="I125" s="9">
        <f t="shared" si="22"/>
        <v>0</v>
      </c>
    </row>
    <row r="126">
      <c r="B126" s="25" t="s">
        <v>25</v>
      </c>
      <c r="D126" s="12"/>
      <c r="E126" s="14">
        <f t="shared" ref="E126:F126" si="26">E124</f>
        <v>0</v>
      </c>
      <c r="F126" s="14">
        <f t="shared" si="26"/>
        <v>1500</v>
      </c>
      <c r="G126" s="23">
        <f>E126-F126</f>
        <v>-1500</v>
      </c>
      <c r="H126" s="10">
        <v>-100.0</v>
      </c>
      <c r="I126" s="9">
        <f t="shared" si="22"/>
        <v>-1400</v>
      </c>
    </row>
    <row r="127">
      <c r="E127" s="9"/>
      <c r="F127" s="9"/>
      <c r="G127" s="19"/>
      <c r="H127" s="9"/>
      <c r="I127" s="9">
        <f t="shared" si="22"/>
        <v>0</v>
      </c>
    </row>
    <row r="128">
      <c r="A128" s="5" t="s">
        <v>72</v>
      </c>
      <c r="B128" s="6" t="s">
        <v>9</v>
      </c>
      <c r="D128" s="5" t="s">
        <v>73</v>
      </c>
      <c r="E128" s="9"/>
      <c r="F128" s="10">
        <v>1500.0</v>
      </c>
      <c r="G128" s="7"/>
      <c r="H128" s="9"/>
      <c r="I128" s="9">
        <f t="shared" si="22"/>
        <v>0</v>
      </c>
    </row>
    <row r="129">
      <c r="D129" s="5" t="s">
        <v>45</v>
      </c>
      <c r="E129" s="9"/>
      <c r="F129" s="10">
        <v>1000.0</v>
      </c>
      <c r="G129" s="7"/>
      <c r="H129" s="9"/>
      <c r="I129" s="9">
        <f t="shared" si="22"/>
        <v>0</v>
      </c>
    </row>
    <row r="130">
      <c r="D130" s="5" t="s">
        <v>74</v>
      </c>
      <c r="E130" s="7"/>
      <c r="F130" s="8">
        <v>3500.0</v>
      </c>
      <c r="G130" s="7"/>
      <c r="H130" s="9"/>
      <c r="I130" s="9">
        <f t="shared" si="22"/>
        <v>0</v>
      </c>
    </row>
    <row r="131">
      <c r="D131" s="5" t="s">
        <v>75</v>
      </c>
      <c r="E131" s="9"/>
      <c r="F131" s="10">
        <v>10000.0</v>
      </c>
      <c r="G131" s="7"/>
      <c r="H131" s="9"/>
      <c r="I131" s="9">
        <f t="shared" si="22"/>
        <v>0</v>
      </c>
    </row>
    <row r="132">
      <c r="D132" s="5" t="s">
        <v>76</v>
      </c>
      <c r="E132" s="9"/>
      <c r="F132" s="10">
        <v>10000.0</v>
      </c>
      <c r="G132" s="7"/>
      <c r="H132" s="9"/>
      <c r="I132" s="9"/>
    </row>
    <row r="133">
      <c r="D133" s="5" t="s">
        <v>77</v>
      </c>
      <c r="E133" s="9"/>
      <c r="F133" s="10">
        <v>2500.0</v>
      </c>
      <c r="G133" s="7"/>
      <c r="H133" s="9"/>
      <c r="I133" s="9">
        <f t="shared" ref="I133:I362" si="27">G133-H133</f>
        <v>0</v>
      </c>
    </row>
    <row r="134">
      <c r="D134" s="5" t="s">
        <v>24</v>
      </c>
      <c r="E134" s="9"/>
      <c r="F134" s="10">
        <v>3000.0</v>
      </c>
      <c r="G134" s="7"/>
      <c r="H134" s="9"/>
      <c r="I134" s="9">
        <f t="shared" si="27"/>
        <v>0</v>
      </c>
    </row>
    <row r="135">
      <c r="D135" s="5" t="s">
        <v>78</v>
      </c>
      <c r="E135" s="7"/>
      <c r="F135" s="8">
        <v>3000.0</v>
      </c>
      <c r="G135" s="7"/>
      <c r="H135" s="9"/>
      <c r="I135" s="9">
        <f t="shared" si="27"/>
        <v>0</v>
      </c>
    </row>
    <row r="136">
      <c r="D136" s="11"/>
      <c r="E136" s="9"/>
      <c r="F136" s="9"/>
      <c r="G136" s="7"/>
      <c r="H136" s="9"/>
      <c r="I136" s="9">
        <f t="shared" si="27"/>
        <v>0</v>
      </c>
    </row>
    <row r="137">
      <c r="D137" s="13" t="s">
        <v>18</v>
      </c>
      <c r="E137" s="14">
        <f>SUM(E125:E130)</f>
        <v>0</v>
      </c>
      <c r="F137" s="14">
        <f>SUM(F128:F135)</f>
        <v>34500</v>
      </c>
      <c r="G137" s="15">
        <f>E137-F137</f>
        <v>-34500</v>
      </c>
      <c r="H137" s="10">
        <v>-17000.0</v>
      </c>
      <c r="I137" s="9">
        <f t="shared" si="27"/>
        <v>-17500</v>
      </c>
    </row>
    <row r="138">
      <c r="D138" s="11"/>
      <c r="E138" s="9"/>
      <c r="F138" s="9"/>
      <c r="G138" s="7"/>
      <c r="H138" s="9"/>
      <c r="I138" s="9">
        <f t="shared" si="27"/>
        <v>0</v>
      </c>
    </row>
    <row r="139">
      <c r="B139" s="6" t="s">
        <v>79</v>
      </c>
      <c r="D139" s="5" t="s">
        <v>80</v>
      </c>
      <c r="E139" s="9"/>
      <c r="F139" s="10">
        <v>4000.0</v>
      </c>
      <c r="G139" s="7"/>
      <c r="H139" s="9"/>
      <c r="I139" s="9">
        <f t="shared" si="27"/>
        <v>0</v>
      </c>
    </row>
    <row r="140">
      <c r="D140" s="5" t="s">
        <v>81</v>
      </c>
      <c r="E140" s="9"/>
      <c r="F140" s="10">
        <v>1000.0</v>
      </c>
      <c r="G140" s="7"/>
      <c r="H140" s="9"/>
      <c r="I140" s="9">
        <f t="shared" si="27"/>
        <v>0</v>
      </c>
    </row>
    <row r="141">
      <c r="D141" s="5" t="s">
        <v>24</v>
      </c>
      <c r="E141" s="9"/>
      <c r="F141" s="10">
        <v>1000.0</v>
      </c>
      <c r="G141" s="7"/>
      <c r="H141" s="9"/>
      <c r="I141" s="9">
        <f t="shared" si="27"/>
        <v>0</v>
      </c>
    </row>
    <row r="142">
      <c r="D142" s="5" t="s">
        <v>82</v>
      </c>
      <c r="E142" s="9"/>
      <c r="F142" s="10">
        <v>3000.0</v>
      </c>
      <c r="G142" s="7"/>
      <c r="H142" s="9"/>
      <c r="I142" s="9">
        <f t="shared" si="27"/>
        <v>0</v>
      </c>
    </row>
    <row r="143">
      <c r="D143" s="5" t="s">
        <v>51</v>
      </c>
      <c r="E143" s="9"/>
      <c r="F143" s="10">
        <v>1500.0</v>
      </c>
      <c r="G143" s="7"/>
      <c r="H143" s="9"/>
      <c r="I143" s="9">
        <f t="shared" si="27"/>
        <v>0</v>
      </c>
    </row>
    <row r="144">
      <c r="D144" s="5" t="s">
        <v>83</v>
      </c>
      <c r="E144" s="10">
        <v>5000.0</v>
      </c>
      <c r="F144" s="9"/>
      <c r="G144" s="7"/>
      <c r="H144" s="9"/>
      <c r="I144" s="9">
        <f t="shared" si="27"/>
        <v>0</v>
      </c>
    </row>
    <row r="145">
      <c r="D145" s="5" t="s">
        <v>20</v>
      </c>
      <c r="E145" s="10">
        <v>1000.0</v>
      </c>
      <c r="F145" s="9"/>
      <c r="G145" s="7"/>
      <c r="H145" s="9"/>
      <c r="I145" s="9">
        <f t="shared" si="27"/>
        <v>0</v>
      </c>
    </row>
    <row r="146">
      <c r="D146" s="11"/>
      <c r="E146" s="9"/>
      <c r="F146" s="9"/>
      <c r="G146" s="7"/>
      <c r="H146" s="9"/>
      <c r="I146" s="9">
        <f t="shared" si="27"/>
        <v>0</v>
      </c>
    </row>
    <row r="147">
      <c r="A147" s="12"/>
      <c r="B147" s="12"/>
      <c r="C147" s="12"/>
      <c r="D147" s="13" t="s">
        <v>18</v>
      </c>
      <c r="E147" s="14">
        <f t="shared" ref="E147:F147" si="28">SUM(E139:E145)</f>
        <v>6000</v>
      </c>
      <c r="F147" s="14">
        <f t="shared" si="28"/>
        <v>10500</v>
      </c>
      <c r="G147" s="15">
        <f>E147-F147</f>
        <v>-4500</v>
      </c>
      <c r="H147" s="10">
        <v>-4000.0</v>
      </c>
      <c r="I147" s="9">
        <f t="shared" si="27"/>
        <v>-500</v>
      </c>
    </row>
    <row r="148">
      <c r="E148" s="9"/>
      <c r="F148" s="9"/>
      <c r="G148" s="7"/>
      <c r="H148" s="9"/>
      <c r="I148" s="9">
        <f t="shared" si="27"/>
        <v>0</v>
      </c>
    </row>
    <row r="149">
      <c r="B149" s="6" t="s">
        <v>84</v>
      </c>
      <c r="D149" s="6" t="s">
        <v>80</v>
      </c>
      <c r="E149" s="9"/>
      <c r="F149" s="10">
        <v>1500.0</v>
      </c>
      <c r="G149" s="7"/>
      <c r="H149" s="9"/>
      <c r="I149" s="9">
        <f t="shared" si="27"/>
        <v>0</v>
      </c>
    </row>
    <row r="150">
      <c r="D150" s="6" t="s">
        <v>81</v>
      </c>
      <c r="E150" s="9"/>
      <c r="F150" s="10">
        <v>2000.0</v>
      </c>
      <c r="G150" s="7"/>
      <c r="H150" s="9"/>
      <c r="I150" s="9">
        <f t="shared" si="27"/>
        <v>0</v>
      </c>
    </row>
    <row r="151">
      <c r="D151" s="6" t="s">
        <v>24</v>
      </c>
      <c r="E151" s="9"/>
      <c r="F151" s="10">
        <v>500.0</v>
      </c>
      <c r="G151" s="7"/>
      <c r="H151" s="9"/>
      <c r="I151" s="9">
        <f t="shared" si="27"/>
        <v>0</v>
      </c>
    </row>
    <row r="152">
      <c r="D152" s="6" t="s">
        <v>82</v>
      </c>
      <c r="E152" s="9"/>
      <c r="F152" s="10">
        <v>2000.0</v>
      </c>
      <c r="G152" s="7"/>
      <c r="H152" s="9"/>
      <c r="I152" s="9">
        <f t="shared" si="27"/>
        <v>0</v>
      </c>
    </row>
    <row r="153">
      <c r="D153" s="6" t="s">
        <v>83</v>
      </c>
      <c r="E153" s="10">
        <v>3500.0</v>
      </c>
      <c r="F153" s="9"/>
      <c r="G153" s="7"/>
      <c r="H153" s="9"/>
      <c r="I153" s="9">
        <f t="shared" si="27"/>
        <v>0</v>
      </c>
    </row>
    <row r="154">
      <c r="D154" s="6" t="s">
        <v>20</v>
      </c>
      <c r="E154" s="10">
        <v>2500.0</v>
      </c>
      <c r="F154" s="9"/>
      <c r="G154" s="7"/>
      <c r="H154" s="9"/>
      <c r="I154" s="9">
        <f t="shared" si="27"/>
        <v>0</v>
      </c>
    </row>
    <row r="155">
      <c r="E155" s="9"/>
      <c r="F155" s="9"/>
      <c r="G155" s="7"/>
      <c r="H155" s="9"/>
      <c r="I155" s="9">
        <f t="shared" si="27"/>
        <v>0</v>
      </c>
    </row>
    <row r="156">
      <c r="D156" s="13" t="s">
        <v>18</v>
      </c>
      <c r="E156" s="14">
        <f t="shared" ref="E156:F156" si="29">SUM(E149:E154)</f>
        <v>6000</v>
      </c>
      <c r="F156" s="14">
        <f t="shared" si="29"/>
        <v>6000</v>
      </c>
      <c r="G156" s="15">
        <f>E156-F156</f>
        <v>0</v>
      </c>
      <c r="H156" s="10">
        <v>0.0</v>
      </c>
      <c r="I156" s="9">
        <f t="shared" si="27"/>
        <v>0</v>
      </c>
    </row>
    <row r="157">
      <c r="E157" s="9"/>
      <c r="F157" s="9"/>
      <c r="G157" s="7"/>
      <c r="H157" s="9"/>
      <c r="I157" s="9">
        <f t="shared" si="27"/>
        <v>0</v>
      </c>
    </row>
    <row r="158">
      <c r="B158" s="13" t="s">
        <v>25</v>
      </c>
      <c r="E158" s="14">
        <f t="shared" ref="E158:F158" si="30">E147+E156+E137</f>
        <v>12000</v>
      </c>
      <c r="F158" s="14">
        <f t="shared" si="30"/>
        <v>51000</v>
      </c>
      <c r="G158" s="15">
        <f>E158-F158</f>
        <v>-39000</v>
      </c>
      <c r="H158" s="10">
        <v>-21000.0</v>
      </c>
      <c r="I158" s="9">
        <f t="shared" si="27"/>
        <v>-18000</v>
      </c>
    </row>
    <row r="159">
      <c r="E159" s="16"/>
      <c r="F159" s="16"/>
      <c r="G159" s="17"/>
      <c r="H159" s="9"/>
      <c r="I159" s="9">
        <f t="shared" si="27"/>
        <v>0</v>
      </c>
    </row>
    <row r="160">
      <c r="A160" s="5" t="s">
        <v>85</v>
      </c>
      <c r="B160" s="6" t="s">
        <v>9</v>
      </c>
      <c r="D160" s="5" t="s">
        <v>45</v>
      </c>
      <c r="E160" s="7"/>
      <c r="F160" s="8">
        <v>1000.0</v>
      </c>
      <c r="G160" s="9"/>
      <c r="H160" s="9"/>
      <c r="I160" s="9">
        <f t="shared" si="27"/>
        <v>0</v>
      </c>
    </row>
    <row r="161">
      <c r="D161" s="5" t="s">
        <v>77</v>
      </c>
      <c r="E161" s="7"/>
      <c r="F161" s="20">
        <v>5000.0</v>
      </c>
      <c r="G161" s="9"/>
      <c r="H161" s="9"/>
      <c r="I161" s="9">
        <f t="shared" si="27"/>
        <v>0</v>
      </c>
    </row>
    <row r="162">
      <c r="D162" s="11"/>
      <c r="E162" s="9"/>
      <c r="F162" s="9"/>
      <c r="G162" s="9"/>
      <c r="H162" s="9"/>
      <c r="I162" s="9">
        <f t="shared" si="27"/>
        <v>0</v>
      </c>
    </row>
    <row r="163">
      <c r="D163" s="13" t="s">
        <v>18</v>
      </c>
      <c r="E163" s="14">
        <f t="shared" ref="E163:F163" si="31">SUM(E160:E161)</f>
        <v>0</v>
      </c>
      <c r="F163" s="14">
        <f t="shared" si="31"/>
        <v>6000</v>
      </c>
      <c r="G163" s="15">
        <f>E163-F163</f>
        <v>-6000</v>
      </c>
      <c r="H163" s="10">
        <v>-5000.0</v>
      </c>
      <c r="I163" s="9">
        <f t="shared" si="27"/>
        <v>-1000</v>
      </c>
    </row>
    <row r="164">
      <c r="E164" s="9"/>
      <c r="F164" s="9"/>
      <c r="G164" s="9"/>
      <c r="H164" s="9"/>
      <c r="I164" s="9">
        <f t="shared" si="27"/>
        <v>0</v>
      </c>
    </row>
    <row r="165">
      <c r="B165" s="5" t="s">
        <v>86</v>
      </c>
      <c r="C165" s="11"/>
      <c r="D165" s="5" t="s">
        <v>87</v>
      </c>
      <c r="E165" s="8">
        <v>700000.0</v>
      </c>
      <c r="F165" s="7"/>
      <c r="G165" s="9"/>
      <c r="H165" s="9"/>
      <c r="I165" s="9">
        <f t="shared" si="27"/>
        <v>0</v>
      </c>
    </row>
    <row r="166">
      <c r="D166" s="5" t="s">
        <v>88</v>
      </c>
      <c r="E166" s="8">
        <v>30000.0</v>
      </c>
      <c r="F166" s="7"/>
      <c r="G166" s="9"/>
      <c r="H166" s="9"/>
      <c r="I166" s="9">
        <f t="shared" si="27"/>
        <v>0</v>
      </c>
    </row>
    <row r="167">
      <c r="D167" s="5" t="s">
        <v>89</v>
      </c>
      <c r="E167" s="8">
        <v>5000.0</v>
      </c>
      <c r="F167" s="7"/>
      <c r="G167" s="9"/>
      <c r="H167" s="9"/>
      <c r="I167" s="9">
        <f t="shared" si="27"/>
        <v>0</v>
      </c>
    </row>
    <row r="168">
      <c r="D168" s="5" t="s">
        <v>90</v>
      </c>
      <c r="E168" s="7"/>
      <c r="F168" s="8">
        <v>4000.0</v>
      </c>
      <c r="G168" s="9"/>
      <c r="H168" s="9"/>
      <c r="I168" s="9">
        <f t="shared" si="27"/>
        <v>0</v>
      </c>
    </row>
    <row r="169">
      <c r="D169" s="5" t="s">
        <v>91</v>
      </c>
      <c r="E169" s="7"/>
      <c r="F169" s="8">
        <v>10000.0</v>
      </c>
      <c r="G169" s="9"/>
      <c r="H169" s="9"/>
      <c r="I169" s="9">
        <f t="shared" si="27"/>
        <v>0</v>
      </c>
    </row>
    <row r="170">
      <c r="D170" s="5" t="s">
        <v>92</v>
      </c>
      <c r="E170" s="7"/>
      <c r="F170" s="8">
        <v>35000.0</v>
      </c>
      <c r="G170" s="9"/>
      <c r="H170" s="9"/>
      <c r="I170" s="9">
        <f t="shared" si="27"/>
        <v>0</v>
      </c>
    </row>
    <row r="171">
      <c r="D171" s="5" t="s">
        <v>93</v>
      </c>
      <c r="E171" s="7"/>
      <c r="F171" s="8">
        <v>20000.0</v>
      </c>
      <c r="G171" s="9"/>
      <c r="H171" s="9"/>
      <c r="I171" s="9">
        <f t="shared" si="27"/>
        <v>0</v>
      </c>
    </row>
    <row r="172">
      <c r="D172" s="5" t="s">
        <v>45</v>
      </c>
      <c r="E172" s="7"/>
      <c r="F172" s="8">
        <v>10000.0</v>
      </c>
      <c r="G172" s="9"/>
      <c r="H172" s="9"/>
      <c r="I172" s="9">
        <f t="shared" si="27"/>
        <v>0</v>
      </c>
    </row>
    <row r="173">
      <c r="D173" s="5" t="s">
        <v>94</v>
      </c>
      <c r="E173" s="7"/>
      <c r="F173" s="8">
        <v>70000.0</v>
      </c>
      <c r="G173" s="9"/>
      <c r="H173" s="9"/>
      <c r="I173" s="9">
        <f t="shared" si="27"/>
        <v>0</v>
      </c>
    </row>
    <row r="174">
      <c r="D174" s="5" t="s">
        <v>95</v>
      </c>
      <c r="E174" s="7"/>
      <c r="F174" s="8">
        <v>10000.0</v>
      </c>
      <c r="G174" s="9"/>
      <c r="H174" s="9"/>
      <c r="I174" s="9">
        <f t="shared" si="27"/>
        <v>0</v>
      </c>
    </row>
    <row r="175">
      <c r="D175" s="5" t="s">
        <v>46</v>
      </c>
      <c r="E175" s="7"/>
      <c r="F175" s="8">
        <v>15000.0</v>
      </c>
      <c r="G175" s="9"/>
      <c r="H175" s="9"/>
      <c r="I175" s="9">
        <f t="shared" si="27"/>
        <v>0</v>
      </c>
    </row>
    <row r="176">
      <c r="D176" s="5" t="s">
        <v>96</v>
      </c>
      <c r="E176" s="7"/>
      <c r="F176" s="8">
        <v>34000.0</v>
      </c>
      <c r="G176" s="9"/>
      <c r="H176" s="9"/>
      <c r="I176" s="9">
        <f t="shared" si="27"/>
        <v>0</v>
      </c>
    </row>
    <row r="177">
      <c r="D177" s="5" t="s">
        <v>97</v>
      </c>
      <c r="E177" s="7"/>
      <c r="F177" s="8">
        <v>2250.0</v>
      </c>
      <c r="G177" s="9"/>
      <c r="H177" s="9"/>
      <c r="I177" s="9">
        <f t="shared" si="27"/>
        <v>0</v>
      </c>
    </row>
    <row r="178">
      <c r="D178" s="5" t="s">
        <v>98</v>
      </c>
      <c r="E178" s="7"/>
      <c r="F178" s="8">
        <v>3000.0</v>
      </c>
      <c r="G178" s="9"/>
      <c r="H178" s="9"/>
      <c r="I178" s="9">
        <f t="shared" si="27"/>
        <v>0</v>
      </c>
    </row>
    <row r="179">
      <c r="D179" s="5" t="s">
        <v>99</v>
      </c>
      <c r="E179" s="7"/>
      <c r="F179" s="8">
        <v>1000.0</v>
      </c>
      <c r="G179" s="9"/>
      <c r="H179" s="9"/>
      <c r="I179" s="9">
        <f t="shared" si="27"/>
        <v>0</v>
      </c>
    </row>
    <row r="180">
      <c r="D180" s="5" t="s">
        <v>100</v>
      </c>
      <c r="E180" s="9"/>
      <c r="F180" s="10">
        <v>20000.0</v>
      </c>
      <c r="G180" s="9"/>
      <c r="H180" s="9"/>
      <c r="I180" s="9">
        <f t="shared" si="27"/>
        <v>0</v>
      </c>
    </row>
    <row r="181">
      <c r="D181" s="5" t="s">
        <v>101</v>
      </c>
      <c r="E181" s="9"/>
      <c r="F181" s="10">
        <v>15000.0</v>
      </c>
      <c r="G181" s="9"/>
      <c r="H181" s="9"/>
      <c r="I181" s="9">
        <f t="shared" si="27"/>
        <v>0</v>
      </c>
    </row>
    <row r="182">
      <c r="D182" s="5" t="s">
        <v>102</v>
      </c>
      <c r="E182" s="9"/>
      <c r="F182" s="10">
        <v>7000.0</v>
      </c>
      <c r="G182" s="9"/>
      <c r="H182" s="9"/>
      <c r="I182" s="9">
        <f t="shared" si="27"/>
        <v>0</v>
      </c>
    </row>
    <row r="183">
      <c r="D183" s="11"/>
      <c r="E183" s="9"/>
      <c r="F183" s="9"/>
      <c r="G183" s="9"/>
      <c r="H183" s="9"/>
      <c r="I183" s="9">
        <f t="shared" si="27"/>
        <v>0</v>
      </c>
    </row>
    <row r="184">
      <c r="D184" s="13" t="s">
        <v>18</v>
      </c>
      <c r="E184" s="14">
        <f>SUM(E165:E179)</f>
        <v>735000</v>
      </c>
      <c r="F184" s="14">
        <f>SUM(F165:F182)</f>
        <v>256250</v>
      </c>
      <c r="G184" s="15">
        <f>E184-F184</f>
        <v>478750</v>
      </c>
      <c r="H184" s="10">
        <v>429900.0</v>
      </c>
      <c r="I184" s="9">
        <f t="shared" si="27"/>
        <v>48850</v>
      </c>
    </row>
    <row r="185">
      <c r="E185" s="9"/>
      <c r="F185" s="9"/>
      <c r="G185" s="9"/>
      <c r="H185" s="9"/>
      <c r="I185" s="9">
        <f t="shared" si="27"/>
        <v>0</v>
      </c>
    </row>
    <row r="186">
      <c r="B186" s="5" t="s">
        <v>103</v>
      </c>
      <c r="C186" s="11"/>
      <c r="D186" s="5" t="s">
        <v>87</v>
      </c>
      <c r="E186" s="8">
        <v>30000.0</v>
      </c>
      <c r="F186" s="7"/>
      <c r="G186" s="9"/>
      <c r="H186" s="9"/>
      <c r="I186" s="9">
        <f t="shared" si="27"/>
        <v>0</v>
      </c>
    </row>
    <row r="187">
      <c r="D187" s="5" t="s">
        <v>104</v>
      </c>
      <c r="E187" s="8">
        <v>4500.0</v>
      </c>
      <c r="F187" s="7"/>
      <c r="G187" s="9"/>
      <c r="H187" s="9"/>
      <c r="I187" s="9">
        <f t="shared" si="27"/>
        <v>0</v>
      </c>
    </row>
    <row r="188">
      <c r="D188" s="5" t="s">
        <v>104</v>
      </c>
      <c r="E188" s="7"/>
      <c r="F188" s="8">
        <v>4500.0</v>
      </c>
      <c r="G188" s="9"/>
      <c r="H188" s="9"/>
      <c r="I188" s="9">
        <f t="shared" si="27"/>
        <v>0</v>
      </c>
    </row>
    <row r="189">
      <c r="D189" s="5" t="s">
        <v>105</v>
      </c>
      <c r="E189" s="7"/>
      <c r="F189" s="8">
        <v>3000.0</v>
      </c>
      <c r="G189" s="9"/>
      <c r="H189" s="9"/>
      <c r="I189" s="9">
        <f t="shared" si="27"/>
        <v>0</v>
      </c>
    </row>
    <row r="190">
      <c r="D190" s="11"/>
      <c r="E190" s="9"/>
      <c r="F190" s="9"/>
      <c r="G190" s="9"/>
      <c r="H190" s="9"/>
      <c r="I190" s="9">
        <f t="shared" si="27"/>
        <v>0</v>
      </c>
    </row>
    <row r="191">
      <c r="D191" s="13" t="s">
        <v>18</v>
      </c>
      <c r="E191" s="14">
        <f t="shared" ref="E191:F191" si="32">SUM(E186:E189)</f>
        <v>34500</v>
      </c>
      <c r="F191" s="14">
        <f t="shared" si="32"/>
        <v>7500</v>
      </c>
      <c r="G191" s="15">
        <f>E191-F191</f>
        <v>27000</v>
      </c>
      <c r="H191" s="10">
        <v>25500.0</v>
      </c>
      <c r="I191" s="9">
        <f t="shared" si="27"/>
        <v>1500</v>
      </c>
    </row>
    <row r="192">
      <c r="E192" s="9"/>
      <c r="F192" s="9"/>
      <c r="G192" s="9"/>
      <c r="H192" s="9"/>
      <c r="I192" s="9">
        <f t="shared" si="27"/>
        <v>0</v>
      </c>
    </row>
    <row r="193">
      <c r="B193" s="5" t="s">
        <v>88</v>
      </c>
      <c r="C193" s="11"/>
      <c r="D193" s="5" t="s">
        <v>87</v>
      </c>
      <c r="E193" s="8">
        <v>40000.0</v>
      </c>
      <c r="F193" s="7"/>
      <c r="G193" s="9"/>
      <c r="H193" s="9"/>
      <c r="I193" s="9">
        <f t="shared" si="27"/>
        <v>0</v>
      </c>
    </row>
    <row r="194">
      <c r="D194" s="5" t="s">
        <v>46</v>
      </c>
      <c r="E194" s="7"/>
      <c r="F194" s="8">
        <v>4000.0</v>
      </c>
      <c r="G194" s="9"/>
      <c r="H194" s="9"/>
      <c r="I194" s="9">
        <f t="shared" si="27"/>
        <v>0</v>
      </c>
    </row>
    <row r="195">
      <c r="D195" s="5" t="s">
        <v>106</v>
      </c>
      <c r="E195" s="7"/>
      <c r="F195" s="8">
        <v>18000.0</v>
      </c>
      <c r="G195" s="9"/>
      <c r="H195" s="9"/>
      <c r="I195" s="9">
        <f t="shared" si="27"/>
        <v>0</v>
      </c>
    </row>
    <row r="196">
      <c r="D196" s="5" t="s">
        <v>105</v>
      </c>
      <c r="E196" s="9"/>
      <c r="F196" s="10">
        <v>3000.0</v>
      </c>
      <c r="G196" s="9"/>
      <c r="H196" s="9"/>
      <c r="I196" s="9">
        <f t="shared" si="27"/>
        <v>0</v>
      </c>
    </row>
    <row r="197">
      <c r="D197" s="11"/>
      <c r="E197" s="9"/>
      <c r="F197" s="9"/>
      <c r="G197" s="9"/>
      <c r="H197" s="9"/>
      <c r="I197" s="9">
        <f t="shared" si="27"/>
        <v>0</v>
      </c>
    </row>
    <row r="198">
      <c r="D198" s="13" t="s">
        <v>18</v>
      </c>
      <c r="E198" s="14">
        <f>SUM(E193:E195)</f>
        <v>40000</v>
      </c>
      <c r="F198" s="14">
        <f>SUM(F193:F196)</f>
        <v>25000</v>
      </c>
      <c r="G198" s="15">
        <f>E198-F198</f>
        <v>15000</v>
      </c>
      <c r="H198" s="10">
        <v>5400.0</v>
      </c>
      <c r="I198" s="9">
        <f t="shared" si="27"/>
        <v>9600</v>
      </c>
    </row>
    <row r="199">
      <c r="D199" s="11"/>
      <c r="E199" s="7"/>
      <c r="F199" s="7"/>
      <c r="G199" s="9"/>
      <c r="H199" s="9"/>
      <c r="I199" s="9">
        <f t="shared" si="27"/>
        <v>0</v>
      </c>
    </row>
    <row r="200">
      <c r="B200" s="6" t="s">
        <v>107</v>
      </c>
      <c r="D200" s="6" t="s">
        <v>108</v>
      </c>
      <c r="E200" s="10">
        <v>10000.0</v>
      </c>
      <c r="F200" s="9"/>
      <c r="G200" s="9"/>
      <c r="H200" s="9"/>
      <c r="I200" s="9">
        <f t="shared" si="27"/>
        <v>0</v>
      </c>
    </row>
    <row r="201">
      <c r="D201" s="6" t="s">
        <v>109</v>
      </c>
      <c r="E201" s="10">
        <v>3000.0</v>
      </c>
      <c r="F201" s="9"/>
      <c r="G201" s="9"/>
      <c r="H201" s="9"/>
      <c r="I201" s="9">
        <f t="shared" si="27"/>
        <v>0</v>
      </c>
    </row>
    <row r="202">
      <c r="D202" s="6" t="s">
        <v>105</v>
      </c>
      <c r="E202" s="9"/>
      <c r="F202" s="10">
        <v>5000.0</v>
      </c>
      <c r="G202" s="9"/>
      <c r="H202" s="9"/>
      <c r="I202" s="9">
        <f t="shared" si="27"/>
        <v>0</v>
      </c>
    </row>
    <row r="203">
      <c r="E203" s="9"/>
      <c r="F203" s="9"/>
      <c r="G203" s="9"/>
      <c r="H203" s="9"/>
      <c r="I203" s="9">
        <f t="shared" si="27"/>
        <v>0</v>
      </c>
    </row>
    <row r="204">
      <c r="D204" s="13" t="s">
        <v>18</v>
      </c>
      <c r="E204" s="14">
        <f>SUM(E200:E201)</f>
        <v>13000</v>
      </c>
      <c r="F204" s="14">
        <f>SUM(F199:F202)</f>
        <v>5000</v>
      </c>
      <c r="G204" s="15">
        <f>E204-F204</f>
        <v>8000</v>
      </c>
      <c r="H204" s="10">
        <v>0.0</v>
      </c>
      <c r="I204" s="9">
        <f t="shared" si="27"/>
        <v>8000</v>
      </c>
    </row>
    <row r="205">
      <c r="E205" s="9"/>
      <c r="F205" s="9"/>
      <c r="G205" s="9"/>
      <c r="H205" s="9"/>
      <c r="I205" s="9">
        <f t="shared" si="27"/>
        <v>0</v>
      </c>
    </row>
    <row r="206">
      <c r="B206" s="13" t="s">
        <v>25</v>
      </c>
      <c r="E206" s="14">
        <f>SUM(E163+E184+E191+E198+E204)</f>
        <v>822500</v>
      </c>
      <c r="F206" s="14">
        <f>F163+F184+F191+F198+F204</f>
        <v>299750</v>
      </c>
      <c r="G206" s="15">
        <f>E206-F206</f>
        <v>522750</v>
      </c>
      <c r="H206" s="10">
        <v>455800.0</v>
      </c>
      <c r="I206" s="9">
        <f t="shared" si="27"/>
        <v>66950</v>
      </c>
    </row>
    <row r="207">
      <c r="E207" s="16"/>
      <c r="F207" s="16"/>
      <c r="G207" s="17"/>
      <c r="H207" s="9"/>
      <c r="I207" s="9">
        <f t="shared" si="27"/>
        <v>0</v>
      </c>
    </row>
    <row r="208">
      <c r="A208" s="5" t="s">
        <v>110</v>
      </c>
      <c r="B208" s="5" t="s">
        <v>9</v>
      </c>
      <c r="D208" s="6" t="s">
        <v>77</v>
      </c>
      <c r="E208" s="9"/>
      <c r="F208" s="10">
        <v>5000.0</v>
      </c>
      <c r="G208" s="9"/>
      <c r="H208" s="9"/>
      <c r="I208" s="9">
        <f t="shared" si="27"/>
        <v>0</v>
      </c>
    </row>
    <row r="209">
      <c r="D209" s="6" t="s">
        <v>111</v>
      </c>
      <c r="E209" s="9"/>
      <c r="F209" s="10">
        <v>8000.0</v>
      </c>
      <c r="G209" s="9"/>
      <c r="H209" s="9"/>
      <c r="I209" s="9">
        <f t="shared" si="27"/>
        <v>0</v>
      </c>
    </row>
    <row r="210">
      <c r="D210" s="6" t="s">
        <v>112</v>
      </c>
      <c r="E210" s="9"/>
      <c r="F210" s="10">
        <v>12500.0</v>
      </c>
      <c r="G210" s="9"/>
      <c r="H210" s="9"/>
      <c r="I210" s="9">
        <f t="shared" si="27"/>
        <v>0</v>
      </c>
    </row>
    <row r="211">
      <c r="D211" s="6" t="s">
        <v>113</v>
      </c>
      <c r="E211" s="9"/>
      <c r="F211" s="10">
        <v>15000.0</v>
      </c>
      <c r="G211" s="9"/>
      <c r="H211" s="9"/>
      <c r="I211" s="9">
        <f t="shared" si="27"/>
        <v>0</v>
      </c>
    </row>
    <row r="212">
      <c r="D212" s="6" t="s">
        <v>114</v>
      </c>
      <c r="E212" s="9"/>
      <c r="F212" s="10">
        <v>10000.0</v>
      </c>
      <c r="G212" s="9"/>
      <c r="H212" s="9"/>
      <c r="I212" s="9">
        <f t="shared" si="27"/>
        <v>0</v>
      </c>
    </row>
    <row r="213">
      <c r="D213" s="6" t="s">
        <v>115</v>
      </c>
      <c r="E213" s="10">
        <v>20000.0</v>
      </c>
      <c r="F213" s="9"/>
      <c r="G213" s="9"/>
      <c r="H213" s="9"/>
      <c r="I213" s="9">
        <f t="shared" si="27"/>
        <v>0</v>
      </c>
    </row>
    <row r="214">
      <c r="D214" s="6" t="s">
        <v>116</v>
      </c>
      <c r="E214" s="9"/>
      <c r="F214" s="10">
        <v>5000.0</v>
      </c>
      <c r="G214" s="9"/>
      <c r="H214" s="9"/>
      <c r="I214" s="9">
        <f t="shared" si="27"/>
        <v>0</v>
      </c>
    </row>
    <row r="215">
      <c r="D215" s="6" t="s">
        <v>117</v>
      </c>
      <c r="E215" s="9"/>
      <c r="F215" s="10">
        <v>5000.0</v>
      </c>
      <c r="G215" s="9"/>
      <c r="H215" s="9"/>
      <c r="I215" s="9">
        <f t="shared" si="27"/>
        <v>0</v>
      </c>
    </row>
    <row r="216">
      <c r="D216" s="6" t="s">
        <v>118</v>
      </c>
      <c r="E216" s="9"/>
      <c r="F216" s="10">
        <v>5000.0</v>
      </c>
      <c r="G216" s="9"/>
      <c r="H216" s="9"/>
      <c r="I216" s="9">
        <f t="shared" si="27"/>
        <v>0</v>
      </c>
    </row>
    <row r="217">
      <c r="D217" s="6" t="s">
        <v>119</v>
      </c>
      <c r="E217" s="9"/>
      <c r="F217" s="10">
        <v>7500.0</v>
      </c>
      <c r="G217" s="9"/>
      <c r="H217" s="9"/>
      <c r="I217" s="9">
        <f t="shared" si="27"/>
        <v>0</v>
      </c>
    </row>
    <row r="218">
      <c r="D218" s="6" t="s">
        <v>120</v>
      </c>
      <c r="E218" s="9"/>
      <c r="F218" s="10">
        <v>15000.0</v>
      </c>
      <c r="G218" s="9"/>
      <c r="H218" s="9"/>
      <c r="I218" s="9">
        <f t="shared" si="27"/>
        <v>0</v>
      </c>
    </row>
    <row r="219">
      <c r="D219" s="6" t="s">
        <v>121</v>
      </c>
      <c r="E219" s="9"/>
      <c r="F219" s="10">
        <v>3000.0</v>
      </c>
      <c r="G219" s="9"/>
      <c r="H219" s="9"/>
      <c r="I219" s="9">
        <f t="shared" si="27"/>
        <v>0</v>
      </c>
    </row>
    <row r="220">
      <c r="E220" s="9"/>
      <c r="F220" s="9"/>
      <c r="G220" s="9"/>
      <c r="H220" s="9"/>
      <c r="I220" s="9">
        <f t="shared" si="27"/>
        <v>0</v>
      </c>
    </row>
    <row r="221">
      <c r="E221" s="9"/>
      <c r="F221" s="9"/>
      <c r="G221" s="9"/>
      <c r="H221" s="9"/>
      <c r="I221" s="9">
        <f t="shared" si="27"/>
        <v>0</v>
      </c>
    </row>
    <row r="222">
      <c r="A222" s="12"/>
      <c r="B222" s="12"/>
      <c r="C222" s="12"/>
      <c r="D222" s="13" t="s">
        <v>18</v>
      </c>
      <c r="E222" s="14">
        <f t="shared" ref="E222:F222" si="33">SUM(E208:E220)</f>
        <v>20000</v>
      </c>
      <c r="F222" s="14">
        <f t="shared" si="33"/>
        <v>91000</v>
      </c>
      <c r="G222" s="14">
        <f>E222-F222</f>
        <v>-71000</v>
      </c>
      <c r="H222" s="10">
        <v>-75200.0</v>
      </c>
      <c r="I222" s="9">
        <f t="shared" si="27"/>
        <v>4200</v>
      </c>
    </row>
    <row r="223">
      <c r="E223" s="9"/>
      <c r="F223" s="9"/>
      <c r="G223" s="9"/>
      <c r="H223" s="9"/>
      <c r="I223" s="9">
        <f t="shared" si="27"/>
        <v>0</v>
      </c>
    </row>
    <row r="224">
      <c r="B224" s="5" t="s">
        <v>122</v>
      </c>
      <c r="D224" s="6" t="s">
        <v>123</v>
      </c>
      <c r="E224" s="10">
        <v>45000.0</v>
      </c>
      <c r="F224" s="9"/>
      <c r="G224" s="9"/>
      <c r="H224" s="9"/>
      <c r="I224" s="9">
        <f t="shared" si="27"/>
        <v>0</v>
      </c>
    </row>
    <row r="225">
      <c r="D225" s="6" t="s">
        <v>124</v>
      </c>
      <c r="E225" s="9"/>
      <c r="F225" s="10">
        <v>32500.0</v>
      </c>
      <c r="G225" s="9"/>
      <c r="H225" s="9"/>
      <c r="I225" s="9">
        <f t="shared" si="27"/>
        <v>0</v>
      </c>
    </row>
    <row r="226">
      <c r="D226" s="6" t="s">
        <v>125</v>
      </c>
      <c r="E226" s="9"/>
      <c r="F226" s="10">
        <v>1000.0</v>
      </c>
      <c r="G226" s="9"/>
      <c r="H226" s="9"/>
      <c r="I226" s="9">
        <f t="shared" si="27"/>
        <v>0</v>
      </c>
    </row>
    <row r="227">
      <c r="D227" s="6" t="s">
        <v>126</v>
      </c>
      <c r="E227" s="9"/>
      <c r="F227" s="10">
        <v>300.0</v>
      </c>
      <c r="G227" s="9"/>
      <c r="H227" s="9"/>
      <c r="I227" s="9">
        <f t="shared" si="27"/>
        <v>0</v>
      </c>
    </row>
    <row r="228">
      <c r="D228" s="6" t="s">
        <v>24</v>
      </c>
      <c r="E228" s="9"/>
      <c r="F228" s="10">
        <v>1500.0</v>
      </c>
      <c r="G228" s="9"/>
      <c r="H228" s="9"/>
      <c r="I228" s="9">
        <f t="shared" si="27"/>
        <v>0</v>
      </c>
    </row>
    <row r="229">
      <c r="E229" s="9"/>
      <c r="F229" s="9"/>
      <c r="G229" s="9"/>
      <c r="H229" s="9"/>
      <c r="I229" s="9">
        <f t="shared" si="27"/>
        <v>0</v>
      </c>
    </row>
    <row r="230">
      <c r="A230" s="12"/>
      <c r="B230" s="12"/>
      <c r="C230" s="12"/>
      <c r="D230" s="25" t="s">
        <v>18</v>
      </c>
      <c r="E230" s="9">
        <f t="shared" ref="E230:F230" si="34">SUM(E224:E228)</f>
        <v>45000</v>
      </c>
      <c r="F230" s="14">
        <f t="shared" si="34"/>
        <v>35300</v>
      </c>
      <c r="G230" s="14">
        <f>E230-F230</f>
        <v>9700</v>
      </c>
      <c r="H230" s="10">
        <v>7500.0</v>
      </c>
      <c r="I230" s="9">
        <f t="shared" si="27"/>
        <v>2200</v>
      </c>
    </row>
    <row r="231">
      <c r="E231" s="9"/>
      <c r="F231" s="9"/>
      <c r="G231" s="9"/>
      <c r="H231" s="9"/>
      <c r="I231" s="9">
        <f t="shared" si="27"/>
        <v>0</v>
      </c>
    </row>
    <row r="232">
      <c r="B232" s="5" t="s">
        <v>127</v>
      </c>
      <c r="D232" s="6" t="s">
        <v>123</v>
      </c>
      <c r="E232" s="10">
        <v>35000.0</v>
      </c>
      <c r="F232" s="9"/>
      <c r="G232" s="9"/>
      <c r="H232" s="9"/>
      <c r="I232" s="9">
        <f t="shared" si="27"/>
        <v>0</v>
      </c>
    </row>
    <row r="233">
      <c r="D233" s="6" t="s">
        <v>82</v>
      </c>
      <c r="E233" s="9"/>
      <c r="F233" s="10">
        <v>25000.0</v>
      </c>
      <c r="G233" s="9"/>
      <c r="H233" s="9"/>
      <c r="I233" s="9">
        <f t="shared" si="27"/>
        <v>0</v>
      </c>
    </row>
    <row r="234">
      <c r="D234" s="6" t="s">
        <v>125</v>
      </c>
      <c r="E234" s="9"/>
      <c r="F234" s="10">
        <v>1000.0</v>
      </c>
      <c r="G234" s="9"/>
      <c r="H234" s="9"/>
      <c r="I234" s="9">
        <f t="shared" si="27"/>
        <v>0</v>
      </c>
    </row>
    <row r="235">
      <c r="D235" s="6" t="s">
        <v>126</v>
      </c>
      <c r="E235" s="9"/>
      <c r="F235" s="10">
        <v>300.0</v>
      </c>
      <c r="G235" s="9"/>
      <c r="H235" s="9"/>
      <c r="I235" s="9">
        <f t="shared" si="27"/>
        <v>0</v>
      </c>
    </row>
    <row r="236">
      <c r="D236" s="6" t="s">
        <v>128</v>
      </c>
      <c r="E236" s="9"/>
      <c r="F236" s="10">
        <v>1500.0</v>
      </c>
      <c r="G236" s="9"/>
      <c r="H236" s="9"/>
      <c r="I236" s="9">
        <f t="shared" si="27"/>
        <v>0</v>
      </c>
    </row>
    <row r="237">
      <c r="E237" s="9"/>
      <c r="F237" s="9"/>
      <c r="G237" s="9"/>
      <c r="H237" s="9"/>
      <c r="I237" s="9">
        <f t="shared" si="27"/>
        <v>0</v>
      </c>
    </row>
    <row r="238">
      <c r="A238" s="12"/>
      <c r="B238" s="12"/>
      <c r="C238" s="12"/>
      <c r="D238" s="25" t="s">
        <v>18</v>
      </c>
      <c r="E238" s="14">
        <f t="shared" ref="E238:F238" si="35">SUM(E232:E236)</f>
        <v>35000</v>
      </c>
      <c r="F238" s="14">
        <f t="shared" si="35"/>
        <v>27800</v>
      </c>
      <c r="G238" s="14">
        <f>E238-F238</f>
        <v>7200</v>
      </c>
      <c r="H238" s="10">
        <v>8000.0</v>
      </c>
      <c r="I238" s="9">
        <f t="shared" si="27"/>
        <v>-800</v>
      </c>
    </row>
    <row r="239">
      <c r="E239" s="7"/>
      <c r="F239" s="7"/>
      <c r="G239" s="7"/>
      <c r="H239" s="9"/>
      <c r="I239" s="9">
        <f t="shared" si="27"/>
        <v>0</v>
      </c>
    </row>
    <row r="240">
      <c r="B240" s="5" t="s">
        <v>129</v>
      </c>
      <c r="D240" s="6" t="s">
        <v>123</v>
      </c>
      <c r="E240" s="10">
        <v>20000.0</v>
      </c>
      <c r="F240" s="9"/>
      <c r="G240" s="9"/>
      <c r="H240" s="9"/>
      <c r="I240" s="9">
        <f t="shared" si="27"/>
        <v>0</v>
      </c>
    </row>
    <row r="241">
      <c r="D241" s="6" t="s">
        <v>82</v>
      </c>
      <c r="E241" s="9"/>
      <c r="F241" s="10">
        <v>12000.0</v>
      </c>
      <c r="G241" s="9"/>
      <c r="H241" s="9"/>
      <c r="I241" s="9">
        <f t="shared" si="27"/>
        <v>0</v>
      </c>
    </row>
    <row r="242">
      <c r="D242" s="6" t="s">
        <v>125</v>
      </c>
      <c r="E242" s="9"/>
      <c r="F242" s="10">
        <v>500.0</v>
      </c>
      <c r="G242" s="9"/>
      <c r="H242" s="9"/>
      <c r="I242" s="9">
        <f t="shared" si="27"/>
        <v>0</v>
      </c>
    </row>
    <row r="243">
      <c r="D243" s="6" t="s">
        <v>126</v>
      </c>
      <c r="E243" s="9"/>
      <c r="F243" s="10">
        <v>300.0</v>
      </c>
      <c r="G243" s="9"/>
      <c r="H243" s="9"/>
      <c r="I243" s="9">
        <f t="shared" si="27"/>
        <v>0</v>
      </c>
    </row>
    <row r="244">
      <c r="D244" s="6" t="s">
        <v>128</v>
      </c>
      <c r="E244" s="9"/>
      <c r="F244" s="10">
        <v>1000.0</v>
      </c>
      <c r="G244" s="9"/>
      <c r="H244" s="9"/>
      <c r="I244" s="9">
        <f t="shared" si="27"/>
        <v>0</v>
      </c>
    </row>
    <row r="245">
      <c r="E245" s="9"/>
      <c r="F245" s="9"/>
      <c r="G245" s="9"/>
      <c r="H245" s="9"/>
      <c r="I245" s="9">
        <f t="shared" si="27"/>
        <v>0</v>
      </c>
    </row>
    <row r="246">
      <c r="A246" s="12"/>
      <c r="B246" s="12"/>
      <c r="C246" s="12"/>
      <c r="D246" s="25" t="s">
        <v>18</v>
      </c>
      <c r="E246" s="14">
        <f t="shared" ref="E246:F246" si="36">SUM(E240:E244)</f>
        <v>20000</v>
      </c>
      <c r="F246" s="14">
        <f t="shared" si="36"/>
        <v>13800</v>
      </c>
      <c r="G246" s="14">
        <f>E246-F246</f>
        <v>6200</v>
      </c>
      <c r="H246" s="10">
        <v>6700.0</v>
      </c>
      <c r="I246" s="9">
        <f t="shared" si="27"/>
        <v>-500</v>
      </c>
    </row>
    <row r="247">
      <c r="E247" s="9"/>
      <c r="F247" s="9"/>
      <c r="G247" s="9"/>
      <c r="H247" s="9"/>
      <c r="I247" s="9">
        <f t="shared" si="27"/>
        <v>0</v>
      </c>
    </row>
    <row r="248">
      <c r="B248" s="5" t="s">
        <v>130</v>
      </c>
      <c r="D248" s="6" t="s">
        <v>131</v>
      </c>
      <c r="E248" s="10">
        <v>8000.0</v>
      </c>
      <c r="F248" s="9"/>
      <c r="G248" s="9"/>
      <c r="H248" s="9"/>
      <c r="I248" s="9">
        <f t="shared" si="27"/>
        <v>0</v>
      </c>
    </row>
    <row r="249">
      <c r="D249" s="6" t="s">
        <v>124</v>
      </c>
      <c r="E249" s="9"/>
      <c r="F249" s="10">
        <v>4500.0</v>
      </c>
      <c r="G249" s="9"/>
      <c r="H249" s="9"/>
      <c r="I249" s="9">
        <f t="shared" si="27"/>
        <v>0</v>
      </c>
    </row>
    <row r="250">
      <c r="D250" s="6" t="s">
        <v>128</v>
      </c>
      <c r="E250" s="9"/>
      <c r="F250" s="10">
        <v>500.0</v>
      </c>
      <c r="G250" s="9"/>
      <c r="H250" s="9"/>
      <c r="I250" s="9">
        <f t="shared" si="27"/>
        <v>0</v>
      </c>
    </row>
    <row r="251">
      <c r="D251" s="6" t="s">
        <v>125</v>
      </c>
      <c r="E251" s="9"/>
      <c r="F251" s="10">
        <v>600.0</v>
      </c>
      <c r="G251" s="9"/>
      <c r="H251" s="9"/>
      <c r="I251" s="9">
        <f t="shared" si="27"/>
        <v>0</v>
      </c>
    </row>
    <row r="252">
      <c r="D252" s="6" t="s">
        <v>132</v>
      </c>
      <c r="E252" s="10">
        <v>2100.0</v>
      </c>
      <c r="F252" s="9"/>
      <c r="G252" s="9"/>
      <c r="H252" s="9"/>
      <c r="I252" s="9">
        <f t="shared" si="27"/>
        <v>0</v>
      </c>
    </row>
    <row r="253">
      <c r="D253" s="6" t="s">
        <v>126</v>
      </c>
      <c r="E253" s="9"/>
      <c r="F253" s="10">
        <v>100.0</v>
      </c>
      <c r="G253" s="9"/>
      <c r="H253" s="9"/>
      <c r="I253" s="9">
        <f t="shared" si="27"/>
        <v>0</v>
      </c>
    </row>
    <row r="254">
      <c r="D254" s="6" t="s">
        <v>80</v>
      </c>
      <c r="E254" s="9"/>
      <c r="F254" s="10">
        <v>2000.0</v>
      </c>
      <c r="G254" s="9"/>
      <c r="H254" s="9"/>
      <c r="I254" s="9">
        <f t="shared" si="27"/>
        <v>0</v>
      </c>
    </row>
    <row r="255">
      <c r="E255" s="9"/>
      <c r="F255" s="9"/>
      <c r="G255" s="9"/>
      <c r="H255" s="9"/>
      <c r="I255" s="9">
        <f t="shared" si="27"/>
        <v>0</v>
      </c>
    </row>
    <row r="256">
      <c r="A256" s="12"/>
      <c r="B256" s="12"/>
      <c r="C256" s="12"/>
      <c r="D256" s="25" t="s">
        <v>18</v>
      </c>
      <c r="E256" s="14">
        <f t="shared" ref="E256:F256" si="37">SUM(E248:E254)</f>
        <v>10100</v>
      </c>
      <c r="F256" s="14">
        <f t="shared" si="37"/>
        <v>7700</v>
      </c>
      <c r="G256" s="14">
        <f>E256-F256</f>
        <v>2400</v>
      </c>
      <c r="H256" s="10">
        <v>1600.0</v>
      </c>
      <c r="I256" s="9">
        <f t="shared" si="27"/>
        <v>800</v>
      </c>
    </row>
    <row r="257">
      <c r="E257" s="9"/>
      <c r="F257" s="9"/>
      <c r="G257" s="9"/>
      <c r="H257" s="9"/>
      <c r="I257" s="9">
        <f t="shared" si="27"/>
        <v>0</v>
      </c>
    </row>
    <row r="258">
      <c r="A258" s="12"/>
      <c r="B258" s="12"/>
      <c r="C258" s="12"/>
      <c r="D258" s="25" t="s">
        <v>133</v>
      </c>
      <c r="E258" s="14">
        <f t="shared" ref="E258:F258" si="38">E256*24</f>
        <v>242400</v>
      </c>
      <c r="F258" s="14">
        <f t="shared" si="38"/>
        <v>184800</v>
      </c>
      <c r="G258" s="14">
        <f>E258-F258</f>
        <v>57600</v>
      </c>
      <c r="H258" s="10">
        <v>38400.0</v>
      </c>
      <c r="I258" s="9">
        <f t="shared" si="27"/>
        <v>19200</v>
      </c>
    </row>
    <row r="259">
      <c r="E259" s="9"/>
      <c r="F259" s="9"/>
      <c r="G259" s="9"/>
      <c r="H259" s="9"/>
      <c r="I259" s="9">
        <f t="shared" si="27"/>
        <v>0</v>
      </c>
    </row>
    <row r="260">
      <c r="B260" s="5" t="s">
        <v>134</v>
      </c>
      <c r="D260" s="6" t="s">
        <v>123</v>
      </c>
      <c r="E260" s="10">
        <v>37000.0</v>
      </c>
      <c r="F260" s="9"/>
      <c r="G260" s="9"/>
      <c r="H260" s="9"/>
      <c r="I260" s="9">
        <f t="shared" si="27"/>
        <v>0</v>
      </c>
    </row>
    <row r="261">
      <c r="D261" s="6" t="s">
        <v>20</v>
      </c>
      <c r="E261" s="10">
        <v>51000.0</v>
      </c>
      <c r="F261" s="9"/>
      <c r="G261" s="9"/>
      <c r="H261" s="9"/>
      <c r="I261" s="9">
        <f t="shared" si="27"/>
        <v>0</v>
      </c>
    </row>
    <row r="262">
      <c r="D262" s="6" t="s">
        <v>135</v>
      </c>
      <c r="E262" s="9"/>
      <c r="F262" s="10">
        <v>23000.0</v>
      </c>
      <c r="G262" s="9"/>
      <c r="H262" s="9"/>
      <c r="I262" s="9">
        <f t="shared" si="27"/>
        <v>0</v>
      </c>
    </row>
    <row r="263">
      <c r="D263" s="6" t="s">
        <v>136</v>
      </c>
      <c r="E263" s="9"/>
      <c r="F263" s="10">
        <v>1000.0</v>
      </c>
      <c r="G263" s="9"/>
      <c r="H263" s="9"/>
      <c r="I263" s="9">
        <f t="shared" si="27"/>
        <v>0</v>
      </c>
    </row>
    <row r="264">
      <c r="D264" s="6" t="s">
        <v>105</v>
      </c>
      <c r="E264" s="9"/>
      <c r="F264" s="10">
        <v>1000.0</v>
      </c>
      <c r="G264" s="9"/>
      <c r="H264" s="9"/>
      <c r="I264" s="9">
        <f t="shared" si="27"/>
        <v>0</v>
      </c>
    </row>
    <row r="265">
      <c r="D265" s="6" t="s">
        <v>137</v>
      </c>
      <c r="E265" s="9"/>
      <c r="F265" s="10">
        <v>5000.0</v>
      </c>
      <c r="G265" s="9"/>
      <c r="H265" s="9"/>
      <c r="I265" s="9">
        <f t="shared" si="27"/>
        <v>0</v>
      </c>
    </row>
    <row r="266">
      <c r="D266" s="6" t="s">
        <v>124</v>
      </c>
      <c r="E266" s="9"/>
      <c r="F266" s="10">
        <v>25000.0</v>
      </c>
      <c r="G266" s="9"/>
      <c r="H266" s="9"/>
      <c r="I266" s="9">
        <f t="shared" si="27"/>
        <v>0</v>
      </c>
    </row>
    <row r="267">
      <c r="D267" s="6" t="s">
        <v>138</v>
      </c>
      <c r="E267" s="9"/>
      <c r="F267" s="10">
        <v>5000.0</v>
      </c>
      <c r="G267" s="9"/>
      <c r="H267" s="9"/>
      <c r="I267" s="9">
        <f t="shared" si="27"/>
        <v>0</v>
      </c>
    </row>
    <row r="268">
      <c r="D268" s="6" t="s">
        <v>125</v>
      </c>
      <c r="E268" s="9"/>
      <c r="F268" s="10">
        <v>1500.0</v>
      </c>
      <c r="G268" s="9"/>
      <c r="H268" s="9"/>
      <c r="I268" s="9">
        <f t="shared" si="27"/>
        <v>0</v>
      </c>
    </row>
    <row r="269">
      <c r="D269" s="6" t="s">
        <v>126</v>
      </c>
      <c r="E269" s="9"/>
      <c r="F269" s="10">
        <v>500.0</v>
      </c>
      <c r="G269" s="9"/>
      <c r="H269" s="9"/>
      <c r="I269" s="9">
        <f t="shared" si="27"/>
        <v>0</v>
      </c>
    </row>
    <row r="270">
      <c r="D270" s="6" t="s">
        <v>139</v>
      </c>
      <c r="E270" s="9"/>
      <c r="F270" s="10">
        <v>8000.0</v>
      </c>
      <c r="G270" s="9"/>
      <c r="H270" s="9"/>
      <c r="I270" s="9">
        <f t="shared" si="27"/>
        <v>0</v>
      </c>
    </row>
    <row r="271">
      <c r="D271" s="6" t="s">
        <v>140</v>
      </c>
      <c r="E271" s="9"/>
      <c r="F271" s="10">
        <v>4500.0</v>
      </c>
      <c r="G271" s="9"/>
      <c r="H271" s="9"/>
      <c r="I271" s="9">
        <f t="shared" si="27"/>
        <v>0</v>
      </c>
    </row>
    <row r="272">
      <c r="D272" s="6" t="s">
        <v>115</v>
      </c>
      <c r="E272" s="9"/>
      <c r="F272" s="9"/>
      <c r="G272" s="9"/>
      <c r="H272" s="9"/>
      <c r="I272" s="9">
        <f t="shared" si="27"/>
        <v>0</v>
      </c>
    </row>
    <row r="273">
      <c r="D273" s="6" t="s">
        <v>141</v>
      </c>
      <c r="E273" s="9"/>
      <c r="F273" s="10">
        <v>5000.0</v>
      </c>
      <c r="G273" s="9"/>
      <c r="H273" s="9"/>
      <c r="I273" s="9">
        <f t="shared" si="27"/>
        <v>0</v>
      </c>
    </row>
    <row r="274">
      <c r="D274" s="6" t="s">
        <v>142</v>
      </c>
      <c r="E274" s="9"/>
      <c r="F274" s="10">
        <v>2500.0</v>
      </c>
      <c r="G274" s="9"/>
      <c r="H274" s="9"/>
      <c r="I274" s="9">
        <f t="shared" si="27"/>
        <v>0</v>
      </c>
    </row>
    <row r="275">
      <c r="D275" s="6" t="s">
        <v>143</v>
      </c>
      <c r="E275" s="9"/>
      <c r="F275" s="10">
        <v>1500.0</v>
      </c>
      <c r="G275" s="9"/>
      <c r="H275" s="9"/>
      <c r="I275" s="9">
        <f t="shared" si="27"/>
        <v>0</v>
      </c>
    </row>
    <row r="276">
      <c r="D276" s="6" t="s">
        <v>144</v>
      </c>
      <c r="E276" s="9"/>
      <c r="F276" s="10">
        <v>750.0</v>
      </c>
      <c r="G276" s="9"/>
      <c r="H276" s="9"/>
      <c r="I276" s="9">
        <f t="shared" si="27"/>
        <v>0</v>
      </c>
    </row>
    <row r="277">
      <c r="D277" s="6" t="s">
        <v>112</v>
      </c>
      <c r="E277" s="9"/>
      <c r="F277" s="10">
        <v>500.0</v>
      </c>
      <c r="G277" s="9"/>
      <c r="H277" s="9"/>
      <c r="I277" s="9">
        <f t="shared" si="27"/>
        <v>0</v>
      </c>
    </row>
    <row r="278">
      <c r="D278" s="6" t="s">
        <v>51</v>
      </c>
      <c r="E278" s="9"/>
      <c r="F278" s="10">
        <v>3000.0</v>
      </c>
      <c r="G278" s="9"/>
      <c r="H278" s="9"/>
      <c r="I278" s="9">
        <f t="shared" si="27"/>
        <v>0</v>
      </c>
    </row>
    <row r="279">
      <c r="E279" s="9"/>
      <c r="F279" s="9"/>
      <c r="G279" s="9"/>
      <c r="H279" s="9"/>
      <c r="I279" s="9">
        <f t="shared" si="27"/>
        <v>0</v>
      </c>
    </row>
    <row r="280">
      <c r="A280" s="12"/>
      <c r="B280" s="12"/>
      <c r="C280" s="12"/>
      <c r="D280" s="25" t="s">
        <v>18</v>
      </c>
      <c r="E280" s="14">
        <f t="shared" ref="E280:F280" si="39">SUM(E260:E278)</f>
        <v>88000</v>
      </c>
      <c r="F280" s="14">
        <f t="shared" si="39"/>
        <v>87750</v>
      </c>
      <c r="G280" s="14">
        <f>E280-F280</f>
        <v>250</v>
      </c>
      <c r="H280" s="10">
        <v>-3000.0</v>
      </c>
      <c r="I280" s="9">
        <f t="shared" si="27"/>
        <v>3250</v>
      </c>
    </row>
    <row r="281">
      <c r="E281" s="7"/>
      <c r="F281" s="7"/>
      <c r="G281" s="7"/>
      <c r="H281" s="9"/>
      <c r="I281" s="9">
        <f t="shared" si="27"/>
        <v>0</v>
      </c>
    </row>
    <row r="282">
      <c r="B282" s="5" t="s">
        <v>145</v>
      </c>
      <c r="D282" s="6" t="s">
        <v>123</v>
      </c>
      <c r="E282" s="10">
        <v>10000.0</v>
      </c>
      <c r="F282" s="9"/>
      <c r="G282" s="9"/>
      <c r="H282" s="9"/>
      <c r="I282" s="9">
        <f t="shared" si="27"/>
        <v>0</v>
      </c>
    </row>
    <row r="283">
      <c r="D283" s="6" t="s">
        <v>146</v>
      </c>
      <c r="E283" s="9"/>
      <c r="F283" s="10">
        <v>6000.0</v>
      </c>
      <c r="G283" s="9"/>
      <c r="H283" s="9"/>
      <c r="I283" s="9">
        <f t="shared" si="27"/>
        <v>0</v>
      </c>
    </row>
    <row r="284">
      <c r="D284" s="6" t="s">
        <v>20</v>
      </c>
      <c r="E284" s="10">
        <v>7000.0</v>
      </c>
      <c r="F284" s="9"/>
      <c r="G284" s="9"/>
      <c r="H284" s="9"/>
      <c r="I284" s="9">
        <f t="shared" si="27"/>
        <v>0</v>
      </c>
    </row>
    <row r="285">
      <c r="D285" s="6" t="s">
        <v>125</v>
      </c>
      <c r="E285" s="9"/>
      <c r="F285" s="10">
        <v>500.0</v>
      </c>
      <c r="G285" s="9"/>
      <c r="H285" s="9"/>
      <c r="I285" s="9">
        <f t="shared" si="27"/>
        <v>0</v>
      </c>
    </row>
    <row r="286">
      <c r="D286" s="6" t="s">
        <v>82</v>
      </c>
      <c r="E286" s="9"/>
      <c r="F286" s="10">
        <v>6500.0</v>
      </c>
      <c r="G286" s="9"/>
      <c r="H286" s="9"/>
      <c r="I286" s="9">
        <f t="shared" si="27"/>
        <v>0</v>
      </c>
    </row>
    <row r="287">
      <c r="D287" s="6" t="s">
        <v>126</v>
      </c>
      <c r="E287" s="9"/>
      <c r="F287" s="10">
        <v>150.0</v>
      </c>
      <c r="G287" s="9"/>
      <c r="H287" s="9"/>
      <c r="I287" s="9">
        <f t="shared" si="27"/>
        <v>0</v>
      </c>
    </row>
    <row r="288">
      <c r="D288" s="6" t="s">
        <v>128</v>
      </c>
      <c r="E288" s="9"/>
      <c r="F288" s="10">
        <v>2000.0</v>
      </c>
      <c r="G288" s="9"/>
      <c r="H288" s="9"/>
      <c r="I288" s="9">
        <f t="shared" si="27"/>
        <v>0</v>
      </c>
    </row>
    <row r="289">
      <c r="D289" s="6" t="s">
        <v>147</v>
      </c>
      <c r="E289" s="9"/>
      <c r="F289" s="10">
        <v>5000.0</v>
      </c>
      <c r="G289" s="9"/>
      <c r="H289" s="9"/>
      <c r="I289" s="9">
        <f t="shared" si="27"/>
        <v>0</v>
      </c>
    </row>
    <row r="290">
      <c r="E290" s="9"/>
      <c r="F290" s="9"/>
      <c r="G290" s="9"/>
      <c r="H290" s="9"/>
      <c r="I290" s="9">
        <f t="shared" si="27"/>
        <v>0</v>
      </c>
    </row>
    <row r="291">
      <c r="A291" s="12"/>
      <c r="B291" s="12"/>
      <c r="C291" s="12"/>
      <c r="D291" s="25" t="s">
        <v>18</v>
      </c>
      <c r="E291" s="14">
        <f t="shared" ref="E291:F291" si="40">SUM(E282:E289)</f>
        <v>17000</v>
      </c>
      <c r="F291" s="14">
        <f t="shared" si="40"/>
        <v>20150</v>
      </c>
      <c r="G291" s="14">
        <f>E291-F291</f>
        <v>-3150</v>
      </c>
      <c r="H291" s="10">
        <v>-4000.0</v>
      </c>
      <c r="I291" s="9">
        <f t="shared" si="27"/>
        <v>850</v>
      </c>
    </row>
    <row r="292">
      <c r="E292" s="7"/>
      <c r="F292" s="7"/>
      <c r="G292" s="7"/>
      <c r="H292" s="9"/>
      <c r="I292" s="9">
        <f t="shared" si="27"/>
        <v>0</v>
      </c>
    </row>
    <row r="293">
      <c r="B293" s="5" t="s">
        <v>148</v>
      </c>
      <c r="D293" s="6" t="s">
        <v>123</v>
      </c>
      <c r="E293" s="10">
        <v>25000.0</v>
      </c>
      <c r="F293" s="9"/>
      <c r="G293" s="9"/>
      <c r="H293" s="9"/>
      <c r="I293" s="9">
        <f t="shared" si="27"/>
        <v>0</v>
      </c>
    </row>
    <row r="294">
      <c r="D294" s="6" t="s">
        <v>146</v>
      </c>
      <c r="E294" s="9"/>
      <c r="F294" s="10">
        <v>5000.0</v>
      </c>
      <c r="G294" s="9"/>
      <c r="H294" s="9"/>
      <c r="I294" s="9">
        <f t="shared" si="27"/>
        <v>0</v>
      </c>
    </row>
    <row r="295">
      <c r="D295" s="6" t="s">
        <v>20</v>
      </c>
      <c r="E295" s="10">
        <v>10000.0</v>
      </c>
      <c r="F295" s="9"/>
      <c r="G295" s="9"/>
      <c r="H295" s="9"/>
      <c r="I295" s="9">
        <f t="shared" si="27"/>
        <v>0</v>
      </c>
    </row>
    <row r="296">
      <c r="D296" s="6" t="s">
        <v>124</v>
      </c>
      <c r="E296" s="9"/>
      <c r="F296" s="10">
        <v>17000.0</v>
      </c>
      <c r="G296" s="9"/>
      <c r="H296" s="9"/>
      <c r="I296" s="9">
        <f t="shared" si="27"/>
        <v>0</v>
      </c>
    </row>
    <row r="297">
      <c r="D297" s="6" t="s">
        <v>126</v>
      </c>
      <c r="E297" s="9"/>
      <c r="F297" s="10">
        <v>500.0</v>
      </c>
      <c r="G297" s="9"/>
      <c r="H297" s="9"/>
      <c r="I297" s="9">
        <f t="shared" si="27"/>
        <v>0</v>
      </c>
    </row>
    <row r="298">
      <c r="D298" s="6" t="s">
        <v>51</v>
      </c>
      <c r="E298" s="9"/>
      <c r="F298" s="10">
        <v>2000.0</v>
      </c>
      <c r="G298" s="9"/>
      <c r="H298" s="9"/>
      <c r="I298" s="9">
        <f t="shared" si="27"/>
        <v>0</v>
      </c>
    </row>
    <row r="299">
      <c r="D299" s="6" t="s">
        <v>128</v>
      </c>
      <c r="E299" s="9"/>
      <c r="F299" s="10">
        <v>2000.0</v>
      </c>
      <c r="G299" s="9"/>
      <c r="H299" s="9"/>
      <c r="I299" s="9">
        <f t="shared" si="27"/>
        <v>0</v>
      </c>
    </row>
    <row r="300">
      <c r="E300" s="9"/>
      <c r="F300" s="9"/>
      <c r="G300" s="9"/>
      <c r="H300" s="9"/>
      <c r="I300" s="9">
        <f t="shared" si="27"/>
        <v>0</v>
      </c>
    </row>
    <row r="301">
      <c r="A301" s="12"/>
      <c r="B301" s="12"/>
      <c r="C301" s="12"/>
      <c r="D301" s="25" t="s">
        <v>18</v>
      </c>
      <c r="E301" s="14">
        <f t="shared" ref="E301:F301" si="41">SUM(E293:E299)</f>
        <v>35000</v>
      </c>
      <c r="F301" s="14">
        <f t="shared" si="41"/>
        <v>26500</v>
      </c>
      <c r="G301" s="14">
        <f>E301-F301</f>
        <v>8500</v>
      </c>
      <c r="H301" s="10">
        <v>8000.0</v>
      </c>
      <c r="I301" s="9">
        <f t="shared" si="27"/>
        <v>500</v>
      </c>
    </row>
    <row r="302">
      <c r="E302" s="7"/>
      <c r="F302" s="7"/>
      <c r="G302" s="7"/>
      <c r="H302" s="9"/>
      <c r="I302" s="9">
        <f t="shared" si="27"/>
        <v>0</v>
      </c>
    </row>
    <row r="303">
      <c r="B303" s="5" t="s">
        <v>149</v>
      </c>
      <c r="D303" s="6" t="s">
        <v>123</v>
      </c>
      <c r="E303" s="10">
        <v>10000.0</v>
      </c>
      <c r="F303" s="9"/>
      <c r="G303" s="9"/>
      <c r="H303" s="9"/>
      <c r="I303" s="9">
        <f t="shared" si="27"/>
        <v>0</v>
      </c>
    </row>
    <row r="304">
      <c r="D304" s="6" t="s">
        <v>146</v>
      </c>
      <c r="E304" s="9"/>
      <c r="F304" s="10">
        <v>5000.0</v>
      </c>
      <c r="G304" s="9"/>
      <c r="H304" s="9"/>
      <c r="I304" s="9">
        <f t="shared" si="27"/>
        <v>0</v>
      </c>
    </row>
    <row r="305">
      <c r="D305" s="6" t="s">
        <v>20</v>
      </c>
      <c r="E305" s="10">
        <v>7000.0</v>
      </c>
      <c r="F305" s="9"/>
      <c r="G305" s="9"/>
      <c r="H305" s="9"/>
      <c r="I305" s="9">
        <f t="shared" si="27"/>
        <v>0</v>
      </c>
    </row>
    <row r="306">
      <c r="D306" s="6" t="s">
        <v>124</v>
      </c>
      <c r="E306" s="9"/>
      <c r="F306" s="10">
        <v>6500.0</v>
      </c>
      <c r="G306" s="9"/>
      <c r="H306" s="9"/>
      <c r="I306" s="9">
        <f t="shared" si="27"/>
        <v>0</v>
      </c>
    </row>
    <row r="307">
      <c r="D307" s="6" t="s">
        <v>51</v>
      </c>
      <c r="E307" s="9"/>
      <c r="F307" s="10">
        <v>3500.0</v>
      </c>
      <c r="G307" s="9"/>
      <c r="H307" s="9"/>
      <c r="I307" s="9">
        <f t="shared" si="27"/>
        <v>0</v>
      </c>
    </row>
    <row r="308">
      <c r="D308" s="6" t="s">
        <v>126</v>
      </c>
      <c r="E308" s="9"/>
      <c r="F308" s="10">
        <v>250.0</v>
      </c>
      <c r="G308" s="9"/>
      <c r="H308" s="9"/>
      <c r="I308" s="9">
        <f t="shared" si="27"/>
        <v>0</v>
      </c>
    </row>
    <row r="309">
      <c r="D309" s="6" t="s">
        <v>128</v>
      </c>
      <c r="E309" s="9"/>
      <c r="F309" s="10">
        <v>1250.0</v>
      </c>
      <c r="G309" s="9"/>
      <c r="H309" s="9"/>
      <c r="I309" s="9">
        <f t="shared" si="27"/>
        <v>0</v>
      </c>
    </row>
    <row r="310">
      <c r="D310" s="6" t="s">
        <v>125</v>
      </c>
      <c r="E310" s="9"/>
      <c r="F310" s="10">
        <v>500.0</v>
      </c>
      <c r="G310" s="9"/>
      <c r="H310" s="9"/>
      <c r="I310" s="9">
        <f t="shared" si="27"/>
        <v>0</v>
      </c>
    </row>
    <row r="311">
      <c r="E311" s="9"/>
      <c r="F311" s="9"/>
      <c r="G311" s="9"/>
      <c r="H311" s="9"/>
      <c r="I311" s="9">
        <f t="shared" si="27"/>
        <v>0</v>
      </c>
    </row>
    <row r="312">
      <c r="A312" s="12"/>
      <c r="B312" s="12"/>
      <c r="C312" s="12"/>
      <c r="D312" s="25" t="s">
        <v>18</v>
      </c>
      <c r="E312" s="14">
        <f t="shared" ref="E312:F312" si="42">SUM(E303:E310)</f>
        <v>17000</v>
      </c>
      <c r="F312" s="14">
        <f t="shared" si="42"/>
        <v>17000</v>
      </c>
      <c r="G312" s="14">
        <f>E312-F312</f>
        <v>0</v>
      </c>
      <c r="H312" s="10">
        <v>2500.0</v>
      </c>
      <c r="I312" s="9">
        <f t="shared" si="27"/>
        <v>-2500</v>
      </c>
    </row>
    <row r="313">
      <c r="E313" s="9"/>
      <c r="F313" s="9"/>
      <c r="G313" s="9"/>
      <c r="H313" s="9"/>
      <c r="I313" s="9">
        <f t="shared" si="27"/>
        <v>0</v>
      </c>
    </row>
    <row r="314">
      <c r="B314" s="5" t="s">
        <v>150</v>
      </c>
      <c r="D314" s="6" t="s">
        <v>123</v>
      </c>
      <c r="E314" s="10">
        <v>10000.0</v>
      </c>
      <c r="F314" s="9"/>
      <c r="G314" s="9"/>
      <c r="H314" s="9"/>
      <c r="I314" s="9">
        <f t="shared" si="27"/>
        <v>0</v>
      </c>
    </row>
    <row r="315">
      <c r="D315" s="6" t="s">
        <v>146</v>
      </c>
      <c r="E315" s="9"/>
      <c r="F315" s="10">
        <v>5000.0</v>
      </c>
      <c r="G315" s="9"/>
      <c r="H315" s="9"/>
      <c r="I315" s="9">
        <f t="shared" si="27"/>
        <v>0</v>
      </c>
    </row>
    <row r="316">
      <c r="D316" s="6" t="s">
        <v>20</v>
      </c>
      <c r="E316" s="10">
        <v>7000.0</v>
      </c>
      <c r="F316" s="9"/>
      <c r="G316" s="9"/>
      <c r="H316" s="9"/>
      <c r="I316" s="9">
        <f t="shared" si="27"/>
        <v>0</v>
      </c>
    </row>
    <row r="317">
      <c r="D317" s="6" t="s">
        <v>124</v>
      </c>
      <c r="E317" s="9"/>
      <c r="F317" s="10">
        <v>6500.0</v>
      </c>
      <c r="G317" s="9"/>
      <c r="H317" s="9"/>
      <c r="I317" s="9">
        <f t="shared" si="27"/>
        <v>0</v>
      </c>
    </row>
    <row r="318">
      <c r="D318" s="6" t="s">
        <v>51</v>
      </c>
      <c r="E318" s="9"/>
      <c r="F318" s="10">
        <v>3500.0</v>
      </c>
      <c r="G318" s="9"/>
      <c r="H318" s="9"/>
      <c r="I318" s="9">
        <f t="shared" si="27"/>
        <v>0</v>
      </c>
    </row>
    <row r="319">
      <c r="D319" s="6" t="s">
        <v>126</v>
      </c>
      <c r="E319" s="9"/>
      <c r="F319" s="10">
        <v>250.0</v>
      </c>
      <c r="G319" s="9"/>
      <c r="H319" s="9"/>
      <c r="I319" s="9">
        <f t="shared" si="27"/>
        <v>0</v>
      </c>
    </row>
    <row r="320">
      <c r="D320" s="6" t="s">
        <v>128</v>
      </c>
      <c r="E320" s="9"/>
      <c r="F320" s="10">
        <v>1250.0</v>
      </c>
      <c r="G320" s="9"/>
      <c r="H320" s="9"/>
      <c r="I320" s="9">
        <f t="shared" si="27"/>
        <v>0</v>
      </c>
    </row>
    <row r="321">
      <c r="D321" s="6" t="s">
        <v>125</v>
      </c>
      <c r="E321" s="9"/>
      <c r="F321" s="10">
        <v>500.0</v>
      </c>
      <c r="G321" s="9"/>
      <c r="H321" s="9"/>
      <c r="I321" s="9">
        <f t="shared" si="27"/>
        <v>0</v>
      </c>
    </row>
    <row r="322">
      <c r="E322" s="9"/>
      <c r="F322" s="9"/>
      <c r="G322" s="9"/>
      <c r="H322" s="9"/>
      <c r="I322" s="9">
        <f t="shared" si="27"/>
        <v>0</v>
      </c>
    </row>
    <row r="323">
      <c r="A323" s="12"/>
      <c r="B323" s="12"/>
      <c r="C323" s="12"/>
      <c r="D323" s="25" t="s">
        <v>18</v>
      </c>
      <c r="E323" s="14">
        <f>sum(E314:E320)</f>
        <v>17000</v>
      </c>
      <c r="F323" s="14">
        <f>SUM(F314:F321)</f>
        <v>17000</v>
      </c>
      <c r="G323" s="14">
        <f>E323-F323</f>
        <v>0</v>
      </c>
      <c r="H323" s="10">
        <v>2500.0</v>
      </c>
      <c r="I323" s="9">
        <f t="shared" si="27"/>
        <v>-2500</v>
      </c>
    </row>
    <row r="324">
      <c r="E324" s="9"/>
      <c r="F324" s="9"/>
      <c r="G324" s="9"/>
      <c r="H324" s="9"/>
      <c r="I324" s="9">
        <f t="shared" si="27"/>
        <v>0</v>
      </c>
    </row>
    <row r="325">
      <c r="B325" s="5" t="s">
        <v>151</v>
      </c>
      <c r="D325" s="6" t="s">
        <v>123</v>
      </c>
      <c r="E325" s="10">
        <v>3000.0</v>
      </c>
      <c r="F325" s="9"/>
      <c r="G325" s="9"/>
      <c r="H325" s="9"/>
      <c r="I325" s="9">
        <f t="shared" si="27"/>
        <v>0</v>
      </c>
    </row>
    <row r="326">
      <c r="D326" s="6" t="s">
        <v>146</v>
      </c>
      <c r="E326" s="9"/>
      <c r="F326" s="10">
        <v>3000.0</v>
      </c>
      <c r="G326" s="9"/>
      <c r="H326" s="9"/>
      <c r="I326" s="9">
        <f t="shared" si="27"/>
        <v>0</v>
      </c>
    </row>
    <row r="327">
      <c r="D327" s="6" t="s">
        <v>135</v>
      </c>
      <c r="E327" s="9"/>
      <c r="F327" s="10">
        <v>1750.0</v>
      </c>
      <c r="G327" s="9"/>
      <c r="H327" s="9"/>
      <c r="I327" s="9">
        <f t="shared" si="27"/>
        <v>0</v>
      </c>
    </row>
    <row r="328">
      <c r="D328" s="6" t="s">
        <v>20</v>
      </c>
      <c r="E328" s="10">
        <v>6000.0</v>
      </c>
      <c r="F328" s="9"/>
      <c r="G328" s="9"/>
      <c r="H328" s="9"/>
      <c r="I328" s="9">
        <f t="shared" si="27"/>
        <v>0</v>
      </c>
    </row>
    <row r="329">
      <c r="D329" s="6" t="s">
        <v>152</v>
      </c>
      <c r="E329" s="9"/>
      <c r="F329" s="10">
        <v>750.0</v>
      </c>
      <c r="G329" s="9"/>
      <c r="H329" s="9"/>
      <c r="I329" s="9">
        <f t="shared" si="27"/>
        <v>0</v>
      </c>
    </row>
    <row r="330">
      <c r="D330" s="6" t="s">
        <v>124</v>
      </c>
      <c r="E330" s="9"/>
      <c r="F330" s="10">
        <v>2000.0</v>
      </c>
      <c r="G330" s="9"/>
      <c r="H330" s="9"/>
      <c r="I330" s="9">
        <f t="shared" si="27"/>
        <v>0</v>
      </c>
    </row>
    <row r="331">
      <c r="D331" s="6" t="s">
        <v>112</v>
      </c>
      <c r="E331" s="9"/>
      <c r="F331" s="10">
        <v>1500.0</v>
      </c>
      <c r="G331" s="9"/>
      <c r="H331" s="9"/>
      <c r="I331" s="9">
        <f t="shared" si="27"/>
        <v>0</v>
      </c>
    </row>
    <row r="332">
      <c r="E332" s="9"/>
      <c r="F332" s="9"/>
      <c r="G332" s="9"/>
      <c r="H332" s="9"/>
      <c r="I332" s="9">
        <f t="shared" si="27"/>
        <v>0</v>
      </c>
    </row>
    <row r="333">
      <c r="A333" s="12"/>
      <c r="B333" s="12"/>
      <c r="C333" s="12"/>
      <c r="D333" s="25" t="s">
        <v>18</v>
      </c>
      <c r="E333" s="14">
        <f t="shared" ref="E333:F333" si="43">SUM(E325:E331)</f>
        <v>9000</v>
      </c>
      <c r="F333" s="14">
        <f t="shared" si="43"/>
        <v>9000</v>
      </c>
      <c r="G333" s="14">
        <f>E333-F333</f>
        <v>0</v>
      </c>
      <c r="H333" s="10">
        <v>0.0</v>
      </c>
      <c r="I333" s="9">
        <f t="shared" si="27"/>
        <v>0</v>
      </c>
    </row>
    <row r="334">
      <c r="E334" s="7"/>
      <c r="F334" s="7"/>
      <c r="G334" s="7"/>
      <c r="H334" s="9"/>
      <c r="I334" s="9">
        <f t="shared" si="27"/>
        <v>0</v>
      </c>
    </row>
    <row r="335">
      <c r="B335" s="5" t="s">
        <v>153</v>
      </c>
      <c r="D335" s="6" t="s">
        <v>123</v>
      </c>
      <c r="E335" s="10">
        <v>10000.0</v>
      </c>
      <c r="F335" s="9"/>
      <c r="G335" s="9"/>
      <c r="H335" s="9"/>
      <c r="I335" s="9">
        <f t="shared" si="27"/>
        <v>0</v>
      </c>
    </row>
    <row r="336">
      <c r="D336" s="6" t="s">
        <v>146</v>
      </c>
      <c r="E336" s="9"/>
      <c r="F336" s="10">
        <v>5000.0</v>
      </c>
      <c r="G336" s="9"/>
      <c r="H336" s="9"/>
      <c r="I336" s="9">
        <f t="shared" si="27"/>
        <v>0</v>
      </c>
    </row>
    <row r="337">
      <c r="D337" s="6" t="s">
        <v>20</v>
      </c>
      <c r="E337" s="10">
        <v>8000.0</v>
      </c>
      <c r="F337" s="9"/>
      <c r="G337" s="9"/>
      <c r="H337" s="9"/>
      <c r="I337" s="9">
        <f t="shared" si="27"/>
        <v>0</v>
      </c>
    </row>
    <row r="338">
      <c r="D338" s="6" t="s">
        <v>124</v>
      </c>
      <c r="E338" s="9"/>
      <c r="F338" s="10">
        <v>6500.0</v>
      </c>
      <c r="G338" s="9"/>
      <c r="H338" s="9"/>
      <c r="I338" s="9">
        <f t="shared" si="27"/>
        <v>0</v>
      </c>
    </row>
    <row r="339">
      <c r="D339" s="6" t="s">
        <v>125</v>
      </c>
      <c r="E339" s="9"/>
      <c r="F339" s="10">
        <v>250.0</v>
      </c>
      <c r="G339" s="9"/>
      <c r="H339" s="9"/>
      <c r="I339" s="9">
        <f t="shared" si="27"/>
        <v>0</v>
      </c>
    </row>
    <row r="340">
      <c r="D340" s="6" t="s">
        <v>126</v>
      </c>
      <c r="E340" s="9"/>
      <c r="F340" s="10">
        <v>150.0</v>
      </c>
      <c r="G340" s="9"/>
      <c r="H340" s="9"/>
      <c r="I340" s="9">
        <f t="shared" si="27"/>
        <v>0</v>
      </c>
    </row>
    <row r="341">
      <c r="E341" s="9"/>
      <c r="F341" s="9"/>
      <c r="G341" s="9"/>
      <c r="H341" s="9"/>
      <c r="I341" s="9">
        <f t="shared" si="27"/>
        <v>0</v>
      </c>
    </row>
    <row r="342">
      <c r="A342" s="12"/>
      <c r="B342" s="12"/>
      <c r="C342" s="12"/>
      <c r="D342" s="25" t="s">
        <v>18</v>
      </c>
      <c r="E342" s="14">
        <f t="shared" ref="E342:F342" si="44">SUM(E335:E340)</f>
        <v>18000</v>
      </c>
      <c r="F342" s="14">
        <f t="shared" si="44"/>
        <v>11900</v>
      </c>
      <c r="G342" s="14">
        <f>E342-F342</f>
        <v>6100</v>
      </c>
      <c r="H342" s="10">
        <v>4000.0</v>
      </c>
      <c r="I342" s="9">
        <f t="shared" si="27"/>
        <v>2100</v>
      </c>
    </row>
    <row r="343">
      <c r="E343" s="9"/>
      <c r="F343" s="9"/>
      <c r="G343" s="9"/>
      <c r="H343" s="9"/>
      <c r="I343" s="9">
        <f t="shared" si="27"/>
        <v>0</v>
      </c>
    </row>
    <row r="344">
      <c r="A344" s="12"/>
      <c r="B344" s="12"/>
      <c r="C344" s="12"/>
      <c r="D344" s="25" t="s">
        <v>154</v>
      </c>
      <c r="E344" s="14">
        <f t="shared" ref="E344:F344" si="45">E342*3</f>
        <v>54000</v>
      </c>
      <c r="F344" s="14">
        <f t="shared" si="45"/>
        <v>35700</v>
      </c>
      <c r="G344" s="14">
        <f>E344-F344</f>
        <v>18300</v>
      </c>
      <c r="H344" s="10">
        <v>16000.0</v>
      </c>
      <c r="I344" s="9">
        <f t="shared" si="27"/>
        <v>2300</v>
      </c>
    </row>
    <row r="345">
      <c r="E345" s="9"/>
      <c r="F345" s="9"/>
      <c r="G345" s="9"/>
      <c r="H345" s="9"/>
      <c r="I345" s="9">
        <f t="shared" si="27"/>
        <v>0</v>
      </c>
    </row>
    <row r="346">
      <c r="B346" s="5" t="s">
        <v>155</v>
      </c>
      <c r="D346" s="6" t="s">
        <v>123</v>
      </c>
      <c r="E346" s="10">
        <v>6000.0</v>
      </c>
      <c r="F346" s="9"/>
      <c r="G346" s="9"/>
      <c r="H346" s="9"/>
      <c r="I346" s="9">
        <f t="shared" si="27"/>
        <v>0</v>
      </c>
    </row>
    <row r="347">
      <c r="D347" s="6" t="s">
        <v>146</v>
      </c>
      <c r="E347" s="9"/>
      <c r="F347" s="10">
        <v>2000.0</v>
      </c>
      <c r="G347" s="9"/>
      <c r="H347" s="9"/>
      <c r="I347" s="9">
        <f t="shared" si="27"/>
        <v>0</v>
      </c>
    </row>
    <row r="348">
      <c r="D348" s="6" t="s">
        <v>20</v>
      </c>
      <c r="E348" s="10">
        <v>4000.0</v>
      </c>
      <c r="F348" s="9"/>
      <c r="G348" s="9"/>
      <c r="H348" s="9"/>
      <c r="I348" s="9">
        <f t="shared" si="27"/>
        <v>0</v>
      </c>
    </row>
    <row r="349">
      <c r="D349" s="6" t="s">
        <v>124</v>
      </c>
      <c r="E349" s="9"/>
      <c r="F349" s="10">
        <v>5000.0</v>
      </c>
      <c r="G349" s="9"/>
      <c r="H349" s="9"/>
      <c r="I349" s="9">
        <f t="shared" si="27"/>
        <v>0</v>
      </c>
    </row>
    <row r="350">
      <c r="E350" s="9"/>
      <c r="F350" s="9"/>
      <c r="G350" s="9"/>
      <c r="H350" s="9"/>
      <c r="I350" s="9">
        <f t="shared" si="27"/>
        <v>0</v>
      </c>
    </row>
    <row r="351">
      <c r="A351" s="12"/>
      <c r="B351" s="12"/>
      <c r="C351" s="12"/>
      <c r="D351" s="25" t="s">
        <v>18</v>
      </c>
      <c r="E351" s="14">
        <f t="shared" ref="E351:F351" si="46">SUM(E346:E349)</f>
        <v>10000</v>
      </c>
      <c r="F351" s="14">
        <f t="shared" si="46"/>
        <v>7000</v>
      </c>
      <c r="G351" s="14">
        <f>E351-F351</f>
        <v>3000</v>
      </c>
      <c r="H351" s="10">
        <v>3000.0</v>
      </c>
      <c r="I351" s="9">
        <f t="shared" si="27"/>
        <v>0</v>
      </c>
    </row>
    <row r="352">
      <c r="E352" s="9"/>
      <c r="F352" s="9"/>
      <c r="G352" s="9"/>
      <c r="H352" s="9"/>
      <c r="I352" s="9">
        <f t="shared" si="27"/>
        <v>0</v>
      </c>
    </row>
    <row r="353">
      <c r="B353" s="5" t="s">
        <v>156</v>
      </c>
      <c r="D353" s="6" t="s">
        <v>146</v>
      </c>
      <c r="E353" s="9"/>
      <c r="F353" s="10">
        <v>5000.0</v>
      </c>
      <c r="G353" s="9"/>
      <c r="H353" s="9"/>
      <c r="I353" s="9">
        <f t="shared" si="27"/>
        <v>0</v>
      </c>
    </row>
    <row r="354">
      <c r="D354" s="6" t="s">
        <v>123</v>
      </c>
      <c r="E354" s="10">
        <v>2000.0</v>
      </c>
      <c r="F354" s="9"/>
      <c r="G354" s="9"/>
      <c r="H354" s="9"/>
      <c r="I354" s="9">
        <f t="shared" si="27"/>
        <v>0</v>
      </c>
    </row>
    <row r="355">
      <c r="D355" s="6" t="s">
        <v>82</v>
      </c>
      <c r="E355" s="9"/>
      <c r="F355" s="10">
        <v>2000.0</v>
      </c>
      <c r="G355" s="9"/>
      <c r="H355" s="9"/>
      <c r="I355" s="9">
        <f t="shared" si="27"/>
        <v>0</v>
      </c>
    </row>
    <row r="356">
      <c r="D356" s="6" t="s">
        <v>20</v>
      </c>
      <c r="E356" s="10">
        <v>3000.0</v>
      </c>
      <c r="F356" s="9"/>
      <c r="G356" s="9"/>
      <c r="H356" s="9"/>
      <c r="I356" s="9">
        <f t="shared" si="27"/>
        <v>0</v>
      </c>
    </row>
    <row r="357">
      <c r="E357" s="9"/>
      <c r="F357" s="9"/>
      <c r="G357" s="9"/>
      <c r="H357" s="9"/>
      <c r="I357" s="9">
        <f t="shared" si="27"/>
        <v>0</v>
      </c>
    </row>
    <row r="358">
      <c r="A358" s="12"/>
      <c r="B358" s="12"/>
      <c r="C358" s="12"/>
      <c r="D358" s="25" t="s">
        <v>18</v>
      </c>
      <c r="E358" s="14">
        <f t="shared" ref="E358:F358" si="47">SUM(E353:E356)</f>
        <v>5000</v>
      </c>
      <c r="F358" s="14">
        <f t="shared" si="47"/>
        <v>7000</v>
      </c>
      <c r="G358" s="14">
        <f>E358-F358</f>
        <v>-2000</v>
      </c>
      <c r="H358" s="10">
        <v>0.0</v>
      </c>
      <c r="I358" s="9">
        <f t="shared" si="27"/>
        <v>-2000</v>
      </c>
    </row>
    <row r="359">
      <c r="E359" s="9"/>
      <c r="F359" s="9"/>
      <c r="G359" s="9"/>
      <c r="H359" s="9"/>
      <c r="I359" s="9">
        <f t="shared" si="27"/>
        <v>0</v>
      </c>
    </row>
    <row r="360">
      <c r="A360" s="12"/>
      <c r="B360" s="25" t="s">
        <v>25</v>
      </c>
      <c r="C360" s="12"/>
      <c r="D360" s="12"/>
      <c r="E360" s="14">
        <f t="shared" ref="E360:F360" si="48">E222+E230+E238+E246+E258+E280+E291+E301+E312+E323+E333+E344+E351+E358</f>
        <v>614400</v>
      </c>
      <c r="F360" s="14">
        <f t="shared" si="48"/>
        <v>579800</v>
      </c>
      <c r="G360" s="14">
        <f>E360-F360</f>
        <v>34600</v>
      </c>
      <c r="H360" s="10">
        <v>10400.0</v>
      </c>
      <c r="I360" s="9">
        <f t="shared" si="27"/>
        <v>24200</v>
      </c>
    </row>
    <row r="361">
      <c r="E361" s="9"/>
      <c r="F361" s="9"/>
      <c r="G361" s="9"/>
      <c r="H361" s="9"/>
      <c r="I361" s="9">
        <f t="shared" si="27"/>
        <v>0</v>
      </c>
    </row>
    <row r="362">
      <c r="A362" s="6" t="s">
        <v>157</v>
      </c>
      <c r="B362" s="6" t="s">
        <v>9</v>
      </c>
      <c r="D362" s="6" t="s">
        <v>45</v>
      </c>
      <c r="E362" s="9"/>
      <c r="F362" s="10">
        <v>1000.0</v>
      </c>
      <c r="G362" s="9"/>
      <c r="H362" s="9"/>
      <c r="I362" s="9">
        <f t="shared" si="27"/>
        <v>0</v>
      </c>
    </row>
    <row r="363">
      <c r="D363" s="6" t="s">
        <v>158</v>
      </c>
      <c r="E363" s="9"/>
      <c r="F363" s="10">
        <v>5000.0</v>
      </c>
      <c r="G363" s="9"/>
      <c r="H363" s="9"/>
      <c r="I363" s="9"/>
    </row>
    <row r="364">
      <c r="E364" s="9"/>
      <c r="F364" s="9"/>
      <c r="G364" s="9"/>
      <c r="H364" s="9"/>
      <c r="I364" s="9">
        <f t="shared" ref="I364:I383" si="50">G364-H364</f>
        <v>0</v>
      </c>
    </row>
    <row r="365">
      <c r="A365" s="12"/>
      <c r="B365" s="12"/>
      <c r="C365" s="12"/>
      <c r="D365" s="25" t="s">
        <v>18</v>
      </c>
      <c r="E365" s="14">
        <f t="shared" ref="E365:F365" si="49">SUM(E362:E364)</f>
        <v>0</v>
      </c>
      <c r="F365" s="14">
        <f t="shared" si="49"/>
        <v>6000</v>
      </c>
      <c r="G365" s="14">
        <f>E365-F365</f>
        <v>-6000</v>
      </c>
      <c r="H365" s="10">
        <v>0.0</v>
      </c>
      <c r="I365" s="9">
        <f t="shared" si="50"/>
        <v>-6000</v>
      </c>
    </row>
    <row r="366">
      <c r="E366" s="14"/>
      <c r="F366" s="14"/>
      <c r="G366" s="14"/>
      <c r="H366" s="9"/>
      <c r="I366" s="9">
        <f t="shared" si="50"/>
        <v>0</v>
      </c>
    </row>
    <row r="367">
      <c r="A367" s="12"/>
      <c r="B367" s="25" t="s">
        <v>25</v>
      </c>
      <c r="C367" s="12"/>
      <c r="D367" s="12"/>
      <c r="E367" s="14">
        <f t="shared" ref="E367:F367" si="51">E365</f>
        <v>0</v>
      </c>
      <c r="F367" s="14">
        <f t="shared" si="51"/>
        <v>6000</v>
      </c>
      <c r="G367" s="14">
        <f>E367-F367</f>
        <v>-6000</v>
      </c>
      <c r="H367" s="10">
        <v>10400.0</v>
      </c>
      <c r="I367" s="9">
        <f t="shared" si="50"/>
        <v>-16400</v>
      </c>
    </row>
    <row r="368">
      <c r="H368" s="9"/>
      <c r="I368" s="9">
        <f t="shared" si="50"/>
        <v>0</v>
      </c>
    </row>
    <row r="369">
      <c r="A369" s="6" t="s">
        <v>159</v>
      </c>
      <c r="B369" s="6" t="s">
        <v>9</v>
      </c>
      <c r="D369" s="6" t="s">
        <v>45</v>
      </c>
      <c r="E369" s="9"/>
      <c r="F369" s="10">
        <v>1000.0</v>
      </c>
      <c r="H369" s="9"/>
      <c r="I369" s="9">
        <f t="shared" si="50"/>
        <v>0</v>
      </c>
    </row>
    <row r="370">
      <c r="D370" s="6" t="s">
        <v>160</v>
      </c>
      <c r="E370" s="9"/>
      <c r="F370" s="10">
        <v>1000.0</v>
      </c>
      <c r="H370" s="9"/>
      <c r="I370" s="9">
        <f t="shared" si="50"/>
        <v>0</v>
      </c>
    </row>
    <row r="371">
      <c r="D371" s="6" t="s">
        <v>161</v>
      </c>
      <c r="E371" s="9"/>
      <c r="F371" s="10">
        <v>15000.0</v>
      </c>
      <c r="H371" s="9"/>
      <c r="I371" s="9">
        <f t="shared" si="50"/>
        <v>0</v>
      </c>
    </row>
    <row r="372">
      <c r="H372" s="9"/>
      <c r="I372" s="9">
        <f t="shared" si="50"/>
        <v>0</v>
      </c>
    </row>
    <row r="373">
      <c r="A373" s="12"/>
      <c r="B373" s="12"/>
      <c r="C373" s="12"/>
      <c r="D373" s="25" t="s">
        <v>18</v>
      </c>
      <c r="E373" s="14">
        <f t="shared" ref="E373:F373" si="52">SUM(E369:E371)</f>
        <v>0</v>
      </c>
      <c r="F373" s="14">
        <f t="shared" si="52"/>
        <v>17000</v>
      </c>
      <c r="G373" s="14">
        <f>E373-F373</f>
        <v>-17000</v>
      </c>
      <c r="H373" s="10">
        <v>0.0</v>
      </c>
      <c r="I373" s="9">
        <f t="shared" si="50"/>
        <v>-17000</v>
      </c>
    </row>
    <row r="374">
      <c r="E374" s="12"/>
      <c r="F374" s="12"/>
      <c r="G374" s="12"/>
      <c r="H374" s="9"/>
      <c r="I374" s="9">
        <f t="shared" si="50"/>
        <v>0</v>
      </c>
    </row>
    <row r="375">
      <c r="A375" s="12"/>
      <c r="B375" s="25" t="s">
        <v>25</v>
      </c>
      <c r="C375" s="12"/>
      <c r="D375" s="12"/>
      <c r="E375" s="14">
        <f t="shared" ref="E375:F375" si="53">E373</f>
        <v>0</v>
      </c>
      <c r="F375" s="14">
        <f t="shared" si="53"/>
        <v>17000</v>
      </c>
      <c r="G375" s="14">
        <f>E375-F375</f>
        <v>-17000</v>
      </c>
      <c r="H375" s="10">
        <v>-1000.0</v>
      </c>
      <c r="I375" s="9">
        <f t="shared" si="50"/>
        <v>-16000</v>
      </c>
    </row>
    <row r="376">
      <c r="H376" s="9"/>
      <c r="I376" s="9">
        <f t="shared" si="50"/>
        <v>0</v>
      </c>
    </row>
    <row r="377">
      <c r="A377" s="6" t="s">
        <v>162</v>
      </c>
      <c r="B377" s="27"/>
      <c r="D377" s="6" t="s">
        <v>45</v>
      </c>
      <c r="E377" s="27"/>
      <c r="F377" s="28">
        <v>1000.0</v>
      </c>
      <c r="G377" s="29"/>
      <c r="H377" s="9"/>
      <c r="I377" s="9">
        <f t="shared" si="50"/>
        <v>0</v>
      </c>
    </row>
    <row r="378">
      <c r="B378" s="27"/>
      <c r="E378" s="27"/>
      <c r="F378" s="27"/>
      <c r="G378" s="29"/>
      <c r="H378" s="9"/>
      <c r="I378" s="9">
        <f t="shared" si="50"/>
        <v>0</v>
      </c>
    </row>
    <row r="379">
      <c r="B379" s="30"/>
      <c r="C379" s="30"/>
      <c r="D379" s="31" t="s">
        <v>18</v>
      </c>
      <c r="E379" s="32">
        <f t="shared" ref="E379:F379" si="54">SUM(E377)</f>
        <v>0</v>
      </c>
      <c r="F379" s="33">
        <f t="shared" si="54"/>
        <v>1000</v>
      </c>
      <c r="G379" s="34">
        <f>E379-F379</f>
        <v>-1000</v>
      </c>
      <c r="H379" s="10">
        <v>0.0</v>
      </c>
      <c r="I379" s="9">
        <f t="shared" si="50"/>
        <v>-1000</v>
      </c>
    </row>
    <row r="380">
      <c r="H380" s="9"/>
      <c r="I380" s="9">
        <f t="shared" si="50"/>
        <v>0</v>
      </c>
    </row>
    <row r="381">
      <c r="B381" s="25" t="s">
        <v>25</v>
      </c>
      <c r="C381" s="12"/>
      <c r="D381" s="12"/>
      <c r="E381" s="14">
        <f t="shared" ref="E381:F381" si="55">E379</f>
        <v>0</v>
      </c>
      <c r="F381" s="14">
        <f t="shared" si="55"/>
        <v>1000</v>
      </c>
      <c r="G381" s="14">
        <f>E381-F381</f>
        <v>-1000</v>
      </c>
      <c r="H381" s="10">
        <v>0.0</v>
      </c>
      <c r="I381" s="9">
        <f t="shared" si="50"/>
        <v>-1000</v>
      </c>
    </row>
    <row r="382">
      <c r="H382" s="9"/>
      <c r="I382" s="9">
        <f t="shared" si="50"/>
        <v>0</v>
      </c>
    </row>
    <row r="383">
      <c r="A383" s="5" t="s">
        <v>163</v>
      </c>
      <c r="B383" s="6" t="s">
        <v>9</v>
      </c>
      <c r="D383" s="6" t="s">
        <v>164</v>
      </c>
      <c r="E383" s="9"/>
      <c r="F383" s="10">
        <v>2200.0</v>
      </c>
      <c r="G383" s="9"/>
      <c r="H383" s="9"/>
      <c r="I383" s="9">
        <f t="shared" si="50"/>
        <v>0</v>
      </c>
    </row>
    <row r="384">
      <c r="D384" s="6" t="s">
        <v>165</v>
      </c>
      <c r="E384" s="9"/>
      <c r="F384" s="10">
        <v>500.0</v>
      </c>
      <c r="G384" s="9"/>
      <c r="H384" s="9"/>
      <c r="I384" s="9"/>
    </row>
    <row r="385">
      <c r="D385" s="6" t="s">
        <v>125</v>
      </c>
      <c r="E385" s="9"/>
      <c r="F385" s="10">
        <v>6500.0</v>
      </c>
      <c r="G385" s="9"/>
      <c r="H385" s="9"/>
      <c r="I385" s="9">
        <f t="shared" ref="I385:I390" si="56">G385-H385</f>
        <v>0</v>
      </c>
    </row>
    <row r="386">
      <c r="D386" s="6" t="s">
        <v>20</v>
      </c>
      <c r="E386" s="10">
        <v>184000.0</v>
      </c>
      <c r="F386" s="10">
        <v>32000.0</v>
      </c>
      <c r="G386" s="9"/>
      <c r="H386" s="9"/>
      <c r="I386" s="9">
        <f t="shared" si="56"/>
        <v>0</v>
      </c>
    </row>
    <row r="387">
      <c r="D387" s="6" t="s">
        <v>166</v>
      </c>
      <c r="E387" s="9"/>
      <c r="F387" s="10">
        <v>18000.0</v>
      </c>
      <c r="G387" s="9"/>
      <c r="H387" s="9"/>
      <c r="I387" s="9">
        <f t="shared" si="56"/>
        <v>0</v>
      </c>
    </row>
    <row r="388">
      <c r="D388" s="6" t="s">
        <v>167</v>
      </c>
      <c r="E388" s="9"/>
      <c r="F388" s="10">
        <v>1000.0</v>
      </c>
      <c r="G388" s="9"/>
      <c r="H388" s="9"/>
      <c r="I388" s="9">
        <f t="shared" si="56"/>
        <v>0</v>
      </c>
    </row>
    <row r="389">
      <c r="D389" s="6" t="s">
        <v>168</v>
      </c>
      <c r="E389" s="9"/>
      <c r="F389" s="10">
        <v>3500.0</v>
      </c>
      <c r="G389" s="9"/>
      <c r="H389" s="9"/>
      <c r="I389" s="9">
        <f t="shared" si="56"/>
        <v>0</v>
      </c>
    </row>
    <row r="390">
      <c r="D390" s="6" t="s">
        <v>169</v>
      </c>
      <c r="E390" s="10">
        <v>10500.0</v>
      </c>
      <c r="F390" s="10">
        <v>9500.0</v>
      </c>
      <c r="G390" s="9"/>
      <c r="H390" s="9"/>
      <c r="I390" s="9">
        <f t="shared" si="56"/>
        <v>0</v>
      </c>
    </row>
    <row r="391">
      <c r="D391" s="6" t="s">
        <v>170</v>
      </c>
      <c r="E391" s="9"/>
      <c r="F391" s="10">
        <v>20000.0</v>
      </c>
      <c r="G391" s="9"/>
      <c r="H391" s="9"/>
      <c r="I391" s="9"/>
    </row>
    <row r="392">
      <c r="D392" s="6" t="s">
        <v>171</v>
      </c>
      <c r="E392" s="9"/>
      <c r="F392" s="10">
        <v>2700.0</v>
      </c>
      <c r="G392" s="9"/>
      <c r="H392" s="9"/>
      <c r="I392" s="9">
        <f t="shared" ref="I392:I398" si="57">G392-H392</f>
        <v>0</v>
      </c>
    </row>
    <row r="393">
      <c r="D393" s="6" t="s">
        <v>172</v>
      </c>
      <c r="E393" s="10">
        <v>31000.0</v>
      </c>
      <c r="F393" s="9"/>
      <c r="G393" s="9"/>
      <c r="H393" s="9"/>
      <c r="I393" s="9">
        <f t="shared" si="57"/>
        <v>0</v>
      </c>
    </row>
    <row r="394">
      <c r="D394" s="6" t="s">
        <v>173</v>
      </c>
      <c r="E394" s="9"/>
      <c r="F394" s="10">
        <v>33100.0</v>
      </c>
      <c r="G394" s="9"/>
      <c r="H394" s="9"/>
      <c r="I394" s="9">
        <f t="shared" si="57"/>
        <v>0</v>
      </c>
    </row>
    <row r="395">
      <c r="D395" s="6" t="s">
        <v>174</v>
      </c>
      <c r="E395" s="9"/>
      <c r="F395" s="10">
        <v>1000.0</v>
      </c>
      <c r="G395" s="9"/>
      <c r="H395" s="9"/>
      <c r="I395" s="9">
        <f t="shared" si="57"/>
        <v>0</v>
      </c>
    </row>
    <row r="396">
      <c r="D396" s="6" t="s">
        <v>175</v>
      </c>
      <c r="E396" s="9"/>
      <c r="F396" s="10">
        <v>3000.0</v>
      </c>
      <c r="G396" s="9"/>
      <c r="H396" s="9"/>
      <c r="I396" s="9">
        <f t="shared" si="57"/>
        <v>0</v>
      </c>
    </row>
    <row r="397">
      <c r="D397" s="6" t="s">
        <v>176</v>
      </c>
      <c r="E397" s="10">
        <v>157000.0</v>
      </c>
      <c r="F397" s="10">
        <v>155000.0</v>
      </c>
      <c r="G397" s="9"/>
      <c r="H397" s="9"/>
      <c r="I397" s="9">
        <f t="shared" si="57"/>
        <v>0</v>
      </c>
    </row>
    <row r="398">
      <c r="D398" s="6" t="s">
        <v>177</v>
      </c>
      <c r="E398" s="9"/>
      <c r="F398" s="10">
        <v>8800.0</v>
      </c>
      <c r="G398" s="9"/>
      <c r="H398" s="9"/>
      <c r="I398" s="9">
        <f t="shared" si="57"/>
        <v>0</v>
      </c>
    </row>
    <row r="399">
      <c r="D399" s="6" t="s">
        <v>178</v>
      </c>
      <c r="E399" s="9"/>
      <c r="F399" s="10">
        <v>6500.0</v>
      </c>
      <c r="G399" s="9"/>
      <c r="H399" s="9"/>
      <c r="I399" s="9"/>
    </row>
    <row r="400">
      <c r="D400" s="6" t="s">
        <v>179</v>
      </c>
      <c r="E400" s="9"/>
      <c r="F400" s="10">
        <v>9200.0</v>
      </c>
      <c r="G400" s="9"/>
      <c r="H400" s="9"/>
      <c r="I400" s="9">
        <f t="shared" ref="I400:I407" si="58">G400-H400</f>
        <v>0</v>
      </c>
    </row>
    <row r="401">
      <c r="D401" s="6" t="s">
        <v>180</v>
      </c>
      <c r="E401" s="9"/>
      <c r="F401" s="10">
        <v>7000.0</v>
      </c>
      <c r="G401" s="9"/>
      <c r="H401" s="9"/>
      <c r="I401" s="9">
        <f t="shared" si="58"/>
        <v>0</v>
      </c>
    </row>
    <row r="402">
      <c r="D402" s="6" t="s">
        <v>181</v>
      </c>
      <c r="E402" s="9"/>
      <c r="F402" s="10">
        <v>9300.0</v>
      </c>
      <c r="G402" s="9"/>
      <c r="H402" s="9"/>
      <c r="I402" s="9">
        <f t="shared" si="58"/>
        <v>0</v>
      </c>
    </row>
    <row r="403">
      <c r="D403" s="6" t="s">
        <v>182</v>
      </c>
      <c r="E403" s="9"/>
      <c r="F403" s="10">
        <v>11000.0</v>
      </c>
      <c r="G403" s="9"/>
      <c r="H403" s="9"/>
      <c r="I403" s="9">
        <f t="shared" si="58"/>
        <v>0</v>
      </c>
    </row>
    <row r="404">
      <c r="D404" s="6" t="s">
        <v>183</v>
      </c>
      <c r="E404" s="10">
        <v>25000.0</v>
      </c>
      <c r="F404" s="10">
        <v>50000.0</v>
      </c>
      <c r="G404" s="9"/>
      <c r="H404" s="9"/>
      <c r="I404" s="9">
        <f t="shared" si="58"/>
        <v>0</v>
      </c>
    </row>
    <row r="405">
      <c r="D405" s="6" t="s">
        <v>184</v>
      </c>
      <c r="E405" s="9"/>
      <c r="F405" s="35">
        <v>1600.0</v>
      </c>
      <c r="G405" s="9"/>
      <c r="H405" s="9"/>
      <c r="I405" s="9">
        <f t="shared" si="58"/>
        <v>0</v>
      </c>
    </row>
    <row r="406">
      <c r="D406" s="6" t="s">
        <v>185</v>
      </c>
      <c r="E406" s="9"/>
      <c r="F406" s="10">
        <v>2400.0</v>
      </c>
      <c r="G406" s="9"/>
      <c r="H406" s="9"/>
      <c r="I406" s="9">
        <f t="shared" si="58"/>
        <v>0</v>
      </c>
    </row>
    <row r="407">
      <c r="D407" s="6" t="s">
        <v>186</v>
      </c>
      <c r="E407" s="9"/>
      <c r="F407" s="10">
        <v>300.0</v>
      </c>
      <c r="G407" s="9"/>
      <c r="H407" s="9"/>
      <c r="I407" s="9">
        <f t="shared" si="58"/>
        <v>0</v>
      </c>
    </row>
    <row r="408">
      <c r="D408" s="6" t="s">
        <v>187</v>
      </c>
      <c r="E408" s="9"/>
      <c r="F408" s="10">
        <v>14500.0</v>
      </c>
      <c r="G408" s="9"/>
      <c r="H408" s="9"/>
      <c r="I408" s="9"/>
    </row>
    <row r="409">
      <c r="D409" s="6" t="s">
        <v>46</v>
      </c>
      <c r="E409" s="9"/>
      <c r="F409" s="10">
        <v>24300.0</v>
      </c>
      <c r="G409" s="9"/>
      <c r="H409" s="9"/>
      <c r="I409" s="9">
        <f t="shared" ref="I409:I417" si="59">G409-H409</f>
        <v>0</v>
      </c>
    </row>
    <row r="410">
      <c r="D410" s="6" t="s">
        <v>146</v>
      </c>
      <c r="E410" s="10">
        <v>6400.0</v>
      </c>
      <c r="F410" s="10">
        <v>236800.0</v>
      </c>
      <c r="G410" s="9"/>
      <c r="H410" s="9"/>
      <c r="I410" s="9">
        <f t="shared" si="59"/>
        <v>0</v>
      </c>
    </row>
    <row r="411">
      <c r="D411" s="6" t="s">
        <v>33</v>
      </c>
      <c r="E411" s="9"/>
      <c r="F411" s="10">
        <v>3000.0</v>
      </c>
      <c r="G411" s="9"/>
      <c r="H411" s="9"/>
      <c r="I411" s="9">
        <f t="shared" si="59"/>
        <v>0</v>
      </c>
    </row>
    <row r="412">
      <c r="D412" s="6" t="s">
        <v>112</v>
      </c>
      <c r="E412" s="9"/>
      <c r="F412" s="10">
        <v>3200.0</v>
      </c>
      <c r="G412" s="9"/>
      <c r="H412" s="9"/>
      <c r="I412" s="9">
        <f t="shared" si="59"/>
        <v>0</v>
      </c>
    </row>
    <row r="413">
      <c r="D413" s="6" t="s">
        <v>188</v>
      </c>
      <c r="E413" s="9"/>
      <c r="F413" s="10">
        <v>8500.0</v>
      </c>
      <c r="G413" s="9"/>
      <c r="H413" s="9"/>
      <c r="I413" s="9">
        <f t="shared" si="59"/>
        <v>0</v>
      </c>
    </row>
    <row r="414" ht="10.5" customHeight="1">
      <c r="D414" s="6" t="s">
        <v>189</v>
      </c>
      <c r="E414" s="10">
        <v>20000.0</v>
      </c>
      <c r="F414" s="9"/>
      <c r="G414" s="9"/>
      <c r="H414" s="9"/>
      <c r="I414" s="9">
        <f t="shared" si="59"/>
        <v>0</v>
      </c>
    </row>
    <row r="415">
      <c r="D415" s="6" t="s">
        <v>190</v>
      </c>
      <c r="E415" s="9"/>
      <c r="F415" s="10">
        <v>1100.0</v>
      </c>
      <c r="G415" s="9"/>
      <c r="H415" s="9"/>
      <c r="I415" s="9">
        <f t="shared" si="59"/>
        <v>0</v>
      </c>
    </row>
    <row r="416">
      <c r="D416" s="6" t="s">
        <v>115</v>
      </c>
      <c r="E416" s="10">
        <v>90000.0</v>
      </c>
      <c r="F416" s="9"/>
      <c r="G416" s="9"/>
      <c r="H416" s="9"/>
      <c r="I416" s="9">
        <f t="shared" si="59"/>
        <v>0</v>
      </c>
    </row>
    <row r="417">
      <c r="D417" s="6" t="s">
        <v>191</v>
      </c>
      <c r="E417" s="9"/>
      <c r="F417" s="10">
        <v>2200.0</v>
      </c>
      <c r="G417" s="9"/>
      <c r="H417" s="9"/>
      <c r="I417" s="9">
        <f t="shared" si="59"/>
        <v>0</v>
      </c>
    </row>
    <row r="418">
      <c r="D418" s="6" t="s">
        <v>192</v>
      </c>
      <c r="E418" s="9"/>
      <c r="F418" s="10">
        <v>20000.0</v>
      </c>
      <c r="G418" s="9"/>
      <c r="H418" s="9"/>
      <c r="I418" s="9"/>
    </row>
    <row r="419">
      <c r="D419" s="6" t="s">
        <v>193</v>
      </c>
      <c r="E419" s="9"/>
      <c r="F419" s="10">
        <v>1500.0</v>
      </c>
      <c r="G419" s="9"/>
      <c r="H419" s="9"/>
      <c r="I419" s="9">
        <f t="shared" ref="I419:I495" si="60">G419-H419</f>
        <v>0</v>
      </c>
    </row>
    <row r="420">
      <c r="D420" s="6" t="s">
        <v>194</v>
      </c>
      <c r="E420" s="9"/>
      <c r="F420" s="10">
        <v>1800.0</v>
      </c>
      <c r="G420" s="9"/>
      <c r="H420" s="9"/>
      <c r="I420" s="9">
        <f t="shared" si="60"/>
        <v>0</v>
      </c>
    </row>
    <row r="421">
      <c r="D421" s="6" t="s">
        <v>195</v>
      </c>
      <c r="E421" s="9"/>
      <c r="F421" s="10">
        <v>2800.0</v>
      </c>
      <c r="G421" s="9"/>
      <c r="H421" s="9"/>
      <c r="I421" s="9">
        <f t="shared" si="60"/>
        <v>0</v>
      </c>
    </row>
    <row r="422">
      <c r="D422" s="6" t="s">
        <v>196</v>
      </c>
      <c r="E422" s="9"/>
      <c r="F422" s="10">
        <v>9200.0</v>
      </c>
      <c r="G422" s="9"/>
      <c r="H422" s="9"/>
      <c r="I422" s="9">
        <f t="shared" si="60"/>
        <v>0</v>
      </c>
    </row>
    <row r="423">
      <c r="D423" s="6" t="s">
        <v>197</v>
      </c>
      <c r="E423" s="9"/>
      <c r="F423" s="10">
        <v>7000.0</v>
      </c>
      <c r="G423" s="9"/>
      <c r="H423" s="9"/>
      <c r="I423" s="9">
        <f t="shared" si="60"/>
        <v>0</v>
      </c>
    </row>
    <row r="424">
      <c r="D424" s="6" t="s">
        <v>198</v>
      </c>
      <c r="E424" s="10">
        <v>50000.0</v>
      </c>
      <c r="F424" s="9"/>
      <c r="G424" s="9"/>
      <c r="H424" s="9"/>
      <c r="I424" s="9">
        <f t="shared" si="60"/>
        <v>0</v>
      </c>
    </row>
    <row r="425">
      <c r="D425" s="6" t="s">
        <v>199</v>
      </c>
      <c r="E425" s="9"/>
      <c r="F425" s="10">
        <v>500.0</v>
      </c>
      <c r="G425" s="9"/>
      <c r="H425" s="9"/>
      <c r="I425" s="9">
        <f t="shared" si="60"/>
        <v>0</v>
      </c>
    </row>
    <row r="426">
      <c r="D426" s="6" t="s">
        <v>200</v>
      </c>
      <c r="E426" s="9"/>
      <c r="F426" s="10">
        <v>500.0</v>
      </c>
      <c r="G426" s="9"/>
      <c r="H426" s="9"/>
      <c r="I426" s="9">
        <f t="shared" si="60"/>
        <v>0</v>
      </c>
    </row>
    <row r="427">
      <c r="D427" s="6" t="s">
        <v>201</v>
      </c>
      <c r="E427" s="9"/>
      <c r="F427" s="10">
        <v>3000.0</v>
      </c>
      <c r="G427" s="9"/>
      <c r="H427" s="9"/>
      <c r="I427" s="9">
        <f t="shared" si="60"/>
        <v>0</v>
      </c>
    </row>
    <row r="428">
      <c r="A428" s="12"/>
      <c r="B428" s="12"/>
      <c r="E428" s="9"/>
      <c r="F428" s="9"/>
      <c r="G428" s="9"/>
      <c r="H428" s="9"/>
      <c r="I428" s="9">
        <f t="shared" si="60"/>
        <v>0</v>
      </c>
    </row>
    <row r="429">
      <c r="C429" s="12"/>
      <c r="D429" s="25" t="s">
        <v>18</v>
      </c>
      <c r="E429" s="14">
        <f t="shared" ref="E429:F429" si="61">SUM(E383:E427)</f>
        <v>573900</v>
      </c>
      <c r="F429" s="14">
        <f t="shared" si="61"/>
        <v>734000</v>
      </c>
      <c r="G429" s="15">
        <f>E429-F429</f>
        <v>-160100</v>
      </c>
      <c r="H429" s="10">
        <v>-66600.0</v>
      </c>
      <c r="I429" s="9">
        <f t="shared" si="60"/>
        <v>-93500</v>
      </c>
    </row>
    <row r="430">
      <c r="E430" s="9"/>
      <c r="F430" s="9"/>
      <c r="G430" s="7"/>
      <c r="H430" s="9"/>
      <c r="I430" s="9">
        <f t="shared" si="60"/>
        <v>0</v>
      </c>
    </row>
    <row r="431">
      <c r="B431" s="25" t="s">
        <v>25</v>
      </c>
      <c r="E431" s="14">
        <f t="shared" ref="E431:F431" si="62">E429</f>
        <v>573900</v>
      </c>
      <c r="F431" s="14">
        <f t="shared" si="62"/>
        <v>734000</v>
      </c>
      <c r="G431" s="15">
        <f>E431-F431</f>
        <v>-160100</v>
      </c>
      <c r="H431" s="10">
        <v>-66600.0</v>
      </c>
      <c r="I431" s="9">
        <f t="shared" si="60"/>
        <v>-93500</v>
      </c>
    </row>
    <row r="432">
      <c r="E432" s="9"/>
      <c r="F432" s="9"/>
      <c r="G432" s="7"/>
      <c r="H432" s="9"/>
      <c r="I432" s="9">
        <f t="shared" si="60"/>
        <v>0</v>
      </c>
    </row>
    <row r="433">
      <c r="A433" s="36" t="s">
        <v>202</v>
      </c>
      <c r="B433" s="36" t="s">
        <v>203</v>
      </c>
      <c r="D433" s="6" t="s">
        <v>20</v>
      </c>
      <c r="E433" s="37">
        <v>156250.0</v>
      </c>
      <c r="F433" s="38"/>
      <c r="G433" s="39"/>
      <c r="H433" s="9"/>
      <c r="I433" s="9">
        <f t="shared" si="60"/>
        <v>0</v>
      </c>
    </row>
    <row r="434">
      <c r="A434" s="27"/>
      <c r="B434" s="27"/>
      <c r="D434" s="6" t="s">
        <v>115</v>
      </c>
      <c r="E434" s="37">
        <v>0.0</v>
      </c>
      <c r="F434" s="38"/>
      <c r="G434" s="39"/>
      <c r="H434" s="9"/>
      <c r="I434" s="9">
        <f t="shared" si="60"/>
        <v>0</v>
      </c>
    </row>
    <row r="435">
      <c r="A435" s="27"/>
      <c r="B435" s="27"/>
      <c r="D435" s="6" t="s">
        <v>80</v>
      </c>
      <c r="E435" s="38"/>
      <c r="F435" s="37">
        <v>73000.0</v>
      </c>
      <c r="G435" s="39"/>
      <c r="H435" s="9"/>
      <c r="I435" s="9">
        <f t="shared" si="60"/>
        <v>0</v>
      </c>
    </row>
    <row r="436">
      <c r="A436" s="27"/>
      <c r="B436" s="27"/>
      <c r="D436" s="6" t="s">
        <v>204</v>
      </c>
      <c r="E436" s="38"/>
      <c r="F436" s="37">
        <v>19000.0</v>
      </c>
      <c r="G436" s="39"/>
      <c r="H436" s="9"/>
      <c r="I436" s="9">
        <f t="shared" si="60"/>
        <v>0</v>
      </c>
    </row>
    <row r="437">
      <c r="A437" s="27"/>
      <c r="B437" s="27"/>
      <c r="D437" s="6" t="s">
        <v>205</v>
      </c>
      <c r="E437" s="38"/>
      <c r="F437" s="37">
        <v>19250.0</v>
      </c>
      <c r="G437" s="39"/>
      <c r="H437" s="9"/>
      <c r="I437" s="9">
        <f t="shared" si="60"/>
        <v>0</v>
      </c>
    </row>
    <row r="438">
      <c r="A438" s="27"/>
      <c r="B438" s="27"/>
      <c r="D438" s="6" t="s">
        <v>46</v>
      </c>
      <c r="E438" s="38"/>
      <c r="F438" s="37">
        <v>50000.0</v>
      </c>
      <c r="G438" s="39"/>
      <c r="H438" s="9"/>
      <c r="I438" s="9">
        <f t="shared" si="60"/>
        <v>0</v>
      </c>
    </row>
    <row r="439">
      <c r="A439" s="27"/>
      <c r="B439" s="27"/>
      <c r="D439" s="6" t="s">
        <v>206</v>
      </c>
      <c r="E439" s="38"/>
      <c r="F439" s="37">
        <v>15000.0</v>
      </c>
      <c r="G439" s="39"/>
      <c r="H439" s="9"/>
      <c r="I439" s="9">
        <f t="shared" si="60"/>
        <v>0</v>
      </c>
    </row>
    <row r="440">
      <c r="A440" s="27"/>
      <c r="B440" s="27"/>
      <c r="D440" s="6" t="s">
        <v>207</v>
      </c>
      <c r="E440" s="38"/>
      <c r="F440" s="37">
        <v>5000.0</v>
      </c>
      <c r="G440" s="39"/>
      <c r="H440" s="9"/>
      <c r="I440" s="9">
        <f t="shared" si="60"/>
        <v>0</v>
      </c>
    </row>
    <row r="441">
      <c r="A441" s="27"/>
      <c r="B441" s="27"/>
      <c r="D441" s="6" t="s">
        <v>208</v>
      </c>
      <c r="E441" s="38"/>
      <c r="F441" s="37">
        <v>2500.0</v>
      </c>
      <c r="G441" s="39"/>
      <c r="H441" s="9"/>
      <c r="I441" s="9">
        <f t="shared" si="60"/>
        <v>0</v>
      </c>
    </row>
    <row r="442">
      <c r="A442" s="27"/>
      <c r="B442" s="27"/>
      <c r="D442" s="6" t="s">
        <v>209</v>
      </c>
      <c r="E442" s="38"/>
      <c r="F442" s="37">
        <v>5000.0</v>
      </c>
      <c r="G442" s="39"/>
      <c r="H442" s="9"/>
      <c r="I442" s="9">
        <f t="shared" si="60"/>
        <v>0</v>
      </c>
    </row>
    <row r="443">
      <c r="A443" s="27"/>
      <c r="B443" s="27"/>
      <c r="E443" s="38"/>
      <c r="F443" s="38"/>
      <c r="G443" s="39"/>
      <c r="H443" s="9"/>
      <c r="I443" s="9">
        <f t="shared" si="60"/>
        <v>0</v>
      </c>
    </row>
    <row r="444">
      <c r="A444" s="27"/>
      <c r="B444" s="27"/>
      <c r="C444" s="30"/>
      <c r="D444" s="40" t="s">
        <v>18</v>
      </c>
      <c r="E444" s="41">
        <f t="shared" ref="E444:F444" si="63">SUM(E433:E442)</f>
        <v>156250</v>
      </c>
      <c r="F444" s="41">
        <f t="shared" si="63"/>
        <v>188750</v>
      </c>
      <c r="G444" s="34">
        <f>E444-F444</f>
        <v>-32500</v>
      </c>
      <c r="H444" s="10">
        <v>0.0</v>
      </c>
      <c r="I444" s="9">
        <f t="shared" si="60"/>
        <v>-32500</v>
      </c>
    </row>
    <row r="445">
      <c r="A445" s="27"/>
      <c r="B445" s="27"/>
      <c r="E445" s="38"/>
      <c r="F445" s="38"/>
      <c r="G445" s="39"/>
      <c r="H445" s="9"/>
      <c r="I445" s="9">
        <f t="shared" si="60"/>
        <v>0</v>
      </c>
    </row>
    <row r="446">
      <c r="A446" s="27"/>
      <c r="B446" s="36" t="s">
        <v>210</v>
      </c>
      <c r="D446" s="6" t="s">
        <v>211</v>
      </c>
      <c r="E446" s="37">
        <v>210000.0</v>
      </c>
      <c r="F446" s="38"/>
      <c r="G446" s="39"/>
      <c r="H446" s="9"/>
      <c r="I446" s="9">
        <f t="shared" si="60"/>
        <v>0</v>
      </c>
    </row>
    <row r="447">
      <c r="A447" s="27"/>
      <c r="B447" s="27"/>
      <c r="D447" s="6" t="s">
        <v>212</v>
      </c>
      <c r="E447" s="37">
        <v>10000.0</v>
      </c>
      <c r="F447" s="38"/>
      <c r="G447" s="39"/>
      <c r="H447" s="9"/>
      <c r="I447" s="9">
        <f t="shared" si="60"/>
        <v>0</v>
      </c>
    </row>
    <row r="448">
      <c r="A448" s="27"/>
      <c r="B448" s="27"/>
      <c r="D448" s="6" t="s">
        <v>115</v>
      </c>
      <c r="E448" s="37">
        <v>0.0</v>
      </c>
      <c r="F448" s="38"/>
      <c r="G448" s="39"/>
      <c r="H448" s="9"/>
      <c r="I448" s="9">
        <f t="shared" si="60"/>
        <v>0</v>
      </c>
    </row>
    <row r="449">
      <c r="A449" s="27"/>
      <c r="B449" s="27"/>
      <c r="D449" s="6" t="s">
        <v>80</v>
      </c>
      <c r="E449" s="38"/>
      <c r="F449" s="37">
        <v>87600.0</v>
      </c>
      <c r="G449" s="39"/>
      <c r="H449" s="9"/>
      <c r="I449" s="9">
        <f t="shared" si="60"/>
        <v>0</v>
      </c>
    </row>
    <row r="450">
      <c r="A450" s="27"/>
      <c r="B450" s="27"/>
      <c r="D450" s="6" t="s">
        <v>204</v>
      </c>
      <c r="E450" s="38"/>
      <c r="F450" s="37">
        <v>29000.0</v>
      </c>
      <c r="G450" s="39"/>
      <c r="H450" s="9"/>
      <c r="I450" s="9">
        <f t="shared" si="60"/>
        <v>0</v>
      </c>
    </row>
    <row r="451">
      <c r="A451" s="27"/>
      <c r="B451" s="27"/>
      <c r="D451" s="6" t="s">
        <v>205</v>
      </c>
      <c r="E451" s="38"/>
      <c r="F451" s="37">
        <v>14000.0</v>
      </c>
      <c r="G451" s="39"/>
      <c r="H451" s="9"/>
      <c r="I451" s="9">
        <f t="shared" si="60"/>
        <v>0</v>
      </c>
    </row>
    <row r="452">
      <c r="A452" s="27"/>
      <c r="B452" s="27"/>
      <c r="D452" s="6" t="s">
        <v>213</v>
      </c>
      <c r="E452" s="38"/>
      <c r="F452" s="37">
        <v>82000.0</v>
      </c>
      <c r="G452" s="39"/>
      <c r="H452" s="9"/>
      <c r="I452" s="9">
        <f t="shared" si="60"/>
        <v>0</v>
      </c>
    </row>
    <row r="453">
      <c r="A453" s="27"/>
      <c r="B453" s="27"/>
      <c r="D453" s="6" t="s">
        <v>197</v>
      </c>
      <c r="E453" s="38"/>
      <c r="F453" s="37">
        <v>20000.0</v>
      </c>
      <c r="G453" s="39"/>
      <c r="H453" s="9"/>
      <c r="I453" s="9">
        <f t="shared" si="60"/>
        <v>0</v>
      </c>
    </row>
    <row r="454">
      <c r="A454" s="27"/>
      <c r="B454" s="27"/>
      <c r="D454" s="6" t="s">
        <v>206</v>
      </c>
      <c r="E454" s="38"/>
      <c r="F454" s="37">
        <v>60000.0</v>
      </c>
      <c r="G454" s="39"/>
      <c r="H454" s="9"/>
      <c r="I454" s="9">
        <f t="shared" si="60"/>
        <v>0</v>
      </c>
    </row>
    <row r="455">
      <c r="A455" s="27"/>
      <c r="B455" s="27"/>
      <c r="D455" s="6" t="s">
        <v>207</v>
      </c>
      <c r="E455" s="38"/>
      <c r="F455" s="37">
        <v>10000.0</v>
      </c>
      <c r="G455" s="39"/>
      <c r="H455" s="9"/>
      <c r="I455" s="9">
        <f t="shared" si="60"/>
        <v>0</v>
      </c>
    </row>
    <row r="456">
      <c r="A456" s="27"/>
      <c r="B456" s="27"/>
      <c r="D456" s="6" t="s">
        <v>214</v>
      </c>
      <c r="E456" s="38"/>
      <c r="F456" s="37">
        <v>15000.0</v>
      </c>
      <c r="G456" s="39"/>
      <c r="H456" s="9"/>
      <c r="I456" s="9">
        <f t="shared" si="60"/>
        <v>0</v>
      </c>
    </row>
    <row r="457">
      <c r="A457" s="27"/>
      <c r="B457" s="27"/>
      <c r="D457" s="6" t="s">
        <v>209</v>
      </c>
      <c r="E457" s="38"/>
      <c r="F457" s="37">
        <v>5000.0</v>
      </c>
      <c r="G457" s="39"/>
      <c r="H457" s="9"/>
      <c r="I457" s="9">
        <f t="shared" si="60"/>
        <v>0</v>
      </c>
    </row>
    <row r="458">
      <c r="A458" s="27"/>
      <c r="B458" s="27"/>
      <c r="E458" s="38"/>
      <c r="F458" s="38"/>
      <c r="G458" s="39"/>
      <c r="H458" s="9"/>
      <c r="I458" s="9">
        <f t="shared" si="60"/>
        <v>0</v>
      </c>
    </row>
    <row r="459">
      <c r="A459" s="27"/>
      <c r="B459" s="27"/>
      <c r="C459" s="30"/>
      <c r="D459" s="40" t="s">
        <v>18</v>
      </c>
      <c r="E459" s="41">
        <f t="shared" ref="E459:F459" si="64">SUM(E446:E457)</f>
        <v>220000</v>
      </c>
      <c r="F459" s="41">
        <f t="shared" si="64"/>
        <v>322600</v>
      </c>
      <c r="G459" s="34">
        <f>E459-F459</f>
        <v>-102600</v>
      </c>
      <c r="H459" s="10">
        <v>0.0</v>
      </c>
      <c r="I459" s="9">
        <f t="shared" si="60"/>
        <v>-102600</v>
      </c>
    </row>
    <row r="460">
      <c r="A460" s="27"/>
      <c r="B460" s="27"/>
      <c r="E460" s="38"/>
      <c r="F460" s="38"/>
      <c r="G460" s="39"/>
      <c r="H460" s="9"/>
      <c r="I460" s="9">
        <f t="shared" si="60"/>
        <v>0</v>
      </c>
    </row>
    <row r="461">
      <c r="A461" s="27"/>
      <c r="B461" s="36" t="s">
        <v>215</v>
      </c>
      <c r="D461" s="6" t="s">
        <v>216</v>
      </c>
      <c r="E461" s="37">
        <v>2000.0</v>
      </c>
      <c r="F461" s="38"/>
      <c r="G461" s="39"/>
      <c r="H461" s="9"/>
      <c r="I461" s="9">
        <f t="shared" si="60"/>
        <v>0</v>
      </c>
    </row>
    <row r="462">
      <c r="A462" s="27"/>
      <c r="B462" s="27"/>
      <c r="D462" s="6" t="s">
        <v>80</v>
      </c>
      <c r="E462" s="38"/>
      <c r="F462" s="37">
        <v>5000.0</v>
      </c>
      <c r="G462" s="39"/>
      <c r="H462" s="9"/>
      <c r="I462" s="9">
        <f t="shared" si="60"/>
        <v>0</v>
      </c>
    </row>
    <row r="463">
      <c r="A463" s="27"/>
      <c r="B463" s="27"/>
      <c r="D463" s="6" t="s">
        <v>204</v>
      </c>
      <c r="E463" s="38"/>
      <c r="F463" s="37">
        <v>2000.0</v>
      </c>
      <c r="G463" s="39"/>
      <c r="H463" s="9"/>
      <c r="I463" s="9">
        <f t="shared" si="60"/>
        <v>0</v>
      </c>
    </row>
    <row r="464">
      <c r="A464" s="27"/>
      <c r="B464" s="27"/>
      <c r="D464" s="6" t="s">
        <v>205</v>
      </c>
      <c r="E464" s="38"/>
      <c r="F464" s="37">
        <v>500.0</v>
      </c>
      <c r="G464" s="39"/>
      <c r="H464" s="9"/>
      <c r="I464" s="9">
        <f t="shared" si="60"/>
        <v>0</v>
      </c>
    </row>
    <row r="465">
      <c r="A465" s="27"/>
      <c r="B465" s="27"/>
      <c r="D465" s="6" t="s">
        <v>206</v>
      </c>
      <c r="E465" s="38"/>
      <c r="F465" s="37">
        <v>2000.0</v>
      </c>
      <c r="G465" s="39"/>
      <c r="H465" s="9"/>
      <c r="I465" s="9">
        <f t="shared" si="60"/>
        <v>0</v>
      </c>
    </row>
    <row r="466">
      <c r="A466" s="27"/>
      <c r="B466" s="27"/>
      <c r="D466" s="6" t="s">
        <v>207</v>
      </c>
      <c r="E466" s="38"/>
      <c r="F466" s="37">
        <v>2000.0</v>
      </c>
      <c r="G466" s="39"/>
      <c r="H466" s="9"/>
      <c r="I466" s="9">
        <f t="shared" si="60"/>
        <v>0</v>
      </c>
    </row>
    <row r="467">
      <c r="A467" s="27"/>
      <c r="B467" s="27"/>
      <c r="D467" s="6" t="s">
        <v>209</v>
      </c>
      <c r="E467" s="38"/>
      <c r="F467" s="37">
        <v>2000.0</v>
      </c>
      <c r="G467" s="39"/>
      <c r="H467" s="9"/>
      <c r="I467" s="9">
        <f t="shared" si="60"/>
        <v>0</v>
      </c>
    </row>
    <row r="468">
      <c r="A468" s="27"/>
      <c r="B468" s="27"/>
      <c r="E468" s="38"/>
      <c r="F468" s="38"/>
      <c r="G468" s="39"/>
      <c r="H468" s="9"/>
      <c r="I468" s="9">
        <f t="shared" si="60"/>
        <v>0</v>
      </c>
    </row>
    <row r="469">
      <c r="A469" s="27"/>
      <c r="B469" s="27"/>
      <c r="C469" s="30"/>
      <c r="D469" s="40" t="s">
        <v>18</v>
      </c>
      <c r="E469" s="41">
        <f t="shared" ref="E469:F469" si="65">SUM(E461:E467)</f>
        <v>2000</v>
      </c>
      <c r="F469" s="41">
        <f t="shared" si="65"/>
        <v>13500</v>
      </c>
      <c r="G469" s="34">
        <f>E469-F469</f>
        <v>-11500</v>
      </c>
      <c r="H469" s="10">
        <v>0.0</v>
      </c>
      <c r="I469" s="9">
        <f t="shared" si="60"/>
        <v>-11500</v>
      </c>
    </row>
    <row r="470">
      <c r="A470" s="27"/>
      <c r="B470" s="27"/>
      <c r="E470" s="38"/>
      <c r="F470" s="38"/>
      <c r="G470" s="39"/>
      <c r="H470" s="9"/>
      <c r="I470" s="9">
        <f t="shared" si="60"/>
        <v>0</v>
      </c>
    </row>
    <row r="471">
      <c r="A471" s="27"/>
      <c r="B471" s="36" t="s">
        <v>217</v>
      </c>
      <c r="D471" s="6" t="s">
        <v>24</v>
      </c>
      <c r="F471" s="37">
        <v>3000.0</v>
      </c>
      <c r="G471" s="39"/>
      <c r="H471" s="9"/>
      <c r="I471" s="9">
        <f t="shared" si="60"/>
        <v>0</v>
      </c>
    </row>
    <row r="472">
      <c r="A472" s="27"/>
      <c r="B472" s="27"/>
      <c r="E472" s="38"/>
      <c r="F472" s="38"/>
      <c r="G472" s="39"/>
      <c r="H472" s="9"/>
      <c r="I472" s="9">
        <f t="shared" si="60"/>
        <v>0</v>
      </c>
    </row>
    <row r="473">
      <c r="A473" s="27"/>
      <c r="B473" s="27"/>
      <c r="C473" s="30"/>
      <c r="D473" s="40" t="s">
        <v>18</v>
      </c>
      <c r="E473" s="32">
        <f>SUM(E471)</f>
        <v>0</v>
      </c>
      <c r="F473" s="33">
        <f>SUM(F471:F472)</f>
        <v>3000</v>
      </c>
      <c r="G473" s="34">
        <f>E473-F473</f>
        <v>-3000</v>
      </c>
      <c r="H473" s="10">
        <v>0.0</v>
      </c>
      <c r="I473" s="9">
        <f t="shared" si="60"/>
        <v>-3000</v>
      </c>
    </row>
    <row r="474">
      <c r="A474" s="27"/>
      <c r="B474" s="27"/>
      <c r="E474" s="38"/>
      <c r="F474" s="38"/>
      <c r="G474" s="39"/>
      <c r="H474" s="9"/>
      <c r="I474" s="9">
        <f t="shared" si="60"/>
        <v>0</v>
      </c>
    </row>
    <row r="475">
      <c r="A475" s="27"/>
      <c r="B475" s="36" t="s">
        <v>218</v>
      </c>
      <c r="D475" s="6" t="s">
        <v>24</v>
      </c>
      <c r="E475" s="38"/>
      <c r="F475" s="37">
        <v>3000.0</v>
      </c>
      <c r="G475" s="39"/>
      <c r="H475" s="9"/>
      <c r="I475" s="9">
        <f t="shared" si="60"/>
        <v>0</v>
      </c>
    </row>
    <row r="476">
      <c r="A476" s="27"/>
      <c r="B476" s="27"/>
      <c r="D476" s="6" t="s">
        <v>80</v>
      </c>
      <c r="E476" s="38"/>
      <c r="F476" s="37">
        <v>3000.0</v>
      </c>
      <c r="G476" s="39"/>
      <c r="H476" s="9"/>
      <c r="I476" s="9">
        <f t="shared" si="60"/>
        <v>0</v>
      </c>
    </row>
    <row r="477">
      <c r="A477" s="27"/>
      <c r="B477" s="27"/>
      <c r="D477" s="6" t="s">
        <v>206</v>
      </c>
      <c r="E477" s="38"/>
      <c r="F477" s="37">
        <v>3000.0</v>
      </c>
      <c r="G477" s="39"/>
      <c r="H477" s="9"/>
      <c r="I477" s="9">
        <f t="shared" si="60"/>
        <v>0</v>
      </c>
    </row>
    <row r="478">
      <c r="A478" s="27"/>
      <c r="B478" s="27"/>
      <c r="E478" s="38"/>
      <c r="F478" s="38"/>
      <c r="G478" s="39"/>
      <c r="H478" s="9"/>
      <c r="I478" s="9">
        <f t="shared" si="60"/>
        <v>0</v>
      </c>
    </row>
    <row r="479">
      <c r="A479" s="27"/>
      <c r="B479" s="27"/>
      <c r="C479" s="30"/>
      <c r="D479" s="40" t="s">
        <v>18</v>
      </c>
      <c r="E479" s="32">
        <f t="shared" ref="E479:F479" si="66">SUM(E475:E477)</f>
        <v>0</v>
      </c>
      <c r="F479" s="33">
        <f t="shared" si="66"/>
        <v>9000</v>
      </c>
      <c r="G479" s="34">
        <f>E479-F479</f>
        <v>-9000</v>
      </c>
      <c r="H479" s="10">
        <v>0.0</v>
      </c>
      <c r="I479" s="9">
        <f t="shared" si="60"/>
        <v>-9000</v>
      </c>
    </row>
    <row r="480">
      <c r="A480" s="27"/>
      <c r="B480" s="27"/>
      <c r="E480" s="38"/>
      <c r="F480" s="38"/>
      <c r="G480" s="39"/>
      <c r="H480" s="9"/>
      <c r="I480" s="9">
        <f t="shared" si="60"/>
        <v>0</v>
      </c>
    </row>
    <row r="481">
      <c r="A481" s="27"/>
      <c r="B481" s="36" t="s">
        <v>219</v>
      </c>
      <c r="D481" s="6" t="s">
        <v>115</v>
      </c>
      <c r="E481" s="37">
        <v>17500.0</v>
      </c>
      <c r="F481" s="38"/>
      <c r="G481" s="39"/>
      <c r="H481" s="9"/>
      <c r="I481" s="9">
        <f t="shared" si="60"/>
        <v>0</v>
      </c>
    </row>
    <row r="482">
      <c r="A482" s="27"/>
      <c r="B482" s="27"/>
      <c r="D482" s="6" t="s">
        <v>46</v>
      </c>
      <c r="E482" s="38"/>
      <c r="F482" s="37">
        <v>2000.0</v>
      </c>
      <c r="G482" s="39"/>
      <c r="H482" s="9"/>
      <c r="I482" s="9">
        <f t="shared" si="60"/>
        <v>0</v>
      </c>
    </row>
    <row r="483">
      <c r="A483" s="27"/>
      <c r="B483" s="27"/>
      <c r="E483" s="38"/>
      <c r="F483" s="38"/>
      <c r="G483" s="39"/>
      <c r="H483" s="9"/>
      <c r="I483" s="9">
        <f t="shared" si="60"/>
        <v>0</v>
      </c>
    </row>
    <row r="484">
      <c r="A484" s="27"/>
      <c r="B484" s="27"/>
      <c r="C484" s="30"/>
      <c r="D484" s="40" t="s">
        <v>18</v>
      </c>
      <c r="E484" s="33">
        <f t="shared" ref="E484:F484" si="67">SUM(E481:E482)</f>
        <v>17500</v>
      </c>
      <c r="F484" s="33">
        <f t="shared" si="67"/>
        <v>2000</v>
      </c>
      <c r="G484" s="34">
        <f>E484-F484</f>
        <v>15500</v>
      </c>
      <c r="H484" s="10">
        <v>0.0</v>
      </c>
      <c r="I484" s="9">
        <f t="shared" si="60"/>
        <v>15500</v>
      </c>
    </row>
    <row r="485">
      <c r="A485" s="27"/>
      <c r="B485" s="27"/>
      <c r="E485" s="38"/>
      <c r="F485" s="38"/>
      <c r="G485" s="39"/>
      <c r="H485" s="9"/>
      <c r="I485" s="9">
        <f t="shared" si="60"/>
        <v>0</v>
      </c>
    </row>
    <row r="486">
      <c r="A486" s="27"/>
      <c r="B486" s="36" t="s">
        <v>138</v>
      </c>
      <c r="D486" s="6" t="s">
        <v>220</v>
      </c>
      <c r="E486" s="38"/>
      <c r="F486" s="37">
        <v>10000.0</v>
      </c>
      <c r="G486" s="39"/>
      <c r="H486" s="9"/>
      <c r="I486" s="9">
        <f t="shared" si="60"/>
        <v>0</v>
      </c>
    </row>
    <row r="487">
      <c r="A487" s="27"/>
      <c r="B487" s="27"/>
      <c r="D487" s="6" t="s">
        <v>221</v>
      </c>
      <c r="E487" s="38"/>
      <c r="F487" s="37">
        <v>8400.0</v>
      </c>
      <c r="G487" s="39"/>
      <c r="H487" s="9"/>
      <c r="I487" s="9">
        <f t="shared" si="60"/>
        <v>0</v>
      </c>
    </row>
    <row r="488">
      <c r="A488" s="27"/>
      <c r="B488" s="27"/>
      <c r="D488" s="6" t="s">
        <v>222</v>
      </c>
      <c r="E488" s="38"/>
      <c r="F488" s="37">
        <v>7500.0</v>
      </c>
      <c r="G488" s="39"/>
      <c r="H488" s="9"/>
      <c r="I488" s="9">
        <f t="shared" si="60"/>
        <v>0</v>
      </c>
    </row>
    <row r="489">
      <c r="A489" s="27"/>
      <c r="B489" s="27"/>
      <c r="D489" s="6" t="s">
        <v>223</v>
      </c>
      <c r="E489" s="38"/>
      <c r="F489" s="37">
        <v>3000.0</v>
      </c>
      <c r="G489" s="39"/>
      <c r="H489" s="9"/>
      <c r="I489" s="9">
        <f t="shared" si="60"/>
        <v>0</v>
      </c>
    </row>
    <row r="490">
      <c r="A490" s="27"/>
      <c r="B490" s="27"/>
      <c r="D490" s="6" t="s">
        <v>105</v>
      </c>
      <c r="E490" s="38"/>
      <c r="F490" s="37">
        <v>5000.0</v>
      </c>
      <c r="G490" s="39"/>
      <c r="H490" s="9"/>
      <c r="I490" s="9">
        <f t="shared" si="60"/>
        <v>0</v>
      </c>
    </row>
    <row r="491">
      <c r="A491" s="27"/>
      <c r="B491" s="27"/>
      <c r="D491" s="6" t="s">
        <v>224</v>
      </c>
      <c r="E491" s="38"/>
      <c r="F491" s="37">
        <v>1500.0</v>
      </c>
      <c r="G491" s="39"/>
      <c r="H491" s="9"/>
      <c r="I491" s="9">
        <f t="shared" si="60"/>
        <v>0</v>
      </c>
    </row>
    <row r="492">
      <c r="A492" s="27"/>
      <c r="B492" s="27"/>
      <c r="E492" s="38"/>
      <c r="F492" s="38"/>
      <c r="G492" s="39"/>
      <c r="H492" s="9"/>
      <c r="I492" s="9">
        <f t="shared" si="60"/>
        <v>0</v>
      </c>
    </row>
    <row r="493">
      <c r="A493" s="27"/>
      <c r="B493" s="27"/>
      <c r="C493" s="30"/>
      <c r="D493" s="40" t="s">
        <v>18</v>
      </c>
      <c r="E493" s="32">
        <f t="shared" ref="E493:F493" si="68">SUM(E486:E491)</f>
        <v>0</v>
      </c>
      <c r="F493" s="33">
        <f t="shared" si="68"/>
        <v>35400</v>
      </c>
      <c r="G493" s="34">
        <f>E493-F493</f>
        <v>-35400</v>
      </c>
      <c r="H493" s="10">
        <v>0.0</v>
      </c>
      <c r="I493" s="9">
        <f t="shared" si="60"/>
        <v>-35400</v>
      </c>
    </row>
    <row r="494">
      <c r="A494" s="27"/>
      <c r="B494" s="27"/>
      <c r="E494" s="38"/>
      <c r="F494" s="38"/>
      <c r="G494" s="39"/>
      <c r="H494" s="9"/>
      <c r="I494" s="9">
        <f t="shared" si="60"/>
        <v>0</v>
      </c>
    </row>
    <row r="495">
      <c r="B495" s="25" t="s">
        <v>25</v>
      </c>
      <c r="E495" s="42">
        <f t="shared" ref="E495:G495" si="69">""+E444+E459+E469+E473+E479+E484+E493</f>
        <v>395750</v>
      </c>
      <c r="F495" s="42">
        <f t="shared" si="69"/>
        <v>574250</v>
      </c>
      <c r="G495" s="42">
        <f t="shared" si="69"/>
        <v>-178500</v>
      </c>
      <c r="H495" s="10">
        <v>0.0</v>
      </c>
      <c r="I495" s="9">
        <f t="shared" si="60"/>
        <v>-178500</v>
      </c>
    </row>
    <row r="496">
      <c r="H496" s="9"/>
      <c r="I496" s="9"/>
    </row>
    <row r="497">
      <c r="A497" s="6" t="s">
        <v>225</v>
      </c>
      <c r="B497" s="6" t="s">
        <v>9</v>
      </c>
      <c r="D497" s="6" t="s">
        <v>45</v>
      </c>
      <c r="F497" s="43">
        <v>1000.0</v>
      </c>
      <c r="H497" s="9"/>
      <c r="I497" s="9"/>
    </row>
    <row r="498">
      <c r="H498" s="9"/>
      <c r="I498" s="9"/>
    </row>
    <row r="499">
      <c r="D499" s="40" t="s">
        <v>18</v>
      </c>
      <c r="E499" s="44">
        <f t="shared" ref="E499:F499" si="70">SUM(E497)</f>
        <v>0</v>
      </c>
      <c r="F499" s="42">
        <f t="shared" si="70"/>
        <v>1000</v>
      </c>
      <c r="G499" s="42">
        <f>E499-F499</f>
        <v>-1000</v>
      </c>
      <c r="H499" s="10">
        <v>0.0</v>
      </c>
      <c r="I499" s="9">
        <f>G499</f>
        <v>-1000</v>
      </c>
    </row>
    <row r="500">
      <c r="H500" s="9"/>
      <c r="I500" s="9"/>
    </row>
    <row r="501">
      <c r="B501" s="6" t="s">
        <v>226</v>
      </c>
      <c r="D501" s="6" t="s">
        <v>227</v>
      </c>
      <c r="F501" s="43">
        <v>5000.0</v>
      </c>
      <c r="H501" s="9"/>
      <c r="I501" s="9"/>
    </row>
    <row r="502">
      <c r="D502" s="6" t="s">
        <v>20</v>
      </c>
      <c r="E502" s="43">
        <v>6000.0</v>
      </c>
      <c r="H502" s="9"/>
      <c r="I502" s="9"/>
    </row>
    <row r="503">
      <c r="D503" s="6" t="s">
        <v>228</v>
      </c>
      <c r="F503" s="43">
        <v>400.0</v>
      </c>
      <c r="H503" s="9"/>
      <c r="I503" s="9"/>
    </row>
    <row r="504">
      <c r="H504" s="9"/>
      <c r="I504" s="9"/>
    </row>
    <row r="505">
      <c r="A505" s="27"/>
      <c r="B505" s="27"/>
      <c r="D505" s="40" t="s">
        <v>18</v>
      </c>
      <c r="E505" s="41">
        <f t="shared" ref="E505:F505" si="71">SUM(E501:E503)</f>
        <v>6000</v>
      </c>
      <c r="F505" s="41">
        <f t="shared" si="71"/>
        <v>5400</v>
      </c>
      <c r="G505" s="45">
        <f>E505-F505</f>
        <v>600</v>
      </c>
      <c r="H505" s="10">
        <v>0.0</v>
      </c>
      <c r="I505" s="9">
        <f>G505</f>
        <v>600</v>
      </c>
    </row>
    <row r="506">
      <c r="A506" s="27"/>
      <c r="B506" s="27"/>
      <c r="E506" s="38"/>
      <c r="F506" s="38"/>
      <c r="G506" s="39"/>
      <c r="H506" s="9"/>
      <c r="I506" s="9"/>
    </row>
    <row r="507">
      <c r="A507" s="27"/>
      <c r="B507" s="36" t="s">
        <v>229</v>
      </c>
      <c r="D507" s="6" t="s">
        <v>230</v>
      </c>
      <c r="F507" s="37">
        <v>1000.0</v>
      </c>
      <c r="G507" s="39"/>
      <c r="H507" s="9"/>
      <c r="I507" s="9"/>
    </row>
    <row r="508">
      <c r="A508" s="27"/>
      <c r="B508" s="27"/>
      <c r="D508" s="6" t="s">
        <v>231</v>
      </c>
      <c r="E508" s="38"/>
      <c r="F508" s="37">
        <v>600.0</v>
      </c>
      <c r="G508" s="39"/>
      <c r="H508" s="9"/>
      <c r="I508" s="9"/>
    </row>
    <row r="509">
      <c r="A509" s="27"/>
      <c r="B509" s="27"/>
      <c r="E509" s="38"/>
      <c r="F509" s="38"/>
      <c r="G509" s="39"/>
      <c r="H509" s="9"/>
      <c r="I509" s="9"/>
    </row>
    <row r="510">
      <c r="A510" s="27"/>
      <c r="B510" s="27"/>
      <c r="D510" s="40" t="s">
        <v>18</v>
      </c>
      <c r="E510" s="41">
        <f t="shared" ref="E510:F510" si="72">SUM(E507:E508)</f>
        <v>0</v>
      </c>
      <c r="F510" s="41">
        <f t="shared" si="72"/>
        <v>1600</v>
      </c>
      <c r="G510" s="45">
        <f>E510-F510</f>
        <v>-1600</v>
      </c>
      <c r="H510" s="10">
        <v>0.0</v>
      </c>
      <c r="I510" s="9">
        <f>G510</f>
        <v>-1600</v>
      </c>
    </row>
    <row r="511">
      <c r="A511" s="27"/>
      <c r="B511" s="27"/>
      <c r="E511" s="38"/>
      <c r="F511" s="38"/>
      <c r="G511" s="39"/>
      <c r="H511" s="9"/>
      <c r="I511" s="9"/>
    </row>
    <row r="512">
      <c r="A512" s="27"/>
      <c r="B512" s="36" t="s">
        <v>232</v>
      </c>
      <c r="D512" s="6" t="s">
        <v>233</v>
      </c>
      <c r="E512" s="38"/>
      <c r="F512" s="37">
        <v>500.0</v>
      </c>
      <c r="G512" s="39"/>
      <c r="H512" s="9"/>
      <c r="I512" s="9"/>
    </row>
    <row r="513">
      <c r="A513" s="27"/>
      <c r="B513" s="27"/>
      <c r="D513" s="6" t="s">
        <v>234</v>
      </c>
      <c r="E513" s="38"/>
      <c r="F513" s="37">
        <v>2000.0</v>
      </c>
      <c r="G513" s="39"/>
      <c r="H513" s="9"/>
      <c r="I513" s="9"/>
    </row>
    <row r="514">
      <c r="A514" s="27"/>
      <c r="B514" s="27"/>
      <c r="D514" s="6" t="s">
        <v>235</v>
      </c>
      <c r="E514" s="38"/>
      <c r="F514" s="37">
        <v>2000.0</v>
      </c>
      <c r="G514" s="39"/>
      <c r="H514" s="9"/>
      <c r="I514" s="9"/>
    </row>
    <row r="515">
      <c r="A515" s="27"/>
      <c r="B515" s="27"/>
      <c r="D515" s="6" t="s">
        <v>20</v>
      </c>
      <c r="E515" s="37">
        <v>6000.0</v>
      </c>
      <c r="F515" s="38"/>
      <c r="G515" s="39"/>
      <c r="H515" s="9"/>
      <c r="I515" s="9"/>
    </row>
    <row r="516">
      <c r="A516" s="27"/>
      <c r="B516" s="27"/>
      <c r="D516" s="6" t="s">
        <v>236</v>
      </c>
      <c r="E516" s="38"/>
      <c r="F516" s="37">
        <v>200.0</v>
      </c>
      <c r="G516" s="39"/>
      <c r="H516" s="9"/>
      <c r="I516" s="9"/>
    </row>
    <row r="517">
      <c r="A517" s="27"/>
      <c r="B517" s="27"/>
      <c r="D517" s="6" t="s">
        <v>146</v>
      </c>
      <c r="E517" s="38"/>
      <c r="F517" s="37">
        <v>1500.0</v>
      </c>
      <c r="G517" s="39"/>
      <c r="H517" s="9"/>
      <c r="I517" s="9"/>
    </row>
    <row r="518">
      <c r="A518" s="27"/>
      <c r="B518" s="27"/>
      <c r="D518" s="6" t="s">
        <v>237</v>
      </c>
      <c r="E518" s="38"/>
      <c r="F518" s="37">
        <v>300.0</v>
      </c>
      <c r="G518" s="39"/>
      <c r="H518" s="9"/>
      <c r="I518" s="9"/>
    </row>
    <row r="519">
      <c r="A519" s="27"/>
      <c r="B519" s="27"/>
      <c r="E519" s="38"/>
      <c r="F519" s="38"/>
      <c r="G519" s="39"/>
      <c r="H519" s="9"/>
      <c r="I519" s="9"/>
    </row>
    <row r="520">
      <c r="A520" s="27"/>
      <c r="B520" s="27"/>
      <c r="D520" s="40" t="s">
        <v>18</v>
      </c>
      <c r="E520" s="41">
        <f t="shared" ref="E520:F520" si="73">SUM(E512:E518)</f>
        <v>6000</v>
      </c>
      <c r="F520" s="41">
        <f t="shared" si="73"/>
        <v>6500</v>
      </c>
      <c r="G520" s="45">
        <f>E520-F520</f>
        <v>-500</v>
      </c>
      <c r="H520" s="10">
        <v>0.0</v>
      </c>
      <c r="I520" s="9">
        <f>G520</f>
        <v>-500</v>
      </c>
    </row>
    <row r="521">
      <c r="A521" s="27"/>
      <c r="B521" s="27"/>
      <c r="E521" s="38"/>
      <c r="F521" s="38"/>
      <c r="G521" s="39"/>
      <c r="H521" s="9"/>
      <c r="I521" s="9"/>
    </row>
    <row r="522">
      <c r="A522" s="27"/>
      <c r="B522" s="36" t="s">
        <v>238</v>
      </c>
      <c r="D522" s="6" t="s">
        <v>135</v>
      </c>
      <c r="E522" s="38"/>
      <c r="F522" s="37">
        <v>1500.0</v>
      </c>
      <c r="G522" s="39"/>
      <c r="H522" s="9"/>
      <c r="I522" s="9"/>
    </row>
    <row r="523">
      <c r="A523" s="27"/>
      <c r="B523" s="27"/>
      <c r="D523" s="6" t="s">
        <v>239</v>
      </c>
      <c r="E523" s="38"/>
      <c r="F523" s="37">
        <v>2500.0</v>
      </c>
      <c r="G523" s="39"/>
      <c r="H523" s="9"/>
      <c r="I523" s="9"/>
    </row>
    <row r="524">
      <c r="A524" s="27"/>
      <c r="B524" s="27"/>
      <c r="D524" s="6" t="s">
        <v>20</v>
      </c>
      <c r="E524" s="37">
        <v>3000.0</v>
      </c>
      <c r="F524" s="38"/>
      <c r="G524" s="39"/>
      <c r="H524" s="9"/>
      <c r="I524" s="9"/>
    </row>
    <row r="525">
      <c r="A525" s="27"/>
      <c r="B525" s="27"/>
      <c r="D525" s="6" t="s">
        <v>146</v>
      </c>
      <c r="E525" s="38"/>
      <c r="F525" s="37">
        <v>500.0</v>
      </c>
      <c r="G525" s="39"/>
      <c r="H525" s="9"/>
      <c r="I525" s="9"/>
    </row>
    <row r="526">
      <c r="A526" s="27"/>
      <c r="B526" s="27"/>
      <c r="D526" s="6" t="s">
        <v>237</v>
      </c>
      <c r="E526" s="38"/>
      <c r="F526" s="37">
        <v>600.0</v>
      </c>
      <c r="G526" s="39"/>
      <c r="H526" s="9"/>
      <c r="I526" s="9"/>
    </row>
    <row r="527">
      <c r="A527" s="27"/>
      <c r="B527" s="27"/>
      <c r="D527" s="6" t="s">
        <v>115</v>
      </c>
      <c r="E527" s="37">
        <v>2000.0</v>
      </c>
      <c r="F527" s="38"/>
      <c r="G527" s="39"/>
      <c r="H527" s="9"/>
      <c r="I527" s="9"/>
    </row>
    <row r="528">
      <c r="A528" s="27"/>
      <c r="B528" s="27"/>
      <c r="E528" s="38"/>
      <c r="F528" s="38"/>
      <c r="G528" s="39"/>
      <c r="H528" s="9"/>
      <c r="I528" s="9"/>
    </row>
    <row r="529">
      <c r="A529" s="27"/>
      <c r="B529" s="27"/>
      <c r="D529" s="40" t="s">
        <v>18</v>
      </c>
      <c r="E529" s="41">
        <f t="shared" ref="E529:F529" si="74">SUM(E522:E527)</f>
        <v>5000</v>
      </c>
      <c r="F529" s="41">
        <f t="shared" si="74"/>
        <v>5100</v>
      </c>
      <c r="G529" s="45">
        <f>E529-F529</f>
        <v>-100</v>
      </c>
      <c r="H529" s="10">
        <v>0.0</v>
      </c>
      <c r="I529" s="9">
        <f>G529</f>
        <v>-100</v>
      </c>
    </row>
    <row r="530">
      <c r="A530" s="27"/>
      <c r="B530" s="27"/>
      <c r="E530" s="38"/>
      <c r="F530" s="38"/>
      <c r="G530" s="39"/>
      <c r="H530" s="9"/>
      <c r="I530" s="9"/>
    </row>
    <row r="531">
      <c r="A531" s="27"/>
      <c r="B531" s="25" t="s">
        <v>25</v>
      </c>
      <c r="E531" s="41">
        <f t="shared" ref="E531:F531" si="75">E499+E505+E510+E520+E529</f>
        <v>17000</v>
      </c>
      <c r="F531" s="41">
        <f t="shared" si="75"/>
        <v>19600</v>
      </c>
      <c r="G531" s="45">
        <f>E531-F531</f>
        <v>-2600</v>
      </c>
      <c r="H531" s="10">
        <v>0.0</v>
      </c>
      <c r="I531" s="9">
        <f>G531</f>
        <v>-2600</v>
      </c>
    </row>
    <row r="532">
      <c r="A532" s="27"/>
      <c r="E532" s="38"/>
      <c r="F532" s="38"/>
      <c r="G532" s="39"/>
      <c r="H532" s="9"/>
      <c r="I532" s="9"/>
    </row>
    <row r="533">
      <c r="A533" s="36" t="s">
        <v>240</v>
      </c>
      <c r="B533" s="6" t="s">
        <v>9</v>
      </c>
      <c r="D533" s="6" t="s">
        <v>45</v>
      </c>
      <c r="F533" s="6">
        <v>500.0</v>
      </c>
      <c r="G533" s="39"/>
      <c r="H533" s="9"/>
      <c r="I533" s="9"/>
    </row>
    <row r="534">
      <c r="A534" s="27"/>
      <c r="D534" s="6" t="s">
        <v>241</v>
      </c>
      <c r="F534" s="6">
        <v>50.0</v>
      </c>
      <c r="G534" s="39"/>
      <c r="H534" s="9"/>
      <c r="I534" s="9"/>
    </row>
    <row r="535">
      <c r="A535" s="27"/>
      <c r="D535" s="6" t="s">
        <v>242</v>
      </c>
      <c r="F535" s="6">
        <v>1300.0</v>
      </c>
      <c r="G535" s="39"/>
      <c r="H535" s="9"/>
      <c r="I535" s="9"/>
    </row>
    <row r="536">
      <c r="A536" s="27"/>
      <c r="D536" s="6" t="s">
        <v>243</v>
      </c>
      <c r="F536" s="6">
        <v>800.0</v>
      </c>
      <c r="G536" s="39"/>
      <c r="H536" s="9"/>
      <c r="I536" s="9"/>
    </row>
    <row r="537">
      <c r="A537" s="27"/>
      <c r="D537" s="6" t="s">
        <v>244</v>
      </c>
      <c r="F537" s="6">
        <v>300.0</v>
      </c>
      <c r="G537" s="39"/>
      <c r="H537" s="9"/>
      <c r="I537" s="9"/>
    </row>
    <row r="538">
      <c r="A538" s="27"/>
      <c r="D538" s="6" t="s">
        <v>245</v>
      </c>
      <c r="F538" s="6">
        <v>500.0</v>
      </c>
      <c r="G538" s="39"/>
      <c r="H538" s="9"/>
      <c r="I538" s="9"/>
    </row>
    <row r="539">
      <c r="A539" s="27"/>
      <c r="D539" s="6" t="s">
        <v>51</v>
      </c>
      <c r="F539" s="6">
        <v>2000.0</v>
      </c>
      <c r="G539" s="39"/>
      <c r="H539" s="9"/>
      <c r="I539" s="9"/>
    </row>
    <row r="540">
      <c r="A540" s="27"/>
      <c r="D540" s="6" t="s">
        <v>246</v>
      </c>
      <c r="F540" s="6">
        <v>1000.0</v>
      </c>
      <c r="G540" s="39"/>
      <c r="H540" s="9"/>
      <c r="I540" s="9"/>
    </row>
    <row r="541">
      <c r="A541" s="27"/>
      <c r="D541" s="6" t="s">
        <v>247</v>
      </c>
      <c r="F541" s="6">
        <v>2200.0</v>
      </c>
      <c r="G541" s="39"/>
      <c r="H541" s="9"/>
      <c r="I541" s="9"/>
    </row>
    <row r="542">
      <c r="A542" s="27"/>
      <c r="D542" s="6" t="s">
        <v>248</v>
      </c>
      <c r="E542" s="6">
        <v>2100.0</v>
      </c>
      <c r="G542" s="39"/>
      <c r="H542" s="9"/>
      <c r="I542" s="9"/>
    </row>
    <row r="543">
      <c r="A543" s="27"/>
      <c r="D543" s="6" t="s">
        <v>249</v>
      </c>
      <c r="E543" s="6">
        <v>900.0</v>
      </c>
      <c r="G543" s="39"/>
      <c r="H543" s="9"/>
      <c r="I543" s="9"/>
    </row>
    <row r="544">
      <c r="A544" s="27"/>
      <c r="D544" s="6" t="s">
        <v>250</v>
      </c>
      <c r="E544" s="6">
        <v>300.0</v>
      </c>
      <c r="G544" s="39"/>
      <c r="H544" s="9"/>
      <c r="I544" s="9"/>
    </row>
    <row r="545">
      <c r="A545" s="27"/>
      <c r="G545" s="39"/>
      <c r="H545" s="9"/>
      <c r="I545" s="9"/>
    </row>
    <row r="546">
      <c r="A546" s="27"/>
      <c r="D546" s="40" t="s">
        <v>18</v>
      </c>
      <c r="E546" s="41">
        <f t="shared" ref="E546:F546" si="76">SUM(E533:E544)</f>
        <v>3300</v>
      </c>
      <c r="F546" s="41">
        <f t="shared" si="76"/>
        <v>8650</v>
      </c>
      <c r="G546" s="45">
        <f>E546-F546</f>
        <v>-5350</v>
      </c>
      <c r="H546" s="10">
        <v>0.0</v>
      </c>
      <c r="I546" s="9">
        <f>G546</f>
        <v>-5350</v>
      </c>
    </row>
    <row r="547">
      <c r="A547" s="27"/>
      <c r="G547" s="39"/>
      <c r="H547" s="9"/>
      <c r="I547" s="9"/>
    </row>
    <row r="548">
      <c r="A548" s="27"/>
      <c r="B548" s="25" t="s">
        <v>25</v>
      </c>
      <c r="E548" s="41">
        <f t="shared" ref="E548:F548" si="77">E546</f>
        <v>3300</v>
      </c>
      <c r="F548" s="41">
        <f t="shared" si="77"/>
        <v>8650</v>
      </c>
      <c r="G548" s="45">
        <f>E548-F548</f>
        <v>-5350</v>
      </c>
      <c r="H548" s="10">
        <v>0.0</v>
      </c>
      <c r="I548" s="9">
        <f>G548</f>
        <v>-5350</v>
      </c>
    </row>
    <row r="549">
      <c r="A549" s="27"/>
      <c r="B549" s="27"/>
      <c r="E549" s="38"/>
      <c r="F549" s="38"/>
      <c r="G549" s="39"/>
      <c r="H549" s="9"/>
      <c r="I549" s="9"/>
    </row>
    <row r="550">
      <c r="A550" s="46" t="s">
        <v>251</v>
      </c>
      <c r="B550" s="27"/>
      <c r="E550" s="47">
        <f t="shared" ref="E550:F550" si="78">E21+E39+E49+E56+E75+E82+E96+E103+E113+E119+E119+E126+E158+E206+E360+E367+E375+E381+E431+E495+E531+E548</f>
        <v>2606050</v>
      </c>
      <c r="F550" s="47">
        <f t="shared" si="78"/>
        <v>2707813</v>
      </c>
      <c r="G550" s="48">
        <f>E550-F550</f>
        <v>-101763</v>
      </c>
      <c r="H550" s="9"/>
      <c r="I550" s="9">
        <f>G550-H550</f>
        <v>-101763</v>
      </c>
    </row>
  </sheetData>
  <conditionalFormatting sqref="G1:I550">
    <cfRule type="cellIs" dxfId="0" priority="1" operator="equal">
      <formula>0</formula>
    </cfRule>
  </conditionalFormatting>
  <conditionalFormatting sqref="G1:I550">
    <cfRule type="cellIs" dxfId="1" priority="2" operator="lessThan">
      <formula>0</formula>
    </cfRule>
  </conditionalFormatting>
  <drawing r:id="rId1"/>
</worksheet>
</file>