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mbudget" sheetId="1" r:id="rId4"/>
    <sheet state="visible" name="1 - Centralt Detaljbudget" sheetId="2" r:id="rId5"/>
    <sheet state="visible" name="2 - D-Rektoratet Detaljbudget" sheetId="3" r:id="rId6"/>
    <sheet state="visible" name="3 - DKM Detaljbudget" sheetId="4" r:id="rId7"/>
    <sheet state="visible" name="4 - Baknämnden Detaljbudget" sheetId="5" r:id="rId8"/>
    <sheet state="visible" name="5 - NLG Detaljbudget" sheetId="6" r:id="rId9"/>
    <sheet state="visible" name="6 - D-Dagen Detaljbudget" sheetId="7" r:id="rId10"/>
    <sheet state="visible" name="7 - IOR Detaljbudget" sheetId="8" r:id="rId11"/>
    <sheet state="visible" name="8 - Mottagningen Detaljbudget" sheetId="9" r:id="rId12"/>
    <sheet state="visible" name="9 - Studienämnden Detaljbudget" sheetId="10" r:id="rId13"/>
    <sheet state="visible" name="10 - Prylmångleriet Detaljbudge" sheetId="11" r:id="rId14"/>
    <sheet state="visible" name="11 - Metadorerna Detaljbudget" sheetId="12" r:id="rId15"/>
    <sheet state="visible" name="12 - Valberedningen Detaljbudge" sheetId="13" r:id="rId16"/>
    <sheet state="visible" name="13 - DEMON" sheetId="14" r:id="rId17"/>
    <sheet state="visible" name="14 - Qulturnämnden Detaljbudget" sheetId="15" r:id="rId18"/>
    <sheet state="visible" name="15 - Tag Monkeys Detaljbudget" sheetId="16" r:id="rId19"/>
    <sheet state="visible" name="16 - DESC Detaljbudget" sheetId="17" r:id="rId20"/>
    <sheet state="visible" name="17 - Idrottsnämnden Detaljbudge" sheetId="18" r:id="rId21"/>
    <sheet state="visible" name="18 - Internationellanämnden Det" sheetId="19" r:id="rId22"/>
    <sheet state="visible" name="19 - Jämlikhetsnämnden Detaljbu" sheetId="20" r:id="rId23"/>
    <sheet state="visible" name="20 - Ada Detaljbudget" sheetId="21" r:id="rId24"/>
    <sheet state="visible" name="21 - Redaqtionen Detaljbudget" sheetId="22" r:id="rId25"/>
    <sheet state="visible" name="22 - Datasladden Detaljbudget" sheetId="23" r:id="rId26"/>
    <sheet state="visible" name="23 - Scala Detaljbudget" sheetId="24" r:id="rId27"/>
    <sheet state="visible" name="24 - Sångansvarig Detaljbudget" sheetId="25" r:id="rId28"/>
    <sheet state="visible" name="25 - D-Fest Detaljbudget" sheetId="26" r:id="rId29"/>
    <sheet state="visible" name="26 - Fanbärare" sheetId="27" r:id="rId30"/>
    <sheet state="visible" name="27 - Ljud och Ljus" sheetId="28" r:id="rId31"/>
    <sheet state="visible" name="28 - KF" sheetId="29" r:id="rId32"/>
    <sheet state="visible" name="29 - dJulkalendern" sheetId="30" r:id="rId33"/>
    <sheet state="visible" name="Beslutspengar - Engångskostnade" sheetId="31" r:id="rId34"/>
    <sheet state="visible" name="Spelsylt Detaljbudget" sheetId="32" r:id="rId35"/>
    <sheet state="visible" name="METAcraft" sheetId="33" r:id="rId36"/>
    <sheet state="visible" name="Project Rebase Detaljbudget" sheetId="34" r:id="rId37"/>
    <sheet state="visible" name="Den Sista Vispen Detaljbudget" sheetId="35" r:id="rId38"/>
    <sheet state="visible" name="METAspexet 2024 Detaljbudget" sheetId="36" r:id="rId39"/>
    <sheet state="visible" name="METAspexet 2023 Detaljbudget" sheetId="37" r:id="rId40"/>
    <sheet state="hidden" name="METAspexet 2022 Detaljbudget" sheetId="38" r:id="rId41"/>
    <sheet state="hidden" name="METAspexet 2021 Detaljbudget" sheetId="39" r:id="rId42"/>
    <sheet state="visible" name="Studs 2024 Detaljbudget" sheetId="40" r:id="rId43"/>
    <sheet state="visible" name="Studs 2023 Detaljbudget" sheetId="41" r:id="rId44"/>
    <sheet state="hidden" name="Studs 2022 Detaljbudget" sheetId="42" r:id="rId45"/>
    <sheet state="hidden" name="Studs 2021 Detaljbudget" sheetId="43" r:id="rId46"/>
    <sheet state="hidden" name="DForum Detaljbudget" sheetId="44" r:id="rId47"/>
    <sheet state="hidden" name="Project Pride 2022 Detaljbudget" sheetId="45" r:id="rId48"/>
    <sheet state="hidden" name="Project Pride 2021 Detaljbudget" sheetId="46" r:id="rId49"/>
    <sheet state="hidden" name="dJulkalendern 2021 Detaljbudget" sheetId="47" r:id="rId50"/>
    <sheet state="visible" name="Project Pride 2023 Detaljbudget" sheetId="48" r:id="rId51"/>
    <sheet state="visible" name="Vårbalen 2024 Detaljbudget" sheetId="49" r:id="rId52"/>
    <sheet state="visible" name="Vårbalen 2023 Detaljbudget" sheetId="50" r:id="rId53"/>
    <sheet state="hidden" name="Vårbalen 2022 Detaljbudget" sheetId="51" r:id="rId54"/>
    <sheet state="visible" name="dÅre 2024 Detaljbudget" sheetId="52" r:id="rId55"/>
    <sheet state="visible" name="dÅre 2023 Detaljbudget" sheetId="53" r:id="rId56"/>
    <sheet state="hidden" name="dÅre 2022 Detaljbudget" sheetId="54" r:id="rId57"/>
    <sheet state="visible" name="dJubileet Detaljbudget" sheetId="55" r:id="rId58"/>
    <sheet state="hidden" name="Spelsylt   Detaljbudget" sheetId="56" r:id="rId59"/>
    <sheet state="hidden" name="Magenta Detaljbudget" sheetId="57" r:id="rId60"/>
    <sheet state="hidden" name="Project &lt;Placeholder&gt; Detaljbud" sheetId="58" r:id="rId61"/>
    <sheet state="visible" name="BAMM Detaljbudget" sheetId="59" r:id="rId62"/>
  </sheets>
  <definedNames/>
  <calcPr/>
</workbook>
</file>

<file path=xl/sharedStrings.xml><?xml version="1.0" encoding="utf-8"?>
<sst xmlns="http://schemas.openxmlformats.org/spreadsheetml/2006/main" count="2977" uniqueCount="942">
  <si>
    <t>Konglig Datasektionen Budget 2023</t>
  </si>
  <si>
    <t>Fastslagen vid Budget-SM 2022</t>
  </si>
  <si>
    <t>Budget 2023</t>
  </si>
  <si>
    <t>Kommentarer</t>
  </si>
  <si>
    <t>Resultatställe</t>
  </si>
  <si>
    <t>Intäkter</t>
  </si>
  <si>
    <t>Utgifter</t>
  </si>
  <si>
    <t>Resultat</t>
  </si>
  <si>
    <t>Nämnder</t>
  </si>
  <si>
    <t>Centralt</t>
  </si>
  <si>
    <t>D-Rektoratet</t>
  </si>
  <si>
    <t>DKM</t>
  </si>
  <si>
    <t>Baknämnden</t>
  </si>
  <si>
    <t>NLG</t>
  </si>
  <si>
    <t>D-Dagen</t>
  </si>
  <si>
    <t>IOR</t>
  </si>
  <si>
    <t>Mottagningen</t>
  </si>
  <si>
    <t>Studienämnden</t>
  </si>
  <si>
    <t>Prylmångleriet</t>
  </si>
  <si>
    <t>Metadorerna</t>
  </si>
  <si>
    <t>Valberedningen</t>
  </si>
  <si>
    <t>DEMON</t>
  </si>
  <si>
    <t>Qulturnämnden</t>
  </si>
  <si>
    <t>Tag Monkeys</t>
  </si>
  <si>
    <t>DESC</t>
  </si>
  <si>
    <t>Idrottsnämnden</t>
  </si>
  <si>
    <t>Internationellanämnden</t>
  </si>
  <si>
    <t>Jämlikhetsnämnden</t>
  </si>
  <si>
    <t>Ada</t>
  </si>
  <si>
    <t>Redaqtionen</t>
  </si>
  <si>
    <t>Datasladden</t>
  </si>
  <si>
    <t>Scala</t>
  </si>
  <si>
    <t>Sångansvarig</t>
  </si>
  <si>
    <t>D-Fest</t>
  </si>
  <si>
    <t>Fanbärare</t>
  </si>
  <si>
    <t>Ljus och Ljus</t>
  </si>
  <si>
    <t>KF</t>
  </si>
  <si>
    <t>Total Nämnder</t>
  </si>
  <si>
    <t>Projekt</t>
  </si>
  <si>
    <t>METAspexet 2023</t>
  </si>
  <si>
    <t>METAspexet 2022</t>
  </si>
  <si>
    <t>METAspexet 2021</t>
  </si>
  <si>
    <t>Studs 2023</t>
  </si>
  <si>
    <t>Studs 2022</t>
  </si>
  <si>
    <t>Studs 2021</t>
  </si>
  <si>
    <t>dForum</t>
  </si>
  <si>
    <t>Project Pride 2022</t>
  </si>
  <si>
    <t>Project Pride 2021</t>
  </si>
  <si>
    <t>dJulkalendern 2022</t>
  </si>
  <si>
    <t>dJulkalendern 2021</t>
  </si>
  <si>
    <t>Vårbalen 2023</t>
  </si>
  <si>
    <t>Vårbalen 2022</t>
  </si>
  <si>
    <t>dÅre 2023</t>
  </si>
  <si>
    <t>dÅre 2022</t>
  </si>
  <si>
    <t>dJubileet</t>
  </si>
  <si>
    <t>Spelsylt</t>
  </si>
  <si>
    <t>Magenta</t>
  </si>
  <si>
    <t>Project &lt;Placeholder&gt;</t>
  </si>
  <si>
    <t>BAMM</t>
  </si>
  <si>
    <t>Total Projekt</t>
  </si>
  <si>
    <t>Utanför budget</t>
  </si>
  <si>
    <t>Engångskostnader</t>
  </si>
  <si>
    <t>Total</t>
  </si>
  <si>
    <t>Total med 2023 projekt</t>
  </si>
  <si>
    <t>Sekundärtresultatställe</t>
  </si>
  <si>
    <t>Budgetpost</t>
  </si>
  <si>
    <t>Kontonummer</t>
  </si>
  <si>
    <t>Balans</t>
  </si>
  <si>
    <t>Allmänt</t>
  </si>
  <si>
    <t>Sektionsavgift</t>
  </si>
  <si>
    <t>EECS Rörligt bidrag</t>
  </si>
  <si>
    <t>EECS Studiebevakning</t>
  </si>
  <si>
    <t>EECS Internationell Integration</t>
  </si>
  <si>
    <t>EECS JML</t>
  </si>
  <si>
    <t>Bankavgifter</t>
  </si>
  <si>
    <t>Fortnoxavgifter</t>
  </si>
  <si>
    <t>Bokföringstjänst</t>
  </si>
  <si>
    <t>Försäljningsavgifter</t>
  </si>
  <si>
    <t>Tillsynsavgifter Myndigheter</t>
  </si>
  <si>
    <t>Förrådshyra</t>
  </si>
  <si>
    <t>Avfallshanteringsavgifter</t>
  </si>
  <si>
    <t>Fanborgsavgift</t>
  </si>
  <si>
    <t>Försäkring</t>
  </si>
  <si>
    <t>Kontorsmaterial</t>
  </si>
  <si>
    <t>Medicinska artiklar</t>
  </si>
  <si>
    <t>Skrivarkvot</t>
  </si>
  <si>
    <t>Jubileumsfonden</t>
  </si>
  <si>
    <t>50-års Jubileumsfonden</t>
  </si>
  <si>
    <t>Lokalfonden</t>
  </si>
  <si>
    <t>Subsubtotal</t>
  </si>
  <si>
    <t>Utbildning</t>
  </si>
  <si>
    <t>Mat</t>
  </si>
  <si>
    <t>Fika</t>
  </si>
  <si>
    <t>Sektionsmöte (SM)</t>
  </si>
  <si>
    <t>Mat, dricka och fika</t>
  </si>
  <si>
    <t>Märken</t>
  </si>
  <si>
    <t>Subtotal</t>
  </si>
  <si>
    <t>Konto</t>
  </si>
  <si>
    <t>D-rektoratet</t>
  </si>
  <si>
    <t>Representation</t>
  </si>
  <si>
    <t>6072</t>
  </si>
  <si>
    <t>Överlämning</t>
  </si>
  <si>
    <t>7631</t>
  </si>
  <si>
    <t>Tryckkostnad</t>
  </si>
  <si>
    <t>6150</t>
  </si>
  <si>
    <t>Profilkläder</t>
  </si>
  <si>
    <t>5931</t>
  </si>
  <si>
    <t>Juridisk rådgivning</t>
  </si>
  <si>
    <t>???</t>
  </si>
  <si>
    <t>Porto</t>
  </si>
  <si>
    <t>Teambuilding</t>
  </si>
  <si>
    <t>Julklappar dFunk</t>
  </si>
  <si>
    <t>7630</t>
  </si>
  <si>
    <t>Ordenstecken och medaljer</t>
  </si>
  <si>
    <t>Möten</t>
  </si>
  <si>
    <t>Kanslifrukost</t>
  </si>
  <si>
    <t>4045</t>
  </si>
  <si>
    <t>D-råd fika</t>
  </si>
  <si>
    <t>DM fika</t>
  </si>
  <si>
    <t>D-Forum</t>
  </si>
  <si>
    <t>Anmälningsavgift</t>
  </si>
  <si>
    <t>Boende</t>
  </si>
  <si>
    <t>Resa</t>
  </si>
  <si>
    <t>D-wreckmiddag</t>
  </si>
  <si>
    <t>Biljettintäkter</t>
  </si>
  <si>
    <t>3041, 3042</t>
  </si>
  <si>
    <t>Försäljning dryck</t>
  </si>
  <si>
    <t>3021-3025</t>
  </si>
  <si>
    <t>Inköp dryck</t>
  </si>
  <si>
    <t>4021-4025</t>
  </si>
  <si>
    <t>Inköp mat</t>
  </si>
  <si>
    <t>Dekoration</t>
  </si>
  <si>
    <t>Kökshyra</t>
  </si>
  <si>
    <t>Personalvård för event</t>
  </si>
  <si>
    <t>Lättare förtäring</t>
  </si>
  <si>
    <t>Underhåll</t>
  </si>
  <si>
    <t>Kök/barutrustning</t>
  </si>
  <si>
    <t>Förbrukningsmaterial</t>
  </si>
  <si>
    <t>Inköp förbrukningsinventarier</t>
  </si>
  <si>
    <t>Lokalhyra</t>
  </si>
  <si>
    <t>Slack</t>
  </si>
  <si>
    <t>Symboliska tackgåvor</t>
  </si>
  <si>
    <t>KMR-avgift</t>
  </si>
  <si>
    <t>Tillstånd</t>
  </si>
  <si>
    <t>Onsdagspubar</t>
  </si>
  <si>
    <t>Försäljning mat</t>
  </si>
  <si>
    <t>Åtgång dryck</t>
  </si>
  <si>
    <t>Barkit</t>
  </si>
  <si>
    <t>Tentapub 1</t>
  </si>
  <si>
    <t>Mat för planeringsmöten</t>
  </si>
  <si>
    <t>Tentapub 2</t>
  </si>
  <si>
    <t>Blums</t>
  </si>
  <si>
    <t>Biljetter och bongar</t>
  </si>
  <si>
    <t>Ljustillägg</t>
  </si>
  <si>
    <t>Väktare</t>
  </si>
  <si>
    <t>DJ</t>
  </si>
  <si>
    <t>Tryckkostnader</t>
  </si>
  <si>
    <t>Sänkt 500kr #detaljbudgetändring</t>
  </si>
  <si>
    <t>Glas</t>
  </si>
  <si>
    <t>Marknadsföring</t>
  </si>
  <si>
    <t>skapad #detaljbudgetändring</t>
  </si>
  <si>
    <t>Reclaim</t>
  </si>
  <si>
    <t>Biljettförsäljning</t>
  </si>
  <si>
    <t>Djulmiddag</t>
  </si>
  <si>
    <t>Engångsartiklar</t>
  </si>
  <si>
    <t>Mästeristsittning</t>
  </si>
  <si>
    <t>Klubbmästarmiddag</t>
  </si>
  <si>
    <t>Biljetter</t>
  </si>
  <si>
    <t>3041,3042</t>
  </si>
  <si>
    <t>4029</t>
  </si>
  <si>
    <t>Inbjudningar</t>
  </si>
  <si>
    <t>5460</t>
  </si>
  <si>
    <t>5411</t>
  </si>
  <si>
    <t>4031</t>
  </si>
  <si>
    <t>6950</t>
  </si>
  <si>
    <t>Cliffmiddag</t>
  </si>
  <si>
    <t/>
  </si>
  <si>
    <t>Sommarosqvik</t>
  </si>
  <si>
    <t>VPR</t>
  </si>
  <si>
    <t>Inhyrning ordninsvakt</t>
  </si>
  <si>
    <t>PPP</t>
  </si>
  <si>
    <t>Förbrukningsinventarier</t>
  </si>
  <si>
    <t>Ingredienser</t>
  </si>
  <si>
    <t>Ätbart guld</t>
  </si>
  <si>
    <t>Näringslivsgruppen</t>
  </si>
  <si>
    <t>Medaljer</t>
  </si>
  <si>
    <t>Inköp teknik</t>
  </si>
  <si>
    <t>Överlämningar</t>
  </si>
  <si>
    <t>Slack pro</t>
  </si>
  <si>
    <t>LinkedIn Premium</t>
  </si>
  <si>
    <t>Annonsering</t>
  </si>
  <si>
    <t>Affischer</t>
  </si>
  <si>
    <t>Digital marknadsföring</t>
  </si>
  <si>
    <t>Monter</t>
  </si>
  <si>
    <t>Baspaket</t>
  </si>
  <si>
    <t>Kvällsevent</t>
  </si>
  <si>
    <t>Utanför Campus</t>
  </si>
  <si>
    <t>AW</t>
  </si>
  <si>
    <t>Företagspub</t>
  </si>
  <si>
    <t>Barbongar</t>
  </si>
  <si>
    <t>Lunchföreläsningar</t>
  </si>
  <si>
    <t>Arbetskläder - Flugor+näsdukar</t>
  </si>
  <si>
    <t>Arbestkläder - Piketröjor</t>
  </si>
  <si>
    <t>Besök till annan mässa</t>
  </si>
  <si>
    <t>Fika - möten</t>
  </si>
  <si>
    <t>Mat - stormöten</t>
  </si>
  <si>
    <t>Slips, Flugor och till mässan</t>
  </si>
  <si>
    <t>Representation &amp; inspiration</t>
  </si>
  <si>
    <t>Till stormöten</t>
  </si>
  <si>
    <t>Kick-off</t>
  </si>
  <si>
    <t>Teambuilding - projektgrupp</t>
  </si>
  <si>
    <t>Teambuilding - personal</t>
  </si>
  <si>
    <t>Avslutningsevent</t>
  </si>
  <si>
    <t>Licenser</t>
  </si>
  <si>
    <t>Event</t>
  </si>
  <si>
    <t>After Works Extern</t>
  </si>
  <si>
    <t>Internevent</t>
  </si>
  <si>
    <t>Externevent</t>
  </si>
  <si>
    <t>Mässan</t>
  </si>
  <si>
    <t>Huvudsponsor</t>
  </si>
  <si>
    <t>Sponspaketet</t>
  </si>
  <si>
    <t>Headhunterpaketet</t>
  </si>
  <si>
    <t>Premiumpaketet</t>
  </si>
  <si>
    <t>Startuppaketet</t>
  </si>
  <si>
    <t>Extra beställningar</t>
  </si>
  <si>
    <t>Inhyrt material</t>
  </si>
  <si>
    <t>Mattor</t>
  </si>
  <si>
    <t>Tryck &amp; Marknadsföring</t>
  </si>
  <si>
    <t>Vattenflaskor med profiltryck</t>
  </si>
  <si>
    <t>Marknadsföring - sociala medier</t>
  </si>
  <si>
    <t>Goodiebags</t>
  </si>
  <si>
    <t>Catering</t>
  </si>
  <si>
    <t>Personalvård</t>
  </si>
  <si>
    <t>Förbrukningsinventarie</t>
  </si>
  <si>
    <t>Kommunikationssystem</t>
  </si>
  <si>
    <t>Brandsäkerhet</t>
  </si>
  <si>
    <t>Sittning &amp; Efterkör</t>
  </si>
  <si>
    <t>Biljettintäkter - Sittningen</t>
  </si>
  <si>
    <t>Extern personalkostnad</t>
  </si>
  <si>
    <t>Transport</t>
  </si>
  <si>
    <t>Inhyrd utrustning</t>
  </si>
  <si>
    <t>Underhållning</t>
  </si>
  <si>
    <t>Tryck</t>
  </si>
  <si>
    <t>Konsert</t>
  </si>
  <si>
    <t>Informationsorganet</t>
  </si>
  <si>
    <t>Verksamhet</t>
  </si>
  <si>
    <t>Mjuk- och Hårdvara</t>
  </si>
  <si>
    <t xml:space="preserve">Kontonr. </t>
  </si>
  <si>
    <t>Amazing Rejs</t>
  </si>
  <si>
    <t>Dryck</t>
  </si>
  <si>
    <t>Dryck - Inköp</t>
  </si>
  <si>
    <t>Dryck - Försäljning</t>
  </si>
  <si>
    <t>Ej inflationsjusterad, har alltid varit lite för hög</t>
  </si>
  <si>
    <t>Resultatutjämning</t>
  </si>
  <si>
    <t>Champagnefrukost</t>
  </si>
  <si>
    <t>Smått inflationsjusterad</t>
  </si>
  <si>
    <t>Chillhäng</t>
  </si>
  <si>
    <t>Cliffpub</t>
  </si>
  <si>
    <t>Försäljning</t>
  </si>
  <si>
    <t>Inköp till försäljning</t>
  </si>
  <si>
    <t>Diverse teknik</t>
  </si>
  <si>
    <t>Förbrukningsmateriel</t>
  </si>
  <si>
    <t>Representationsgåvor</t>
  </si>
  <si>
    <t>Mörkläggning</t>
  </si>
  <si>
    <t>Örådsrestaurering</t>
  </si>
  <si>
    <t xml:space="preserve">Övriga programvaror </t>
  </si>
  <si>
    <t>Sjuk &amp; hälsovård</t>
  </si>
  <si>
    <t>Grafik</t>
  </si>
  <si>
    <t>Stickers</t>
  </si>
  <si>
    <t>Höjd, har alltid sprängts</t>
  </si>
  <si>
    <t>Tygmärken</t>
  </si>
  <si>
    <t>Film &amp; Framkallning</t>
  </si>
  <si>
    <t xml:space="preserve">Ny </t>
  </si>
  <si>
    <t>Titel</t>
  </si>
  <si>
    <t>Titeltillbehör</t>
  </si>
  <si>
    <t>Titelspex</t>
  </si>
  <si>
    <t>Utklädnader reclaim</t>
  </si>
  <si>
    <t>TitElectus</t>
  </si>
  <si>
    <t>Titelöverlämning</t>
  </si>
  <si>
    <t>Titt-in</t>
  </si>
  <si>
    <t>Snuttefilt &amp; Chill</t>
  </si>
  <si>
    <t>Möte med personalen</t>
  </si>
  <si>
    <t>Möte med dFunkt</t>
  </si>
  <si>
    <t>Dadderiet</t>
  </si>
  <si>
    <t>DaddeIntro</t>
  </si>
  <si>
    <t>INDA - Mat</t>
  </si>
  <si>
    <t>INDA - Dryck inköp</t>
  </si>
  <si>
    <t>INDA - Dryck försäljning</t>
  </si>
  <si>
    <t>Daddetillbehör</t>
  </si>
  <si>
    <t>nØllegruppsskyltar</t>
  </si>
  <si>
    <t>Doqumenteriet</t>
  </si>
  <si>
    <t>INDO - Mat</t>
  </si>
  <si>
    <t>Doquistillbehör</t>
  </si>
  <si>
    <t>Doquismys</t>
  </si>
  <si>
    <t>FotoIntro</t>
  </si>
  <si>
    <t>Ekonomeriet</t>
  </si>
  <si>
    <t>INEK - Mat</t>
  </si>
  <si>
    <t>INEK - Deko</t>
  </si>
  <si>
    <t>EkomMys</t>
  </si>
  <si>
    <t>Ekonomeristfika</t>
  </si>
  <si>
    <t>Ekonomeristtillbehör</t>
  </si>
  <si>
    <t>EkomIntro</t>
  </si>
  <si>
    <t>Ny, efter ambition</t>
  </si>
  <si>
    <t>Quisineriet</t>
  </si>
  <si>
    <t>INQU - Mat</t>
  </si>
  <si>
    <t>QuisineMys</t>
  </si>
  <si>
    <t>Quisinetillbehör</t>
  </si>
  <si>
    <t>INDA efterkör</t>
  </si>
  <si>
    <t>Aktivitet</t>
  </si>
  <si>
    <t>Mitch och Butch</t>
  </si>
  <si>
    <t>Kokosolja</t>
  </si>
  <si>
    <t>Spotify-licens</t>
  </si>
  <si>
    <t>Vaxningstillbehör</t>
  </si>
  <si>
    <t>Ny budgetpost, efter önskemål</t>
  </si>
  <si>
    <t>Lunchföreläsning</t>
  </si>
  <si>
    <t>Spons - mat</t>
  </si>
  <si>
    <t>Spons</t>
  </si>
  <si>
    <t>nØllekort</t>
  </si>
  <si>
    <t>HTC</t>
  </si>
  <si>
    <t>Bärbaren</t>
  </si>
  <si>
    <t>Ökad från 2000 till 4500</t>
  </si>
  <si>
    <t>BLB</t>
  </si>
  <si>
    <t>nØllepubrunda</t>
  </si>
  <si>
    <t>Inköp</t>
  </si>
  <si>
    <t>nØllegasque</t>
  </si>
  <si>
    <t>Biljetter sittning</t>
  </si>
  <si>
    <t>Biljetter efterkör</t>
  </si>
  <si>
    <t>Mackor</t>
  </si>
  <si>
    <t>Hyra maskiner</t>
  </si>
  <si>
    <t>Ökad efter presidiet22s ambition</t>
  </si>
  <si>
    <t>Inhyrd personal</t>
  </si>
  <si>
    <t>Personalmat</t>
  </si>
  <si>
    <t>Sittningsmat</t>
  </si>
  <si>
    <t>Utklädnad</t>
  </si>
  <si>
    <t>Teknik</t>
  </si>
  <si>
    <t>Införd efter presidiet22s ambition</t>
  </si>
  <si>
    <t>Nagellack</t>
  </si>
  <si>
    <t>Djäfvulsgrottan - Förbrukningsmateriel</t>
  </si>
  <si>
    <t>Inflyttade från borttagen post</t>
  </si>
  <si>
    <t>nØllan games - Dekoration</t>
  </si>
  <si>
    <t>nØllan games -Förbrukningsmaterial</t>
  </si>
  <si>
    <t>TGT</t>
  </si>
  <si>
    <t>Inflationsjusterad</t>
  </si>
  <si>
    <t>Uppdaterad, gasquen + bastu</t>
  </si>
  <si>
    <t>Personalen</t>
  </si>
  <si>
    <t>Foto</t>
  </si>
  <si>
    <t>Snuttefiltar</t>
  </si>
  <si>
    <t>Uppdaterad pga ökad personal</t>
  </si>
  <si>
    <t>Ihopslagen med förbrukningsinventarier</t>
  </si>
  <si>
    <t>Batterier</t>
  </si>
  <si>
    <t>Frukost</t>
  </si>
  <si>
    <t>Höjd &amp; inflationsjusterad</t>
  </si>
  <si>
    <t>Lunch - inköp</t>
  </si>
  <si>
    <t>Lunch - fakturering</t>
  </si>
  <si>
    <t>Kläder - Fakturering</t>
  </si>
  <si>
    <t>Kläder - Spons</t>
  </si>
  <si>
    <t>Kläder - Inköp</t>
  </si>
  <si>
    <t>Mackor - Inköp</t>
  </si>
  <si>
    <t>Intervjufika</t>
  </si>
  <si>
    <t>Bytte från 4900 -&gt; 4000, Gick för 3300 kr år 2022 med 75 i personalen</t>
  </si>
  <si>
    <t>Favvodaddemiddag I</t>
  </si>
  <si>
    <t>Resekostnader</t>
  </si>
  <si>
    <t>Favvodaddemiddag II</t>
  </si>
  <si>
    <t>Sittning med annan sektion</t>
  </si>
  <si>
    <t>Resultatjustering</t>
  </si>
  <si>
    <t>Dryck - sittning</t>
  </si>
  <si>
    <t>Dryck - Inköp efterkör</t>
  </si>
  <si>
    <t>Dryck - Försäljning efterkör</t>
  </si>
  <si>
    <t>Genrepspub</t>
  </si>
  <si>
    <t>Dryck - försäljning</t>
  </si>
  <si>
    <t>Korv - Inköp</t>
  </si>
  <si>
    <t>Korv - försäljning</t>
  </si>
  <si>
    <t>Dryck - inköp</t>
  </si>
  <si>
    <t>HelloWorld(nØllan)</t>
  </si>
  <si>
    <t>Hyra maskiner och leksaker</t>
  </si>
  <si>
    <t>Småsyskonfika</t>
  </si>
  <si>
    <t>Stationer</t>
  </si>
  <si>
    <t>Lunch</t>
  </si>
  <si>
    <t>Hjälpfesten</t>
  </si>
  <si>
    <t>HTD</t>
  </si>
  <si>
    <t>Snacks</t>
  </si>
  <si>
    <t>Kräftis</t>
  </si>
  <si>
    <t>Höjd, alla i personalen ska få hattar &lt;3</t>
  </si>
  <si>
    <t>Sammanslagning av lokal, hyra bord och stolar, samt partytält</t>
  </si>
  <si>
    <t>plOsqvik</t>
  </si>
  <si>
    <t>Ved</t>
  </si>
  <si>
    <t>Höjd efter ambition</t>
  </si>
  <si>
    <t>Hurry Scurry</t>
  </si>
  <si>
    <t>Utklädnader</t>
  </si>
  <si>
    <t>Pub Deko</t>
  </si>
  <si>
    <t>Internationell fika</t>
  </si>
  <si>
    <t>Bakingredienser</t>
  </si>
  <si>
    <t>Typ saft</t>
  </si>
  <si>
    <t>Mörka sidan</t>
  </si>
  <si>
    <t>Drifvartillbehör</t>
  </si>
  <si>
    <t>Entréprylar</t>
  </si>
  <si>
    <t>Drifvarbastu</t>
  </si>
  <si>
    <t>Pärmar &amp; sångböcker</t>
  </si>
  <si>
    <t>Fika drifvarträningar</t>
  </si>
  <si>
    <t xml:space="preserve">Drifvarkaden </t>
  </si>
  <si>
    <t>Utklädnad GOD</t>
  </si>
  <si>
    <t>Mat första entrén</t>
  </si>
  <si>
    <t>Phösarlokal</t>
  </si>
  <si>
    <t>INAUG - Mat</t>
  </si>
  <si>
    <t>Karaokepub</t>
  </si>
  <si>
    <t>Städ</t>
  </si>
  <si>
    <t>Bara ifall städet är dåligt</t>
  </si>
  <si>
    <t>Personal RN</t>
  </si>
  <si>
    <t>Gäris och ickebinäris middag</t>
  </si>
  <si>
    <t>Alk och alkfri</t>
  </si>
  <si>
    <t>KDE</t>
  </si>
  <si>
    <t>Bastu</t>
  </si>
  <si>
    <t>Kultmiddag</t>
  </si>
  <si>
    <t>Bil- och släphyra</t>
  </si>
  <si>
    <t>Uppdaterad efter ny vision</t>
  </si>
  <si>
    <t>Laserkrig</t>
  </si>
  <si>
    <t xml:space="preserve">Biljetter </t>
  </si>
  <si>
    <t>LQ</t>
  </si>
  <si>
    <t>Korv - Försäljning</t>
  </si>
  <si>
    <t xml:space="preserve">Byggmaterial </t>
  </si>
  <si>
    <t>Verktyg</t>
  </si>
  <si>
    <t>Lunchrejv</t>
  </si>
  <si>
    <t>Tagit bort spons post</t>
  </si>
  <si>
    <t>Hyra maskin &amp; teknik</t>
  </si>
  <si>
    <t>Morgonbowling</t>
  </si>
  <si>
    <t>Höjd efter verklighet</t>
  </si>
  <si>
    <t>Internfest</t>
  </si>
  <si>
    <t>Höjd pga mer personal</t>
  </si>
  <si>
    <t>Sektionsgasque</t>
  </si>
  <si>
    <t>Inflationsjusterat</t>
  </si>
  <si>
    <t>Personalpub jourveckan</t>
  </si>
  <si>
    <t>Ökad efter personal + inflationsjusterad</t>
  </si>
  <si>
    <t>Mat och fördrink</t>
  </si>
  <si>
    <t>Mottagningstack</t>
  </si>
  <si>
    <t>Köksplats</t>
  </si>
  <si>
    <t>Pusharpub</t>
  </si>
  <si>
    <t>Mat - inköp</t>
  </si>
  <si>
    <t>Mat - försäljning</t>
  </si>
  <si>
    <t>Storasyskonmiddag</t>
  </si>
  <si>
    <t>Ökad från 400 pga ökad hyra</t>
  </si>
  <si>
    <t>Stormöten</t>
  </si>
  <si>
    <t>Nattorientering</t>
  </si>
  <si>
    <t>Toast - försäljning</t>
  </si>
  <si>
    <t>Toast - inköp</t>
  </si>
  <si>
    <t>Höjd efter mer ambition</t>
  </si>
  <si>
    <t>Nattkäk</t>
  </si>
  <si>
    <t>NBF</t>
  </si>
  <si>
    <t xml:space="preserve">Dryck - Försäljning </t>
  </si>
  <si>
    <t>nØllebanquette</t>
  </si>
  <si>
    <t>Fakturera arkitekt</t>
  </si>
  <si>
    <t>Prel, vet ej ännu Nymbles priser</t>
  </si>
  <si>
    <t>Städavgift</t>
  </si>
  <si>
    <t>Live-underhållning</t>
  </si>
  <si>
    <t>PQ</t>
  </si>
  <si>
    <t>Hyra porslin</t>
  </si>
  <si>
    <t>RN i Nymble</t>
  </si>
  <si>
    <t>Nymble personal</t>
  </si>
  <si>
    <t>Garderob</t>
  </si>
  <si>
    <t>nØlleOsqvik</t>
  </si>
  <si>
    <t>Nattgrillning</t>
  </si>
  <si>
    <t>Hyra teknik</t>
  </si>
  <si>
    <t>Bussar</t>
  </si>
  <si>
    <t>Sångarafton</t>
  </si>
  <si>
    <t>Tenta Recovery</t>
  </si>
  <si>
    <t>Maskiner</t>
  </si>
  <si>
    <t>Gäris- och Icke-binärisfiika</t>
  </si>
  <si>
    <t>Tjoqumenteristlunch</t>
  </si>
  <si>
    <t xml:space="preserve">Dryck </t>
  </si>
  <si>
    <t>TTG-föreläsning</t>
  </si>
  <si>
    <t>Teknologkör</t>
  </si>
  <si>
    <t>TTG-laboration</t>
  </si>
  <si>
    <t>Mat sittning</t>
  </si>
  <si>
    <t>Xning</t>
  </si>
  <si>
    <t>Prispokal</t>
  </si>
  <si>
    <t>Dadderiet-sittning</t>
  </si>
  <si>
    <t>Ny för i år</t>
  </si>
  <si>
    <t>nØllan</t>
  </si>
  <si>
    <t>nØllekit</t>
  </si>
  <si>
    <t>Har använts till pennor</t>
  </si>
  <si>
    <t>nØllekortsmaterial</t>
  </si>
  <si>
    <t>Ettans fest</t>
  </si>
  <si>
    <t>Dryck - Sittning</t>
  </si>
  <si>
    <t>Liveframträdande</t>
  </si>
  <si>
    <t>Hyra dukar</t>
  </si>
  <si>
    <t>Dryck - Efterkör</t>
  </si>
  <si>
    <t>Porslin &amp; Bestick</t>
  </si>
  <si>
    <t>Evenemang</t>
  </si>
  <si>
    <t>Ökad med 3000kr, planerar på större tentaplugg events</t>
  </si>
  <si>
    <t>Möten inför länkmöten HT</t>
  </si>
  <si>
    <t>Möten inför länkmöten VT</t>
  </si>
  <si>
    <t>Försäljning Overaller</t>
  </si>
  <si>
    <t>Försäljning Prylis</t>
  </si>
  <si>
    <t>Försäljning sektionsprofilkläder</t>
  </si>
  <si>
    <t>Inköp Overaller</t>
  </si>
  <si>
    <t>Inköp Prylis</t>
  </si>
  <si>
    <t>ökad med 10000kr, samma som 2022</t>
  </si>
  <si>
    <t>Inköp sektionsprofilkläder</t>
  </si>
  <si>
    <t>Fraktavgifter</t>
  </si>
  <si>
    <t>Höstsittning 2023</t>
  </si>
  <si>
    <t>ny #rev-sm</t>
  </si>
  <si>
    <t>Alkoholbiljetter</t>
  </si>
  <si>
    <t>Sittningsdrycka</t>
  </si>
  <si>
    <t>Engångstallrikar</t>
  </si>
  <si>
    <t>Sektionslokalsgruppen</t>
  </si>
  <si>
    <t>då tappar inte är mycket mer än arbete innan teambuildings längre, så har de mergats in i den allmänna budgeten</t>
  </si>
  <si>
    <t>Läskkyl</t>
  </si>
  <si>
    <t>4021, 3021</t>
  </si>
  <si>
    <t>Förväntat att starta till sommarn</t>
  </si>
  <si>
    <t>Ökad på grund av standardisering</t>
  </si>
  <si>
    <t>METAdryck</t>
  </si>
  <si>
    <t>4021</t>
  </si>
  <si>
    <t>Renamed från "inköp te/kaffe" pga det inkluderar saft/oboy, samt höjd 5000</t>
  </si>
  <si>
    <t>Inköp förbrukningsmateriel</t>
  </si>
  <si>
    <t>Inkluderar städmaterial och mensskydd</t>
  </si>
  <si>
    <t>5410, 5510</t>
  </si>
  <si>
    <t>Höjd 2000</t>
  </si>
  <si>
    <t>Städmaterial</t>
  </si>
  <si>
    <t>Renamed från symboliska tackgåvor pga tydlighet, splittad dessutom till städfest</t>
  </si>
  <si>
    <t>Coola grejer till META</t>
  </si>
  <si>
    <t>Se över för att skaffa fond för META-fixande</t>
  </si>
  <si>
    <t>7631, 7693</t>
  </si>
  <si>
    <t>Tappar</t>
  </si>
  <si>
    <t>5010</t>
  </si>
  <si>
    <t>Inköp mat och dryck</t>
  </si>
  <si>
    <t>👽</t>
  </si>
  <si>
    <t>Tappgrejer</t>
  </si>
  <si>
    <t>5462</t>
  </si>
  <si>
    <t>Måndagsstädsfest</t>
  </si>
  <si>
    <t>Alkfull biljett</t>
  </si>
  <si>
    <t>54 * 150</t>
  </si>
  <si>
    <t>Alkfri biljett</t>
  </si>
  <si>
    <t>6 * 120</t>
  </si>
  <si>
    <t>Försäljning Dryck</t>
  </si>
  <si>
    <t>Inköp Mat</t>
  </si>
  <si>
    <t>höjd med 2000</t>
  </si>
  <si>
    <t>Sittningsd-reka</t>
  </si>
  <si>
    <t>45 * 60</t>
  </si>
  <si>
    <t>Inköp Dryck</t>
  </si>
  <si>
    <t>Städ subventionering</t>
  </si>
  <si>
    <t>30*120</t>
  </si>
  <si>
    <t>Splittad, höjd med 500kr</t>
  </si>
  <si>
    <t>7691</t>
  </si>
  <si>
    <t>Ny post</t>
  </si>
  <si>
    <t>X-scapomiddag</t>
  </si>
  <si>
    <t>24 * 120</t>
  </si>
  <si>
    <t>6 * 100</t>
  </si>
  <si>
    <t>Sittningsdricka</t>
  </si>
  <si>
    <t>Ny post för sittningsdricka, 30 * 30</t>
  </si>
  <si>
    <t>Sänkt med 500kr</t>
  </si>
  <si>
    <t>Höjd med 300kr</t>
  </si>
  <si>
    <t>Bastu Event</t>
  </si>
  <si>
    <t>Hyra</t>
  </si>
  <si>
    <t>Höjd från 1500kr, med tanke på att de måste ta itu rekryteringar också</t>
  </si>
  <si>
    <t>Kandidatutfrågning mat</t>
  </si>
  <si>
    <t>Rosor</t>
  </si>
  <si>
    <t>Valevent fika</t>
  </si>
  <si>
    <t>vad används denna post till???</t>
  </si>
  <si>
    <t>Sektionsmässan</t>
  </si>
  <si>
    <t>Sektionsmässa fika</t>
  </si>
  <si>
    <t>Höjd med 4000kr. Förra mässan gick på ~7000kr, finns två...</t>
  </si>
  <si>
    <t>tror vi bör diskutera subway macka till mässan också, fortfarande inte helt säker på lagligheten där</t>
  </si>
  <si>
    <t>Demon</t>
  </si>
  <si>
    <t>Höjd med 500kr</t>
  </si>
  <si>
    <t>Replokal</t>
  </si>
  <si>
    <t>Sänkt från 25000, behöver inte riktigt så mycket för replokalerna med stående pass</t>
  </si>
  <si>
    <t>reimlich, minimi 5k</t>
  </si>
  <si>
    <t>Slussade över fika budget då de inte behöver 8k fika budget. De har dock börjat göra mer events</t>
  </si>
  <si>
    <t>Sänkt med 2000kr</t>
  </si>
  <si>
    <t>Inköp av Qultur</t>
  </si>
  <si>
    <t>4030</t>
  </si>
  <si>
    <t>Qulturella event</t>
  </si>
  <si>
    <t>Ökad med 2000kr</t>
  </si>
  <si>
    <t>EECS rörligt bidrag</t>
  </si>
  <si>
    <t>3989</t>
  </si>
  <si>
    <t>Mantelmåndag</t>
  </si>
  <si>
    <t>Skapad #Glögg-SM</t>
  </si>
  <si>
    <t>Hyra symaskiner</t>
  </si>
  <si>
    <t>Mycket ospenderat från mantelmåndag</t>
  </si>
  <si>
    <t>Tyg</t>
  </si>
  <si>
    <t>Mantelmönster</t>
  </si>
  <si>
    <t>Adobe licens flyttad</t>
  </si>
  <si>
    <t>Sänkt 5000kr</t>
  </si>
  <si>
    <t>Kameratillbehör</t>
  </si>
  <si>
    <t>Spel</t>
  </si>
  <si>
    <t>Priser</t>
  </si>
  <si>
    <t>Material</t>
  </si>
  <si>
    <t>LAN</t>
  </si>
  <si>
    <t>Dreamhack</t>
  </si>
  <si>
    <t>Evenemanget</t>
  </si>
  <si>
    <t>50% subventionering som max</t>
  </si>
  <si>
    <t>THS Friskvårdsbidrag</t>
  </si>
  <si>
    <t>Hockeyevent</t>
  </si>
  <si>
    <t>Motionsloppsbidrag</t>
  </si>
  <si>
    <t>Ökad med 1000kr, mer aktivitet</t>
  </si>
  <si>
    <t>Lokalhyra Entréavgifter</t>
  </si>
  <si>
    <t>Kajakpaddling</t>
  </si>
  <si>
    <t>Utrustning</t>
  </si>
  <si>
    <t>Internationella nämnden</t>
  </si>
  <si>
    <t>Sänkt 2000kr #detaljbudgetändring</t>
  </si>
  <si>
    <t>Ökad 2000kr #detaljbudgetändring</t>
  </si>
  <si>
    <t>Föreläsare</t>
  </si>
  <si>
    <t>Övrigt event</t>
  </si>
  <si>
    <t>Vårevent</t>
  </si>
  <si>
    <t>Sittningsdryck</t>
  </si>
  <si>
    <t>Köksbokning</t>
  </si>
  <si>
    <t>Höstevent</t>
  </si>
  <si>
    <t>Journalistiska kostnader</t>
  </si>
  <si>
    <t>Godis</t>
  </si>
  <si>
    <t>Tillbehör</t>
  </si>
  <si>
    <t>Bil</t>
  </si>
  <si>
    <t>Drivmedel</t>
  </si>
  <si>
    <t>Ökad med 14000kr, 4000kr pga inflation, 5000kr pga HVO, 5000kr pga Adam</t>
  </si>
  <si>
    <t>Skatt och försäkring</t>
  </si>
  <si>
    <t>Parkering</t>
  </si>
  <si>
    <t>Avskrivning</t>
  </si>
  <si>
    <t>Höjd till 3500</t>
  </si>
  <si>
    <t>Noter</t>
  </si>
  <si>
    <t>#Ökad Val-SM</t>
  </si>
  <si>
    <t>Sittning</t>
  </si>
  <si>
    <t>ny post, tänkt att hyra gasquen/kröken för sittningen</t>
  </si>
  <si>
    <t>dFunkteambuilding</t>
  </si>
  <si>
    <t>Ökad med 5000kr</t>
  </si>
  <si>
    <t>dFunklunch</t>
  </si>
  <si>
    <t>Återanvändbara festatteraljer</t>
  </si>
  <si>
    <t>Nyårsskiftes</t>
  </si>
  <si>
    <t>3042</t>
  </si>
  <si>
    <t>Skiftes</t>
  </si>
  <si>
    <t>Skiftes budgeten är nu en kopia av Nyårsskiftes, såsom planerat</t>
  </si>
  <si>
    <t>i originalmotionen "lönnmörda gamla skiftes", då nyårsskiftes var lyckat</t>
  </si>
  <si>
    <t>Ökad med 750kr</t>
  </si>
  <si>
    <t>Ljud och Ljus</t>
  </si>
  <si>
    <t>ha lite fika med sina ljolj tekniker?</t>
  </si>
  <si>
    <t>inte längre "ljud och ljus" posten</t>
  </si>
  <si>
    <t>dJulkalendern</t>
  </si>
  <si>
    <t>Mat till planeringsmöten</t>
  </si>
  <si>
    <t>Tomteluvor</t>
  </si>
  <si>
    <t>Beslutspengar - Engångskostnader</t>
  </si>
  <si>
    <t>Motion angående ljuddämpning av META</t>
  </si>
  <si>
    <t>Motion angående HLR-utbildning</t>
  </si>
  <si>
    <t>Motion angående ljusbord</t>
  </si>
  <si>
    <t>Motion angående inköp av sittningsmöbler</t>
  </si>
  <si>
    <t>Dispfonden</t>
  </si>
  <si>
    <t>Äskande för Hedersdelta</t>
  </si>
  <si>
    <t>Inköp av talmansklubba</t>
  </si>
  <si>
    <t>Äskande för byggnadsställsutbildning</t>
  </si>
  <si>
    <t>Beslut angående Höjning av budget för sektionshistoriker</t>
  </si>
  <si>
    <t>METAcraft</t>
  </si>
  <si>
    <t>Hosting</t>
  </si>
  <si>
    <t>TB</t>
  </si>
  <si>
    <t>Project Rebase</t>
  </si>
  <si>
    <t>Tackgåvor</t>
  </si>
  <si>
    <t>Den Sista Vispen</t>
  </si>
  <si>
    <t>Förbättra olika aspekter av META och den generalla verksamheten</t>
  </si>
  <si>
    <t>Fika till möten inom projektgruppen och med övriga som vill hjälpa till</t>
  </si>
  <si>
    <t>METAspexet 2024</t>
  </si>
  <si>
    <t>Utbildningshelg</t>
  </si>
  <si>
    <t>Mat och dryck, utbildning</t>
  </si>
  <si>
    <t>Mat och dryck, teambuilding</t>
  </si>
  <si>
    <t>ABF-bidrag</t>
  </si>
  <si>
    <t>Fick 45k förra året</t>
  </si>
  <si>
    <t>Sektionen för Medietekniks bidrag</t>
  </si>
  <si>
    <t>Fick 25k förra året</t>
  </si>
  <si>
    <t>Fika för samrep</t>
  </si>
  <si>
    <t>Fika för musiknummerrep</t>
  </si>
  <si>
    <t>Fika för grupper</t>
  </si>
  <si>
    <t>Hela spexverksamheten, 130 personer a 200kr</t>
  </si>
  <si>
    <t>Dekishyra</t>
  </si>
  <si>
    <t>Hela spexet minus chefsosqvik</t>
  </si>
  <si>
    <t>Event Spexvisning</t>
  </si>
  <si>
    <t>Ny post, Prel summa</t>
  </si>
  <si>
    <t>PR-Banderoll upphängning</t>
  </si>
  <si>
    <t>Flyttad från PR</t>
  </si>
  <si>
    <t>Övriga trycksaker och PR</t>
  </si>
  <si>
    <t>Mjuk- och hårdvarukostnader</t>
  </si>
  <si>
    <t>kopierat från föregående år, Flyttat från Webb</t>
  </si>
  <si>
    <t>Replokalshyra</t>
  </si>
  <si>
    <t>Mergade Dans och Bandets sek. resultatställen</t>
  </si>
  <si>
    <t>Lokalhyra bandet</t>
  </si>
  <si>
    <t>Kopierat från förra året, kan sannolikt bli billigare</t>
  </si>
  <si>
    <t>Lokalhyra dans</t>
  </si>
  <si>
    <t>sänkt från 7200, ABF erbjuder danssal för 2k/termin</t>
  </si>
  <si>
    <t>Bügg</t>
  </si>
  <si>
    <t>Virke, Färg, Tejp etc</t>
  </si>
  <si>
    <t>Skyddsutrustning</t>
  </si>
  <si>
    <t>Rekvisita</t>
  </si>
  <si>
    <t>Foto &amp; Film</t>
  </si>
  <si>
    <t>Fotoförstoring</t>
  </si>
  <si>
    <t>Försäljning, Märken</t>
  </si>
  <si>
    <t>Föreställningsmärke, Metaspexmärke</t>
  </si>
  <si>
    <t>Försäljning, Hoodies</t>
  </si>
  <si>
    <t>Försäljning, Övrigt</t>
  </si>
  <si>
    <t>Skissmaterial</t>
  </si>
  <si>
    <t>Posters</t>
  </si>
  <si>
    <t>Programblad</t>
  </si>
  <si>
    <t>Inköp, Märken</t>
  </si>
  <si>
    <t>Sänkt från 14k, Vi hade alldeles för mycket föreställningsmärken iår</t>
  </si>
  <si>
    <t>Inköp, Hoodies</t>
  </si>
  <si>
    <t>Lager av hoodies köptes in för två år sedan och kan behöva fyllas på</t>
  </si>
  <si>
    <t>Inköp, Övrigt</t>
  </si>
  <si>
    <t>Massa grejer ex. t-shirts, strumpor, vantar, klistermärken, etc.</t>
  </si>
  <si>
    <t>Kostym</t>
  </si>
  <si>
    <t>Sytillbehör</t>
  </si>
  <si>
    <t>Ljud &amp; Ljus</t>
  </si>
  <si>
    <t>Teknik rep</t>
  </si>
  <si>
    <t>Musikproduktionsmjukvara</t>
  </si>
  <si>
    <t>Engångskostnad, livstidslicens</t>
  </si>
  <si>
    <t>Manus</t>
  </si>
  <si>
    <t>WriterDuet Licens</t>
  </si>
  <si>
    <t>Smink &amp; Hår</t>
  </si>
  <si>
    <t>ökad med 2k från förra året</t>
  </si>
  <si>
    <t>SpexM</t>
  </si>
  <si>
    <t>Drinkmärken</t>
  </si>
  <si>
    <t>Arbetskläder</t>
  </si>
  <si>
    <t>4 pubar</t>
  </si>
  <si>
    <t>Pubdeko</t>
  </si>
  <si>
    <t>Sittningar</t>
  </si>
  <si>
    <t>Kommer få någon form av spons, målet är att balansera genom att göra nettoutgiften lika stor</t>
  </si>
  <si>
    <t>Intern (80) + Extern (100) + Slut (100)</t>
  </si>
  <si>
    <t>Sittingsmärken</t>
  </si>
  <si>
    <t>Föreställningar</t>
  </si>
  <si>
    <t>4 st totalt</t>
  </si>
  <si>
    <t>ca 60% studenter, 160kr studentpris, 220kr ordinarie, 180platser*4föreställningar</t>
  </si>
  <si>
    <t>Mat under föreställning</t>
  </si>
  <si>
    <t>Flyttad från SpexM</t>
  </si>
  <si>
    <t>Kökshyra föreställningsmat</t>
  </si>
  <si>
    <t>Teaterhyra</t>
  </si>
  <si>
    <t>31900 mindre än från förra året, annan teater</t>
  </si>
  <si>
    <t>Biljettavgift</t>
  </si>
  <si>
    <t>Confetti tar 5kr och 5% per biljett, 160*0.05*180*0.60*4 + 220*0.05*180*0.4*4 + 5*180*4 = 10224 ~ 10000kr</t>
  </si>
  <si>
    <t>Teknik föreställningar</t>
  </si>
  <si>
    <t>Flyttad från LoL</t>
  </si>
  <si>
    <t>t.ex. toapapper och liknande</t>
  </si>
  <si>
    <t>nØllespex</t>
  </si>
  <si>
    <t>Saknades, 80*25kr. Medias mottagning säljer deras biljetter</t>
  </si>
  <si>
    <t>Baserat på fjolårets teater 16.800:- plus 25% moms</t>
  </si>
  <si>
    <t>Dekor &amp; smink</t>
  </si>
  <si>
    <t>separerat pga nØllesäkerhet</t>
  </si>
  <si>
    <t>övrig kommentar: ovillig att sänka fika budgetar för momentet, mest för att det kan bli wack</t>
  </si>
  <si>
    <t>för personer som redan kommit igång och planerat med tanke på dessa budgetar</t>
  </si>
  <si>
    <t>Mat och dryck</t>
  </si>
  <si>
    <t>vill ändå höja ett par</t>
  </si>
  <si>
    <t>De flesta jag frågade var nöjda med deras budgetar, så ändringar är låga</t>
  </si>
  <si>
    <t>basically squådis vill ha en betydande större del fika för att ta sig igenom långa rep</t>
  </si>
  <si>
    <t>ABF har varit lite wack på sistone, så osäkert hur exakt dessa intälkter ser ut</t>
  </si>
  <si>
    <t>Köpa 2x hårddiskar</t>
  </si>
  <si>
    <t>Chefsgruppen</t>
  </si>
  <si>
    <t>PR</t>
  </si>
  <si>
    <t>Banderoll inköp</t>
  </si>
  <si>
    <t>Banderoll upphängning</t>
  </si>
  <si>
    <t>Synkgrupper</t>
  </si>
  <si>
    <t>Arr</t>
  </si>
  <si>
    <t>Bandet</t>
  </si>
  <si>
    <t>Dans</t>
  </si>
  <si>
    <t>Dekåren</t>
  </si>
  <si>
    <t>Förvaring</t>
  </si>
  <si>
    <t>Tejp</t>
  </si>
  <si>
    <t>Direktionen</t>
  </si>
  <si>
    <t>Studiebesök</t>
  </si>
  <si>
    <t>Försäljning, Tröjor</t>
  </si>
  <si>
    <t>Inköp, Tröjor</t>
  </si>
  <si>
    <t>Kören</t>
  </si>
  <si>
    <t>Accessoarer</t>
  </si>
  <si>
    <t>Teknik event</t>
  </si>
  <si>
    <t>Lyrik</t>
  </si>
  <si>
    <t>Tröjor</t>
  </si>
  <si>
    <t>Biljättintäkter</t>
  </si>
  <si>
    <t>Sittningsmärken</t>
  </si>
  <si>
    <t>Skådis &amp; Regi</t>
  </si>
  <si>
    <t>Ökad 4000kr</t>
  </si>
  <si>
    <t>Sänkt 500kr</t>
  </si>
  <si>
    <t>(lol)</t>
  </si>
  <si>
    <t>Webb</t>
  </si>
  <si>
    <t>Garderobspersonal</t>
  </si>
  <si>
    <t>Punchrullepaus</t>
  </si>
  <si>
    <t>Hyra filmkamerautrustning</t>
  </si>
  <si>
    <t>Klistermärken</t>
  </si>
  <si>
    <t>Mat vid föreställning</t>
  </si>
  <si>
    <t>Pengar från Media</t>
  </si>
  <si>
    <t>Bildframkallning</t>
  </si>
  <si>
    <t>Hyra lilla gasque</t>
  </si>
  <si>
    <t>Hyra replokaler</t>
  </si>
  <si>
    <t>Mjukvarulicens för typsättning</t>
  </si>
  <si>
    <t>Molntjänst för filuppladdning</t>
  </si>
  <si>
    <t>Slänga sopor</t>
  </si>
  <si>
    <t>Tackrosor</t>
  </si>
  <si>
    <t>Föreställning</t>
  </si>
  <si>
    <t>Föreställningsmaterial</t>
  </si>
  <si>
    <t>Hyra av teater</t>
  </si>
  <si>
    <t>Kläder &amp; accessoarer</t>
  </si>
  <si>
    <t>Rekvisita, smink &amp; hår</t>
  </si>
  <si>
    <t>Virke, färg &amp; material</t>
  </si>
  <si>
    <t>Interna fester</t>
  </si>
  <si>
    <t>Externa fester</t>
  </si>
  <si>
    <t>n0llespex</t>
  </si>
  <si>
    <t>Hyra av replokal</t>
  </si>
  <si>
    <t>Pengar från media</t>
  </si>
  <si>
    <t>Dekor</t>
  </si>
  <si>
    <t>Personal</t>
  </si>
  <si>
    <t>Porslin</t>
  </si>
  <si>
    <t>Övriga jubileumsaktiviteter</t>
  </si>
  <si>
    <t>Total Intäkter</t>
  </si>
  <si>
    <t>Total Utgifter</t>
  </si>
  <si>
    <t>Tröjspons från företag</t>
  </si>
  <si>
    <t>Spons från företag</t>
  </si>
  <si>
    <t>Mjukvarulicens till redigering</t>
  </si>
  <si>
    <t>Annonser, sociala medier</t>
  </si>
  <si>
    <t>Flyttkartonger, förvaring</t>
  </si>
  <si>
    <t>Föreställningsförsäljning</t>
  </si>
  <si>
    <t>Mat till spexare</t>
  </si>
  <si>
    <t>Märkesförsäljning</t>
  </si>
  <si>
    <t>Studs 2024</t>
  </si>
  <si>
    <t>Företagsevent</t>
  </si>
  <si>
    <t>Företagspresenter</t>
  </si>
  <si>
    <t>Startup-pub</t>
  </si>
  <si>
    <t>Resefrukost</t>
  </si>
  <si>
    <t>Kontokortsavgifter</t>
  </si>
  <si>
    <t>Webbavgifter</t>
  </si>
  <si>
    <t>Profilmaterial</t>
  </si>
  <si>
    <t>Profilaccessoarer</t>
  </si>
  <si>
    <t>Utskick av rapport</t>
  </si>
  <si>
    <t>Studieaktiviter</t>
  </si>
  <si>
    <t>Reseaktiviter</t>
  </si>
  <si>
    <t>Informationsträffar</t>
  </si>
  <si>
    <t>Hade för mig dessa hade eget förslag på g?</t>
  </si>
  <si>
    <t>Inköp mat digitalt event</t>
  </si>
  <si>
    <t>Intäkter profilmaterial</t>
  </si>
  <si>
    <t>Studieaktiviteter</t>
  </si>
  <si>
    <t>Reseaktiviteter</t>
  </si>
  <si>
    <t>Slutevent</t>
  </si>
  <si>
    <t>Utskick av rapporter</t>
  </si>
  <si>
    <t>DForum</t>
  </si>
  <si>
    <t>Fika projektmöten</t>
  </si>
  <si>
    <t>Subvention av resekostnader i Stockholm</t>
  </si>
  <si>
    <t>Pub</t>
  </si>
  <si>
    <t>Inköp alkfri dryck</t>
  </si>
  <si>
    <t>Prideparaden</t>
  </si>
  <si>
    <t>Bar</t>
  </si>
  <si>
    <t>Bokningsavgift</t>
  </si>
  <si>
    <t>Fordonsavgift</t>
  </si>
  <si>
    <t>Ekipageplats under paraden</t>
  </si>
  <si>
    <t>Fordon</t>
  </si>
  <si>
    <t>Flak för 100-120 pers</t>
  </si>
  <si>
    <t>Hjulvakter</t>
  </si>
  <si>
    <t>Ljudutrustning</t>
  </si>
  <si>
    <t>Högtalare, mixerbord, elverk etc.</t>
  </si>
  <si>
    <t>Banderoll</t>
  </si>
  <si>
    <t>Såpbubbelmaskin</t>
  </si>
  <si>
    <t>Dricka, snacks till försäljning</t>
  </si>
  <si>
    <t>Övriga events</t>
  </si>
  <si>
    <t>Dricka och snacks</t>
  </si>
  <si>
    <t>Gather Town</t>
  </si>
  <si>
    <t>Project Pride 2023</t>
  </si>
  <si>
    <t>Övriga event</t>
  </si>
  <si>
    <t>Proviant</t>
  </si>
  <si>
    <t>Bord x2</t>
  </si>
  <si>
    <t>Vårbalen 2024</t>
  </si>
  <si>
    <t>Världens mest tömda budget</t>
  </si>
  <si>
    <t>VårBal</t>
  </si>
  <si>
    <t>115 a 450kr 20 a 370 kr 35 a 800 kr 5 a 720 kr</t>
  </si>
  <si>
    <t>Hyrgods</t>
  </si>
  <si>
    <t>175 a 600kr</t>
  </si>
  <si>
    <t>Alkfri dryck</t>
  </si>
  <si>
    <t>28 a 90kr</t>
  </si>
  <si>
    <t>Alk dryck</t>
  </si>
  <si>
    <t>150 a 170kr</t>
  </si>
  <si>
    <t>DJ och Teknik</t>
  </si>
  <si>
    <t>Band</t>
  </si>
  <si>
    <t>Står 225 850 i budgeten som röstades igenom på SM.Tror underhållning missades i orginalet</t>
  </si>
  <si>
    <t>Vårbalken</t>
  </si>
  <si>
    <t>Osqvukhyra</t>
  </si>
  <si>
    <t>Deko</t>
  </si>
  <si>
    <t>Efterkör</t>
  </si>
  <si>
    <t>Merch</t>
  </si>
  <si>
    <t>Vårbal</t>
  </si>
  <si>
    <t>Biljetter Alkfull</t>
  </si>
  <si>
    <t>Biljetter Alkfri</t>
  </si>
  <si>
    <t>Alumn biljett</t>
  </si>
  <si>
    <t>Hyrgoods</t>
  </si>
  <si>
    <t>Förtäring</t>
  </si>
  <si>
    <t>Alkfull dryck</t>
  </si>
  <si>
    <t>Is</t>
  </si>
  <si>
    <t>DJ och teknik</t>
  </si>
  <si>
    <t>Turbinhallen</t>
  </si>
  <si>
    <t>dÅre 2024</t>
  </si>
  <si>
    <t>Tackgåva</t>
  </si>
  <si>
    <t>Resan</t>
  </si>
  <si>
    <t>Boende, lifkort</t>
  </si>
  <si>
    <t>Bussresa</t>
  </si>
  <si>
    <t>Bussfika</t>
  </si>
  <si>
    <t>Subventionering</t>
  </si>
  <si>
    <t>Event i Åre</t>
  </si>
  <si>
    <t>Kläder till resande</t>
  </si>
  <si>
    <t>Tackmiddag</t>
  </si>
  <si>
    <t>3600*96 + 2800*25</t>
  </si>
  <si>
    <t>121 deltagare</t>
  </si>
  <si>
    <t>Bussresa för 48 x 2 deltagare. Övriga biljeter blir egenbokade tåg</t>
  </si>
  <si>
    <t>Justerat för 121 deltagare istället för 96 2520.8kr samt 5% inflation =&gt; 2646.84kr</t>
  </si>
  <si>
    <t>Namnbyte "Mösor" -&gt; "Kläder till resande" samt justerat för 121 deltagare istället för 96 =&gt; 13606.2 kr</t>
  </si>
  <si>
    <t>Justerat för 121 deltagare istället för 96 =&gt; 3541.8 kr</t>
  </si>
  <si>
    <t>Boende, liftkort</t>
  </si>
  <si>
    <t>Mössor</t>
  </si>
  <si>
    <t>Event i åre</t>
  </si>
  <si>
    <t>Jubileumsfond</t>
  </si>
  <si>
    <t>Uppdaterad så den överenstämmer med vad vi faktiskt tog ur fonden.</t>
  </si>
  <si>
    <t>5k -&gt; 6k</t>
  </si>
  <si>
    <t>Mat till planeringsmöte</t>
  </si>
  <si>
    <t>Övriga atteraljer</t>
  </si>
  <si>
    <t>Finns med i den riktiga budgeten</t>
  </si>
  <si>
    <t>Avsättning till jubileumsfonden för 100-års dJubileet</t>
  </si>
  <si>
    <t>Halvårsfesten</t>
  </si>
  <si>
    <t>10k -&gt; 15k fler gäster</t>
  </si>
  <si>
    <t>5k -&gt; 9k, mer folk osv.</t>
  </si>
  <si>
    <t>Inköp barkit</t>
  </si>
  <si>
    <t>500 -&gt; 700 kr, Verkar vara fel</t>
  </si>
  <si>
    <t>Gyckelbudget</t>
  </si>
  <si>
    <t>4k -&gt; 9k,</t>
  </si>
  <si>
    <t>Banquette</t>
  </si>
  <si>
    <t>Uppdaterat flera då det inte överensstämde med genomröstade budgeten.</t>
  </si>
  <si>
    <t>Deko/Kul</t>
  </si>
  <si>
    <t>Veckan</t>
  </si>
  <si>
    <t>prel #detaljbudgetändring 2023-03-27</t>
  </si>
  <si>
    <t>Slutfest</t>
  </si>
  <si>
    <t>Dekoration/Kul</t>
  </si>
  <si>
    <t>Toastgrejer</t>
  </si>
  <si>
    <t>Tackfest</t>
  </si>
  <si>
    <t>Profilkläder spons</t>
  </si>
  <si>
    <t>Sittningen</t>
  </si>
  <si>
    <t>Biljettintäkter - Alkohol</t>
  </si>
  <si>
    <t>200 kr/person</t>
  </si>
  <si>
    <t>Biljettintäkter - Alkfri</t>
  </si>
  <si>
    <t>150kr/person</t>
  </si>
  <si>
    <t>osäkert, nymbles priser</t>
  </si>
  <si>
    <t>6400 matsalen, men kan variera. samt oklart om vi skulle behöva betala för något mer rum</t>
  </si>
  <si>
    <t>återstår att se, SA-kostnad. 2500 minimum verkar det som</t>
  </si>
  <si>
    <t>Serveringsansvarig THS</t>
  </si>
  <si>
    <t>Dricka och snacks till de som arbetar så att de överlever</t>
  </si>
  <si>
    <t>RN</t>
  </si>
  <si>
    <t>P-vård</t>
  </si>
  <si>
    <t>Fika funktionärsmöten</t>
  </si>
  <si>
    <t>Inköp för META</t>
  </si>
  <si>
    <t>Ganska META</t>
  </si>
  <si>
    <t>Inspelningskostnader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</si>
</sst>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\ [$kr-41D]"/>
    <numFmt numFmtId="165" formatCode="_-* #,##0.00\ [$kr-41D]_-;\-* #,##0.00\ [$kr-41D]_-;_-* &quot;-&quot;??\ [$kr-41D]_-;_-@"/>
    <numFmt numFmtId="166" formatCode="#,##0[$ kr]"/>
    <numFmt numFmtId="167" formatCode="#,##0.00[$kr]"/>
    <numFmt numFmtId="168" formatCode="#,##0&quot;kr&quot;"/>
  </numFmts>
  <fonts count="35">
    <font>
      <sz val="10.0"/>
      <color rgb="FF000000"/>
      <name val="Arial"/>
      <scheme val="minor"/>
    </font>
    <font>
      <color theme="1"/>
      <name val="Lato"/>
    </font>
    <font>
      <b/>
      <sz val="26.0"/>
      <color theme="1"/>
      <name val="Lato"/>
    </font>
    <font>
      <b/>
      <color theme="1"/>
      <name val="Lato"/>
    </font>
    <font>
      <b/>
      <sz val="16.0"/>
      <color theme="1"/>
      <name val="Lato"/>
    </font>
    <font>
      <sz val="10.0"/>
      <color theme="1"/>
      <name val="Lato"/>
    </font>
    <font>
      <b/>
      <sz val="12.0"/>
      <color theme="1"/>
      <name val="Lato"/>
    </font>
    <font>
      <sz val="11.0"/>
      <color theme="1"/>
      <name val="Lato"/>
    </font>
    <font>
      <sz val="12.0"/>
      <color theme="1"/>
      <name val="Lato"/>
    </font>
    <font>
      <b/>
      <sz val="11.0"/>
      <color theme="1"/>
      <name val="Lato"/>
    </font>
    <font>
      <sz val="14.0"/>
      <color theme="1"/>
      <name val="Lato"/>
    </font>
    <font>
      <color theme="1"/>
      <name val="Arial"/>
    </font>
    <font>
      <b/>
      <color rgb="FF38761D"/>
      <name val="Lato"/>
    </font>
    <font>
      <b/>
      <color rgb="FF990000"/>
      <name val="Lato"/>
    </font>
    <font>
      <b/>
      <sz val="10.0"/>
      <color theme="1"/>
      <name val="Lato"/>
    </font>
    <font>
      <b/>
      <color theme="1"/>
      <name val="Arial"/>
    </font>
    <font>
      <color theme="1"/>
      <name val="Arial"/>
      <scheme val="minor"/>
    </font>
    <font>
      <sz val="14.0"/>
      <color theme="1"/>
      <name val="Arial"/>
    </font>
    <font>
      <color rgb="FF57BB8A"/>
      <name val="Arial"/>
    </font>
    <font>
      <color rgb="FFC53929"/>
      <name val="Arial"/>
    </font>
    <font>
      <color rgb="FF990000"/>
      <name val="Arial"/>
    </font>
    <font>
      <color rgb="FF57BB8A"/>
      <name val="Lato"/>
    </font>
    <font>
      <color rgb="FFC53929"/>
      <name val="Lato"/>
    </font>
    <font>
      <sz val="14.0"/>
      <color theme="1"/>
      <name val="Arial"/>
      <scheme val="minor"/>
    </font>
    <font>
      <b/>
      <color theme="1"/>
      <name val="Arial"/>
      <scheme val="minor"/>
    </font>
    <font>
      <b/>
      <color rgb="FF990000"/>
      <name val="Arial"/>
      <scheme val="minor"/>
    </font>
    <font>
      <b/>
      <color rgb="FF990000"/>
      <name val="Arial"/>
    </font>
    <font>
      <b/>
      <color rgb="FF38761D"/>
      <name val="Arial"/>
    </font>
    <font>
      <color rgb="FF000000"/>
      <name val="Lato"/>
    </font>
    <font>
      <b/>
      <sz val="10.0"/>
      <color rgb="FF990000"/>
      <name val="Lato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b/>
      <sz val="10.0"/>
      <color rgb="FF7E3794"/>
      <name val="Lato"/>
    </font>
    <font>
      <sz val="10.0"/>
      <color rgb="FF000000"/>
      <name val="Lato"/>
    </font>
    <font>
      <b/>
      <sz val="10.0"/>
      <color rgb="FF000000"/>
      <name val="Lato"/>
    </font>
  </fonts>
  <fills count="8">
    <fill>
      <patternFill patternType="none"/>
    </fill>
    <fill>
      <patternFill patternType="lightGray"/>
    </fill>
    <fill>
      <patternFill patternType="solid">
        <fgColor rgb="FFEC5F99"/>
        <bgColor rgb="FFEC5F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</fills>
  <borders count="3">
    <border/>
    <border>
      <left style="dotted">
        <color rgb="FF000000"/>
      </left>
    </border>
    <border>
      <right style="dotted">
        <color rgb="FF000000"/>
      </right>
    </border>
  </borders>
  <cellStyleXfs count="1">
    <xf borderId="0" fillId="0" fontId="0" numFmtId="0" applyAlignment="1" applyFont="1"/>
  </cellStyleXfs>
  <cellXfs count="2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horizontal="center" readingOrder="0"/>
    </xf>
    <xf borderId="0" fillId="2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1" fillId="0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/>
    </xf>
    <xf borderId="0" fillId="0" fontId="6" numFmtId="0" xfId="0" applyFont="1"/>
    <xf borderId="1" fillId="0" fontId="5" numFmtId="0" xfId="0" applyBorder="1" applyFont="1"/>
    <xf borderId="2" fillId="0" fontId="5" numFmtId="0" xfId="0" applyAlignment="1" applyBorder="1" applyFont="1">
      <alignment horizontal="center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right"/>
    </xf>
    <xf borderId="0" fillId="0" fontId="8" numFmtId="0" xfId="0" applyFont="1"/>
    <xf borderId="2" fillId="3" fontId="5" numFmtId="0" xfId="0" applyAlignment="1" applyBorder="1" applyFill="1" applyFont="1">
      <alignment horizontal="center" readingOrder="0" vertical="bottom"/>
    </xf>
    <xf borderId="0" fillId="3" fontId="8" numFmtId="0" xfId="0" applyAlignment="1" applyFont="1">
      <alignment horizontal="center"/>
    </xf>
    <xf borderId="0" fillId="3" fontId="7" numFmtId="164" xfId="0" applyAlignment="1" applyFont="1" applyNumberFormat="1">
      <alignment horizontal="right"/>
    </xf>
    <xf borderId="0" fillId="3" fontId="6" numFmtId="164" xfId="0" applyAlignment="1" applyFont="1" applyNumberFormat="1">
      <alignment horizontal="right"/>
    </xf>
    <xf borderId="1" fillId="3" fontId="5" numFmtId="0" xfId="0" applyAlignment="1" applyBorder="1" applyFont="1">
      <alignment readingOrder="0"/>
    </xf>
    <xf borderId="0" fillId="3" fontId="8" numFmtId="0" xfId="0" applyAlignment="1" applyFont="1">
      <alignment horizontal="center" readingOrder="0"/>
    </xf>
    <xf borderId="0" fillId="3" fontId="7" numFmtId="165" xfId="0" applyAlignment="1" applyFont="1" applyNumberFormat="1">
      <alignment horizontal="right" readingOrder="0"/>
    </xf>
    <xf borderId="2" fillId="3" fontId="5" numFmtId="0" xfId="0" applyAlignment="1" applyBorder="1" applyFont="1">
      <alignment horizontal="center" vertical="bottom"/>
    </xf>
    <xf borderId="0" fillId="3" fontId="8" numFmtId="0" xfId="0" applyFont="1"/>
    <xf borderId="1" fillId="3" fontId="5" numFmtId="0" xfId="0" applyBorder="1" applyFont="1"/>
    <xf borderId="2" fillId="4" fontId="5" numFmtId="0" xfId="0" applyAlignment="1" applyBorder="1" applyFill="1" applyFont="1">
      <alignment horizontal="center" vertical="bottom"/>
    </xf>
    <xf borderId="0" fillId="4" fontId="6" numFmtId="0" xfId="0" applyAlignment="1" applyFont="1">
      <alignment horizontal="center" readingOrder="0"/>
    </xf>
    <xf borderId="0" fillId="4" fontId="7" numFmtId="164" xfId="0" applyAlignment="1" applyFont="1" applyNumberFormat="1">
      <alignment horizontal="right"/>
    </xf>
    <xf borderId="0" fillId="4" fontId="6" numFmtId="164" xfId="0" applyAlignment="1" applyFont="1" applyNumberFormat="1">
      <alignment horizontal="right"/>
    </xf>
    <xf borderId="0" fillId="4" fontId="6" numFmtId="0" xfId="0" applyAlignment="1" applyFont="1">
      <alignment horizontal="center"/>
    </xf>
    <xf borderId="0" fillId="4" fontId="9" numFmtId="164" xfId="0" applyAlignment="1" applyFont="1" applyNumberFormat="1">
      <alignment horizontal="right"/>
    </xf>
    <xf borderId="0" fillId="4" fontId="8" numFmtId="0" xfId="0" applyAlignment="1" applyFont="1">
      <alignment horizontal="center" readingOrder="0"/>
    </xf>
    <xf borderId="0" fillId="4" fontId="8" numFmtId="164" xfId="0" applyAlignment="1" applyFont="1" applyNumberFormat="1">
      <alignment horizontal="right"/>
    </xf>
    <xf borderId="1" fillId="0" fontId="5" numFmtId="0" xfId="0" applyAlignment="1" applyBorder="1" applyFont="1">
      <alignment readingOrder="0"/>
    </xf>
    <xf borderId="0" fillId="4" fontId="7" numFmtId="164" xfId="0" applyAlignment="1" applyFont="1" applyNumberFormat="1">
      <alignment horizontal="right" readingOrder="0"/>
    </xf>
    <xf borderId="0" fillId="4" fontId="8" numFmtId="0" xfId="0" applyAlignment="1" applyFont="1">
      <alignment horizontal="center"/>
    </xf>
    <xf borderId="0" fillId="3" fontId="9" numFmtId="164" xfId="0" applyAlignment="1" applyFont="1" applyNumberFormat="1">
      <alignment horizontal="right"/>
    </xf>
    <xf borderId="0" fillId="4" fontId="8" numFmtId="164" xfId="0" applyAlignment="1" applyFont="1" applyNumberFormat="1">
      <alignment horizontal="right" readingOrder="0"/>
    </xf>
    <xf borderId="0" fillId="0" fontId="10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166" xfId="0" applyAlignment="1" applyFont="1" applyNumberFormat="1">
      <alignment vertical="bottom"/>
    </xf>
    <xf borderId="0" fillId="0" fontId="11" numFmtId="0" xfId="0" applyAlignment="1" applyFont="1">
      <alignment vertical="top"/>
    </xf>
    <xf borderId="0" fillId="0" fontId="3" numFmtId="0" xfId="0" applyAlignment="1" applyFont="1">
      <alignment vertical="bottom"/>
    </xf>
    <xf borderId="0" fillId="0" fontId="3" numFmtId="166" xfId="0" applyAlignment="1" applyFont="1" applyNumberFormat="1">
      <alignment vertical="bottom"/>
    </xf>
    <xf borderId="0" fillId="0" fontId="11" numFmtId="0" xfId="0" applyAlignment="1" applyFont="1">
      <alignment readingOrder="0" vertical="top"/>
    </xf>
    <xf borderId="0" fillId="0" fontId="1" numFmtId="0" xfId="0" applyAlignment="1" applyFont="1">
      <alignment vertical="bottom"/>
    </xf>
    <xf borderId="0" fillId="0" fontId="12" numFmtId="166" xfId="0" applyAlignment="1" applyFont="1" applyNumberFormat="1">
      <alignment horizontal="right" vertical="bottom"/>
    </xf>
    <xf borderId="0" fillId="0" fontId="3" numFmtId="166" xfId="0" applyAlignment="1" applyFont="1" applyNumberFormat="1">
      <alignment horizontal="right"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vertical="top"/>
    </xf>
    <xf borderId="0" fillId="0" fontId="13" numFmtId="166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1" numFmtId="0" xfId="0" applyAlignment="1" applyFont="1">
      <alignment readingOrder="0" vertical="bottom"/>
    </xf>
    <xf borderId="0" fillId="0" fontId="13" numFmtId="166" xfId="0" applyAlignment="1" applyFont="1" applyNumberFormat="1">
      <alignment horizontal="right" readingOrder="0" vertical="bottom"/>
    </xf>
    <xf borderId="0" fillId="0" fontId="10" numFmtId="0" xfId="0" applyAlignment="1" applyFont="1">
      <alignment readingOrder="0"/>
    </xf>
    <xf borderId="0" fillId="0" fontId="10" numFmtId="49" xfId="0" applyAlignment="1" applyFont="1" applyNumberFormat="1">
      <alignment readingOrder="0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49" xfId="0" applyAlignment="1" applyFont="1" applyNumberFormat="1">
      <alignment vertical="bottom"/>
    </xf>
    <xf borderId="0" fillId="0" fontId="14" numFmtId="166" xfId="0" applyAlignment="1" applyFont="1" applyNumberFormat="1">
      <alignment vertical="bottom"/>
    </xf>
    <xf borderId="0" fillId="0" fontId="5" numFmtId="0" xfId="0" applyAlignment="1" applyFont="1">
      <alignment vertical="top"/>
    </xf>
    <xf borderId="0" fillId="0" fontId="5" numFmtId="0" xfId="0" applyFont="1"/>
    <xf borderId="0" fillId="0" fontId="14" numFmtId="166" xfId="0" applyAlignment="1" applyFont="1" applyNumberFormat="1">
      <alignment readingOrder="0" vertical="bottom"/>
    </xf>
    <xf borderId="0" fillId="0" fontId="5" numFmtId="49" xfId="0" applyAlignment="1" applyFont="1" applyNumberFormat="1">
      <alignment readingOrder="0" vertical="bottom"/>
    </xf>
    <xf borderId="0" fillId="0" fontId="14" numFmtId="166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 vertical="top"/>
    </xf>
    <xf borderId="0" fillId="0" fontId="5" numFmtId="0" xfId="0" applyAlignment="1" applyFont="1">
      <alignment readingOrder="0" vertical="bottom"/>
    </xf>
    <xf borderId="0" fillId="0" fontId="5" numFmtId="49" xfId="0" applyAlignment="1" applyFont="1" applyNumberFormat="1">
      <alignment horizontal="right" vertical="bottom"/>
    </xf>
    <xf borderId="0" fillId="0" fontId="14" numFmtId="166" xfId="0" applyAlignment="1" applyFont="1" applyNumberFormat="1">
      <alignment horizontal="right" vertical="bottom"/>
    </xf>
    <xf borderId="0" fillId="0" fontId="11" numFmtId="49" xfId="0" applyAlignment="1" applyFont="1" applyNumberFormat="1">
      <alignment vertical="bottom"/>
    </xf>
    <xf borderId="0" fillId="0" fontId="10" numFmtId="164" xfId="0" applyAlignment="1" applyFont="1" applyNumberFormat="1">
      <alignment vertical="bottom"/>
    </xf>
    <xf borderId="0" fillId="0" fontId="11" numFmtId="164" xfId="0" applyAlignment="1" applyFont="1" applyNumberFormat="1">
      <alignment vertical="bottom"/>
    </xf>
    <xf borderId="0" fillId="0" fontId="11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horizontal="right" vertical="bottom"/>
    </xf>
    <xf borderId="0" fillId="0" fontId="13" numFmtId="164" xfId="0" applyAlignment="1" applyFont="1" applyNumberFormat="1">
      <alignment horizontal="right" readingOrder="0" vertical="bottom"/>
    </xf>
    <xf borderId="0" fillId="0" fontId="13" numFmtId="164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vertical="bottom"/>
    </xf>
    <xf borderId="0" fillId="0" fontId="12" numFmtId="164" xfId="0" applyAlignment="1" applyFont="1" applyNumberFormat="1">
      <alignment horizontal="right" vertical="bottom"/>
    </xf>
    <xf borderId="0" fillId="0" fontId="15" numFmtId="164" xfId="0" applyAlignment="1" applyFont="1" applyNumberFormat="1">
      <alignment readingOrder="0" vertical="bottom"/>
    </xf>
    <xf borderId="0" fillId="4" fontId="15" numFmtId="0" xfId="0" applyAlignment="1" applyFont="1">
      <alignment vertical="top"/>
    </xf>
    <xf borderId="0" fillId="0" fontId="11" numFmtId="167" xfId="0" applyAlignment="1" applyFont="1" applyNumberFormat="1">
      <alignment vertical="bottom"/>
    </xf>
    <xf borderId="0" fillId="4" fontId="11" numFmtId="0" xfId="0" applyAlignment="1" applyFont="1">
      <alignment vertical="bottom"/>
    </xf>
    <xf borderId="0" fillId="0" fontId="16" numFmtId="0" xfId="0" applyAlignment="1" applyFont="1">
      <alignment readingOrder="0" shrinkToFit="0" wrapText="1"/>
    </xf>
    <xf borderId="0" fillId="4" fontId="11" numFmtId="0" xfId="0" applyAlignment="1" applyFont="1">
      <alignment vertical="bottom"/>
    </xf>
    <xf borderId="0" fillId="0" fontId="11" numFmtId="49" xfId="0" applyAlignment="1" applyFont="1" applyNumberFormat="1">
      <alignment readingOrder="0" vertical="bottom"/>
    </xf>
    <xf quotePrefix="1" borderId="0" fillId="0" fontId="11" numFmtId="164" xfId="0" applyAlignment="1" applyFont="1" applyNumberFormat="1">
      <alignment vertical="bottom"/>
    </xf>
    <xf borderId="0" fillId="0" fontId="11" numFmtId="164" xfId="0" applyAlignment="1" applyFont="1" applyNumberFormat="1">
      <alignment vertical="top"/>
    </xf>
    <xf borderId="0" fillId="0" fontId="11" numFmtId="166" xfId="0" applyAlignment="1" applyFont="1" applyNumberFormat="1">
      <alignment readingOrder="0" vertical="bottom"/>
    </xf>
    <xf borderId="0" fillId="0" fontId="1" numFmtId="164" xfId="0" applyAlignment="1" applyFont="1" applyNumberFormat="1">
      <alignment vertical="top"/>
    </xf>
    <xf borderId="0" fillId="0" fontId="12" numFmtId="164" xfId="0" applyAlignment="1" applyFont="1" applyNumberFormat="1">
      <alignment horizontal="right" readingOrder="0" vertical="bottom"/>
    </xf>
    <xf borderId="0" fillId="0" fontId="10" numFmtId="164" xfId="0" applyAlignment="1" applyFont="1" applyNumberFormat="1">
      <alignment readingOrder="0" vertical="bottom"/>
    </xf>
    <xf borderId="0" fillId="0" fontId="10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14" numFmtId="164" xfId="0" applyAlignment="1" applyFont="1" applyNumberForma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164" xfId="0" applyAlignment="1" applyFont="1" applyNumberFormat="1">
      <alignment horizontal="left" readingOrder="0" vertical="bottom"/>
    </xf>
    <xf borderId="0" fillId="0" fontId="1" numFmtId="164" xfId="0" applyAlignment="1" applyFont="1" applyNumberFormat="1">
      <alignment horizontal="left" vertical="bottom"/>
    </xf>
    <xf borderId="0" fillId="0" fontId="1" numFmtId="164" xfId="0" applyAlignment="1" applyFont="1" applyNumberFormat="1">
      <alignment horizontal="left" readingOrder="0" vertical="top"/>
    </xf>
    <xf borderId="0" fillId="0" fontId="1" numFmtId="164" xfId="0" applyAlignment="1" applyFont="1" applyNumberFormat="1">
      <alignment horizontal="left" vertical="top"/>
    </xf>
    <xf borderId="0" fillId="0" fontId="5" numFmtId="164" xfId="0" applyAlignment="1" applyFont="1" applyNumberFormat="1">
      <alignment horizontal="left" vertical="top"/>
    </xf>
    <xf borderId="0" fillId="0" fontId="3" numFmtId="0" xfId="0" applyAlignment="1" applyFont="1">
      <alignment shrinkToFit="0" vertical="bottom" wrapText="0"/>
    </xf>
    <xf borderId="0" fillId="0" fontId="1" numFmtId="166" xfId="0" applyAlignment="1" applyFont="1" applyNumberFormat="1">
      <alignment vertical="bottom"/>
    </xf>
    <xf borderId="0" fillId="0" fontId="17" numFmtId="0" xfId="0" applyAlignment="1" applyFont="1">
      <alignment vertical="bottom"/>
    </xf>
    <xf borderId="0" fillId="0" fontId="17" numFmtId="164" xfId="0" applyAlignment="1" applyFont="1" applyNumberFormat="1">
      <alignment vertical="bottom"/>
    </xf>
    <xf borderId="0" fillId="0" fontId="17" numFmtId="165" xfId="0" applyAlignment="1" applyFont="1" applyNumberFormat="1">
      <alignment vertical="bottom"/>
    </xf>
    <xf borderId="0" fillId="0" fontId="15" numFmtId="0" xfId="0" applyAlignment="1" applyFont="1">
      <alignment vertical="bottom"/>
    </xf>
    <xf borderId="0" fillId="0" fontId="11" numFmtId="165" xfId="0" applyAlignment="1" applyFont="1" applyNumberFormat="1">
      <alignment vertical="bottom"/>
    </xf>
    <xf borderId="0" fillId="5" fontId="15" numFmtId="0" xfId="0" applyAlignment="1" applyFill="1" applyFont="1">
      <alignment vertical="bottom"/>
    </xf>
    <xf borderId="0" fillId="0" fontId="18" numFmtId="165" xfId="0" applyAlignment="1" applyFont="1" applyNumberFormat="1">
      <alignment horizontal="right" vertical="bottom"/>
    </xf>
    <xf borderId="0" fillId="0" fontId="19" numFmtId="165" xfId="0" applyAlignment="1" applyFont="1" applyNumberFormat="1">
      <alignment horizontal="right" vertical="bottom"/>
    </xf>
    <xf borderId="0" fillId="0" fontId="15" numFmtId="0" xfId="0" applyAlignment="1" applyFont="1">
      <alignment vertical="bottom"/>
    </xf>
    <xf borderId="0" fillId="6" fontId="15" numFmtId="0" xfId="0" applyAlignment="1" applyFill="1" applyFont="1">
      <alignment vertical="bottom"/>
    </xf>
    <xf borderId="0" fillId="0" fontId="11" numFmtId="164" xfId="0" applyAlignment="1" applyFont="1" applyNumberFormat="1">
      <alignment vertical="bottom"/>
    </xf>
    <xf borderId="0" fillId="5" fontId="15" numFmtId="0" xfId="0" applyAlignment="1" applyFont="1">
      <alignment vertical="bottom"/>
    </xf>
    <xf borderId="0" fillId="5" fontId="15" numFmtId="164" xfId="0" applyAlignment="1" applyFont="1" applyNumberFormat="1">
      <alignment vertical="bottom"/>
    </xf>
    <xf borderId="0" fillId="0" fontId="11" numFmtId="165" xfId="0" applyAlignment="1" applyFont="1" applyNumberFormat="1">
      <alignment horizontal="right" vertical="bottom"/>
    </xf>
    <xf borderId="0" fillId="0" fontId="20" numFmtId="165" xfId="0" applyAlignment="1" applyFont="1" applyNumberFormat="1">
      <alignment horizontal="right" vertical="bottom"/>
    </xf>
    <xf borderId="0" fillId="4" fontId="15" numFmtId="0" xfId="0" applyAlignment="1" applyFont="1">
      <alignment vertical="bottom"/>
    </xf>
    <xf borderId="0" fillId="7" fontId="15" numFmtId="0" xfId="0" applyAlignment="1" applyFill="1" applyFont="1">
      <alignment vertical="bottom"/>
    </xf>
    <xf borderId="0" fillId="5" fontId="11" numFmtId="0" xfId="0" applyAlignment="1" applyFont="1">
      <alignment shrinkToFit="0" vertical="bottom" wrapText="0"/>
    </xf>
    <xf borderId="0" fillId="5" fontId="11" numFmtId="164" xfId="0" applyAlignment="1" applyFont="1" applyNumberFormat="1">
      <alignment vertical="bottom"/>
    </xf>
    <xf borderId="0" fillId="5" fontId="18" numFmtId="165" xfId="0" applyAlignment="1" applyFont="1" applyNumberFormat="1">
      <alignment horizontal="right" vertical="bottom"/>
    </xf>
    <xf borderId="0" fillId="5" fontId="19" numFmtId="165" xfId="0" applyAlignment="1" applyFont="1" applyNumberFormat="1">
      <alignment horizontal="right" vertical="bottom"/>
    </xf>
    <xf borderId="0" fillId="5" fontId="11" numFmtId="0" xfId="0" applyAlignment="1" applyFont="1">
      <alignment vertical="bottom"/>
    </xf>
    <xf borderId="0" fillId="5" fontId="21" numFmtId="165" xfId="0" applyAlignment="1" applyFont="1" applyNumberFormat="1">
      <alignment horizontal="right" vertical="bottom"/>
    </xf>
    <xf borderId="0" fillId="5" fontId="22" numFmtId="165" xfId="0" applyAlignment="1" applyFont="1" applyNumberFormat="1">
      <alignment horizontal="right" vertical="bottom"/>
    </xf>
    <xf borderId="0" fillId="5" fontId="11" numFmtId="0" xfId="0" applyAlignment="1" applyFont="1">
      <alignment shrinkToFit="0" vertical="bottom" wrapText="0"/>
    </xf>
    <xf borderId="0" fillId="0" fontId="19" numFmtId="165" xfId="0" applyAlignment="1" applyFont="1" applyNumberFormat="1">
      <alignment horizontal="right" readingOrder="0" vertical="bottom"/>
    </xf>
    <xf borderId="0" fillId="6" fontId="15" numFmtId="164" xfId="0" applyAlignment="1" applyFont="1" applyNumberFormat="1">
      <alignment vertical="bottom"/>
    </xf>
    <xf borderId="0" fillId="0" fontId="11" numFmtId="164" xfId="0" applyAlignment="1" applyFont="1" applyNumberFormat="1">
      <alignment shrinkToFit="0" vertical="bottom" wrapText="0"/>
    </xf>
    <xf borderId="0" fillId="0" fontId="11" numFmtId="165" xfId="0" applyAlignment="1" applyFont="1" applyNumberFormat="1">
      <alignment readingOrder="0" vertical="bottom"/>
    </xf>
    <xf borderId="0" fillId="4" fontId="15" numFmtId="164" xfId="0" applyAlignment="1" applyFont="1" applyNumberFormat="1">
      <alignment vertical="bottom"/>
    </xf>
    <xf borderId="0" fillId="6" fontId="15" numFmtId="164" xfId="0" applyAlignment="1" applyFont="1" applyNumberFormat="1">
      <alignment vertical="bottom"/>
    </xf>
    <xf borderId="0" fillId="4" fontId="15" numFmtId="0" xfId="0" applyAlignment="1" applyFont="1">
      <alignment vertical="bottom"/>
    </xf>
    <xf borderId="0" fillId="0" fontId="15" numFmtId="164" xfId="0" applyAlignment="1" applyFont="1" applyNumberFormat="1">
      <alignment vertical="bottom"/>
    </xf>
    <xf borderId="0" fillId="5" fontId="3" numFmtId="164" xfId="0" applyAlignment="1" applyFont="1" applyNumberFormat="1">
      <alignment vertical="bottom"/>
    </xf>
    <xf borderId="0" fillId="0" fontId="21" numFmtId="165" xfId="0" applyAlignment="1" applyFont="1" applyNumberFormat="1">
      <alignment horizontal="right" vertical="bottom"/>
    </xf>
    <xf borderId="0" fillId="0" fontId="22" numFmtId="165" xfId="0" applyAlignment="1" applyFont="1" applyNumberFormat="1">
      <alignment horizontal="right" vertical="bottom"/>
    </xf>
    <xf borderId="0" fillId="0" fontId="22" numFmtId="165" xfId="0" applyAlignment="1" applyFont="1" applyNumberFormat="1">
      <alignment horizontal="right" shrinkToFit="0" vertical="bottom" wrapText="1"/>
    </xf>
    <xf borderId="0" fillId="4" fontId="3" numFmtId="0" xfId="0" applyAlignment="1" applyFont="1">
      <alignment vertical="bottom"/>
    </xf>
    <xf borderId="0" fillId="6" fontId="3" numFmtId="164" xfId="0" applyAlignment="1" applyFont="1" applyNumberFormat="1">
      <alignment vertical="bottom"/>
    </xf>
    <xf borderId="0" fillId="4" fontId="3" numFmtId="164" xfId="0" applyAlignment="1" applyFont="1" applyNumberFormat="1">
      <alignment vertical="bottom"/>
    </xf>
    <xf borderId="0" fillId="0" fontId="15" numFmtId="0" xfId="0" applyAlignment="1" applyFont="1">
      <alignment readingOrder="0" vertical="bottom"/>
    </xf>
    <xf borderId="0" fillId="0" fontId="10" numFmtId="164" xfId="0" applyAlignment="1" applyFont="1" applyNumberFormat="1">
      <alignment readingOrder="0"/>
    </xf>
    <xf borderId="0" fillId="0" fontId="14" numFmtId="164" xfId="0" applyAlignment="1" applyFont="1" applyNumberFormat="1">
      <alignment vertical="bottom"/>
    </xf>
    <xf borderId="0" fillId="0" fontId="14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vertical="bottom"/>
    </xf>
    <xf borderId="0" fillId="0" fontId="14" numFmtId="164" xfId="0" applyAlignment="1" applyFont="1" applyNumberFormat="1">
      <alignment horizontal="right" vertical="bottom"/>
    </xf>
    <xf borderId="0" fillId="0" fontId="14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vertical="top"/>
    </xf>
    <xf borderId="0" fillId="0" fontId="1" numFmtId="49" xfId="0" applyAlignment="1" applyFont="1" applyNumberFormat="1">
      <alignment readingOrder="0" vertical="bottom"/>
    </xf>
    <xf borderId="0" fillId="0" fontId="1" numFmtId="0" xfId="0" applyAlignment="1" applyFont="1">
      <alignment readingOrder="0" vertical="top"/>
    </xf>
    <xf borderId="0" fillId="0" fontId="3" numFmtId="164" xfId="0" applyAlignment="1" applyFont="1" applyNumberFormat="1">
      <alignment readingOrder="0" vertical="bottom"/>
    </xf>
    <xf borderId="0" fillId="0" fontId="14" numFmtId="0" xfId="0" applyFont="1"/>
    <xf borderId="0" fillId="0" fontId="14" numFmtId="164" xfId="0" applyFont="1" applyNumberFormat="1"/>
    <xf borderId="0" fillId="0" fontId="5" numFmtId="0" xfId="0" applyAlignment="1" applyFont="1">
      <alignment readingOrder="0"/>
    </xf>
    <xf borderId="0" fillId="0" fontId="14" numFmtId="164" xfId="0" applyAlignment="1" applyFont="1" applyNumberFormat="1">
      <alignment readingOrder="0"/>
    </xf>
    <xf borderId="0" fillId="0" fontId="5" numFmtId="0" xfId="0" applyFont="1"/>
    <xf borderId="0" fillId="0" fontId="14" numFmtId="0" xfId="0" applyAlignment="1" applyFont="1">
      <alignment readingOrder="0"/>
    </xf>
    <xf borderId="0" fillId="0" fontId="23" numFmtId="0" xfId="0" applyAlignment="1" applyFont="1">
      <alignment vertical="bottom"/>
    </xf>
    <xf borderId="0" fillId="0" fontId="23" numFmtId="164" xfId="0" applyAlignment="1" applyFont="1" applyNumberFormat="1">
      <alignment vertical="bottom"/>
    </xf>
    <xf borderId="0" fillId="0" fontId="24" numFmtId="0" xfId="0" applyAlignment="1" applyFont="1">
      <alignment readingOrder="0" vertical="bottom"/>
    </xf>
    <xf borderId="0" fillId="0" fontId="16" numFmtId="0" xfId="0" applyAlignment="1" applyFont="1">
      <alignment vertical="bottom"/>
    </xf>
    <xf borderId="0" fillId="0" fontId="24" numFmtId="164" xfId="0" applyAlignment="1" applyFont="1" applyNumberFormat="1">
      <alignment vertical="bottom"/>
    </xf>
    <xf borderId="0" fillId="0" fontId="16" numFmtId="166" xfId="0" applyAlignment="1" applyFont="1" applyNumberFormat="1">
      <alignment vertical="bottom"/>
    </xf>
    <xf borderId="0" fillId="0" fontId="24" numFmtId="164" xfId="0" applyAlignment="1" applyFont="1" applyNumberFormat="1">
      <alignment readingOrder="0" vertical="bottom"/>
    </xf>
    <xf borderId="0" fillId="0" fontId="16" numFmtId="166" xfId="0" applyAlignment="1" applyFont="1" applyNumberFormat="1">
      <alignment readingOrder="0" vertical="bottom"/>
    </xf>
    <xf borderId="0" fillId="0" fontId="24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0" fillId="0" fontId="24" numFmtId="166" xfId="0" applyAlignment="1" applyFont="1" applyNumberFormat="1">
      <alignment readingOrder="0" vertical="bottom"/>
    </xf>
    <xf borderId="0" fillId="0" fontId="16" numFmtId="0" xfId="0" applyAlignment="1" applyFont="1">
      <alignment vertical="bottom"/>
    </xf>
    <xf borderId="0" fillId="0" fontId="24" numFmtId="0" xfId="0" applyAlignment="1" applyFont="1">
      <alignment vertical="bottom"/>
    </xf>
    <xf borderId="0" fillId="0" fontId="24" numFmtId="166" xfId="0" applyAlignment="1" applyFont="1" applyNumberFormat="1">
      <alignment horizontal="right" readingOrder="0" vertical="bottom"/>
    </xf>
    <xf borderId="0" fillId="0" fontId="25" numFmtId="166" xfId="0" applyAlignment="1" applyFont="1" applyNumberFormat="1">
      <alignment horizontal="right" vertical="bottom"/>
    </xf>
    <xf borderId="0" fillId="0" fontId="24" numFmtId="166" xfId="0" applyAlignment="1" applyFont="1" applyNumberFormat="1">
      <alignment horizontal="right" vertical="bottom"/>
    </xf>
    <xf borderId="0" fillId="0" fontId="16" numFmtId="164" xfId="0" applyAlignment="1" applyFont="1" applyNumberFormat="1">
      <alignment vertical="bottom"/>
    </xf>
    <xf borderId="0" fillId="0" fontId="16" numFmtId="164" xfId="0" applyAlignment="1" applyFont="1" applyNumberFormat="1">
      <alignment readingOrder="0" vertical="bottom"/>
    </xf>
    <xf borderId="0" fillId="0" fontId="11" numFmtId="166" xfId="0" applyAlignment="1" applyFont="1" applyNumberFormat="1">
      <alignment vertical="top"/>
    </xf>
    <xf borderId="0" fillId="0" fontId="11" numFmtId="166" xfId="0" applyAlignment="1" applyFont="1" applyNumberFormat="1">
      <alignment readingOrder="0" vertical="top"/>
    </xf>
    <xf borderId="0" fillId="0" fontId="11" numFmtId="164" xfId="0" applyAlignment="1" applyFont="1" applyNumberFormat="1">
      <alignment readingOrder="0" vertical="top"/>
    </xf>
    <xf borderId="0" fillId="0" fontId="3" numFmtId="166" xfId="0" applyAlignment="1" applyFont="1" applyNumberFormat="1">
      <alignment horizontal="right" readingOrder="0" vertical="bottom"/>
    </xf>
    <xf borderId="0" fillId="0" fontId="26" numFmtId="164" xfId="0" applyAlignment="1" applyFont="1" applyNumberFormat="1">
      <alignment horizontal="right" vertical="bottom"/>
    </xf>
    <xf borderId="0" fillId="0" fontId="26" numFmtId="164" xfId="0" applyAlignment="1" applyFont="1" applyNumberFormat="1">
      <alignment horizontal="right" readingOrder="0" vertical="bottom"/>
    </xf>
    <xf borderId="0" fillId="0" fontId="15" numFmtId="164" xfId="0" applyAlignment="1" applyFont="1" applyNumberFormat="1">
      <alignment horizontal="right" vertical="bottom"/>
    </xf>
    <xf borderId="0" fillId="0" fontId="27" numFmtId="164" xfId="0" applyAlignment="1" applyFont="1" applyNumberFormat="1">
      <alignment horizontal="right" vertical="bottom"/>
    </xf>
    <xf borderId="0" fillId="0" fontId="27" numFmtId="164" xfId="0" applyAlignment="1" applyFont="1" applyNumberFormat="1">
      <alignment horizontal="right" readingOrder="0" vertical="bottom"/>
    </xf>
    <xf borderId="0" fillId="0" fontId="15" numFmtId="164" xfId="0" applyAlignment="1" applyFont="1" applyNumberFormat="1">
      <alignment horizontal="right" readingOrder="0" vertical="bottom"/>
    </xf>
    <xf borderId="0" fillId="0" fontId="15" numFmtId="166" xfId="0" applyAlignment="1" applyFont="1" applyNumberFormat="1">
      <alignment readingOrder="0" vertical="bottom"/>
    </xf>
    <xf borderId="0" fillId="0" fontId="3" numFmtId="164" xfId="0" applyAlignment="1" applyFont="1" applyNumberFormat="1">
      <alignment vertical="bottom"/>
    </xf>
    <xf borderId="0" fillId="0" fontId="1" numFmtId="166" xfId="0" applyAlignment="1" applyFont="1" applyNumberFormat="1">
      <alignment readingOrder="0" vertical="bottom"/>
    </xf>
    <xf borderId="0" fillId="0" fontId="3" numFmtId="166" xfId="0" applyAlignment="1" applyFont="1" applyNumberFormat="1">
      <alignment readingOrder="0" vertical="bottom"/>
    </xf>
    <xf borderId="0" fillId="0" fontId="28" numFmtId="166" xfId="0" applyAlignment="1" applyFont="1" applyNumberFormat="1">
      <alignment horizontal="left" readingOrder="0" vertical="bottom"/>
    </xf>
    <xf borderId="0" fillId="0" fontId="28" numFmtId="166" xfId="0" applyAlignment="1" applyFont="1" applyNumberFormat="1">
      <alignment horizontal="left" vertical="bottom"/>
    </xf>
    <xf borderId="0" fillId="0" fontId="10" numFmtId="0" xfId="0" applyAlignment="1" applyFont="1">
      <alignment vertical="bottom"/>
    </xf>
    <xf borderId="0" fillId="0" fontId="10" numFmtId="166" xfId="0" applyAlignment="1" applyFont="1" applyNumberFormat="1">
      <alignment vertical="bottom"/>
    </xf>
    <xf borderId="0" fillId="0" fontId="12" numFmtId="166" xfId="0" applyAlignment="1" applyFont="1" applyNumberFormat="1">
      <alignment horizontal="right" readingOrder="0" vertical="bottom"/>
    </xf>
    <xf quotePrefix="1" borderId="0" fillId="0" fontId="11" numFmtId="0" xfId="0" applyAlignment="1" applyFont="1">
      <alignment readingOrder="0" vertical="top"/>
    </xf>
    <xf borderId="0" fillId="0" fontId="11" numFmtId="0" xfId="0" applyAlignment="1" applyFont="1">
      <alignment shrinkToFit="0" vertical="bottom" wrapText="0"/>
    </xf>
    <xf borderId="0" fillId="0" fontId="24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0" fontId="24" numFmtId="0" xfId="0" applyFont="1"/>
    <xf borderId="0" fillId="4" fontId="5" numFmtId="166" xfId="0" applyAlignment="1" applyFont="1" applyNumberFormat="1">
      <alignment readingOrder="0" vertical="bottom"/>
    </xf>
    <xf borderId="0" fillId="4" fontId="14" numFmtId="0" xfId="0" applyAlignment="1" applyFont="1">
      <alignment readingOrder="0" vertical="bottom"/>
    </xf>
    <xf borderId="0" fillId="4" fontId="5" numFmtId="0" xfId="0" applyAlignment="1" applyFont="1">
      <alignment vertical="bottom"/>
    </xf>
    <xf borderId="0" fillId="4" fontId="5" numFmtId="49" xfId="0" applyAlignment="1" applyFont="1" applyNumberFormat="1">
      <alignment vertical="bottom"/>
    </xf>
    <xf borderId="0" fillId="4" fontId="5" numFmtId="166" xfId="0" applyAlignment="1" applyFont="1" applyNumberFormat="1">
      <alignment vertical="bottom"/>
    </xf>
    <xf borderId="0" fillId="0" fontId="5" numFmtId="168" xfId="0" applyAlignment="1" applyFont="1" applyNumberFormat="1">
      <alignment readingOrder="0"/>
    </xf>
    <xf borderId="0" fillId="0" fontId="5" numFmtId="168" xfId="0" applyFont="1" applyNumberFormat="1"/>
    <xf borderId="0" fillId="4" fontId="5" numFmtId="0" xfId="0" applyAlignment="1" applyFont="1">
      <alignment readingOrder="0" vertical="bottom"/>
    </xf>
    <xf borderId="0" fillId="4" fontId="5" numFmtId="0" xfId="0" applyAlignment="1" applyFont="1">
      <alignment vertical="bottom"/>
    </xf>
    <xf borderId="0" fillId="4" fontId="5" numFmtId="166" xfId="0" applyAlignment="1" applyFont="1" applyNumberFormat="1">
      <alignment horizontal="right" vertical="bottom"/>
    </xf>
    <xf borderId="0" fillId="4" fontId="14" numFmtId="166" xfId="0" applyAlignment="1" applyFont="1" applyNumberFormat="1">
      <alignment horizontal="right" vertical="bottom"/>
    </xf>
    <xf borderId="0" fillId="4" fontId="14" numFmtId="0" xfId="0" applyAlignment="1" applyFont="1">
      <alignment vertical="bottom"/>
    </xf>
    <xf borderId="0" fillId="4" fontId="14" numFmtId="0" xfId="0" applyAlignment="1" applyFont="1">
      <alignment vertical="bottom"/>
    </xf>
    <xf borderId="0" fillId="4" fontId="14" numFmtId="49" xfId="0" applyAlignment="1" applyFont="1" applyNumberFormat="1">
      <alignment readingOrder="0" vertical="bottom"/>
    </xf>
    <xf borderId="0" fillId="0" fontId="5" numFmtId="166" xfId="0" applyAlignment="1" applyFont="1" applyNumberFormat="1">
      <alignment vertical="bottom"/>
    </xf>
    <xf borderId="0" fillId="0" fontId="29" numFmtId="166" xfId="0" applyAlignment="1" applyFont="1" applyNumberFormat="1">
      <alignment horizontal="right" vertical="bottom"/>
    </xf>
    <xf borderId="0" fillId="4" fontId="5" numFmtId="0" xfId="0" applyAlignment="1" applyFont="1">
      <alignment readingOrder="0" vertical="bottom"/>
    </xf>
    <xf borderId="0" fillId="0" fontId="30" numFmtId="0" xfId="0" applyFont="1"/>
    <xf borderId="0" fillId="0" fontId="31" numFmtId="0" xfId="0" applyAlignment="1" applyFont="1">
      <alignment readingOrder="0"/>
    </xf>
    <xf borderId="0" fillId="0" fontId="31" numFmtId="0" xfId="0" applyFont="1"/>
    <xf borderId="0" fillId="0" fontId="32" numFmtId="166" xfId="0" applyFont="1" applyNumberFormat="1"/>
    <xf borderId="0" fillId="0" fontId="33" numFmtId="0" xfId="0" applyAlignment="1" applyFont="1">
      <alignment readingOrder="0"/>
    </xf>
    <xf borderId="0" fillId="0" fontId="34" numFmtId="166" xfId="0" applyAlignment="1" applyFont="1" applyNumberFormat="1">
      <alignment vertical="bottom"/>
    </xf>
    <xf borderId="0" fillId="0" fontId="34" numFmtId="166" xfId="0" applyAlignment="1" applyFont="1" applyNumberFormat="1">
      <alignment readingOrder="0" vertical="bottom"/>
    </xf>
    <xf borderId="0" fillId="0" fontId="34" numFmtId="166" xfId="0" applyAlignment="1" applyFont="1" applyNumberFormat="1">
      <alignment readingOrder="0"/>
    </xf>
    <xf borderId="0" fillId="0" fontId="34" numFmtId="166" xfId="0" applyFont="1" applyNumberFormat="1"/>
    <xf borderId="0" fillId="0" fontId="34" numFmtId="166" xfId="0" applyAlignment="1" applyFont="1" applyNumberFormat="1">
      <alignment horizontal="right" vertical="bottom"/>
    </xf>
    <xf borderId="0" fillId="0" fontId="10" numFmtId="0" xfId="0" applyFont="1"/>
    <xf borderId="0" fillId="0" fontId="5" numFmtId="0" xfId="0" applyAlignment="1" applyFont="1">
      <alignment readingOrder="0" vertical="top"/>
    </xf>
    <xf borderId="0" fillId="0" fontId="5" numFmtId="0" xfId="0" applyAlignment="1" applyFont="1">
      <alignment vertical="top"/>
    </xf>
  </cellXfs>
  <cellStyles count="1">
    <cellStyle xfId="0" name="Normal" builtinId="0"/>
  </cellStyles>
  <dxfs count="2">
    <dxf>
      <font>
        <color rgb="FF38761D"/>
      </font>
      <fill>
        <patternFill patternType="none"/>
      </fill>
      <border/>
    </dxf>
    <dxf>
      <font>
        <color rgb="FF99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0</xdr:row>
      <xdr:rowOff>0</xdr:rowOff>
    </xdr:from>
    <xdr:ext cx="962025" cy="962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75"/>
    <col customWidth="1" min="2" max="2" width="26.63"/>
  </cols>
  <sheetData>
    <row r="1" ht="82.5" customHeight="1">
      <c r="A1" s="1"/>
      <c r="C1" s="2" t="s">
        <v>0</v>
      </c>
      <c r="J1" s="3"/>
    </row>
    <row r="2">
      <c r="A2" s="4"/>
      <c r="B2" s="5" t="s">
        <v>1</v>
      </c>
      <c r="D2" s="6" t="s">
        <v>2</v>
      </c>
      <c r="H2" s="7"/>
      <c r="I2" s="7" t="s">
        <v>3</v>
      </c>
    </row>
    <row r="3">
      <c r="A3" s="8"/>
      <c r="B3" s="9"/>
      <c r="C3" s="10"/>
      <c r="D3" s="10"/>
      <c r="E3" s="10"/>
      <c r="F3" s="10"/>
      <c r="G3" s="10"/>
      <c r="H3" s="11"/>
      <c r="I3" s="12"/>
    </row>
    <row r="4">
      <c r="A4" s="13"/>
      <c r="B4" s="14" t="s">
        <v>4</v>
      </c>
      <c r="C4" s="10" t="s">
        <v>5</v>
      </c>
      <c r="D4" s="10" t="s">
        <v>6</v>
      </c>
      <c r="E4" s="10" t="s">
        <v>7</v>
      </c>
      <c r="F4" s="10"/>
      <c r="G4" s="10"/>
      <c r="H4" s="11"/>
      <c r="I4" s="12"/>
    </row>
    <row r="5">
      <c r="A5" s="13"/>
      <c r="B5" s="14"/>
      <c r="C5" s="15"/>
      <c r="D5" s="15"/>
      <c r="E5" s="15"/>
      <c r="F5" s="10"/>
      <c r="G5" s="10"/>
      <c r="H5" s="16"/>
      <c r="I5" s="12"/>
    </row>
    <row r="6">
      <c r="A6" s="13"/>
      <c r="B6" s="14" t="s">
        <v>8</v>
      </c>
      <c r="C6" s="15"/>
      <c r="D6" s="15"/>
      <c r="E6" s="15"/>
      <c r="F6" s="10"/>
      <c r="G6" s="10"/>
      <c r="H6" s="16"/>
      <c r="I6" s="12"/>
    </row>
    <row r="7">
      <c r="A7" s="17">
        <v>1.0</v>
      </c>
      <c r="B7" s="18" t="s">
        <v>9</v>
      </c>
      <c r="C7" s="19">
        <f>'1 - Centralt Detaljbudget'!E39</f>
        <v>246000</v>
      </c>
      <c r="D7" s="19">
        <f>'1 - Centralt Detaljbudget'!F39</f>
        <v>-481900</v>
      </c>
      <c r="E7" s="19">
        <f t="shared" ref="E7:E11" si="1">C7+D7</f>
        <v>-235900</v>
      </c>
      <c r="F7" s="20"/>
      <c r="G7" s="20"/>
      <c r="H7" s="20"/>
      <c r="I7" s="21"/>
    </row>
    <row r="8">
      <c r="A8" s="17">
        <v>2.0</v>
      </c>
      <c r="B8" s="18" t="s">
        <v>10</v>
      </c>
      <c r="C8" s="19">
        <f>'2 - D-Rektoratet Detaljbudget'!E41</f>
        <v>4500</v>
      </c>
      <c r="D8" s="19">
        <f>'2 - D-Rektoratet Detaljbudget'!F41</f>
        <v>-133050</v>
      </c>
      <c r="E8" s="19">
        <f t="shared" si="1"/>
        <v>-128550</v>
      </c>
      <c r="F8" s="20"/>
      <c r="G8" s="20"/>
      <c r="H8" s="20"/>
      <c r="I8" s="21"/>
    </row>
    <row r="9">
      <c r="A9" s="17">
        <v>3.0</v>
      </c>
      <c r="B9" s="18" t="s">
        <v>11</v>
      </c>
      <c r="C9" s="19">
        <f>'3 - DKM Detaljbudget'!E153</f>
        <v>791840</v>
      </c>
      <c r="D9" s="19">
        <f>'3 - DKM Detaljbudget'!F153</f>
        <v>-775480</v>
      </c>
      <c r="E9" s="19">
        <f t="shared" si="1"/>
        <v>16360</v>
      </c>
      <c r="F9" s="20"/>
      <c r="G9" s="20"/>
      <c r="H9" s="20"/>
      <c r="I9" s="21"/>
    </row>
    <row r="10">
      <c r="A10" s="17">
        <v>4.0</v>
      </c>
      <c r="B10" s="18" t="s">
        <v>12</v>
      </c>
      <c r="C10" s="19">
        <f>'4 - Baknämnden Detaljbudget'!E14</f>
        <v>0</v>
      </c>
      <c r="D10" s="19">
        <f>'4 - Baknämnden Detaljbudget'!F14</f>
        <v>-12100</v>
      </c>
      <c r="E10" s="19">
        <f t="shared" si="1"/>
        <v>-12100</v>
      </c>
      <c r="F10" s="20"/>
      <c r="G10" s="20"/>
      <c r="H10" s="20"/>
      <c r="I10" s="21"/>
    </row>
    <row r="11">
      <c r="A11" s="17">
        <v>5.0</v>
      </c>
      <c r="B11" s="22" t="s">
        <v>13</v>
      </c>
      <c r="C11" s="19">
        <f>'5 - NLG Detaljbudget'!E57</f>
        <v>579000</v>
      </c>
      <c r="D11" s="19">
        <f>'5 - NLG Detaljbudget'!F57</f>
        <v>-207000</v>
      </c>
      <c r="E11" s="19">
        <f t="shared" si="1"/>
        <v>372000</v>
      </c>
      <c r="F11" s="20"/>
      <c r="G11" s="20"/>
      <c r="H11" s="20"/>
      <c r="I11" s="21"/>
    </row>
    <row r="12">
      <c r="A12" s="17">
        <v>6.0</v>
      </c>
      <c r="B12" s="18" t="s">
        <v>14</v>
      </c>
      <c r="C12" s="19">
        <f>'6 - D-Dagen Detaljbudget'!E66</f>
        <v>4099060</v>
      </c>
      <c r="D12" s="19">
        <f>'6 - D-Dagen Detaljbudget'!F66</f>
        <v>-1761000</v>
      </c>
      <c r="E12" s="19">
        <f>'6 - D-Dagen Detaljbudget'!G66</f>
        <v>2338060</v>
      </c>
      <c r="F12" s="20"/>
      <c r="G12" s="20"/>
      <c r="H12" s="20"/>
      <c r="I12" s="21"/>
    </row>
    <row r="13">
      <c r="A13" s="17">
        <v>7.0</v>
      </c>
      <c r="B13" s="22" t="s">
        <v>15</v>
      </c>
      <c r="C13" s="19">
        <f>'7 - IOR Detaljbudget'!E14</f>
        <v>0</v>
      </c>
      <c r="D13" s="19">
        <f>'7 - IOR Detaljbudget'!F14</f>
        <v>-72000</v>
      </c>
      <c r="E13" s="19">
        <f t="shared" ref="E13:E34" si="2">C13+D13</f>
        <v>-72000</v>
      </c>
      <c r="F13" s="20"/>
      <c r="G13" s="20"/>
      <c r="H13" s="20"/>
      <c r="I13" s="21"/>
    </row>
    <row r="14">
      <c r="A14" s="17">
        <v>8.0</v>
      </c>
      <c r="B14" s="18" t="s">
        <v>16</v>
      </c>
      <c r="C14" s="23">
        <f>'8 - Mottagningen Detaljbudget'!E607</f>
        <v>898150</v>
      </c>
      <c r="D14" s="23">
        <f>'8 - Mottagningen Detaljbudget'!F607</f>
        <v>-1391800</v>
      </c>
      <c r="E14" s="19">
        <f t="shared" si="2"/>
        <v>-493650</v>
      </c>
      <c r="F14" s="20"/>
      <c r="G14" s="20"/>
      <c r="H14" s="20"/>
      <c r="I14" s="21"/>
    </row>
    <row r="15">
      <c r="A15" s="17">
        <v>9.0</v>
      </c>
      <c r="B15" s="18" t="s">
        <v>17</v>
      </c>
      <c r="C15" s="19">
        <f>'9 - Studienämnden Detaljbudget'!E24</f>
        <v>0</v>
      </c>
      <c r="D15" s="19">
        <f>'9 - Studienämnden Detaljbudget'!F24</f>
        <v>-35650</v>
      </c>
      <c r="E15" s="19">
        <f t="shared" si="2"/>
        <v>-35650</v>
      </c>
      <c r="F15" s="20"/>
      <c r="G15" s="20"/>
      <c r="H15" s="20"/>
      <c r="I15" s="21"/>
    </row>
    <row r="16">
      <c r="A16" s="17">
        <v>10.0</v>
      </c>
      <c r="B16" s="18" t="s">
        <v>18</v>
      </c>
      <c r="C16" s="19">
        <f>'10 - Prylmångleriet Detaljbudge'!E29</f>
        <v>125300</v>
      </c>
      <c r="D16" s="19">
        <f>'10 - Prylmångleriet Detaljbudge'!F29</f>
        <v>-154550</v>
      </c>
      <c r="E16" s="19">
        <f t="shared" si="2"/>
        <v>-29250</v>
      </c>
      <c r="F16" s="20"/>
      <c r="G16" s="20"/>
      <c r="H16" s="20"/>
      <c r="I16" s="21"/>
    </row>
    <row r="17">
      <c r="A17" s="17">
        <v>11.0</v>
      </c>
      <c r="B17" s="22" t="s">
        <v>19</v>
      </c>
      <c r="C17" s="19">
        <f>'11 - Metadorerna Detaljbudget'!E60</f>
        <v>35300</v>
      </c>
      <c r="D17" s="19">
        <f>'11 - Metadorerna Detaljbudget'!F60</f>
        <v>-149000</v>
      </c>
      <c r="E17" s="19">
        <f t="shared" si="2"/>
        <v>-113700</v>
      </c>
      <c r="F17" s="20"/>
      <c r="G17" s="20"/>
      <c r="H17" s="20"/>
      <c r="I17" s="21"/>
    </row>
    <row r="18">
      <c r="A18" s="17">
        <v>12.0</v>
      </c>
      <c r="B18" s="18" t="s">
        <v>20</v>
      </c>
      <c r="C18" s="19">
        <f>'12 - Valberedningen Detaljbudge'!E19</f>
        <v>750</v>
      </c>
      <c r="D18" s="19">
        <f>'12 - Valberedningen Detaljbudge'!F19</f>
        <v>-25150</v>
      </c>
      <c r="E18" s="19">
        <f t="shared" si="2"/>
        <v>-24400</v>
      </c>
      <c r="F18" s="20"/>
      <c r="G18" s="20"/>
      <c r="H18" s="20"/>
      <c r="I18" s="21"/>
    </row>
    <row r="19">
      <c r="A19" s="17">
        <v>13.0</v>
      </c>
      <c r="B19" s="18" t="s">
        <v>21</v>
      </c>
      <c r="C19" s="19">
        <f>'13 - DEMON'!E10</f>
        <v>0</v>
      </c>
      <c r="D19" s="19">
        <f>'13 - DEMON'!F10</f>
        <v>-25500</v>
      </c>
      <c r="E19" s="19">
        <f t="shared" si="2"/>
        <v>-25500</v>
      </c>
      <c r="F19" s="20"/>
      <c r="G19" s="20"/>
      <c r="H19" s="20"/>
      <c r="I19" s="21"/>
    </row>
    <row r="20">
      <c r="A20" s="17">
        <v>14.0</v>
      </c>
      <c r="B20" s="18" t="s">
        <v>22</v>
      </c>
      <c r="C20" s="19">
        <f>'14 - Qulturnämnden Detaljbudget'!E18</f>
        <v>10500</v>
      </c>
      <c r="D20" s="19">
        <f>'14 - Qulturnämnden Detaljbudget'!F18</f>
        <v>-28300</v>
      </c>
      <c r="E20" s="19">
        <f t="shared" si="2"/>
        <v>-17800</v>
      </c>
      <c r="F20" s="20"/>
      <c r="G20" s="20"/>
      <c r="H20" s="20"/>
      <c r="I20" s="21"/>
    </row>
    <row r="21">
      <c r="A21" s="17">
        <v>15.0</v>
      </c>
      <c r="B21" s="18" t="s">
        <v>23</v>
      </c>
      <c r="C21" s="19">
        <f>'15 - Tag Monkeys Detaljbudget'!E10</f>
        <v>0</v>
      </c>
      <c r="D21" s="19">
        <f>'15 - Tag Monkeys Detaljbudget'!F10</f>
        <v>-9500</v>
      </c>
      <c r="E21" s="19">
        <f t="shared" si="2"/>
        <v>-9500</v>
      </c>
      <c r="F21" s="20"/>
      <c r="G21" s="20"/>
      <c r="H21" s="20"/>
      <c r="I21" s="21"/>
    </row>
    <row r="22">
      <c r="A22" s="17">
        <v>16.0</v>
      </c>
      <c r="B22" s="18" t="s">
        <v>24</v>
      </c>
      <c r="C22" s="19">
        <f>'16 - DESC Detaljbudget'!E22</f>
        <v>5000</v>
      </c>
      <c r="D22" s="19">
        <f>'16 - DESC Detaljbudget'!F22</f>
        <v>-27000</v>
      </c>
      <c r="E22" s="19">
        <f t="shared" si="2"/>
        <v>-22000</v>
      </c>
      <c r="F22" s="20"/>
      <c r="G22" s="20"/>
      <c r="H22" s="20"/>
      <c r="I22" s="21"/>
    </row>
    <row r="23">
      <c r="A23" s="17">
        <v>17.0</v>
      </c>
      <c r="B23" s="18" t="s">
        <v>25</v>
      </c>
      <c r="C23" s="19">
        <f>'17 - Idrottsnämnden Detaljbudge'!E16</f>
        <v>40000</v>
      </c>
      <c r="D23" s="19">
        <f>'17 - Idrottsnämnden Detaljbudge'!F16</f>
        <v>-86000</v>
      </c>
      <c r="E23" s="19">
        <f t="shared" si="2"/>
        <v>-46000</v>
      </c>
      <c r="F23" s="20"/>
      <c r="G23" s="20"/>
      <c r="H23" s="20"/>
      <c r="I23" s="21"/>
    </row>
    <row r="24">
      <c r="A24" s="17">
        <v>18.0</v>
      </c>
      <c r="B24" s="22" t="s">
        <v>26</v>
      </c>
      <c r="C24" s="19">
        <f>'18 - Internationellanämnden Det'!E10</f>
        <v>0</v>
      </c>
      <c r="D24" s="19">
        <f>'18 - Internationellanämnden Det'!F10</f>
        <v>-14000</v>
      </c>
      <c r="E24" s="19">
        <f t="shared" si="2"/>
        <v>-14000</v>
      </c>
      <c r="F24" s="20"/>
      <c r="G24" s="20"/>
      <c r="H24" s="20"/>
      <c r="I24" s="21"/>
    </row>
    <row r="25">
      <c r="A25" s="17">
        <v>19.0</v>
      </c>
      <c r="B25" s="18" t="s">
        <v>27</v>
      </c>
      <c r="C25" s="19">
        <f>'19 - Jämlikhetsnämnden Detaljbu'!E16</f>
        <v>0</v>
      </c>
      <c r="D25" s="19">
        <f>'19 - Jämlikhetsnämnden Detaljbu'!F16</f>
        <v>-20250</v>
      </c>
      <c r="E25" s="19">
        <f t="shared" si="2"/>
        <v>-20250</v>
      </c>
      <c r="F25" s="20"/>
      <c r="G25" s="20"/>
      <c r="H25" s="20"/>
      <c r="I25" s="21"/>
    </row>
    <row r="26">
      <c r="A26" s="17">
        <v>20.0</v>
      </c>
      <c r="B26" s="18" t="s">
        <v>28</v>
      </c>
      <c r="C26" s="19">
        <f>'20 - Ada Detaljbudget'!E38</f>
        <v>23750</v>
      </c>
      <c r="D26" s="19">
        <f>'20 - Ada Detaljbudget'!F38</f>
        <v>-29150</v>
      </c>
      <c r="E26" s="19">
        <f t="shared" si="2"/>
        <v>-5400</v>
      </c>
      <c r="F26" s="20"/>
      <c r="G26" s="20"/>
      <c r="H26" s="20"/>
      <c r="I26" s="21"/>
    </row>
    <row r="27">
      <c r="A27" s="17">
        <v>21.0</v>
      </c>
      <c r="B27" s="18" t="s">
        <v>29</v>
      </c>
      <c r="C27" s="19">
        <f>'21 - Redaqtionen Detaljbudget'!D12</f>
        <v>0</v>
      </c>
      <c r="D27" s="19">
        <f>'21 - Redaqtionen Detaljbudget'!E12</f>
        <v>-11800</v>
      </c>
      <c r="E27" s="19">
        <f t="shared" si="2"/>
        <v>-11800</v>
      </c>
      <c r="F27" s="20"/>
      <c r="G27" s="20"/>
      <c r="H27" s="20"/>
      <c r="I27" s="21"/>
    </row>
    <row r="28">
      <c r="A28" s="17">
        <v>24.0</v>
      </c>
      <c r="B28" s="18" t="s">
        <v>30</v>
      </c>
      <c r="C28" s="19">
        <f>'22 - Datasladden Detaljbudget'!E20</f>
        <v>0</v>
      </c>
      <c r="D28" s="19">
        <f>'22 - Datasladden Detaljbudget'!F20</f>
        <v>-173725</v>
      </c>
      <c r="E28" s="19">
        <f t="shared" si="2"/>
        <v>-173725</v>
      </c>
      <c r="F28" s="20"/>
      <c r="G28" s="20"/>
      <c r="H28" s="20"/>
      <c r="I28" s="21"/>
    </row>
    <row r="29">
      <c r="A29" s="17">
        <v>25.0</v>
      </c>
      <c r="B29" s="18" t="s">
        <v>31</v>
      </c>
      <c r="C29" s="19">
        <f>'23 - Scala Detaljbudget'!E10</f>
        <v>0</v>
      </c>
      <c r="D29" s="19">
        <f>'23 - Scala Detaljbudget'!F10</f>
        <v>-6500</v>
      </c>
      <c r="E29" s="19">
        <f t="shared" si="2"/>
        <v>-6500</v>
      </c>
      <c r="F29" s="20"/>
      <c r="G29" s="20"/>
      <c r="H29" s="20"/>
      <c r="I29" s="21"/>
    </row>
    <row r="30">
      <c r="A30" s="17">
        <v>26.0</v>
      </c>
      <c r="B30" s="22" t="s">
        <v>32</v>
      </c>
      <c r="C30" s="19">
        <f>'24 - Sångansvarig Detaljbudget'!E22</f>
        <v>0</v>
      </c>
      <c r="D30" s="19">
        <f>'24 - Sångansvarig Detaljbudget'!F22</f>
        <v>-17200</v>
      </c>
      <c r="E30" s="19">
        <f t="shared" si="2"/>
        <v>-17200</v>
      </c>
      <c r="F30" s="20"/>
      <c r="G30" s="20"/>
      <c r="H30" s="20"/>
      <c r="I30" s="21"/>
    </row>
    <row r="31">
      <c r="A31" s="17">
        <v>27.0</v>
      </c>
      <c r="B31" s="22" t="s">
        <v>33</v>
      </c>
      <c r="C31" s="19">
        <f>'25 - D-Fest Detaljbudget'!E34</f>
        <v>14850</v>
      </c>
      <c r="D31" s="19">
        <f>'25 - D-Fest Detaljbudget'!F34</f>
        <v>-63000</v>
      </c>
      <c r="E31" s="19">
        <f t="shared" si="2"/>
        <v>-48150</v>
      </c>
      <c r="F31" s="20"/>
      <c r="G31" s="20"/>
      <c r="H31" s="20"/>
      <c r="I31" s="21"/>
    </row>
    <row r="32">
      <c r="A32" s="17">
        <v>28.0</v>
      </c>
      <c r="B32" s="22" t="s">
        <v>34</v>
      </c>
      <c r="C32" s="19">
        <f>'26 - Fanbärare'!E9</f>
        <v>0</v>
      </c>
      <c r="D32" s="19">
        <f>'26 - Fanbärare'!F9</f>
        <v>-2500</v>
      </c>
      <c r="E32" s="19">
        <f t="shared" si="2"/>
        <v>-2500</v>
      </c>
      <c r="F32" s="20"/>
      <c r="G32" s="20"/>
      <c r="H32" s="20"/>
      <c r="I32" s="21"/>
    </row>
    <row r="33">
      <c r="A33" s="17">
        <v>29.0</v>
      </c>
      <c r="B33" s="22" t="s">
        <v>35</v>
      </c>
      <c r="C33" s="19">
        <f>'27 - Ljud och Ljus'!E9</f>
        <v>0</v>
      </c>
      <c r="D33" s="19">
        <f>'27 - Ljud och Ljus'!F9</f>
        <v>-20300</v>
      </c>
      <c r="E33" s="19">
        <f t="shared" si="2"/>
        <v>-20300</v>
      </c>
      <c r="F33" s="20"/>
      <c r="G33" s="20"/>
      <c r="H33" s="20"/>
      <c r="I33" s="21"/>
    </row>
    <row r="34">
      <c r="A34" s="17">
        <v>30.0</v>
      </c>
      <c r="B34" s="22" t="s">
        <v>36</v>
      </c>
      <c r="C34" s="19">
        <f>'28 - KF'!E9</f>
        <v>0</v>
      </c>
      <c r="D34" s="19">
        <f>'28 - KF'!F9</f>
        <v>-1000</v>
      </c>
      <c r="E34" s="19">
        <f t="shared" si="2"/>
        <v>-1000</v>
      </c>
      <c r="F34" s="20"/>
      <c r="G34" s="20"/>
      <c r="H34" s="20"/>
      <c r="I34" s="21"/>
    </row>
    <row r="35">
      <c r="A35" s="24"/>
      <c r="B35" s="25"/>
      <c r="C35" s="19"/>
      <c r="D35" s="19"/>
      <c r="E35" s="19"/>
      <c r="F35" s="20"/>
      <c r="G35" s="20"/>
      <c r="H35" s="20"/>
      <c r="I35" s="26"/>
    </row>
    <row r="36">
      <c r="A36" s="27"/>
      <c r="B36" s="28" t="s">
        <v>37</v>
      </c>
      <c r="C36" s="29">
        <f t="shared" ref="C36:D36" si="3">SUM(C5:C35)</f>
        <v>6874000</v>
      </c>
      <c r="D36" s="29">
        <f t="shared" si="3"/>
        <v>-5734405</v>
      </c>
      <c r="E36" s="29">
        <f>SUM(C36:D36)</f>
        <v>1139595</v>
      </c>
      <c r="F36" s="30"/>
      <c r="G36" s="30"/>
      <c r="H36" s="30"/>
      <c r="I36" s="12"/>
    </row>
    <row r="37">
      <c r="A37" s="27"/>
      <c r="B37" s="31"/>
      <c r="C37" s="32"/>
      <c r="D37" s="32"/>
      <c r="E37" s="32"/>
      <c r="F37" s="30"/>
      <c r="G37" s="30"/>
      <c r="H37" s="30"/>
      <c r="I37" s="12"/>
    </row>
    <row r="38">
      <c r="A38" s="27"/>
      <c r="B38" s="28" t="s">
        <v>38</v>
      </c>
      <c r="C38" s="32"/>
      <c r="D38" s="32"/>
      <c r="E38" s="32"/>
      <c r="F38" s="30"/>
      <c r="G38" s="30"/>
      <c r="H38" s="30"/>
      <c r="I38" s="12"/>
    </row>
    <row r="39">
      <c r="A39" s="27"/>
      <c r="B39" s="33" t="s">
        <v>39</v>
      </c>
      <c r="C39" s="29">
        <f>'METAspexet 2023 Detaljbudget'!E212</f>
        <v>298200</v>
      </c>
      <c r="D39" s="29">
        <f>'METAspexet 2023 Detaljbudget'!F212</f>
        <v>-534428</v>
      </c>
      <c r="E39" s="29">
        <f>C39+D39</f>
        <v>-236228</v>
      </c>
      <c r="F39" s="34"/>
      <c r="G39" s="34"/>
      <c r="H39" s="34"/>
      <c r="I39" s="35"/>
    </row>
    <row r="40">
      <c r="A40" s="27"/>
      <c r="B40" s="33" t="s">
        <v>40</v>
      </c>
      <c r="C40" s="36">
        <f>'METAspexet 2022 Detaljbudget'!D126</f>
        <v>287055</v>
      </c>
      <c r="D40" s="29">
        <f>'METAspexet 2022 Detaljbudget'!D127</f>
        <v>-511413</v>
      </c>
      <c r="E40" s="29">
        <f>'METAspexet 2022 Detaljbudget'!D128</f>
        <v>-224358</v>
      </c>
      <c r="F40" s="34"/>
      <c r="G40" s="34"/>
      <c r="H40" s="34"/>
      <c r="I40" s="12"/>
    </row>
    <row r="41">
      <c r="A41" s="27"/>
      <c r="B41" s="33" t="s">
        <v>41</v>
      </c>
      <c r="C41" s="29">
        <f>'METAspexet 2021 Detaljbudget'!D90</f>
        <v>122350</v>
      </c>
      <c r="D41" s="29">
        <f>'METAspexet 2021 Detaljbudget'!D91</f>
        <v>-160340</v>
      </c>
      <c r="E41" s="29">
        <f>'METAspexet 2021 Detaljbudget'!D92</f>
        <v>-37990</v>
      </c>
      <c r="F41" s="34"/>
      <c r="G41" s="34"/>
      <c r="H41" s="34"/>
      <c r="I41" s="12"/>
    </row>
    <row r="42">
      <c r="A42" s="27"/>
      <c r="B42" s="33" t="s">
        <v>42</v>
      </c>
      <c r="C42" s="29">
        <f>'Studs 2023 Detaljbudget'!D104</f>
        <v>925900</v>
      </c>
      <c r="D42" s="29">
        <f>'Studs 2023 Detaljbudget'!D105</f>
        <v>-925900</v>
      </c>
      <c r="E42" s="29">
        <f>'Studs 2023 Detaljbudget'!D106</f>
        <v>0</v>
      </c>
      <c r="F42" s="34"/>
      <c r="G42" s="34"/>
      <c r="H42" s="34"/>
      <c r="I42" s="12"/>
    </row>
    <row r="43">
      <c r="A43" s="27"/>
      <c r="B43" s="33" t="s">
        <v>43</v>
      </c>
      <c r="C43" s="29">
        <f>'Studs 2022 Detaljbudget'!D104</f>
        <v>885900</v>
      </c>
      <c r="D43" s="29">
        <f>'Studs 2022 Detaljbudget'!D105</f>
        <v>-885900</v>
      </c>
      <c r="E43" s="29">
        <f>'Studs 2022 Detaljbudget'!D106</f>
        <v>0</v>
      </c>
      <c r="F43" s="34"/>
      <c r="G43" s="34"/>
      <c r="H43" s="34"/>
      <c r="I43" s="12"/>
    </row>
    <row r="44">
      <c r="A44" s="27"/>
      <c r="B44" s="33" t="s">
        <v>44</v>
      </c>
      <c r="C44" s="29">
        <f>'Studs 2021 Detaljbudget'!D42</f>
        <v>850000</v>
      </c>
      <c r="D44" s="29">
        <f>'Studs 2021 Detaljbudget'!D43</f>
        <v>-850000</v>
      </c>
      <c r="E44" s="29">
        <f>'Studs 2021 Detaljbudget'!D44</f>
        <v>0</v>
      </c>
      <c r="F44" s="34"/>
      <c r="G44" s="34"/>
      <c r="H44" s="34"/>
      <c r="I44" s="12"/>
    </row>
    <row r="45">
      <c r="A45" s="27"/>
      <c r="B45" s="33" t="s">
        <v>45</v>
      </c>
      <c r="C45" s="29">
        <f>'DForum Detaljbudget'!D42</f>
        <v>30000</v>
      </c>
      <c r="D45" s="29">
        <f>'DForum Detaljbudget'!D43</f>
        <v>-30000</v>
      </c>
      <c r="E45" s="29">
        <f>'DForum Detaljbudget'!D44</f>
        <v>0</v>
      </c>
      <c r="F45" s="34"/>
      <c r="G45" s="34"/>
      <c r="H45" s="34"/>
      <c r="I45" s="12"/>
    </row>
    <row r="46">
      <c r="A46" s="27"/>
      <c r="B46" s="33" t="s">
        <v>46</v>
      </c>
      <c r="C46" s="29">
        <f>'Project Pride 2022 Detaljbudget'!D46</f>
        <v>2750</v>
      </c>
      <c r="D46" s="29">
        <f>'Project Pride 2022 Detaljbudget'!D47</f>
        <v>-110490</v>
      </c>
      <c r="E46" s="29">
        <f>'Project Pride 2022 Detaljbudget'!D48</f>
        <v>-107740</v>
      </c>
      <c r="F46" s="34"/>
      <c r="G46" s="34"/>
      <c r="H46" s="34"/>
      <c r="I46" s="12"/>
    </row>
    <row r="47">
      <c r="A47" s="27"/>
      <c r="B47" s="33" t="s">
        <v>47</v>
      </c>
      <c r="C47" s="29">
        <f>'Project Pride 2021 Detaljbudget'!D13</f>
        <v>0</v>
      </c>
      <c r="D47" s="29">
        <f>'Project Pride 2021 Detaljbudget'!D14</f>
        <v>-7380</v>
      </c>
      <c r="E47" s="29">
        <f>'Project Pride 2021 Detaljbudget'!D15</f>
        <v>-7380</v>
      </c>
      <c r="F47" s="34"/>
      <c r="G47" s="34"/>
      <c r="H47" s="34"/>
      <c r="I47" s="12"/>
    </row>
    <row r="48">
      <c r="A48" s="27"/>
      <c r="B48" s="33" t="s">
        <v>48</v>
      </c>
      <c r="C48" s="29"/>
      <c r="D48" s="29"/>
      <c r="E48" s="29"/>
      <c r="F48" s="34"/>
      <c r="G48" s="34"/>
      <c r="H48" s="34"/>
      <c r="I48" s="12"/>
    </row>
    <row r="49">
      <c r="A49" s="27"/>
      <c r="B49" s="33" t="s">
        <v>49</v>
      </c>
      <c r="C49" s="29">
        <f>'dJulkalendern 2021 Detaljbudget'!D21</f>
        <v>0</v>
      </c>
      <c r="D49" s="29">
        <f>'dJulkalendern 2021 Detaljbudget'!D22</f>
        <v>-3500</v>
      </c>
      <c r="E49" s="29">
        <f>'dJulkalendern 2021 Detaljbudget'!D23</f>
        <v>-3500</v>
      </c>
      <c r="F49" s="34"/>
      <c r="G49" s="34"/>
      <c r="H49" s="34"/>
      <c r="I49" s="12"/>
    </row>
    <row r="50">
      <c r="A50" s="27"/>
      <c r="B50" s="33" t="s">
        <v>50</v>
      </c>
      <c r="C50" s="29">
        <f>'Vårbalen 2023 Detaljbudget'!D60</f>
        <v>143000</v>
      </c>
      <c r="D50" s="29">
        <f>'Vårbalen 2023 Detaljbudget'!D61</f>
        <v>-244050</v>
      </c>
      <c r="E50" s="29">
        <f>'Vårbalen 2023 Detaljbudget'!D62</f>
        <v>-101050</v>
      </c>
      <c r="F50" s="34"/>
      <c r="G50" s="34"/>
      <c r="H50" s="34"/>
      <c r="I50" s="12"/>
    </row>
    <row r="51">
      <c r="A51" s="27"/>
      <c r="B51" s="33" t="s">
        <v>51</v>
      </c>
      <c r="C51" s="29">
        <f>'Vårbalen 2022 Detaljbudget'!D55</f>
        <v>84450</v>
      </c>
      <c r="D51" s="29">
        <f>'Vårbalen 2022 Detaljbudget'!D56</f>
        <v>-243530</v>
      </c>
      <c r="E51" s="29">
        <f>'Vårbalen 2022 Detaljbudget'!D57</f>
        <v>-159080</v>
      </c>
      <c r="F51" s="34"/>
      <c r="G51" s="34"/>
      <c r="H51" s="34"/>
      <c r="I51" s="12"/>
    </row>
    <row r="52">
      <c r="A52" s="27"/>
      <c r="B52" s="33" t="s">
        <v>52</v>
      </c>
      <c r="C52" s="29">
        <f>'dÅre 2023 Detaljbudget'!D31</f>
        <v>415600</v>
      </c>
      <c r="D52" s="29">
        <f>'dÅre 2023 Detaljbudget'!D32</f>
        <v>-512780</v>
      </c>
      <c r="E52" s="29">
        <f>'dÅre 2023 Detaljbudget'!D33</f>
        <v>-97180</v>
      </c>
      <c r="F52" s="34"/>
      <c r="G52" s="34"/>
      <c r="H52" s="34"/>
      <c r="I52" s="12"/>
    </row>
    <row r="53">
      <c r="A53" s="27"/>
      <c r="B53" s="33" t="s">
        <v>53</v>
      </c>
      <c r="C53" s="29">
        <f>'dÅre 2022 Detaljbudget'!D28</f>
        <v>415600</v>
      </c>
      <c r="D53" s="29">
        <f>'dÅre 2022 Detaljbudget'!D29</f>
        <v>-508110</v>
      </c>
      <c r="E53" s="29">
        <f>'dÅre 2022 Detaljbudget'!D30</f>
        <v>-92510</v>
      </c>
      <c r="F53" s="34"/>
      <c r="G53" s="34"/>
      <c r="H53" s="34"/>
      <c r="I53" s="12"/>
    </row>
    <row r="54">
      <c r="A54" s="27"/>
      <c r="B54" s="33" t="s">
        <v>54</v>
      </c>
      <c r="C54" s="29">
        <f>'dJubileet Detaljbudget'!E71</f>
        <v>1073350</v>
      </c>
      <c r="D54" s="29">
        <f>'dJubileet Detaljbudget'!F71</f>
        <v>-1427950</v>
      </c>
      <c r="E54" s="29">
        <f t="shared" ref="E54:E55" si="4">C54+D54</f>
        <v>-354600</v>
      </c>
      <c r="F54" s="34"/>
      <c r="G54" s="34"/>
      <c r="H54" s="34"/>
      <c r="I54" s="12"/>
    </row>
    <row r="55">
      <c r="A55" s="27"/>
      <c r="B55" s="33" t="s">
        <v>55</v>
      </c>
      <c r="C55" s="29">
        <f>'Spelsylt Detaljbudget'!E9</f>
        <v>0</v>
      </c>
      <c r="D55" s="29">
        <f>'Spelsylt Detaljbudget'!F9</f>
        <v>-2000</v>
      </c>
      <c r="E55" s="29">
        <f t="shared" si="4"/>
        <v>-2000</v>
      </c>
      <c r="F55" s="34"/>
      <c r="G55" s="34"/>
      <c r="H55" s="34"/>
      <c r="I55" s="12"/>
    </row>
    <row r="56">
      <c r="A56" s="27"/>
      <c r="B56" s="33" t="s">
        <v>56</v>
      </c>
      <c r="C56" s="29">
        <f>'Magenta Detaljbudget'!D42</f>
        <v>101000</v>
      </c>
      <c r="D56" s="29">
        <f>'Magenta Detaljbudget'!D43</f>
        <v>-109050</v>
      </c>
      <c r="E56" s="29">
        <f>'Magenta Detaljbudget'!D44</f>
        <v>-8050</v>
      </c>
      <c r="F56" s="34"/>
      <c r="G56" s="34"/>
      <c r="H56" s="34"/>
      <c r="I56" s="12"/>
    </row>
    <row r="57">
      <c r="A57" s="27"/>
      <c r="B57" s="33" t="s">
        <v>57</v>
      </c>
      <c r="C57" s="29">
        <f>'Project &lt;Placeholder&gt; Detaljbud'!D12</f>
        <v>0</v>
      </c>
      <c r="D57" s="29">
        <f>'Project &lt;Placeholder&gt; Detaljbud'!D13</f>
        <v>-101000</v>
      </c>
      <c r="E57" s="29">
        <f>'Project &lt;Placeholder&gt; Detaljbud'!D14</f>
        <v>-101000</v>
      </c>
      <c r="F57" s="34"/>
      <c r="G57" s="34"/>
      <c r="H57" s="34"/>
      <c r="I57" s="12"/>
    </row>
    <row r="58">
      <c r="A58" s="27"/>
      <c r="B58" s="33" t="s">
        <v>58</v>
      </c>
      <c r="C58" s="29">
        <f>'BAMM Detaljbudget'!D12</f>
        <v>0</v>
      </c>
      <c r="D58" s="29">
        <f>'BAMM Detaljbudget'!D13</f>
        <v>-75000</v>
      </c>
      <c r="E58" s="29">
        <f>'BAMM Detaljbudget'!D14</f>
        <v>-75000</v>
      </c>
      <c r="F58" s="34"/>
      <c r="G58" s="34"/>
      <c r="H58" s="34"/>
      <c r="I58" s="12"/>
    </row>
    <row r="59">
      <c r="A59" s="27"/>
      <c r="B59" s="37"/>
      <c r="C59" s="29"/>
      <c r="D59" s="29"/>
      <c r="E59" s="29"/>
      <c r="F59" s="34"/>
      <c r="G59" s="34"/>
      <c r="H59" s="34"/>
      <c r="I59" s="12"/>
    </row>
    <row r="60">
      <c r="A60" s="27"/>
      <c r="B60" s="28" t="s">
        <v>59</v>
      </c>
      <c r="C60" s="29">
        <f t="shared" ref="C60:D60" si="5">SUM(C38:C59)</f>
        <v>5635155</v>
      </c>
      <c r="D60" s="29">
        <f t="shared" si="5"/>
        <v>-7242821</v>
      </c>
      <c r="E60" s="29">
        <f>SUM(C60:D60)</f>
        <v>-1607666</v>
      </c>
      <c r="F60" s="34"/>
      <c r="G60" s="34"/>
      <c r="H60" s="34"/>
      <c r="I60" s="12"/>
    </row>
    <row r="61">
      <c r="A61" s="27"/>
      <c r="B61" s="28"/>
      <c r="C61" s="29"/>
      <c r="D61" s="29"/>
      <c r="E61" s="29"/>
      <c r="F61" s="34"/>
      <c r="G61" s="34"/>
      <c r="H61" s="34"/>
      <c r="I61" s="12"/>
    </row>
    <row r="62">
      <c r="A62" s="27"/>
      <c r="B62" s="28" t="s">
        <v>60</v>
      </c>
      <c r="C62" s="29"/>
      <c r="D62" s="29"/>
      <c r="E62" s="29"/>
      <c r="F62" s="34"/>
      <c r="G62" s="34"/>
      <c r="H62" s="34"/>
      <c r="I62" s="12"/>
    </row>
    <row r="63">
      <c r="A63" s="24"/>
      <c r="B63" s="18" t="s">
        <v>61</v>
      </c>
      <c r="C63" s="38"/>
      <c r="D63" s="38"/>
      <c r="E63" s="38"/>
      <c r="F63" s="20"/>
      <c r="G63" s="20"/>
      <c r="H63" s="20"/>
      <c r="I63" s="26"/>
    </row>
    <row r="64">
      <c r="A64" s="27"/>
      <c r="B64" s="28"/>
      <c r="C64" s="29"/>
      <c r="D64" s="29"/>
      <c r="E64" s="29"/>
      <c r="F64" s="34"/>
      <c r="G64" s="34"/>
      <c r="H64" s="34"/>
      <c r="I64" s="12"/>
    </row>
    <row r="65">
      <c r="A65" s="27"/>
      <c r="B65" s="28" t="s">
        <v>62</v>
      </c>
      <c r="C65" s="29">
        <f t="shared" ref="C65:E65" si="6">SUM(C36,C60,C63)</f>
        <v>12509155</v>
      </c>
      <c r="D65" s="29">
        <f t="shared" si="6"/>
        <v>-12977226</v>
      </c>
      <c r="E65" s="29">
        <f t="shared" si="6"/>
        <v>-468071</v>
      </c>
      <c r="F65" s="34"/>
      <c r="G65" s="34"/>
      <c r="H65" s="34"/>
      <c r="I65" s="12"/>
    </row>
    <row r="66">
      <c r="A66" s="27"/>
      <c r="B66" s="28" t="s">
        <v>63</v>
      </c>
      <c r="C66" s="29">
        <f>C36+C39+C42+C50+C52+C54</f>
        <v>9730050</v>
      </c>
      <c r="D66" s="29">
        <f>D36+D39+D42+D50+D52+D54+D58</f>
        <v>-9454513</v>
      </c>
      <c r="E66" s="29">
        <f>C66+D66</f>
        <v>275537</v>
      </c>
      <c r="F66" s="34"/>
      <c r="G66" s="39"/>
      <c r="H66" s="34"/>
      <c r="I66" s="12"/>
    </row>
  </sheetData>
  <mergeCells count="70">
    <mergeCell ref="I46:K46"/>
    <mergeCell ref="I47:K47"/>
    <mergeCell ref="I48:K48"/>
    <mergeCell ref="I49:K49"/>
    <mergeCell ref="I50:K50"/>
    <mergeCell ref="I51:K51"/>
    <mergeCell ref="I52:K52"/>
    <mergeCell ref="I60:K60"/>
    <mergeCell ref="I61:K61"/>
    <mergeCell ref="I62:K62"/>
    <mergeCell ref="I63:K63"/>
    <mergeCell ref="I64:K64"/>
    <mergeCell ref="I65:K65"/>
    <mergeCell ref="I66:K66"/>
    <mergeCell ref="I53:K53"/>
    <mergeCell ref="I54:K54"/>
    <mergeCell ref="I55:K55"/>
    <mergeCell ref="I56:K56"/>
    <mergeCell ref="I57:K57"/>
    <mergeCell ref="I58:K58"/>
    <mergeCell ref="I59:K59"/>
    <mergeCell ref="A1:B1"/>
    <mergeCell ref="C1:I1"/>
    <mergeCell ref="J1:K1"/>
    <mergeCell ref="B2:C2"/>
    <mergeCell ref="D2:G2"/>
    <mergeCell ref="I2:K2"/>
    <mergeCell ref="I3:K3"/>
    <mergeCell ref="I4:K4"/>
    <mergeCell ref="I5:K5"/>
    <mergeCell ref="I6:K6"/>
    <mergeCell ref="I7:K7"/>
    <mergeCell ref="I8:K8"/>
    <mergeCell ref="I9:K9"/>
    <mergeCell ref="I10:K10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I44:K44"/>
    <mergeCell ref="I45:K45"/>
  </mergeCells>
  <conditionalFormatting sqref="B1:K66">
    <cfRule type="cellIs" dxfId="0" priority="1" operator="greaterThan">
      <formula>0</formula>
    </cfRule>
  </conditionalFormatting>
  <conditionalFormatting sqref="B1:K66">
    <cfRule type="cellIs" dxfId="1" priority="2" operator="lessThan">
      <formula>0</formula>
    </cfRule>
  </conditionalFormatting>
  <printOptions gridLines="1" horizontalCentered="1"/>
  <pageMargins bottom="0.75" footer="0.0" header="0.0" left="0.25" right="0.25" top="0.75"/>
  <pageSetup fitToHeight="0" paperSize="9"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20.38"/>
    <col customWidth="1" min="8" max="8" width="50.75"/>
  </cols>
  <sheetData>
    <row r="1">
      <c r="A1" s="40" t="s">
        <v>4</v>
      </c>
      <c r="B1" s="40" t="s">
        <v>64</v>
      </c>
      <c r="C1" s="40" t="s">
        <v>65</v>
      </c>
      <c r="D1" s="75" t="s">
        <v>66</v>
      </c>
      <c r="E1" s="40" t="s">
        <v>5</v>
      </c>
      <c r="F1" s="75" t="s">
        <v>6</v>
      </c>
      <c r="G1" s="40" t="s">
        <v>67</v>
      </c>
      <c r="H1" s="40" t="s">
        <v>3</v>
      </c>
    </row>
    <row r="2">
      <c r="A2" s="45" t="s">
        <v>17</v>
      </c>
      <c r="B2" s="42"/>
      <c r="C2" s="42"/>
      <c r="D2" s="43"/>
      <c r="E2" s="43"/>
      <c r="F2" s="76"/>
      <c r="G2" s="43"/>
      <c r="H2" s="43"/>
    </row>
    <row r="3">
      <c r="A3" s="42"/>
      <c r="B3" s="45" t="s">
        <v>68</v>
      </c>
      <c r="C3" s="42"/>
      <c r="D3" s="43"/>
      <c r="E3" s="43"/>
      <c r="F3" s="76"/>
      <c r="G3" s="43"/>
      <c r="H3" s="43"/>
    </row>
    <row r="4">
      <c r="A4" s="42"/>
      <c r="B4" s="42"/>
      <c r="C4" s="48" t="s">
        <v>92</v>
      </c>
      <c r="D4" s="43"/>
      <c r="E4" s="50">
        <v>0.0</v>
      </c>
      <c r="F4" s="79">
        <v>-5300.0</v>
      </c>
      <c r="G4" s="43"/>
      <c r="H4" s="43"/>
    </row>
    <row r="5">
      <c r="A5" s="42"/>
      <c r="B5" s="42"/>
      <c r="C5" s="48" t="s">
        <v>486</v>
      </c>
      <c r="D5" s="43"/>
      <c r="E5" s="50">
        <v>0.0</v>
      </c>
      <c r="F5" s="79">
        <v>-7000.0</v>
      </c>
      <c r="G5" s="43"/>
      <c r="H5" s="93" t="s">
        <v>487</v>
      </c>
    </row>
    <row r="6">
      <c r="A6" s="42"/>
      <c r="B6" s="42"/>
      <c r="C6" s="48" t="s">
        <v>200</v>
      </c>
      <c r="D6" s="43"/>
      <c r="E6" s="50">
        <v>0.0</v>
      </c>
      <c r="F6" s="80">
        <v>-5300.0</v>
      </c>
      <c r="G6" s="43"/>
      <c r="H6" s="43"/>
    </row>
    <row r="7">
      <c r="A7" s="42"/>
      <c r="B7" s="42"/>
      <c r="C7" s="48" t="s">
        <v>110</v>
      </c>
      <c r="D7" s="43"/>
      <c r="E7" s="50">
        <v>0.0</v>
      </c>
      <c r="F7" s="79">
        <v>-8150.0</v>
      </c>
      <c r="G7" s="43"/>
      <c r="H7" s="43"/>
    </row>
    <row r="8">
      <c r="A8" s="42"/>
      <c r="B8" s="42"/>
      <c r="C8" s="48" t="s">
        <v>105</v>
      </c>
      <c r="D8" s="43"/>
      <c r="E8" s="50">
        <v>0.0</v>
      </c>
      <c r="F8" s="80">
        <v>-3000.0</v>
      </c>
      <c r="G8" s="43"/>
      <c r="H8" s="43"/>
    </row>
    <row r="9">
      <c r="A9" s="42"/>
      <c r="B9" s="42"/>
      <c r="C9" s="48"/>
      <c r="D9" s="43"/>
      <c r="E9" s="43"/>
      <c r="F9" s="76"/>
      <c r="G9" s="43"/>
      <c r="H9" s="43"/>
    </row>
    <row r="10">
      <c r="A10" s="42"/>
      <c r="B10" s="42"/>
      <c r="C10" s="45" t="s">
        <v>89</v>
      </c>
      <c r="D10" s="43"/>
      <c r="E10" s="78">
        <f t="shared" ref="E10:F10" si="1">SUM(E4:E8)</f>
        <v>0</v>
      </c>
      <c r="F10" s="80">
        <f t="shared" si="1"/>
        <v>-28750</v>
      </c>
      <c r="G10" s="43"/>
      <c r="H10" s="43"/>
    </row>
    <row r="11">
      <c r="A11" s="42"/>
      <c r="B11" s="42"/>
      <c r="C11" s="48"/>
      <c r="D11" s="43"/>
      <c r="E11" s="43"/>
      <c r="F11" s="76"/>
      <c r="G11" s="43"/>
      <c r="H11" s="43"/>
    </row>
    <row r="12">
      <c r="A12" s="42"/>
      <c r="B12" s="111" t="s">
        <v>488</v>
      </c>
      <c r="C12" s="48"/>
      <c r="D12" s="43"/>
      <c r="E12" s="43"/>
      <c r="F12" s="76"/>
      <c r="G12" s="43"/>
      <c r="H12" s="43"/>
    </row>
    <row r="13">
      <c r="A13" s="42"/>
      <c r="B13" s="42"/>
      <c r="C13" s="48" t="s">
        <v>91</v>
      </c>
      <c r="D13" s="43"/>
      <c r="E13" s="50">
        <v>0.0</v>
      </c>
      <c r="F13" s="80">
        <v>-2800.0</v>
      </c>
      <c r="G13" s="43"/>
      <c r="H13" s="43"/>
    </row>
    <row r="14">
      <c r="A14" s="42"/>
      <c r="B14" s="42"/>
      <c r="C14" s="48" t="s">
        <v>139</v>
      </c>
      <c r="D14" s="43"/>
      <c r="E14" s="50">
        <v>0.0</v>
      </c>
      <c r="F14" s="80">
        <v>-650.0</v>
      </c>
      <c r="G14" s="43"/>
      <c r="H14" s="43"/>
    </row>
    <row r="15">
      <c r="A15" s="42"/>
      <c r="B15" s="42"/>
      <c r="C15" s="48"/>
      <c r="D15" s="43"/>
      <c r="E15" s="43"/>
      <c r="F15" s="76"/>
      <c r="G15" s="43"/>
      <c r="H15" s="43"/>
    </row>
    <row r="16">
      <c r="A16" s="42"/>
      <c r="B16" s="42"/>
      <c r="C16" s="45" t="s">
        <v>89</v>
      </c>
      <c r="D16" s="43"/>
      <c r="E16" s="78">
        <f t="shared" ref="E16:F16" si="2">SUM(E12:E15)</f>
        <v>0</v>
      </c>
      <c r="F16" s="80">
        <f t="shared" si="2"/>
        <v>-3450</v>
      </c>
      <c r="G16" s="43"/>
      <c r="H16" s="43"/>
    </row>
    <row r="17">
      <c r="A17" s="42"/>
      <c r="B17" s="42"/>
      <c r="C17" s="45"/>
      <c r="D17" s="43"/>
      <c r="E17" s="43"/>
      <c r="F17" s="76"/>
      <c r="G17" s="43"/>
      <c r="H17" s="43"/>
    </row>
    <row r="18">
      <c r="A18" s="42"/>
      <c r="B18" s="41" t="s">
        <v>489</v>
      </c>
      <c r="C18" s="48"/>
      <c r="D18" s="43"/>
      <c r="E18" s="43"/>
      <c r="F18" s="76"/>
      <c r="G18" s="43"/>
      <c r="H18" s="43"/>
    </row>
    <row r="19">
      <c r="A19" s="42"/>
      <c r="B19" s="42"/>
      <c r="C19" s="48" t="s">
        <v>91</v>
      </c>
      <c r="D19" s="43"/>
      <c r="E19" s="50">
        <v>0.0</v>
      </c>
      <c r="F19" s="80">
        <v>-2800.0</v>
      </c>
      <c r="G19" s="43"/>
      <c r="H19" s="43"/>
    </row>
    <row r="20">
      <c r="A20" s="42"/>
      <c r="B20" s="42"/>
      <c r="C20" s="48" t="s">
        <v>139</v>
      </c>
      <c r="D20" s="43"/>
      <c r="E20" s="50">
        <v>0.0</v>
      </c>
      <c r="F20" s="80">
        <v>-650.0</v>
      </c>
      <c r="G20" s="43"/>
      <c r="H20" s="43"/>
    </row>
    <row r="21">
      <c r="A21" s="42"/>
      <c r="B21" s="42"/>
      <c r="C21" s="54"/>
      <c r="D21" s="43"/>
      <c r="E21" s="43"/>
      <c r="F21" s="76"/>
      <c r="G21" s="43"/>
      <c r="H21" s="43"/>
    </row>
    <row r="22">
      <c r="A22" s="42"/>
      <c r="B22" s="51"/>
      <c r="C22" s="45" t="s">
        <v>89</v>
      </c>
      <c r="D22" s="43"/>
      <c r="E22" s="78">
        <f t="shared" ref="E22:F22" si="3">SUM(E18:E21)</f>
        <v>0</v>
      </c>
      <c r="F22" s="80">
        <f t="shared" si="3"/>
        <v>-3450</v>
      </c>
      <c r="G22" s="43"/>
      <c r="H22" s="43"/>
    </row>
    <row r="23">
      <c r="A23" s="42"/>
      <c r="B23" s="42"/>
      <c r="C23" s="45"/>
      <c r="D23" s="43"/>
      <c r="E23" s="43"/>
      <c r="F23" s="76"/>
      <c r="G23" s="43"/>
      <c r="H23" s="43"/>
    </row>
    <row r="24">
      <c r="A24" s="42"/>
      <c r="B24" s="42"/>
      <c r="C24" s="45" t="s">
        <v>96</v>
      </c>
      <c r="D24" s="43"/>
      <c r="E24" s="78">
        <f t="shared" ref="E24:F24" si="4">SUMIFS(E2:E23,$C2:$C23,"Subsubtotal")</f>
        <v>0</v>
      </c>
      <c r="F24" s="80">
        <f t="shared" si="4"/>
        <v>-35650</v>
      </c>
      <c r="G24" s="43"/>
      <c r="H24" s="43"/>
    </row>
    <row r="25">
      <c r="A25" s="42"/>
      <c r="B25" s="42"/>
      <c r="C25" s="45"/>
      <c r="D25" s="43"/>
      <c r="E25" s="78"/>
      <c r="F25" s="80"/>
      <c r="G25" s="43"/>
      <c r="H25" s="43"/>
    </row>
  </sheetData>
  <conditionalFormatting sqref="D1:D25">
    <cfRule type="cellIs" dxfId="0" priority="1" operator="greaterThan">
      <formula>0</formula>
    </cfRule>
  </conditionalFormatting>
  <conditionalFormatting sqref="E1:E25">
    <cfRule type="cellIs" dxfId="1" priority="2" operator="greaterThan">
      <formula>0</formula>
    </cfRule>
  </conditionalFormatting>
  <conditionalFormatting sqref="F1:F25">
    <cfRule type="cellIs" dxfId="0" priority="3" operator="greaterThan">
      <formula>0</formula>
    </cfRule>
  </conditionalFormatting>
  <conditionalFormatting sqref="F1:F25">
    <cfRule type="cellIs" dxfId="1" priority="4" operator="lessThan">
      <formula>0</formula>
    </cfRule>
  </conditionalFormatting>
  <conditionalFormatting sqref="D1:D25">
    <cfRule type="cellIs" dxfId="1" priority="5" operator="lessThan">
      <formula>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23.25"/>
    <col customWidth="1" min="8" max="8" width="50.75"/>
  </cols>
  <sheetData>
    <row r="1">
      <c r="A1" s="40" t="s">
        <v>4</v>
      </c>
      <c r="B1" s="40" t="s">
        <v>64</v>
      </c>
      <c r="C1" s="40" t="s">
        <v>65</v>
      </c>
      <c r="D1" s="76"/>
      <c r="E1" s="40" t="s">
        <v>5</v>
      </c>
      <c r="F1" s="40" t="s">
        <v>6</v>
      </c>
      <c r="G1" s="40" t="s">
        <v>67</v>
      </c>
      <c r="H1" s="40" t="s">
        <v>3</v>
      </c>
    </row>
    <row r="2">
      <c r="A2" s="45" t="s">
        <v>18</v>
      </c>
      <c r="B2" s="42"/>
      <c r="C2" s="42"/>
      <c r="D2" s="76"/>
      <c r="E2" s="43"/>
      <c r="F2" s="43"/>
      <c r="G2" s="43"/>
      <c r="H2" s="43"/>
    </row>
    <row r="3">
      <c r="A3" s="42"/>
      <c r="B3" s="45" t="s">
        <v>68</v>
      </c>
      <c r="C3" s="42"/>
      <c r="D3" s="76"/>
      <c r="E3" s="43"/>
      <c r="F3" s="43"/>
      <c r="G3" s="43"/>
      <c r="H3" s="43"/>
    </row>
    <row r="4">
      <c r="A4" s="42"/>
      <c r="B4" s="42"/>
      <c r="C4" s="48" t="s">
        <v>490</v>
      </c>
      <c r="D4" s="76"/>
      <c r="E4" s="83">
        <v>53000.0</v>
      </c>
      <c r="F4" s="78">
        <v>0.0</v>
      </c>
      <c r="G4" s="43"/>
      <c r="H4" s="43"/>
    </row>
    <row r="5">
      <c r="A5" s="42"/>
      <c r="B5" s="42"/>
      <c r="C5" s="48" t="s">
        <v>491</v>
      </c>
      <c r="D5" s="76"/>
      <c r="E5" s="83">
        <v>50000.0</v>
      </c>
      <c r="F5" s="78">
        <v>0.0</v>
      </c>
      <c r="G5" s="43"/>
      <c r="H5" s="43"/>
    </row>
    <row r="6">
      <c r="A6" s="42"/>
      <c r="B6" s="42"/>
      <c r="C6" s="48" t="s">
        <v>492</v>
      </c>
      <c r="D6" s="76"/>
      <c r="E6" s="83">
        <v>15000.0</v>
      </c>
      <c r="F6" s="78">
        <v>0.0</v>
      </c>
      <c r="G6" s="43"/>
      <c r="H6" s="43"/>
    </row>
    <row r="7">
      <c r="A7" s="42"/>
      <c r="B7" s="42"/>
      <c r="C7" s="48" t="s">
        <v>92</v>
      </c>
      <c r="D7" s="76"/>
      <c r="E7" s="78">
        <v>0.0</v>
      </c>
      <c r="F7" s="80">
        <v>-2000.0</v>
      </c>
      <c r="G7" s="43"/>
      <c r="H7" s="43"/>
    </row>
    <row r="8">
      <c r="A8" s="42"/>
      <c r="B8" s="42"/>
      <c r="C8" s="48" t="s">
        <v>110</v>
      </c>
      <c r="D8" s="76"/>
      <c r="E8" s="78">
        <v>0.0</v>
      </c>
      <c r="F8" s="79">
        <v>-2250.0</v>
      </c>
      <c r="G8" s="43"/>
      <c r="H8" s="43"/>
    </row>
    <row r="9">
      <c r="A9" s="42"/>
      <c r="B9" s="42"/>
      <c r="C9" s="48" t="s">
        <v>493</v>
      </c>
      <c r="D9" s="76"/>
      <c r="E9" s="78">
        <v>0.0</v>
      </c>
      <c r="F9" s="80">
        <v>-60000.0</v>
      </c>
      <c r="G9" s="43"/>
      <c r="H9" s="43"/>
    </row>
    <row r="10">
      <c r="A10" s="42"/>
      <c r="B10" s="42"/>
      <c r="C10" s="48" t="s">
        <v>494</v>
      </c>
      <c r="D10" s="76"/>
      <c r="E10" s="78">
        <v>0.0</v>
      </c>
      <c r="F10" s="79">
        <v>-50000.0</v>
      </c>
      <c r="G10" s="43"/>
      <c r="H10" s="93" t="s">
        <v>495</v>
      </c>
    </row>
    <row r="11">
      <c r="A11" s="42"/>
      <c r="B11" s="42"/>
      <c r="C11" s="48" t="s">
        <v>496</v>
      </c>
      <c r="D11" s="76"/>
      <c r="E11" s="78">
        <v>0.0</v>
      </c>
      <c r="F11" s="79">
        <v>-25000.0</v>
      </c>
      <c r="G11" s="43"/>
      <c r="H11" s="93"/>
    </row>
    <row r="12">
      <c r="A12" s="42"/>
      <c r="B12" s="42"/>
      <c r="C12" s="48" t="s">
        <v>497</v>
      </c>
      <c r="D12" s="76"/>
      <c r="E12" s="78">
        <v>0.0</v>
      </c>
      <c r="F12" s="80">
        <v>-5000.0</v>
      </c>
      <c r="G12" s="43"/>
      <c r="H12" s="43"/>
    </row>
    <row r="13">
      <c r="A13" s="42"/>
      <c r="B13" s="42"/>
      <c r="C13" s="48"/>
      <c r="D13" s="76"/>
      <c r="E13" s="43"/>
      <c r="F13" s="43"/>
      <c r="G13" s="43"/>
      <c r="H13" s="43"/>
    </row>
    <row r="14">
      <c r="A14" s="42"/>
      <c r="B14" s="42"/>
      <c r="C14" s="98" t="s">
        <v>89</v>
      </c>
      <c r="D14" s="76"/>
      <c r="E14" s="83">
        <f t="shared" ref="E14:F14" si="1">SUM(E2:E12)</f>
        <v>118000</v>
      </c>
      <c r="F14" s="83">
        <f t="shared" si="1"/>
        <v>-144250</v>
      </c>
      <c r="G14" s="43"/>
      <c r="H14" s="43"/>
    </row>
    <row r="15">
      <c r="A15" s="42"/>
      <c r="B15" s="42"/>
      <c r="C15" s="48"/>
      <c r="D15" s="76"/>
      <c r="E15" s="43"/>
      <c r="F15" s="43"/>
      <c r="G15" s="43"/>
      <c r="H15" s="43"/>
    </row>
    <row r="16">
      <c r="A16" s="42"/>
      <c r="B16" s="148" t="s">
        <v>498</v>
      </c>
      <c r="C16" s="48"/>
      <c r="D16" s="76"/>
      <c r="E16" s="43"/>
      <c r="F16" s="43"/>
      <c r="G16" s="43"/>
      <c r="H16" s="93" t="s">
        <v>499</v>
      </c>
    </row>
    <row r="17">
      <c r="A17" s="42"/>
      <c r="B17" s="42"/>
      <c r="C17" s="55" t="s">
        <v>500</v>
      </c>
      <c r="D17" s="76"/>
      <c r="E17" s="80">
        <v>2500.0</v>
      </c>
      <c r="F17" s="79">
        <v>0.0</v>
      </c>
      <c r="G17" s="43"/>
      <c r="H17" s="43"/>
    </row>
    <row r="18">
      <c r="A18" s="42"/>
      <c r="B18" s="42"/>
      <c r="C18" s="55" t="s">
        <v>167</v>
      </c>
      <c r="D18" s="76"/>
      <c r="E18" s="79">
        <v>4800.0</v>
      </c>
      <c r="F18" s="79">
        <v>0.0</v>
      </c>
      <c r="G18" s="43"/>
      <c r="H18" s="43"/>
    </row>
    <row r="19">
      <c r="A19" s="42"/>
      <c r="B19" s="42"/>
      <c r="C19" s="55" t="s">
        <v>131</v>
      </c>
      <c r="D19" s="76"/>
      <c r="E19" s="79">
        <v>0.0</v>
      </c>
      <c r="F19" s="79">
        <v>-1500.0</v>
      </c>
      <c r="G19" s="43"/>
      <c r="H19" s="43"/>
    </row>
    <row r="20">
      <c r="A20" s="42"/>
      <c r="B20" s="42"/>
      <c r="C20" s="55" t="s">
        <v>95</v>
      </c>
      <c r="D20" s="76"/>
      <c r="E20" s="79">
        <v>0.0</v>
      </c>
      <c r="F20" s="79">
        <v>-1400.0</v>
      </c>
      <c r="G20" s="43"/>
      <c r="H20" s="43"/>
    </row>
    <row r="21">
      <c r="A21" s="42"/>
      <c r="B21" s="42"/>
      <c r="C21" s="55" t="s">
        <v>130</v>
      </c>
      <c r="D21" s="76"/>
      <c r="E21" s="79">
        <v>0.0</v>
      </c>
      <c r="F21" s="79">
        <v>-3400.0</v>
      </c>
      <c r="G21" s="43"/>
      <c r="H21" s="43"/>
    </row>
    <row r="22">
      <c r="A22" s="42"/>
      <c r="B22" s="42"/>
      <c r="C22" s="55" t="s">
        <v>501</v>
      </c>
      <c r="D22" s="76"/>
      <c r="E22" s="79">
        <v>0.0</v>
      </c>
      <c r="F22" s="79">
        <v>-2500.0</v>
      </c>
      <c r="G22" s="43"/>
      <c r="H22" s="43"/>
    </row>
    <row r="23">
      <c r="A23" s="42"/>
      <c r="B23" s="42"/>
      <c r="C23" s="55" t="s">
        <v>147</v>
      </c>
      <c r="D23" s="76"/>
      <c r="E23" s="79">
        <v>0.0</v>
      </c>
      <c r="F23" s="79">
        <v>-500.0</v>
      </c>
      <c r="G23" s="43"/>
      <c r="H23" s="43"/>
    </row>
    <row r="24">
      <c r="A24" s="42"/>
      <c r="B24" s="42"/>
      <c r="C24" s="55" t="s">
        <v>132</v>
      </c>
      <c r="D24" s="76"/>
      <c r="E24" s="79">
        <v>0.0</v>
      </c>
      <c r="F24" s="79">
        <v>-600.0</v>
      </c>
      <c r="G24" s="43"/>
      <c r="H24" s="43"/>
    </row>
    <row r="25">
      <c r="A25" s="42"/>
      <c r="B25" s="42"/>
      <c r="C25" s="55" t="s">
        <v>502</v>
      </c>
      <c r="D25" s="76"/>
      <c r="E25" s="79">
        <v>0.0</v>
      </c>
      <c r="F25" s="79">
        <v>-400.0</v>
      </c>
      <c r="G25" s="43"/>
      <c r="H25" s="43"/>
    </row>
    <row r="26">
      <c r="A26" s="42"/>
      <c r="B26" s="42"/>
      <c r="C26" s="48"/>
      <c r="D26" s="76"/>
      <c r="E26" s="43"/>
      <c r="F26" s="43"/>
      <c r="G26" s="43"/>
      <c r="H26" s="43"/>
    </row>
    <row r="27">
      <c r="A27" s="42"/>
      <c r="B27" s="42"/>
      <c r="C27" s="45" t="s">
        <v>89</v>
      </c>
      <c r="D27" s="76"/>
      <c r="E27" s="83">
        <f t="shared" ref="E27:F27" si="2">SUM(E16:E26)</f>
        <v>7300</v>
      </c>
      <c r="F27" s="83">
        <f t="shared" si="2"/>
        <v>-10300</v>
      </c>
      <c r="G27" s="43"/>
      <c r="H27" s="43"/>
    </row>
    <row r="28">
      <c r="A28" s="42"/>
      <c r="B28" s="42"/>
      <c r="C28" s="45"/>
      <c r="D28" s="76"/>
      <c r="E28" s="43"/>
      <c r="F28" s="43"/>
      <c r="G28" s="43"/>
      <c r="H28" s="43"/>
    </row>
    <row r="29">
      <c r="A29" s="42"/>
      <c r="B29" s="42"/>
      <c r="C29" s="45" t="s">
        <v>96</v>
      </c>
      <c r="D29" s="76"/>
      <c r="E29" s="83">
        <f t="shared" ref="E29:F29" si="3">SUMIFS(E3:E28,$C3:$C28,"Subsubtotal")</f>
        <v>125300</v>
      </c>
      <c r="F29" s="80">
        <f t="shared" si="3"/>
        <v>-154550</v>
      </c>
      <c r="G29" s="43"/>
      <c r="H29" s="43"/>
    </row>
    <row r="30">
      <c r="A30" s="42"/>
      <c r="B30" s="42"/>
      <c r="C30" s="48"/>
      <c r="D30" s="76"/>
      <c r="E30" s="76"/>
      <c r="F30" s="76"/>
      <c r="G30" s="76"/>
      <c r="H30" s="76"/>
    </row>
  </sheetData>
  <conditionalFormatting sqref="D1:D30">
    <cfRule type="cellIs" dxfId="0" priority="1" operator="greaterThan">
      <formula>0</formula>
    </cfRule>
  </conditionalFormatting>
  <conditionalFormatting sqref="E1:E30 F14 F27">
    <cfRule type="cellIs" dxfId="1" priority="2" operator="greaterThan">
      <formula>0</formula>
    </cfRule>
  </conditionalFormatting>
  <conditionalFormatting sqref="F1:F30 E17:E25">
    <cfRule type="cellIs" dxfId="0" priority="3" operator="greaterThan">
      <formula>0</formula>
    </cfRule>
  </conditionalFormatting>
  <conditionalFormatting sqref="F1:F30 E17:E25">
    <cfRule type="cellIs" dxfId="1" priority="4" operator="lessThan">
      <formula>0</formula>
    </cfRule>
  </conditionalFormatting>
  <conditionalFormatting sqref="D1:D30">
    <cfRule type="cellIs" dxfId="1" priority="5" operator="lessThan">
      <formula>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2.38"/>
    <col customWidth="1" min="4" max="4" width="17.63"/>
    <col customWidth="1" min="8" max="8" width="85.13"/>
  </cols>
  <sheetData>
    <row r="1">
      <c r="A1" s="58" t="s">
        <v>4</v>
      </c>
      <c r="B1" s="58" t="s">
        <v>64</v>
      </c>
      <c r="C1" s="58" t="s">
        <v>65</v>
      </c>
      <c r="D1" s="58" t="s">
        <v>66</v>
      </c>
      <c r="E1" s="149" t="s">
        <v>5</v>
      </c>
      <c r="F1" s="149" t="s">
        <v>6</v>
      </c>
      <c r="G1" s="149" t="s">
        <v>67</v>
      </c>
      <c r="H1" s="58" t="s">
        <v>3</v>
      </c>
    </row>
    <row r="2">
      <c r="A2" s="60" t="s">
        <v>503</v>
      </c>
      <c r="B2" s="61"/>
      <c r="C2" s="62"/>
      <c r="D2" s="63"/>
      <c r="E2" s="150"/>
      <c r="F2" s="150"/>
      <c r="G2" s="150"/>
      <c r="H2" s="65"/>
    </row>
    <row r="3">
      <c r="A3" s="66"/>
      <c r="B3" s="61" t="s">
        <v>68</v>
      </c>
      <c r="C3" s="62"/>
      <c r="D3" s="63"/>
      <c r="E3" s="150"/>
      <c r="F3" s="150"/>
      <c r="G3" s="150"/>
      <c r="H3" s="70" t="s">
        <v>504</v>
      </c>
    </row>
    <row r="4">
      <c r="A4" s="62"/>
      <c r="B4" s="62"/>
      <c r="C4" s="71" t="s">
        <v>105</v>
      </c>
      <c r="D4" s="68" t="s">
        <v>106</v>
      </c>
      <c r="E4" s="99">
        <v>15000.0</v>
      </c>
      <c r="F4" s="151">
        <v>-30000.0</v>
      </c>
      <c r="G4" s="150"/>
      <c r="H4" s="65"/>
    </row>
    <row r="5">
      <c r="A5" s="62"/>
      <c r="B5" s="62"/>
      <c r="C5" s="71" t="s">
        <v>505</v>
      </c>
      <c r="D5" s="68" t="s">
        <v>506</v>
      </c>
      <c r="E5" s="99">
        <v>1000.0</v>
      </c>
      <c r="F5" s="151">
        <v>-2000.0</v>
      </c>
      <c r="G5" s="150"/>
      <c r="H5" s="70" t="s">
        <v>507</v>
      </c>
    </row>
    <row r="6">
      <c r="A6" s="62"/>
      <c r="B6" s="62"/>
      <c r="C6" s="152"/>
      <c r="D6" s="63"/>
      <c r="E6" s="99"/>
      <c r="F6" s="153"/>
      <c r="G6" s="150"/>
      <c r="H6" s="65"/>
    </row>
    <row r="7">
      <c r="A7" s="62"/>
      <c r="B7" s="62"/>
      <c r="C7" s="152" t="s">
        <v>92</v>
      </c>
      <c r="D7" s="68" t="s">
        <v>116</v>
      </c>
      <c r="E7" s="99">
        <v>0.0</v>
      </c>
      <c r="F7" s="151">
        <v>-6750.0</v>
      </c>
      <c r="G7" s="150"/>
      <c r="H7" s="70" t="s">
        <v>508</v>
      </c>
    </row>
    <row r="8">
      <c r="A8" s="62"/>
      <c r="B8" s="62"/>
      <c r="C8" s="71" t="s">
        <v>509</v>
      </c>
      <c r="D8" s="63" t="s">
        <v>510</v>
      </c>
      <c r="E8" s="151">
        <v>0.0</v>
      </c>
      <c r="F8" s="99">
        <v>-10000.0</v>
      </c>
      <c r="G8" s="150"/>
      <c r="H8" s="70" t="s">
        <v>511</v>
      </c>
    </row>
    <row r="9">
      <c r="A9" s="62"/>
      <c r="B9" s="62"/>
      <c r="C9" s="71" t="s">
        <v>512</v>
      </c>
      <c r="D9" s="63" t="s">
        <v>171</v>
      </c>
      <c r="E9" s="99">
        <v>0.0</v>
      </c>
      <c r="F9" s="151">
        <v>-15000.0</v>
      </c>
      <c r="G9" s="150"/>
      <c r="H9" s="70" t="s">
        <v>513</v>
      </c>
    </row>
    <row r="10">
      <c r="A10" s="62"/>
      <c r="B10" s="62"/>
      <c r="C10" s="71" t="s">
        <v>138</v>
      </c>
      <c r="D10" s="63" t="s">
        <v>514</v>
      </c>
      <c r="E10" s="99">
        <v>0.0</v>
      </c>
      <c r="F10" s="151">
        <v>-20000.0</v>
      </c>
      <c r="G10" s="150"/>
      <c r="H10" s="70" t="s">
        <v>515</v>
      </c>
    </row>
    <row r="11">
      <c r="A11" s="62"/>
      <c r="B11" s="62"/>
      <c r="C11" s="48" t="s">
        <v>516</v>
      </c>
      <c r="D11" s="63"/>
      <c r="E11" s="99">
        <v>0.0</v>
      </c>
      <c r="F11" s="151">
        <v>-4000.0</v>
      </c>
      <c r="G11" s="150"/>
      <c r="H11" s="70"/>
    </row>
    <row r="12">
      <c r="A12" s="62"/>
      <c r="B12" s="62"/>
      <c r="C12" s="71" t="s">
        <v>185</v>
      </c>
      <c r="D12" s="63" t="s">
        <v>112</v>
      </c>
      <c r="E12" s="99">
        <v>0.0</v>
      </c>
      <c r="F12" s="99">
        <v>-1000.0</v>
      </c>
      <c r="G12" s="150"/>
      <c r="H12" s="70" t="s">
        <v>517</v>
      </c>
    </row>
    <row r="13">
      <c r="A13" s="62"/>
      <c r="B13" s="154"/>
      <c r="C13" s="62" t="s">
        <v>518</v>
      </c>
      <c r="D13" s="63" t="s">
        <v>172</v>
      </c>
      <c r="E13" s="99">
        <v>0.0</v>
      </c>
      <c r="F13" s="99">
        <v>-5000.0</v>
      </c>
      <c r="G13" s="150"/>
      <c r="H13" s="70" t="s">
        <v>519</v>
      </c>
    </row>
    <row r="14">
      <c r="A14" s="62"/>
      <c r="B14" s="62"/>
      <c r="C14" s="152" t="s">
        <v>110</v>
      </c>
      <c r="D14" s="68" t="s">
        <v>520</v>
      </c>
      <c r="E14" s="99">
        <v>0.0</v>
      </c>
      <c r="F14" s="151">
        <v>-11250.0</v>
      </c>
      <c r="G14" s="150"/>
      <c r="H14" s="70" t="s">
        <v>508</v>
      </c>
    </row>
    <row r="15">
      <c r="A15" s="62"/>
      <c r="B15" s="61"/>
      <c r="C15" s="152"/>
      <c r="D15" s="63"/>
      <c r="E15" s="153"/>
      <c r="F15" s="153"/>
      <c r="G15" s="150"/>
      <c r="H15" s="65"/>
    </row>
    <row r="16">
      <c r="A16" s="62"/>
      <c r="B16" s="61"/>
      <c r="C16" s="154" t="s">
        <v>89</v>
      </c>
      <c r="D16" s="63"/>
      <c r="E16" s="153">
        <f t="shared" ref="E16:F16" si="1">SUM(E2:E14)</f>
        <v>16000</v>
      </c>
      <c r="F16" s="153">
        <f t="shared" si="1"/>
        <v>-105000</v>
      </c>
      <c r="G16" s="150">
        <f>E16-F16</f>
        <v>121000</v>
      </c>
      <c r="H16" s="65"/>
    </row>
    <row r="17">
      <c r="A17" s="62"/>
      <c r="B17" s="61"/>
      <c r="C17" s="62"/>
      <c r="D17" s="63"/>
      <c r="E17" s="150"/>
      <c r="F17" s="150"/>
      <c r="G17" s="150"/>
      <c r="H17" s="65"/>
    </row>
    <row r="18">
      <c r="A18" s="62"/>
      <c r="B18" s="60" t="s">
        <v>521</v>
      </c>
      <c r="C18" s="62"/>
      <c r="D18" s="63"/>
      <c r="E18" s="150"/>
      <c r="F18" s="150"/>
      <c r="G18" s="150"/>
      <c r="H18" s="65"/>
    </row>
    <row r="19">
      <c r="A19" s="62"/>
      <c r="B19" s="61"/>
      <c r="C19" s="71" t="s">
        <v>132</v>
      </c>
      <c r="D19" s="68" t="s">
        <v>522</v>
      </c>
      <c r="E19" s="99">
        <v>0.0</v>
      </c>
      <c r="F19" s="79">
        <v>-1200.0</v>
      </c>
      <c r="G19" s="150"/>
      <c r="H19" s="65"/>
    </row>
    <row r="20">
      <c r="A20" s="62"/>
      <c r="B20" s="61"/>
      <c r="C20" s="71" t="s">
        <v>523</v>
      </c>
      <c r="D20" s="68" t="s">
        <v>102</v>
      </c>
      <c r="E20" s="99">
        <v>0.0</v>
      </c>
      <c r="F20" s="79">
        <v>-6800.0</v>
      </c>
      <c r="G20" s="150"/>
      <c r="H20" s="70"/>
    </row>
    <row r="21">
      <c r="A21" s="62"/>
      <c r="B21" s="61"/>
      <c r="C21" s="71" t="s">
        <v>92</v>
      </c>
      <c r="D21" s="68" t="s">
        <v>116</v>
      </c>
      <c r="E21" s="99">
        <v>0.0</v>
      </c>
      <c r="F21" s="79">
        <v>-1400.0</v>
      </c>
      <c r="G21" s="150"/>
      <c r="H21" s="70" t="s">
        <v>524</v>
      </c>
    </row>
    <row r="22">
      <c r="A22" s="62"/>
      <c r="B22" s="61"/>
      <c r="C22" s="71" t="s">
        <v>525</v>
      </c>
      <c r="D22" s="68" t="s">
        <v>526</v>
      </c>
      <c r="E22" s="99">
        <v>0.0</v>
      </c>
      <c r="F22" s="79">
        <v>-4500.0</v>
      </c>
      <c r="G22" s="150"/>
      <c r="H22" s="65"/>
    </row>
    <row r="23">
      <c r="A23" s="62"/>
      <c r="B23" s="61"/>
      <c r="C23" s="62"/>
      <c r="D23" s="63"/>
      <c r="E23" s="150"/>
      <c r="F23" s="150"/>
      <c r="G23" s="150"/>
      <c r="H23" s="65"/>
    </row>
    <row r="24">
      <c r="A24" s="62"/>
      <c r="B24" s="61"/>
      <c r="C24" s="60" t="s">
        <v>89</v>
      </c>
      <c r="D24" s="63"/>
      <c r="E24" s="150">
        <f t="shared" ref="E24:F24" si="2">SUM(E19:E22)</f>
        <v>0</v>
      </c>
      <c r="F24" s="79">
        <f t="shared" si="2"/>
        <v>-13900</v>
      </c>
      <c r="G24" s="150"/>
      <c r="H24" s="65"/>
    </row>
    <row r="25">
      <c r="A25" s="62"/>
      <c r="B25" s="61"/>
      <c r="C25" s="62"/>
      <c r="D25" s="63"/>
      <c r="E25" s="150"/>
      <c r="F25" s="150"/>
      <c r="G25" s="150"/>
      <c r="H25" s="65"/>
    </row>
    <row r="26">
      <c r="A26" s="54"/>
      <c r="B26" s="41" t="s">
        <v>527</v>
      </c>
      <c r="C26" s="41"/>
      <c r="D26" s="155"/>
      <c r="E26" s="82"/>
      <c r="F26" s="82"/>
      <c r="G26" s="82"/>
      <c r="H26" s="156"/>
    </row>
    <row r="27">
      <c r="A27" s="54"/>
      <c r="B27" s="41"/>
      <c r="C27" s="55" t="s">
        <v>528</v>
      </c>
      <c r="D27" s="157" t="s">
        <v>125</v>
      </c>
      <c r="E27" s="95">
        <v>8100.0</v>
      </c>
      <c r="F27" s="81">
        <v>0.0</v>
      </c>
      <c r="G27" s="82"/>
      <c r="H27" s="158" t="s">
        <v>529</v>
      </c>
    </row>
    <row r="28">
      <c r="A28" s="54"/>
      <c r="B28" s="41"/>
      <c r="C28" s="55" t="s">
        <v>530</v>
      </c>
      <c r="D28" s="157" t="s">
        <v>125</v>
      </c>
      <c r="E28" s="95">
        <v>720.0</v>
      </c>
      <c r="F28" s="81">
        <v>0.0</v>
      </c>
      <c r="G28" s="82"/>
      <c r="H28" s="158" t="s">
        <v>531</v>
      </c>
    </row>
    <row r="29">
      <c r="A29" s="54"/>
      <c r="B29" s="54"/>
      <c r="C29" s="54" t="s">
        <v>532</v>
      </c>
      <c r="D29" s="155" t="s">
        <v>127</v>
      </c>
      <c r="E29" s="95">
        <v>3500.0</v>
      </c>
      <c r="F29" s="78">
        <v>0.0</v>
      </c>
      <c r="G29" s="82"/>
      <c r="H29" s="158"/>
    </row>
    <row r="30">
      <c r="A30" s="54"/>
      <c r="B30" s="41"/>
      <c r="C30" s="54" t="s">
        <v>533</v>
      </c>
      <c r="D30" s="155" t="s">
        <v>169</v>
      </c>
      <c r="E30" s="78">
        <v>0.0</v>
      </c>
      <c r="F30" s="79">
        <v>-5000.0</v>
      </c>
      <c r="G30" s="82"/>
      <c r="H30" s="158" t="s">
        <v>534</v>
      </c>
    </row>
    <row r="31">
      <c r="A31" s="54"/>
      <c r="B31" s="41"/>
      <c r="C31" s="55" t="s">
        <v>535</v>
      </c>
      <c r="D31" s="157" t="s">
        <v>129</v>
      </c>
      <c r="E31" s="81">
        <v>0.0</v>
      </c>
      <c r="F31" s="79">
        <v>-2700.0</v>
      </c>
      <c r="G31" s="82"/>
      <c r="H31" s="158" t="s">
        <v>536</v>
      </c>
    </row>
    <row r="32">
      <c r="A32" s="54"/>
      <c r="B32" s="41"/>
      <c r="C32" s="54" t="s">
        <v>537</v>
      </c>
      <c r="D32" s="155" t="s">
        <v>129</v>
      </c>
      <c r="E32" s="78">
        <v>0.0</v>
      </c>
      <c r="F32" s="79">
        <v>-3000.0</v>
      </c>
      <c r="G32" s="82"/>
      <c r="H32" s="156"/>
    </row>
    <row r="33">
      <c r="A33" s="54"/>
      <c r="B33" s="41"/>
      <c r="C33" s="55" t="s">
        <v>538</v>
      </c>
      <c r="D33" s="157" t="s">
        <v>108</v>
      </c>
      <c r="E33" s="81">
        <v>0.0</v>
      </c>
      <c r="F33" s="79">
        <v>-3600.0</v>
      </c>
      <c r="G33" s="82"/>
      <c r="H33" s="158" t="s">
        <v>539</v>
      </c>
    </row>
    <row r="34">
      <c r="A34" s="54"/>
      <c r="B34" s="41"/>
      <c r="C34" s="54" t="s">
        <v>131</v>
      </c>
      <c r="D34" s="155" t="s">
        <v>172</v>
      </c>
      <c r="E34" s="78">
        <v>0.0</v>
      </c>
      <c r="F34" s="79">
        <v>-2000.0</v>
      </c>
      <c r="G34" s="82"/>
      <c r="H34" s="156"/>
    </row>
    <row r="35">
      <c r="A35" s="54"/>
      <c r="B35" s="41"/>
      <c r="C35" s="55" t="s">
        <v>132</v>
      </c>
      <c r="D35" s="155" t="s">
        <v>522</v>
      </c>
      <c r="E35" s="78">
        <v>0.0</v>
      </c>
      <c r="F35" s="79">
        <v>-600.0</v>
      </c>
      <c r="G35" s="82"/>
      <c r="H35" s="156"/>
    </row>
    <row r="36">
      <c r="A36" s="54"/>
      <c r="B36" s="54"/>
      <c r="C36" s="55" t="s">
        <v>141</v>
      </c>
      <c r="D36" s="157" t="s">
        <v>112</v>
      </c>
      <c r="E36" s="159">
        <v>0.0</v>
      </c>
      <c r="F36" s="159">
        <v>-2000.0</v>
      </c>
      <c r="G36" s="82"/>
      <c r="H36" s="158" t="s">
        <v>540</v>
      </c>
    </row>
    <row r="37">
      <c r="A37" s="54"/>
      <c r="B37" s="54"/>
      <c r="C37" s="55" t="s">
        <v>232</v>
      </c>
      <c r="D37" s="157" t="s">
        <v>541</v>
      </c>
      <c r="E37" s="159">
        <v>0.0</v>
      </c>
      <c r="F37" s="159">
        <v>-1000.0</v>
      </c>
      <c r="G37" s="82"/>
      <c r="H37" s="158" t="s">
        <v>542</v>
      </c>
    </row>
    <row r="38">
      <c r="A38" s="54"/>
      <c r="B38" s="54"/>
      <c r="C38" s="54"/>
      <c r="D38" s="155"/>
      <c r="E38" s="82"/>
      <c r="F38" s="82"/>
      <c r="G38" s="82"/>
      <c r="H38" s="156"/>
    </row>
    <row r="39">
      <c r="A39" s="54"/>
      <c r="B39" s="41"/>
      <c r="C39" s="41" t="s">
        <v>89</v>
      </c>
      <c r="D39" s="155"/>
      <c r="E39" s="83">
        <f>SUM(E27:E35)</f>
        <v>12320</v>
      </c>
      <c r="F39" s="80">
        <f>SUM(F29:F37)</f>
        <v>-19900</v>
      </c>
      <c r="G39" s="80">
        <f>E39-F39</f>
        <v>32220</v>
      </c>
      <c r="H39" s="156"/>
    </row>
    <row r="40">
      <c r="A40" s="62"/>
      <c r="B40" s="61"/>
      <c r="C40" s="62"/>
      <c r="D40" s="63"/>
      <c r="E40" s="150"/>
      <c r="F40" s="150"/>
      <c r="G40" s="150"/>
      <c r="H40" s="65"/>
    </row>
    <row r="41">
      <c r="A41" s="66"/>
      <c r="B41" s="160" t="s">
        <v>543</v>
      </c>
      <c r="C41" s="66"/>
      <c r="D41" s="66"/>
      <c r="E41" s="161"/>
      <c r="F41" s="161"/>
      <c r="G41" s="161"/>
      <c r="H41" s="66"/>
    </row>
    <row r="42">
      <c r="A42" s="66"/>
      <c r="B42" s="66"/>
      <c r="C42" s="162" t="s">
        <v>528</v>
      </c>
      <c r="D42" s="66" t="s">
        <v>125</v>
      </c>
      <c r="E42" s="163">
        <v>2880.0</v>
      </c>
      <c r="F42" s="163">
        <v>0.0</v>
      </c>
      <c r="G42" s="161"/>
      <c r="H42" s="162" t="s">
        <v>544</v>
      </c>
    </row>
    <row r="43">
      <c r="A43" s="66"/>
      <c r="B43" s="66"/>
      <c r="C43" s="162" t="s">
        <v>530</v>
      </c>
      <c r="D43" s="162" t="s">
        <v>125</v>
      </c>
      <c r="E43" s="163">
        <v>600.0</v>
      </c>
      <c r="F43" s="163">
        <v>0.0</v>
      </c>
      <c r="G43" s="161"/>
      <c r="H43" s="162" t="s">
        <v>545</v>
      </c>
    </row>
    <row r="44">
      <c r="A44" s="66"/>
      <c r="B44" s="66"/>
      <c r="C44" s="66" t="s">
        <v>532</v>
      </c>
      <c r="D44" s="66" t="s">
        <v>127</v>
      </c>
      <c r="E44" s="163">
        <v>3500.0</v>
      </c>
      <c r="F44" s="163">
        <v>0.0</v>
      </c>
      <c r="G44" s="161"/>
      <c r="H44" s="66"/>
    </row>
    <row r="45">
      <c r="A45" s="66"/>
      <c r="B45" s="66"/>
      <c r="C45" s="164" t="s">
        <v>533</v>
      </c>
      <c r="D45" s="66" t="s">
        <v>169</v>
      </c>
      <c r="E45" s="163">
        <v>0.0</v>
      </c>
      <c r="F45" s="163">
        <v>-2500.0</v>
      </c>
      <c r="G45" s="163"/>
      <c r="H45" s="66"/>
    </row>
    <row r="46">
      <c r="A46" s="66"/>
      <c r="B46" s="66"/>
      <c r="C46" s="162" t="s">
        <v>546</v>
      </c>
      <c r="D46" s="162" t="s">
        <v>129</v>
      </c>
      <c r="E46" s="163">
        <v>0.0</v>
      </c>
      <c r="F46" s="163">
        <v>-900.0</v>
      </c>
      <c r="G46" s="161"/>
      <c r="H46" s="162" t="s">
        <v>547</v>
      </c>
    </row>
    <row r="47">
      <c r="A47" s="66"/>
      <c r="B47" s="66"/>
      <c r="C47" s="66" t="s">
        <v>537</v>
      </c>
      <c r="D47" s="66" t="s">
        <v>129</v>
      </c>
      <c r="E47" s="163">
        <v>0.0</v>
      </c>
      <c r="F47" s="163">
        <v>-3000.0</v>
      </c>
      <c r="G47" s="161"/>
      <c r="H47" s="66"/>
    </row>
    <row r="48">
      <c r="A48" s="66"/>
      <c r="B48" s="66"/>
      <c r="C48" s="66" t="s">
        <v>131</v>
      </c>
      <c r="D48" s="66" t="s">
        <v>172</v>
      </c>
      <c r="E48" s="163">
        <v>0.0</v>
      </c>
      <c r="F48" s="163">
        <v>-1000.0</v>
      </c>
      <c r="G48" s="161"/>
      <c r="H48" s="162" t="s">
        <v>548</v>
      </c>
    </row>
    <row r="49">
      <c r="A49" s="66"/>
      <c r="B49" s="66"/>
      <c r="C49" s="162" t="s">
        <v>132</v>
      </c>
      <c r="D49" s="66" t="s">
        <v>522</v>
      </c>
      <c r="E49" s="163">
        <v>0.0</v>
      </c>
      <c r="F49" s="163">
        <v>-600.0</v>
      </c>
      <c r="G49" s="161"/>
      <c r="H49" s="162" t="s">
        <v>549</v>
      </c>
    </row>
    <row r="50">
      <c r="A50" s="66"/>
      <c r="B50" s="66"/>
      <c r="C50" s="160"/>
      <c r="D50" s="66"/>
      <c r="E50" s="161"/>
      <c r="F50" s="161"/>
      <c r="G50" s="161"/>
      <c r="H50" s="66"/>
    </row>
    <row r="51">
      <c r="A51" s="66"/>
      <c r="B51" s="66"/>
      <c r="C51" s="160" t="s">
        <v>89</v>
      </c>
      <c r="D51" s="66"/>
      <c r="E51" s="161">
        <f t="shared" ref="E51:F51" si="3">SUM(E42:E49)</f>
        <v>6980</v>
      </c>
      <c r="F51" s="161">
        <f t="shared" si="3"/>
        <v>-8000</v>
      </c>
      <c r="G51" s="161">
        <f>E51-F51</f>
        <v>14980</v>
      </c>
      <c r="H51" s="66"/>
    </row>
    <row r="52">
      <c r="A52" s="66"/>
      <c r="B52" s="66"/>
      <c r="C52" s="160"/>
      <c r="D52" s="66"/>
      <c r="E52" s="161"/>
      <c r="F52" s="161"/>
      <c r="G52" s="161"/>
      <c r="H52" s="66"/>
    </row>
    <row r="53">
      <c r="A53" s="66"/>
      <c r="B53" s="162" t="s">
        <v>550</v>
      </c>
      <c r="C53" s="160"/>
      <c r="D53" s="66"/>
      <c r="E53" s="161"/>
      <c r="F53" s="161"/>
      <c r="G53" s="161"/>
      <c r="H53" s="66"/>
    </row>
    <row r="54">
      <c r="A54" s="66"/>
      <c r="B54" s="66"/>
      <c r="C54" s="165" t="s">
        <v>551</v>
      </c>
      <c r="D54" s="66"/>
      <c r="E54" s="163">
        <v>0.0</v>
      </c>
      <c r="F54" s="163">
        <v>-1200.0</v>
      </c>
      <c r="G54" s="161"/>
      <c r="H54" s="66"/>
    </row>
    <row r="55">
      <c r="A55" s="66"/>
      <c r="B55" s="66"/>
      <c r="C55" s="165" t="s">
        <v>92</v>
      </c>
      <c r="D55" s="66"/>
      <c r="E55" s="163">
        <v>0.0</v>
      </c>
      <c r="F55" s="163">
        <v>-1000.0</v>
      </c>
      <c r="G55" s="161"/>
      <c r="H55" s="66"/>
    </row>
    <row r="56">
      <c r="A56" s="66"/>
      <c r="B56" s="66"/>
      <c r="C56" s="160"/>
      <c r="D56" s="66"/>
      <c r="E56" s="161"/>
      <c r="F56" s="161"/>
      <c r="G56" s="161"/>
      <c r="H56" s="66"/>
    </row>
    <row r="57">
      <c r="A57" s="66"/>
      <c r="B57" s="66"/>
      <c r="C57" s="160" t="s">
        <v>89</v>
      </c>
      <c r="D57" s="66"/>
      <c r="E57" s="161">
        <f t="shared" ref="E57:F57" si="4">SUM(E54:E55)</f>
        <v>0</v>
      </c>
      <c r="F57" s="161">
        <f t="shared" si="4"/>
        <v>-2200</v>
      </c>
      <c r="G57" s="161">
        <f>E57-F57</f>
        <v>2200</v>
      </c>
      <c r="H57" s="66"/>
    </row>
    <row r="58">
      <c r="A58" s="66"/>
      <c r="B58" s="66"/>
      <c r="C58" s="160"/>
      <c r="D58" s="66"/>
      <c r="E58" s="161"/>
      <c r="F58" s="161"/>
      <c r="G58" s="161"/>
      <c r="H58" s="66"/>
    </row>
    <row r="59">
      <c r="A59" s="66"/>
      <c r="B59" s="66"/>
      <c r="C59" s="160"/>
      <c r="D59" s="66"/>
      <c r="E59" s="161"/>
      <c r="F59" s="161"/>
      <c r="G59" s="161"/>
      <c r="H59" s="66"/>
    </row>
    <row r="60">
      <c r="A60" s="66"/>
      <c r="B60" s="66"/>
      <c r="C60" s="165" t="s">
        <v>96</v>
      </c>
      <c r="D60" s="66"/>
      <c r="E60" s="161">
        <f t="shared" ref="E60:F60" si="5">SUMIFS(E3:E59,$C3:$C59,"Subsubtotal")</f>
        <v>35300</v>
      </c>
      <c r="F60" s="161">
        <f t="shared" si="5"/>
        <v>-149000</v>
      </c>
      <c r="G60" s="161">
        <f>E60-F60</f>
        <v>184300</v>
      </c>
      <c r="H60" s="66"/>
    </row>
    <row r="61">
      <c r="A61" s="66"/>
      <c r="B61" s="66"/>
      <c r="C61" s="160"/>
      <c r="D61" s="66"/>
      <c r="E61" s="161"/>
      <c r="F61" s="161"/>
      <c r="G61" s="161"/>
      <c r="H61" s="66"/>
    </row>
  </sheetData>
  <conditionalFormatting sqref="E1:E61">
    <cfRule type="cellIs" dxfId="0" priority="1" operator="greaterThan">
      <formula>0</formula>
    </cfRule>
  </conditionalFormatting>
  <conditionalFormatting sqref="F1:F61">
    <cfRule type="cellIs" dxfId="1" priority="2" operator="greaterThan">
      <formula>0</formula>
    </cfRule>
  </conditionalFormatting>
  <conditionalFormatting sqref="G1:G61">
    <cfRule type="cellIs" dxfId="0" priority="3" operator="greaterThan">
      <formula>0</formula>
    </cfRule>
  </conditionalFormatting>
  <conditionalFormatting sqref="G1:G61">
    <cfRule type="cellIs" dxfId="1" priority="4" operator="lessThan">
      <formula>0</formula>
    </cfRule>
  </conditionalFormatting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14.25"/>
    <col customWidth="1" min="8" max="8" width="75.13"/>
  </cols>
  <sheetData>
    <row r="1">
      <c r="A1" s="166" t="s">
        <v>4</v>
      </c>
      <c r="B1" s="166" t="s">
        <v>64</v>
      </c>
      <c r="C1" s="166" t="s">
        <v>65</v>
      </c>
      <c r="D1" s="167" t="s">
        <v>66</v>
      </c>
      <c r="E1" s="166" t="s">
        <v>5</v>
      </c>
      <c r="F1" s="166" t="s">
        <v>6</v>
      </c>
      <c r="G1" s="166" t="s">
        <v>67</v>
      </c>
      <c r="H1" s="166" t="s">
        <v>3</v>
      </c>
    </row>
    <row r="2">
      <c r="A2" s="168" t="s">
        <v>20</v>
      </c>
      <c r="B2" s="169"/>
      <c r="C2" s="169"/>
      <c r="D2" s="170"/>
      <c r="E2" s="171"/>
      <c r="F2" s="171"/>
      <c r="G2" s="171"/>
      <c r="H2" s="171"/>
    </row>
    <row r="3">
      <c r="A3" s="169"/>
      <c r="B3" s="168" t="s">
        <v>68</v>
      </c>
      <c r="C3" s="169"/>
      <c r="D3" s="172"/>
      <c r="E3" s="173"/>
      <c r="F3" s="171"/>
      <c r="G3" s="171"/>
      <c r="H3" s="171"/>
    </row>
    <row r="4">
      <c r="A4" s="169"/>
      <c r="B4" s="174"/>
      <c r="C4" s="175" t="s">
        <v>105</v>
      </c>
      <c r="E4" s="172">
        <v>750.0</v>
      </c>
      <c r="F4" s="176">
        <v>0.0</v>
      </c>
      <c r="G4" s="171"/>
      <c r="H4" s="171"/>
    </row>
    <row r="5">
      <c r="A5" s="169"/>
      <c r="B5" s="174"/>
      <c r="C5" s="177" t="s">
        <v>92</v>
      </c>
      <c r="E5" s="176">
        <v>0.0</v>
      </c>
      <c r="F5" s="172">
        <v>-2650.0</v>
      </c>
      <c r="G5" s="171"/>
      <c r="H5" s="173" t="s">
        <v>552</v>
      </c>
    </row>
    <row r="6">
      <c r="A6" s="169"/>
      <c r="B6" s="174"/>
      <c r="C6" s="177" t="s">
        <v>553</v>
      </c>
      <c r="E6" s="176">
        <v>0.0</v>
      </c>
      <c r="F6" s="172">
        <v>-1500.0</v>
      </c>
      <c r="G6" s="171"/>
      <c r="H6" s="171"/>
    </row>
    <row r="7">
      <c r="A7" s="169"/>
      <c r="B7" s="174"/>
      <c r="C7" s="177" t="s">
        <v>554</v>
      </c>
      <c r="E7" s="176">
        <v>0.0</v>
      </c>
      <c r="F7" s="172">
        <v>-1500.0</v>
      </c>
      <c r="G7" s="171"/>
      <c r="H7" s="171"/>
    </row>
    <row r="8">
      <c r="A8" s="169"/>
      <c r="B8" s="174"/>
      <c r="C8" s="177" t="s">
        <v>110</v>
      </c>
      <c r="E8" s="176">
        <v>0.0</v>
      </c>
      <c r="F8" s="172">
        <v>-2500.0</v>
      </c>
      <c r="G8" s="171"/>
      <c r="H8" s="171"/>
    </row>
    <row r="9">
      <c r="A9" s="169"/>
      <c r="B9" s="178"/>
      <c r="C9" s="177" t="s">
        <v>555</v>
      </c>
      <c r="E9" s="179">
        <v>0.0</v>
      </c>
      <c r="F9" s="172">
        <v>-1500.0</v>
      </c>
      <c r="G9" s="173"/>
      <c r="H9" s="173" t="s">
        <v>556</v>
      </c>
    </row>
    <row r="10">
      <c r="A10" s="169"/>
      <c r="B10" s="178"/>
      <c r="C10" s="177" t="s">
        <v>105</v>
      </c>
      <c r="E10" s="179">
        <v>0.0</v>
      </c>
      <c r="F10" s="172">
        <v>-1500.0</v>
      </c>
      <c r="G10" s="171"/>
      <c r="H10" s="171"/>
    </row>
    <row r="11">
      <c r="A11" s="169"/>
      <c r="B11" s="178"/>
      <c r="E11" s="179"/>
      <c r="F11" s="180"/>
      <c r="G11" s="171"/>
      <c r="H11" s="171"/>
    </row>
    <row r="12">
      <c r="A12" s="169"/>
      <c r="B12" s="178"/>
      <c r="C12" s="174" t="s">
        <v>89</v>
      </c>
      <c r="D12" s="170"/>
      <c r="E12" s="181">
        <f t="shared" ref="E12:F12" si="1">SUM(E2:E10)</f>
        <v>750</v>
      </c>
      <c r="F12" s="180">
        <f t="shared" si="1"/>
        <v>-11150</v>
      </c>
      <c r="G12" s="180"/>
      <c r="H12" s="180"/>
    </row>
    <row r="13">
      <c r="A13" s="169"/>
      <c r="B13" s="178"/>
      <c r="C13" s="174"/>
      <c r="D13" s="170"/>
      <c r="E13" s="181"/>
      <c r="F13" s="180"/>
      <c r="G13" s="180"/>
      <c r="H13" s="180"/>
    </row>
    <row r="14">
      <c r="A14" s="169"/>
      <c r="B14" s="168" t="s">
        <v>557</v>
      </c>
      <c r="C14" s="169"/>
      <c r="D14" s="172"/>
      <c r="E14" s="182"/>
      <c r="F14" s="182"/>
      <c r="G14" s="182"/>
      <c r="H14" s="182"/>
    </row>
    <row r="15">
      <c r="A15" s="169"/>
      <c r="B15" s="178"/>
      <c r="C15" s="177" t="s">
        <v>558</v>
      </c>
      <c r="E15" s="172">
        <v>0.0</v>
      </c>
      <c r="F15" s="172">
        <v>-14000.0</v>
      </c>
      <c r="G15" s="183"/>
      <c r="H15" s="183" t="s">
        <v>559</v>
      </c>
    </row>
    <row r="16">
      <c r="A16" s="169"/>
      <c r="B16" s="178"/>
      <c r="C16" s="177"/>
      <c r="D16" s="170"/>
      <c r="E16" s="182"/>
      <c r="F16" s="182"/>
      <c r="G16" s="182"/>
      <c r="H16" s="183" t="s">
        <v>560</v>
      </c>
    </row>
    <row r="17">
      <c r="A17" s="169"/>
      <c r="B17" s="178"/>
      <c r="C17" s="174" t="s">
        <v>89</v>
      </c>
      <c r="D17" s="170"/>
      <c r="E17" s="172">
        <f t="shared" ref="E17:F17" si="2">SUM(E15)</f>
        <v>0</v>
      </c>
      <c r="F17" s="172">
        <f t="shared" si="2"/>
        <v>-14000</v>
      </c>
      <c r="G17" s="182"/>
      <c r="H17" s="182"/>
    </row>
    <row r="18">
      <c r="A18" s="169"/>
      <c r="B18" s="178"/>
      <c r="C18" s="174"/>
      <c r="D18" s="170"/>
      <c r="E18" s="182"/>
      <c r="F18" s="182"/>
      <c r="G18" s="182"/>
      <c r="H18" s="182"/>
    </row>
    <row r="19">
      <c r="A19" s="169"/>
      <c r="B19" s="178"/>
      <c r="C19" s="168" t="s">
        <v>96</v>
      </c>
      <c r="D19" s="170"/>
      <c r="E19" s="172">
        <f>SUMIFS(E3:E17, C3:C17, "Subsubtotal")</f>
        <v>750</v>
      </c>
      <c r="F19" s="172">
        <f>SUMIFS(F3:F17, C3:C17, "Subsubtotal")</f>
        <v>-25150</v>
      </c>
      <c r="G19" s="182"/>
      <c r="H19" s="182"/>
    </row>
    <row r="20">
      <c r="A20" s="169"/>
      <c r="B20" s="178"/>
      <c r="C20" s="168"/>
      <c r="D20" s="170"/>
      <c r="E20" s="182"/>
      <c r="F20" s="182"/>
      <c r="G20" s="182"/>
      <c r="H20" s="182"/>
    </row>
  </sheetData>
  <conditionalFormatting sqref="D1:D3 F1 E4 F5:F10 D11:D14 F15 D16:D20 E17:F17 E19:F19">
    <cfRule type="cellIs" dxfId="0" priority="1" operator="greaterThan">
      <formula>0</formula>
    </cfRule>
  </conditionalFormatting>
  <conditionalFormatting sqref="E1:E3 E5:E20 F17 F19">
    <cfRule type="cellIs" dxfId="1" priority="2" operator="greaterThan">
      <formula>0</formula>
    </cfRule>
  </conditionalFormatting>
  <conditionalFormatting sqref="F1:F4 F11:F14 F16:F20">
    <cfRule type="cellIs" dxfId="0" priority="3" operator="greaterThan">
      <formula>0</formula>
    </cfRule>
  </conditionalFormatting>
  <conditionalFormatting sqref="D1 F1:F4 F11:F14 F16:F20">
    <cfRule type="cellIs" dxfId="1" priority="4" operator="lessThan">
      <formula>0</formula>
    </cfRule>
  </conditionalFormatting>
  <conditionalFormatting sqref="D1:D3 E4 F5:F10 D11:D14 F15 D16:D20 E17:F17 E19:F19">
    <cfRule type="cellIs" dxfId="1" priority="5" operator="lessThan">
      <formula>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18.13"/>
    <col customWidth="1" min="8" max="8" width="76.5"/>
  </cols>
  <sheetData>
    <row r="1">
      <c r="A1" s="166" t="s">
        <v>4</v>
      </c>
      <c r="B1" s="166" t="s">
        <v>64</v>
      </c>
      <c r="C1" s="166" t="s">
        <v>65</v>
      </c>
      <c r="D1" s="167" t="s">
        <v>66</v>
      </c>
      <c r="E1" s="166" t="s">
        <v>5</v>
      </c>
      <c r="F1" s="166" t="s">
        <v>6</v>
      </c>
      <c r="G1" s="166" t="s">
        <v>67</v>
      </c>
      <c r="H1" s="166" t="s">
        <v>3</v>
      </c>
    </row>
    <row r="2">
      <c r="A2" s="168" t="s">
        <v>561</v>
      </c>
      <c r="B2" s="169"/>
      <c r="C2" s="169"/>
      <c r="D2" s="170"/>
      <c r="E2" s="171"/>
      <c r="F2" s="171"/>
      <c r="G2" s="171"/>
      <c r="H2" s="171"/>
    </row>
    <row r="3">
      <c r="A3" s="169"/>
      <c r="B3" s="168" t="s">
        <v>68</v>
      </c>
      <c r="C3" s="169"/>
      <c r="D3" s="172"/>
      <c r="E3" s="173"/>
      <c r="F3" s="171"/>
      <c r="G3" s="171"/>
      <c r="H3" s="171"/>
    </row>
    <row r="4">
      <c r="A4" s="169"/>
      <c r="B4" s="178"/>
      <c r="C4" s="177" t="s">
        <v>92</v>
      </c>
      <c r="E4" s="179">
        <v>0.0</v>
      </c>
      <c r="F4" s="172">
        <v>-2000.0</v>
      </c>
      <c r="G4" s="173"/>
      <c r="H4" s="173" t="s">
        <v>562</v>
      </c>
    </row>
    <row r="5">
      <c r="A5" s="169"/>
      <c r="B5" s="178"/>
      <c r="C5" s="175" t="s">
        <v>563</v>
      </c>
      <c r="E5" s="179">
        <v>0.0</v>
      </c>
      <c r="F5" s="172">
        <v>-16000.0</v>
      </c>
      <c r="G5" s="171"/>
      <c r="H5" s="173" t="s">
        <v>564</v>
      </c>
    </row>
    <row r="6">
      <c r="A6" s="169"/>
      <c r="B6" s="178"/>
      <c r="C6" s="175" t="s">
        <v>334</v>
      </c>
      <c r="E6" s="179">
        <v>0.0</v>
      </c>
      <c r="F6" s="172">
        <v>-7500.0</v>
      </c>
      <c r="G6" s="171"/>
      <c r="H6" s="173" t="s">
        <v>565</v>
      </c>
    </row>
    <row r="7">
      <c r="A7" s="169"/>
      <c r="B7" s="178"/>
      <c r="C7" s="177"/>
      <c r="E7" s="171"/>
      <c r="F7" s="170"/>
      <c r="G7" s="171"/>
      <c r="H7" s="171"/>
    </row>
    <row r="8">
      <c r="A8" s="169"/>
      <c r="B8" s="178"/>
      <c r="C8" s="174" t="s">
        <v>89</v>
      </c>
      <c r="E8" s="181">
        <f>SUM(E2:E7)</f>
        <v>0</v>
      </c>
      <c r="F8" s="170">
        <f>SUM(F4:F7)</f>
        <v>-25500</v>
      </c>
      <c r="G8" s="180"/>
      <c r="H8" s="180"/>
    </row>
    <row r="9">
      <c r="A9" s="169"/>
      <c r="B9" s="178"/>
      <c r="C9" s="174"/>
      <c r="E9" s="181"/>
      <c r="F9" s="170"/>
      <c r="G9" s="180"/>
      <c r="H9" s="180"/>
    </row>
    <row r="10">
      <c r="A10" s="169"/>
      <c r="B10" s="178"/>
      <c r="C10" s="168" t="s">
        <v>96</v>
      </c>
      <c r="E10" s="170">
        <f>SUMIFS(C3:C9,B3:B9,"Subsubtotal")</f>
        <v>0</v>
      </c>
      <c r="F10" s="170">
        <f>SUMIFS(F3:F9,C3:C9,"Subsubtotal")</f>
        <v>-25500</v>
      </c>
      <c r="G10" s="180"/>
      <c r="H10" s="180"/>
    </row>
    <row r="11">
      <c r="A11" s="169"/>
      <c r="B11" s="169"/>
      <c r="C11" s="177"/>
      <c r="E11" s="182"/>
      <c r="F11" s="170"/>
      <c r="G11" s="182"/>
      <c r="H11" s="182"/>
    </row>
  </sheetData>
  <conditionalFormatting sqref="D1:D3 F1 F4:F11 E10">
    <cfRule type="cellIs" dxfId="0" priority="1" operator="greaterThan">
      <formula>0</formula>
    </cfRule>
  </conditionalFormatting>
  <conditionalFormatting sqref="E1:E11">
    <cfRule type="cellIs" dxfId="1" priority="2" operator="greaterThan">
      <formula>0</formula>
    </cfRule>
  </conditionalFormatting>
  <conditionalFormatting sqref="F1:F3">
    <cfRule type="cellIs" dxfId="0" priority="3" operator="greaterThan">
      <formula>0</formula>
    </cfRule>
  </conditionalFormatting>
  <conditionalFormatting sqref="D1 F1:F3">
    <cfRule type="cellIs" dxfId="1" priority="4" operator="lessThan">
      <formula>0</formula>
    </cfRule>
  </conditionalFormatting>
  <conditionalFormatting sqref="D1:D3 F4:F11 E10">
    <cfRule type="cellIs" dxfId="1" priority="5" operator="lessThan">
      <formula>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13.5"/>
    <col customWidth="1" min="8" max="8" width="78.88"/>
  </cols>
  <sheetData>
    <row r="1">
      <c r="A1" s="40" t="s">
        <v>4</v>
      </c>
      <c r="B1" s="40" t="s">
        <v>64</v>
      </c>
      <c r="C1" s="40" t="s">
        <v>65</v>
      </c>
      <c r="D1" s="75" t="s">
        <v>66</v>
      </c>
      <c r="E1" s="40" t="s">
        <v>5</v>
      </c>
      <c r="F1" s="40" t="s">
        <v>6</v>
      </c>
      <c r="G1" s="40" t="s">
        <v>67</v>
      </c>
      <c r="H1" s="40" t="s">
        <v>3</v>
      </c>
    </row>
    <row r="2">
      <c r="A2" s="45" t="s">
        <v>22</v>
      </c>
      <c r="B2" s="42"/>
      <c r="C2" s="42"/>
      <c r="D2" s="74"/>
      <c r="E2" s="43"/>
      <c r="F2" s="43"/>
      <c r="G2" s="43"/>
      <c r="H2" s="184"/>
    </row>
    <row r="3">
      <c r="A3" s="42"/>
      <c r="B3" s="116" t="s">
        <v>68</v>
      </c>
      <c r="C3" s="42"/>
      <c r="D3" s="74"/>
      <c r="E3" s="43"/>
      <c r="F3" s="43"/>
      <c r="G3" s="43"/>
      <c r="H3" s="185" t="s">
        <v>566</v>
      </c>
    </row>
    <row r="4">
      <c r="A4" s="42"/>
      <c r="B4" s="111"/>
      <c r="C4" s="51" t="s">
        <v>92</v>
      </c>
      <c r="D4" s="74" t="s">
        <v>541</v>
      </c>
      <c r="E4" s="50">
        <v>0.0</v>
      </c>
      <c r="F4" s="57">
        <v>-6000.0</v>
      </c>
      <c r="G4" s="43"/>
      <c r="H4" s="185" t="s">
        <v>567</v>
      </c>
    </row>
    <row r="5">
      <c r="A5" s="42"/>
      <c r="B5" s="111"/>
      <c r="C5" s="51" t="s">
        <v>568</v>
      </c>
      <c r="D5" s="74" t="s">
        <v>569</v>
      </c>
      <c r="E5" s="50">
        <v>0.0</v>
      </c>
      <c r="F5" s="57">
        <v>-5000.0</v>
      </c>
      <c r="G5" s="43"/>
      <c r="H5" s="184"/>
    </row>
    <row r="6">
      <c r="A6" s="42"/>
      <c r="B6" s="111"/>
      <c r="C6" s="51" t="s">
        <v>570</v>
      </c>
      <c r="D6" s="74"/>
      <c r="E6" s="50">
        <v>0.0</v>
      </c>
      <c r="F6" s="57">
        <v>-5500.0</v>
      </c>
      <c r="G6" s="43"/>
      <c r="H6" s="185" t="s">
        <v>571</v>
      </c>
    </row>
    <row r="7">
      <c r="A7" s="42"/>
      <c r="B7" s="111"/>
      <c r="C7" s="51" t="s">
        <v>572</v>
      </c>
      <c r="D7" s="74" t="s">
        <v>573</v>
      </c>
      <c r="E7" s="49">
        <v>2500.0</v>
      </c>
      <c r="F7" s="50">
        <v>0.0</v>
      </c>
      <c r="G7" s="43"/>
      <c r="H7" s="184"/>
    </row>
    <row r="8">
      <c r="A8" s="42"/>
      <c r="B8" s="111"/>
      <c r="C8" s="51"/>
      <c r="D8" s="74"/>
      <c r="E8" s="43"/>
      <c r="F8" s="43"/>
      <c r="G8" s="43"/>
      <c r="H8" s="184"/>
    </row>
    <row r="9">
      <c r="A9" s="42"/>
      <c r="B9" s="111"/>
      <c r="C9" s="116" t="s">
        <v>89</v>
      </c>
      <c r="D9" s="74"/>
      <c r="E9" s="49">
        <f t="shared" ref="E9:F9" si="1">SUM(E4:E7)</f>
        <v>2500</v>
      </c>
      <c r="F9" s="53">
        <f t="shared" si="1"/>
        <v>-16500</v>
      </c>
      <c r="G9" s="53">
        <f>E9-F9</f>
        <v>19000</v>
      </c>
      <c r="H9" s="184"/>
    </row>
    <row r="10">
      <c r="A10" s="42"/>
      <c r="B10" s="42"/>
      <c r="C10" s="42"/>
      <c r="D10" s="74"/>
      <c r="E10" s="43"/>
      <c r="F10" s="43"/>
      <c r="G10" s="43"/>
      <c r="H10" s="92"/>
    </row>
    <row r="11">
      <c r="A11" s="42"/>
      <c r="B11" s="41" t="s">
        <v>574</v>
      </c>
      <c r="C11" s="42"/>
      <c r="D11" s="74"/>
      <c r="E11" s="43"/>
      <c r="F11" s="43"/>
      <c r="G11" s="43"/>
      <c r="H11" s="94" t="s">
        <v>575</v>
      </c>
    </row>
    <row r="12">
      <c r="A12" s="42"/>
      <c r="B12" s="42"/>
      <c r="C12" s="55" t="s">
        <v>576</v>
      </c>
      <c r="D12" s="74"/>
      <c r="E12" s="50">
        <v>0.0</v>
      </c>
      <c r="F12" s="57">
        <v>-1500.0</v>
      </c>
      <c r="G12" s="43"/>
      <c r="H12" s="186" t="s">
        <v>577</v>
      </c>
    </row>
    <row r="13">
      <c r="A13" s="42"/>
      <c r="B13" s="42"/>
      <c r="C13" s="54" t="s">
        <v>578</v>
      </c>
      <c r="D13" s="74"/>
      <c r="E13" s="187">
        <v>8000.0</v>
      </c>
      <c r="F13" s="57">
        <v>-10000.0</v>
      </c>
      <c r="G13" s="43"/>
      <c r="H13" s="92"/>
    </row>
    <row r="14">
      <c r="A14" s="42"/>
      <c r="B14" s="42"/>
      <c r="C14" s="54" t="s">
        <v>579</v>
      </c>
      <c r="D14" s="74"/>
      <c r="E14" s="50">
        <v>0.0</v>
      </c>
      <c r="F14" s="57">
        <v>-300.0</v>
      </c>
      <c r="G14" s="43"/>
      <c r="H14" s="92"/>
    </row>
    <row r="15">
      <c r="A15" s="42"/>
      <c r="B15" s="42"/>
      <c r="C15" s="42"/>
      <c r="D15" s="74"/>
      <c r="E15" s="43"/>
      <c r="F15" s="43"/>
      <c r="G15" s="43"/>
      <c r="H15" s="92"/>
    </row>
    <row r="16">
      <c r="A16" s="42"/>
      <c r="B16" s="42"/>
      <c r="C16" s="41" t="s">
        <v>89</v>
      </c>
      <c r="D16" s="74"/>
      <c r="E16" s="50">
        <f t="shared" ref="E16:F16" si="2">SUM(E12:E14)</f>
        <v>8000</v>
      </c>
      <c r="F16" s="53">
        <f t="shared" si="2"/>
        <v>-11800</v>
      </c>
      <c r="G16" s="53">
        <f>E16-F16</f>
        <v>19800</v>
      </c>
      <c r="H16" s="92"/>
    </row>
    <row r="17">
      <c r="A17" s="42"/>
      <c r="B17" s="42"/>
      <c r="C17" s="42"/>
      <c r="D17" s="74"/>
      <c r="E17" s="43"/>
      <c r="F17" s="43"/>
      <c r="G17" s="43"/>
      <c r="H17" s="92"/>
    </row>
    <row r="18">
      <c r="A18" s="42"/>
      <c r="B18" s="42"/>
      <c r="C18" s="111" t="s">
        <v>96</v>
      </c>
      <c r="D18" s="74"/>
      <c r="E18" s="49">
        <f t="shared" ref="E18:F18" si="3">SUMIFS(E3:E17,$C3:$C17,"Subsubtotal")</f>
        <v>10500</v>
      </c>
      <c r="F18" s="53">
        <f t="shared" si="3"/>
        <v>-28300</v>
      </c>
      <c r="G18" s="53">
        <f>E18-F18</f>
        <v>38800</v>
      </c>
      <c r="H18" s="92"/>
    </row>
    <row r="19">
      <c r="A19" s="42"/>
      <c r="B19" s="42"/>
      <c r="C19" s="42"/>
      <c r="D19" s="76"/>
      <c r="E19" s="76"/>
      <c r="F19" s="76"/>
      <c r="G19" s="76"/>
      <c r="H19" s="76"/>
    </row>
  </sheetData>
  <conditionalFormatting sqref="D1:D19">
    <cfRule type="cellIs" dxfId="0" priority="1" operator="greaterThan">
      <formula>0</formula>
    </cfRule>
  </conditionalFormatting>
  <conditionalFormatting sqref="E1:E19">
    <cfRule type="cellIs" dxfId="1" priority="2" operator="greaterThan">
      <formula>0</formula>
    </cfRule>
  </conditionalFormatting>
  <conditionalFormatting sqref="F1:F19">
    <cfRule type="cellIs" dxfId="0" priority="3" operator="greaterThan">
      <formula>0</formula>
    </cfRule>
  </conditionalFormatting>
  <conditionalFormatting sqref="F1:F19">
    <cfRule type="cellIs" dxfId="1" priority="4" operator="lessThan">
      <formula>0</formula>
    </cfRule>
  </conditionalFormatting>
  <conditionalFormatting sqref="D1:D19">
    <cfRule type="cellIs" dxfId="1" priority="5" operator="lessThan">
      <formula>0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21.88"/>
    <col customWidth="1" min="8" max="8" width="50.75"/>
  </cols>
  <sheetData>
    <row r="1">
      <c r="A1" s="40" t="s">
        <v>4</v>
      </c>
      <c r="B1" s="40" t="s">
        <v>64</v>
      </c>
      <c r="C1" s="40" t="s">
        <v>65</v>
      </c>
      <c r="D1" s="76"/>
      <c r="E1" s="40" t="s">
        <v>5</v>
      </c>
      <c r="F1" s="40" t="s">
        <v>6</v>
      </c>
      <c r="G1" s="40" t="s">
        <v>67</v>
      </c>
      <c r="H1" s="40" t="s">
        <v>3</v>
      </c>
    </row>
    <row r="2">
      <c r="A2" s="45" t="s">
        <v>23</v>
      </c>
      <c r="B2" s="42"/>
      <c r="C2" s="42"/>
      <c r="D2" s="76"/>
      <c r="E2" s="43"/>
      <c r="F2" s="43"/>
      <c r="G2" s="43"/>
      <c r="H2" s="43"/>
    </row>
    <row r="3">
      <c r="A3" s="42"/>
      <c r="B3" s="116" t="s">
        <v>68</v>
      </c>
      <c r="C3" s="42"/>
      <c r="D3" s="76"/>
      <c r="E3" s="43"/>
      <c r="F3" s="43"/>
      <c r="G3" s="43" t="s">
        <v>580</v>
      </c>
      <c r="H3" s="43"/>
    </row>
    <row r="4">
      <c r="A4" s="42"/>
      <c r="B4" s="42"/>
      <c r="C4" s="48" t="s">
        <v>92</v>
      </c>
      <c r="D4" s="76"/>
      <c r="E4" s="50">
        <v>0.0</v>
      </c>
      <c r="F4" s="188">
        <v>-1500.0</v>
      </c>
      <c r="G4" s="43"/>
      <c r="H4" s="43"/>
    </row>
    <row r="5">
      <c r="A5" s="42"/>
      <c r="B5" s="42"/>
      <c r="C5" s="48" t="s">
        <v>214</v>
      </c>
      <c r="D5" s="76"/>
      <c r="E5" s="50">
        <v>0.0</v>
      </c>
      <c r="F5" s="189">
        <v>-6000.0</v>
      </c>
      <c r="G5" s="43"/>
      <c r="H5" s="93" t="s">
        <v>581</v>
      </c>
    </row>
    <row r="6">
      <c r="A6" s="42"/>
      <c r="B6" s="42"/>
      <c r="C6" s="48" t="s">
        <v>582</v>
      </c>
      <c r="D6" s="76"/>
      <c r="E6" s="50">
        <v>0.0</v>
      </c>
      <c r="F6" s="188">
        <v>-2000.0</v>
      </c>
      <c r="G6" s="43"/>
      <c r="H6" s="43"/>
    </row>
    <row r="7">
      <c r="A7" s="42"/>
      <c r="B7" s="42"/>
      <c r="C7" s="51"/>
      <c r="D7" s="76"/>
      <c r="E7" s="43"/>
      <c r="F7" s="76"/>
      <c r="G7" s="43"/>
      <c r="H7" s="43"/>
    </row>
    <row r="8">
      <c r="A8" s="42"/>
      <c r="B8" s="42"/>
      <c r="C8" s="45" t="s">
        <v>89</v>
      </c>
      <c r="D8" s="76"/>
      <c r="E8" s="190">
        <f t="shared" ref="E8:F8" si="1">SUM(E4:E7)</f>
        <v>0</v>
      </c>
      <c r="F8" s="188">
        <f t="shared" si="1"/>
        <v>-9500</v>
      </c>
      <c r="G8" s="43"/>
      <c r="H8" s="43"/>
    </row>
    <row r="9">
      <c r="A9" s="42"/>
      <c r="B9" s="42"/>
      <c r="C9" s="45"/>
      <c r="D9" s="76"/>
      <c r="E9" s="43"/>
      <c r="F9" s="76"/>
      <c r="G9" s="43"/>
      <c r="H9" s="43"/>
    </row>
    <row r="10">
      <c r="A10" s="42"/>
      <c r="B10" s="42"/>
      <c r="C10" s="45" t="s">
        <v>96</v>
      </c>
      <c r="D10" s="76"/>
      <c r="E10" s="190">
        <f t="shared" ref="E10:F10" si="2">SUMIFS(E3:E9,$C3:$C9,"Subsubtotal")</f>
        <v>0</v>
      </c>
      <c r="F10" s="188">
        <f t="shared" si="2"/>
        <v>-9500</v>
      </c>
      <c r="G10" s="43"/>
      <c r="H10" s="43"/>
    </row>
    <row r="11">
      <c r="A11" s="42"/>
      <c r="B11" s="42"/>
      <c r="C11" s="51"/>
      <c r="D11" s="76"/>
      <c r="E11" s="76"/>
      <c r="F11" s="76"/>
      <c r="G11" s="76"/>
      <c r="H11" s="76"/>
    </row>
  </sheetData>
  <conditionalFormatting sqref="D1:D11">
    <cfRule type="cellIs" dxfId="0" priority="1" operator="greaterThan">
      <formula>0</formula>
    </cfRule>
  </conditionalFormatting>
  <conditionalFormatting sqref="E1:E11">
    <cfRule type="cellIs" dxfId="1" priority="2" operator="greaterThan">
      <formula>0</formula>
    </cfRule>
  </conditionalFormatting>
  <conditionalFormatting sqref="F1:F11">
    <cfRule type="cellIs" dxfId="0" priority="3" operator="greaterThan">
      <formula>0</formula>
    </cfRule>
  </conditionalFormatting>
  <conditionalFormatting sqref="F1:F11">
    <cfRule type="cellIs" dxfId="1" priority="4" operator="lessThan">
      <formula>0</formula>
    </cfRule>
  </conditionalFormatting>
  <conditionalFormatting sqref="D1:D11">
    <cfRule type="cellIs" dxfId="1" priority="5" operator="lessThan">
      <formula>0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11.75"/>
    <col customWidth="1" min="8" max="8" width="50.75"/>
  </cols>
  <sheetData>
    <row r="1">
      <c r="A1" s="40" t="s">
        <v>4</v>
      </c>
      <c r="B1" s="40" t="s">
        <v>64</v>
      </c>
      <c r="C1" s="40" t="s">
        <v>65</v>
      </c>
      <c r="D1" s="76"/>
      <c r="E1" s="40" t="s">
        <v>5</v>
      </c>
      <c r="F1" s="40" t="s">
        <v>6</v>
      </c>
      <c r="G1" s="40" t="s">
        <v>67</v>
      </c>
      <c r="H1" s="40" t="s">
        <v>3</v>
      </c>
    </row>
    <row r="2">
      <c r="A2" s="45" t="s">
        <v>24</v>
      </c>
      <c r="B2" s="42"/>
      <c r="C2" s="42"/>
      <c r="D2" s="76"/>
      <c r="E2" s="43"/>
      <c r="F2" s="43"/>
      <c r="G2" s="43"/>
      <c r="H2" s="43"/>
    </row>
    <row r="3">
      <c r="A3" s="42"/>
      <c r="B3" s="116" t="s">
        <v>68</v>
      </c>
      <c r="C3" s="42"/>
      <c r="D3" s="76"/>
      <c r="E3" s="43"/>
      <c r="F3" s="43"/>
      <c r="G3" s="43"/>
      <c r="H3" s="43"/>
    </row>
    <row r="4">
      <c r="A4" s="42"/>
      <c r="B4" s="42"/>
      <c r="C4" s="48" t="s">
        <v>92</v>
      </c>
      <c r="D4" s="76"/>
      <c r="E4" s="190">
        <v>0.0</v>
      </c>
      <c r="F4" s="188">
        <v>-1000.0</v>
      </c>
      <c r="G4" s="43"/>
      <c r="H4" s="43"/>
    </row>
    <row r="5">
      <c r="A5" s="42"/>
      <c r="B5" s="42"/>
      <c r="C5" s="55" t="s">
        <v>583</v>
      </c>
      <c r="D5" s="76"/>
      <c r="E5" s="190">
        <v>0.0</v>
      </c>
      <c r="F5" s="189">
        <v>-2500.0</v>
      </c>
      <c r="G5" s="43"/>
      <c r="H5" s="93"/>
    </row>
    <row r="6">
      <c r="A6" s="42"/>
      <c r="B6" s="42"/>
      <c r="C6" s="51"/>
      <c r="D6" s="76"/>
      <c r="E6" s="43"/>
      <c r="F6" s="76"/>
      <c r="G6" s="43"/>
      <c r="H6" s="43"/>
    </row>
    <row r="7">
      <c r="A7" s="42"/>
      <c r="B7" s="42"/>
      <c r="C7" s="45" t="s">
        <v>89</v>
      </c>
      <c r="D7" s="76"/>
      <c r="E7" s="190">
        <f t="shared" ref="E7:F7" si="1">SUM(E4:E6)</f>
        <v>0</v>
      </c>
      <c r="F7" s="188">
        <f t="shared" si="1"/>
        <v>-3500</v>
      </c>
      <c r="G7" s="43"/>
      <c r="H7" s="43"/>
    </row>
    <row r="8">
      <c r="A8" s="42"/>
      <c r="B8" s="42"/>
      <c r="C8" s="45"/>
      <c r="D8" s="76"/>
      <c r="E8" s="43"/>
      <c r="F8" s="76"/>
      <c r="G8" s="43"/>
      <c r="H8" s="43"/>
    </row>
    <row r="9">
      <c r="A9" s="42"/>
      <c r="B9" s="111" t="s">
        <v>214</v>
      </c>
      <c r="C9" s="51"/>
      <c r="D9" s="76"/>
      <c r="E9" s="43"/>
      <c r="F9" s="76"/>
      <c r="G9" s="107"/>
      <c r="H9" s="107"/>
    </row>
    <row r="10">
      <c r="A10" s="42"/>
      <c r="B10" s="42"/>
      <c r="C10" s="48" t="s">
        <v>584</v>
      </c>
      <c r="D10" s="76"/>
      <c r="E10" s="190">
        <v>0.0</v>
      </c>
      <c r="F10" s="188">
        <v>-1500.0</v>
      </c>
      <c r="G10" s="43"/>
      <c r="H10" s="43"/>
    </row>
    <row r="11">
      <c r="A11" s="42"/>
      <c r="B11" s="51"/>
      <c r="C11" s="54" t="s">
        <v>585</v>
      </c>
      <c r="D11" s="76"/>
      <c r="E11" s="190">
        <v>0.0</v>
      </c>
      <c r="F11" s="188">
        <v>-3000.0</v>
      </c>
      <c r="G11" s="43"/>
      <c r="H11" s="43"/>
    </row>
    <row r="12">
      <c r="A12" s="42"/>
      <c r="B12" s="42"/>
      <c r="C12" s="48" t="s">
        <v>586</v>
      </c>
      <c r="D12" s="76"/>
      <c r="E12" s="190">
        <v>0.0</v>
      </c>
      <c r="F12" s="188">
        <v>-9000.0</v>
      </c>
      <c r="G12" s="43"/>
      <c r="H12" s="43"/>
    </row>
    <row r="13">
      <c r="A13" s="42"/>
      <c r="B13" s="42"/>
      <c r="C13" s="51"/>
      <c r="D13" s="76"/>
      <c r="E13" s="43"/>
      <c r="F13" s="76"/>
      <c r="G13" s="43"/>
      <c r="H13" s="43"/>
    </row>
    <row r="14">
      <c r="A14" s="42"/>
      <c r="B14" s="42"/>
      <c r="C14" s="45" t="s">
        <v>89</v>
      </c>
      <c r="D14" s="76"/>
      <c r="E14" s="190">
        <f t="shared" ref="E14:F14" si="2">SUM(E10:E13)</f>
        <v>0</v>
      </c>
      <c r="F14" s="188">
        <f t="shared" si="2"/>
        <v>-13500</v>
      </c>
      <c r="G14" s="43"/>
      <c r="H14" s="43"/>
    </row>
    <row r="15">
      <c r="A15" s="42"/>
      <c r="B15" s="42"/>
      <c r="C15" s="45"/>
      <c r="D15" s="76"/>
      <c r="E15" s="43"/>
      <c r="F15" s="76"/>
      <c r="G15" s="43"/>
      <c r="H15" s="43"/>
    </row>
    <row r="16">
      <c r="A16" s="42"/>
      <c r="B16" s="111" t="s">
        <v>587</v>
      </c>
      <c r="C16" s="51"/>
      <c r="D16" s="76"/>
      <c r="E16" s="76"/>
      <c r="F16" s="76"/>
      <c r="G16" s="76"/>
      <c r="H16" s="76"/>
    </row>
    <row r="17">
      <c r="A17" s="42"/>
      <c r="B17" s="42"/>
      <c r="C17" s="48" t="s">
        <v>167</v>
      </c>
      <c r="D17" s="76"/>
      <c r="E17" s="191">
        <v>5000.0</v>
      </c>
      <c r="F17" s="190">
        <v>0.0</v>
      </c>
      <c r="G17" s="76"/>
      <c r="H17" s="76"/>
    </row>
    <row r="18">
      <c r="A18" s="42"/>
      <c r="B18" s="42"/>
      <c r="C18" s="48" t="s">
        <v>588</v>
      </c>
      <c r="D18" s="76"/>
      <c r="E18" s="190">
        <v>0.0</v>
      </c>
      <c r="F18" s="188">
        <v>-10000.0</v>
      </c>
      <c r="G18" s="76"/>
      <c r="H18" s="77" t="s">
        <v>589</v>
      </c>
    </row>
    <row r="19">
      <c r="A19" s="42"/>
      <c r="B19" s="42"/>
      <c r="C19" s="51"/>
      <c r="D19" s="76"/>
      <c r="E19" s="76"/>
      <c r="F19" s="76"/>
      <c r="G19" s="76"/>
      <c r="H19" s="76"/>
    </row>
    <row r="20">
      <c r="A20" s="42"/>
      <c r="B20" s="51"/>
      <c r="C20" s="41" t="s">
        <v>89</v>
      </c>
      <c r="D20" s="76"/>
      <c r="E20" s="191">
        <f>SUM(E17:E19)</f>
        <v>5000</v>
      </c>
      <c r="F20" s="188">
        <f>SUM(F18:F19)</f>
        <v>-10000</v>
      </c>
      <c r="G20" s="76"/>
      <c r="H20" s="76"/>
    </row>
    <row r="21">
      <c r="A21" s="42"/>
      <c r="B21" s="42"/>
      <c r="C21" s="45"/>
      <c r="D21" s="76"/>
      <c r="E21" s="76"/>
      <c r="F21" s="76"/>
      <c r="G21" s="76"/>
      <c r="H21" s="76"/>
    </row>
    <row r="22">
      <c r="A22" s="42"/>
      <c r="B22" s="42"/>
      <c r="C22" s="45" t="s">
        <v>96</v>
      </c>
      <c r="D22" s="76"/>
      <c r="E22" s="191">
        <f>SUMIFS(E16:E20,C16:C20,"Subsubtotal")</f>
        <v>5000</v>
      </c>
      <c r="F22" s="188">
        <f>SUMIFS(F4:F20,C4:C20,"Subsubtotal")</f>
        <v>-27000</v>
      </c>
      <c r="G22" s="76"/>
      <c r="H22" s="76"/>
    </row>
    <row r="23">
      <c r="A23" s="42"/>
      <c r="B23" s="42"/>
      <c r="C23" s="51"/>
      <c r="D23" s="76"/>
      <c r="E23" s="76"/>
      <c r="F23" s="76"/>
      <c r="G23" s="76"/>
      <c r="H23" s="76"/>
    </row>
  </sheetData>
  <conditionalFormatting sqref="D1:D23">
    <cfRule type="cellIs" dxfId="0" priority="1" operator="greaterThan">
      <formula>0</formula>
    </cfRule>
  </conditionalFormatting>
  <conditionalFormatting sqref="E1:E23">
    <cfRule type="cellIs" dxfId="1" priority="2" operator="greaterThan">
      <formula>0</formula>
    </cfRule>
  </conditionalFormatting>
  <conditionalFormatting sqref="F1:F23">
    <cfRule type="cellIs" dxfId="0" priority="3" operator="greaterThan">
      <formula>0</formula>
    </cfRule>
  </conditionalFormatting>
  <conditionalFormatting sqref="F1:F23">
    <cfRule type="cellIs" dxfId="1" priority="4" operator="lessThan">
      <formula>0</formula>
    </cfRule>
  </conditionalFormatting>
  <conditionalFormatting sqref="D1:D23">
    <cfRule type="cellIs" dxfId="1" priority="5" operator="lessThan">
      <formula>0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8" width="50.75"/>
  </cols>
  <sheetData>
    <row r="1">
      <c r="A1" s="40" t="s">
        <v>4</v>
      </c>
      <c r="B1" s="40" t="s">
        <v>64</v>
      </c>
      <c r="C1" s="40" t="s">
        <v>65</v>
      </c>
      <c r="D1" s="75" t="s">
        <v>66</v>
      </c>
      <c r="E1" s="40" t="s">
        <v>5</v>
      </c>
      <c r="F1" s="75" t="s">
        <v>6</v>
      </c>
      <c r="G1" s="40" t="s">
        <v>67</v>
      </c>
      <c r="H1" s="40" t="s">
        <v>3</v>
      </c>
    </row>
    <row r="2">
      <c r="A2" s="45" t="s">
        <v>25</v>
      </c>
      <c r="B2" s="42"/>
      <c r="C2" s="42"/>
      <c r="D2" s="43"/>
      <c r="E2" s="43"/>
      <c r="F2" s="76"/>
      <c r="G2" s="43"/>
      <c r="H2" s="43"/>
    </row>
    <row r="3">
      <c r="A3" s="42"/>
      <c r="B3" s="116" t="s">
        <v>68</v>
      </c>
      <c r="C3" s="42"/>
      <c r="D3" s="43"/>
      <c r="E3" s="43"/>
      <c r="F3" s="76"/>
      <c r="G3" s="43"/>
      <c r="H3" s="43"/>
    </row>
    <row r="4">
      <c r="A4" s="42"/>
      <c r="B4" s="42"/>
      <c r="C4" s="55" t="s">
        <v>590</v>
      </c>
      <c r="D4" s="43"/>
      <c r="E4" s="192">
        <v>25000.0</v>
      </c>
      <c r="F4" s="193">
        <v>0.0</v>
      </c>
      <c r="G4" s="43"/>
      <c r="H4" s="93" t="s">
        <v>542</v>
      </c>
    </row>
    <row r="5">
      <c r="A5" s="42"/>
      <c r="B5" s="42"/>
      <c r="C5" s="48" t="s">
        <v>591</v>
      </c>
      <c r="D5" s="43"/>
      <c r="E5" s="191">
        <v>10000.0</v>
      </c>
      <c r="F5" s="190">
        <v>0.0</v>
      </c>
      <c r="G5" s="43"/>
      <c r="H5" s="43"/>
    </row>
    <row r="6">
      <c r="A6" s="42"/>
      <c r="B6" s="42"/>
      <c r="C6" s="48" t="s">
        <v>592</v>
      </c>
      <c r="D6" s="43"/>
      <c r="E6" s="191">
        <v>5000.0</v>
      </c>
      <c r="F6" s="190">
        <v>0.0</v>
      </c>
      <c r="G6" s="43"/>
      <c r="H6" s="43"/>
    </row>
    <row r="7">
      <c r="A7" s="42"/>
      <c r="B7" s="42"/>
      <c r="C7" s="48" t="s">
        <v>92</v>
      </c>
      <c r="D7" s="43"/>
      <c r="E7" s="190">
        <v>0.0</v>
      </c>
      <c r="F7" s="189">
        <v>-2000.0</v>
      </c>
      <c r="G7" s="43"/>
      <c r="H7" s="93" t="s">
        <v>593</v>
      </c>
    </row>
    <row r="8">
      <c r="A8" s="42"/>
      <c r="B8" s="42"/>
      <c r="C8" s="48" t="s">
        <v>594</v>
      </c>
      <c r="D8" s="43"/>
      <c r="E8" s="190">
        <v>0.0</v>
      </c>
      <c r="F8" s="188">
        <v>-30000.0</v>
      </c>
      <c r="G8" s="43"/>
      <c r="H8" s="43"/>
    </row>
    <row r="9">
      <c r="A9" s="42"/>
      <c r="B9" s="42"/>
      <c r="C9" s="54" t="s">
        <v>591</v>
      </c>
      <c r="D9" s="43"/>
      <c r="E9" s="190">
        <v>0.0</v>
      </c>
      <c r="F9" s="188">
        <v>-20000.0</v>
      </c>
      <c r="G9" s="43"/>
      <c r="H9" s="43"/>
    </row>
    <row r="10">
      <c r="A10" s="42"/>
      <c r="B10" s="42"/>
      <c r="C10" s="48" t="s">
        <v>595</v>
      </c>
      <c r="D10" s="43"/>
      <c r="E10" s="190">
        <v>0.0</v>
      </c>
      <c r="F10" s="188">
        <v>-15000.0</v>
      </c>
      <c r="G10" s="43"/>
      <c r="H10" s="43"/>
    </row>
    <row r="11">
      <c r="A11" s="42"/>
      <c r="B11" s="42"/>
      <c r="C11" s="48" t="s">
        <v>596</v>
      </c>
      <c r="D11" s="43"/>
      <c r="E11" s="190">
        <v>0.0</v>
      </c>
      <c r="F11" s="188">
        <v>-2000.0</v>
      </c>
      <c r="G11" s="43"/>
      <c r="H11" s="43"/>
    </row>
    <row r="12">
      <c r="A12" s="42"/>
      <c r="B12" s="42"/>
      <c r="C12" s="48" t="s">
        <v>214</v>
      </c>
      <c r="D12" s="43"/>
      <c r="E12" s="190">
        <v>0.0</v>
      </c>
      <c r="F12" s="189">
        <v>-17000.0</v>
      </c>
      <c r="G12" s="43"/>
      <c r="H12" s="43"/>
    </row>
    <row r="13">
      <c r="A13" s="42"/>
      <c r="B13" s="42"/>
      <c r="C13" s="51"/>
      <c r="D13" s="43"/>
      <c r="E13" s="43"/>
      <c r="F13" s="76"/>
      <c r="G13" s="43"/>
      <c r="H13" s="43"/>
    </row>
    <row r="14">
      <c r="A14" s="42"/>
      <c r="B14" s="42"/>
      <c r="C14" s="45" t="s">
        <v>89</v>
      </c>
      <c r="D14" s="43"/>
      <c r="E14" s="191">
        <f>SUM(E4:E13)</f>
        <v>40000</v>
      </c>
      <c r="F14" s="188">
        <f>SUM(F7:F13)</f>
        <v>-86000</v>
      </c>
      <c r="G14" s="43"/>
      <c r="H14" s="43"/>
    </row>
    <row r="15">
      <c r="A15" s="42"/>
      <c r="B15" s="42"/>
      <c r="C15" s="45"/>
      <c r="D15" s="43"/>
      <c r="E15" s="43"/>
      <c r="F15" s="76"/>
      <c r="G15" s="43"/>
      <c r="H15" s="43"/>
    </row>
    <row r="16">
      <c r="A16" s="42"/>
      <c r="B16" s="42"/>
      <c r="C16" s="45" t="s">
        <v>96</v>
      </c>
      <c r="D16" s="43"/>
      <c r="E16" s="191">
        <f>SUMIFS(E3:E14,C3:C14,"Subsubtotal")</f>
        <v>40000</v>
      </c>
      <c r="F16" s="188">
        <f>SUMIFS(F3:F14,C3:C14,"Subsubtotal")</f>
        <v>-86000</v>
      </c>
      <c r="G16" s="43"/>
      <c r="H16" s="43"/>
    </row>
    <row r="17">
      <c r="A17" s="42"/>
      <c r="B17" s="42"/>
      <c r="C17" s="51"/>
      <c r="D17" s="76"/>
      <c r="E17" s="76"/>
      <c r="F17" s="76"/>
      <c r="G17" s="76"/>
      <c r="H17" s="76"/>
    </row>
  </sheetData>
  <conditionalFormatting sqref="D1:D17">
    <cfRule type="cellIs" dxfId="0" priority="1" operator="greaterThan">
      <formula>0</formula>
    </cfRule>
  </conditionalFormatting>
  <conditionalFormatting sqref="E1:E17">
    <cfRule type="cellIs" dxfId="1" priority="2" operator="greaterThan">
      <formula>0</formula>
    </cfRule>
  </conditionalFormatting>
  <conditionalFormatting sqref="F1:F17">
    <cfRule type="cellIs" dxfId="0" priority="3" operator="greaterThan">
      <formula>0</formula>
    </cfRule>
  </conditionalFormatting>
  <conditionalFormatting sqref="F1:F17">
    <cfRule type="cellIs" dxfId="1" priority="4" operator="lessThan">
      <formula>0</formula>
    </cfRule>
  </conditionalFormatting>
  <conditionalFormatting sqref="D1:D17">
    <cfRule type="cellIs" dxfId="1" priority="5" operator="lessThan">
      <formula>0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23.88"/>
    <col customWidth="1" min="8" max="8" width="50.75"/>
  </cols>
  <sheetData>
    <row r="1">
      <c r="A1" s="40" t="s">
        <v>4</v>
      </c>
      <c r="B1" s="40" t="s">
        <v>64</v>
      </c>
      <c r="C1" s="40" t="s">
        <v>65</v>
      </c>
      <c r="D1" s="76"/>
      <c r="E1" s="40" t="s">
        <v>5</v>
      </c>
      <c r="F1" s="40" t="s">
        <v>6</v>
      </c>
      <c r="G1" s="40" t="s">
        <v>67</v>
      </c>
      <c r="H1" s="40" t="s">
        <v>3</v>
      </c>
    </row>
    <row r="2">
      <c r="A2" s="106" t="s">
        <v>597</v>
      </c>
      <c r="B2" s="42"/>
      <c r="C2" s="42"/>
      <c r="D2" s="76"/>
      <c r="E2" s="43"/>
      <c r="F2" s="43"/>
      <c r="G2" s="43"/>
      <c r="H2" s="43"/>
    </row>
    <row r="3">
      <c r="A3" s="42"/>
      <c r="B3" s="116" t="s">
        <v>68</v>
      </c>
      <c r="C3" s="42"/>
      <c r="D3" s="76"/>
      <c r="E3" s="43"/>
      <c r="F3" s="43"/>
      <c r="G3" s="43"/>
      <c r="H3" s="43"/>
    </row>
    <row r="4">
      <c r="A4" s="42"/>
      <c r="B4" s="42"/>
      <c r="C4" s="48" t="s">
        <v>92</v>
      </c>
      <c r="D4" s="76"/>
      <c r="E4" s="190">
        <v>0.0</v>
      </c>
      <c r="F4" s="189">
        <v>-2250.0</v>
      </c>
      <c r="G4" s="43"/>
    </row>
    <row r="5">
      <c r="A5" s="42"/>
      <c r="B5" s="42"/>
      <c r="C5" s="56" t="s">
        <v>214</v>
      </c>
      <c r="D5" s="76"/>
      <c r="E5" s="190">
        <v>0.0</v>
      </c>
      <c r="F5" s="189">
        <v>-10000.0</v>
      </c>
      <c r="G5" s="43"/>
      <c r="H5" s="93" t="s">
        <v>598</v>
      </c>
    </row>
    <row r="6">
      <c r="A6" s="42"/>
      <c r="B6" s="42"/>
      <c r="C6" s="56" t="s">
        <v>110</v>
      </c>
      <c r="D6" s="76"/>
      <c r="E6" s="189">
        <v>0.0</v>
      </c>
      <c r="F6" s="189">
        <v>-1750.0</v>
      </c>
      <c r="G6" s="43"/>
      <c r="H6" s="93" t="s">
        <v>599</v>
      </c>
    </row>
    <row r="7">
      <c r="A7" s="42"/>
      <c r="B7" s="42"/>
      <c r="C7" s="51"/>
      <c r="D7" s="76"/>
      <c r="E7" s="43"/>
      <c r="F7" s="76"/>
      <c r="G7" s="43"/>
      <c r="H7" s="43"/>
    </row>
    <row r="8">
      <c r="A8" s="42"/>
      <c r="B8" s="42"/>
      <c r="C8" s="45" t="s">
        <v>89</v>
      </c>
      <c r="D8" s="76"/>
      <c r="E8" s="190">
        <f t="shared" ref="E8:F8" si="1">SUM(E4:E7)</f>
        <v>0</v>
      </c>
      <c r="F8" s="188">
        <f t="shared" si="1"/>
        <v>-14000</v>
      </c>
      <c r="G8" s="43"/>
      <c r="H8" s="43"/>
    </row>
    <row r="9">
      <c r="A9" s="42"/>
      <c r="B9" s="42"/>
      <c r="C9" s="45"/>
      <c r="D9" s="76"/>
      <c r="E9" s="43"/>
      <c r="F9" s="76"/>
      <c r="G9" s="43"/>
      <c r="H9" s="43"/>
    </row>
    <row r="10">
      <c r="A10" s="42"/>
      <c r="B10" s="42"/>
      <c r="C10" s="45" t="s">
        <v>96</v>
      </c>
      <c r="D10" s="76"/>
      <c r="E10" s="190">
        <f t="shared" ref="E10:F10" si="2">SUMIFS(E3:E8,B3:B8,"Subsubtotal")</f>
        <v>0</v>
      </c>
      <c r="F10" s="188">
        <f t="shared" si="2"/>
        <v>-14000</v>
      </c>
      <c r="G10" s="43"/>
      <c r="H10" s="43"/>
    </row>
    <row r="11">
      <c r="A11" s="42"/>
      <c r="B11" s="42"/>
      <c r="C11" s="51"/>
      <c r="D11" s="76"/>
      <c r="E11" s="76"/>
      <c r="F11" s="76"/>
      <c r="G11" s="76"/>
      <c r="H11" s="76"/>
    </row>
  </sheetData>
  <conditionalFormatting sqref="D1:D11">
    <cfRule type="cellIs" dxfId="0" priority="1" operator="greaterThan">
      <formula>0</formula>
    </cfRule>
  </conditionalFormatting>
  <conditionalFormatting sqref="E1:E11">
    <cfRule type="cellIs" dxfId="1" priority="2" operator="greaterThan">
      <formula>0</formula>
    </cfRule>
  </conditionalFormatting>
  <conditionalFormatting sqref="F1:F11 E6">
    <cfRule type="cellIs" dxfId="0" priority="3" operator="greaterThan">
      <formula>0</formula>
    </cfRule>
  </conditionalFormatting>
  <conditionalFormatting sqref="F1:F11 E6">
    <cfRule type="cellIs" dxfId="1" priority="4" operator="lessThan">
      <formula>0</formula>
    </cfRule>
  </conditionalFormatting>
  <conditionalFormatting sqref="D1:D11">
    <cfRule type="cellIs" dxfId="1" priority="5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17.88"/>
    <col customWidth="1" min="8" max="8" width="50.75"/>
  </cols>
  <sheetData>
    <row r="1">
      <c r="A1" s="40" t="s">
        <v>4</v>
      </c>
      <c r="B1" s="40" t="s">
        <v>64</v>
      </c>
      <c r="C1" s="40" t="s">
        <v>65</v>
      </c>
      <c r="D1" s="40" t="s">
        <v>66</v>
      </c>
      <c r="E1" s="40" t="s">
        <v>5</v>
      </c>
      <c r="F1" s="40" t="s">
        <v>6</v>
      </c>
      <c r="G1" s="40" t="s">
        <v>67</v>
      </c>
      <c r="H1" s="40" t="s">
        <v>3</v>
      </c>
    </row>
    <row r="2">
      <c r="A2" s="41" t="s">
        <v>9</v>
      </c>
      <c r="B2" s="41"/>
      <c r="C2" s="42"/>
      <c r="D2" s="43"/>
      <c r="E2" s="43"/>
      <c r="F2" s="43"/>
      <c r="G2" s="44"/>
      <c r="H2" s="44"/>
    </row>
    <row r="3">
      <c r="A3" s="42"/>
      <c r="B3" s="45" t="s">
        <v>68</v>
      </c>
      <c r="C3" s="42"/>
      <c r="D3" s="43"/>
      <c r="E3" s="46"/>
      <c r="F3" s="43"/>
      <c r="G3" s="44"/>
      <c r="H3" s="47"/>
    </row>
    <row r="4">
      <c r="A4" s="42"/>
      <c r="B4" s="41"/>
      <c r="C4" s="48" t="s">
        <v>69</v>
      </c>
      <c r="D4" s="43"/>
      <c r="E4" s="49">
        <v>42000.0</v>
      </c>
      <c r="F4" s="50">
        <v>0.0</v>
      </c>
      <c r="G4" s="51"/>
      <c r="H4" s="52"/>
    </row>
    <row r="5">
      <c r="A5" s="42"/>
      <c r="B5" s="41"/>
      <c r="C5" s="48" t="s">
        <v>70</v>
      </c>
      <c r="D5" s="43"/>
      <c r="E5" s="49">
        <v>160000.0</v>
      </c>
      <c r="F5" s="50">
        <v>0.0</v>
      </c>
      <c r="G5" s="51"/>
      <c r="H5" s="52"/>
    </row>
    <row r="6">
      <c r="A6" s="42"/>
      <c r="B6" s="41"/>
      <c r="C6" s="48" t="s">
        <v>71</v>
      </c>
      <c r="D6" s="43"/>
      <c r="E6" s="49">
        <v>26000.0</v>
      </c>
      <c r="F6" s="50">
        <v>0.0</v>
      </c>
      <c r="G6" s="51"/>
      <c r="H6" s="52"/>
    </row>
    <row r="7">
      <c r="A7" s="42"/>
      <c r="B7" s="41"/>
      <c r="C7" s="48" t="s">
        <v>72</v>
      </c>
      <c r="D7" s="43"/>
      <c r="E7" s="49">
        <v>9000.0</v>
      </c>
      <c r="F7" s="50">
        <v>0.0</v>
      </c>
      <c r="G7" s="51"/>
      <c r="H7" s="52"/>
    </row>
    <row r="8">
      <c r="A8" s="42"/>
      <c r="B8" s="41"/>
      <c r="C8" s="48" t="s">
        <v>73</v>
      </c>
      <c r="D8" s="43"/>
      <c r="E8" s="49">
        <v>9000.0</v>
      </c>
      <c r="F8" s="50">
        <v>0.0</v>
      </c>
      <c r="G8" s="51"/>
      <c r="H8" s="52"/>
    </row>
    <row r="9">
      <c r="A9" s="42"/>
      <c r="B9" s="42"/>
      <c r="C9" s="42" t="s">
        <v>74</v>
      </c>
      <c r="D9" s="43"/>
      <c r="E9" s="50">
        <v>0.0</v>
      </c>
      <c r="F9" s="53">
        <v>-11000.0</v>
      </c>
      <c r="G9" s="42"/>
      <c r="H9" s="44"/>
    </row>
    <row r="10">
      <c r="A10" s="42"/>
      <c r="B10" s="42"/>
      <c r="C10" s="48" t="s">
        <v>75</v>
      </c>
      <c r="D10" s="43"/>
      <c r="E10" s="50">
        <v>0.0</v>
      </c>
      <c r="F10" s="53">
        <v>-20000.0</v>
      </c>
      <c r="G10" s="42"/>
      <c r="H10" s="44"/>
    </row>
    <row r="11">
      <c r="A11" s="42"/>
      <c r="B11" s="42"/>
      <c r="C11" s="54" t="s">
        <v>76</v>
      </c>
      <c r="D11" s="43"/>
      <c r="E11" s="50">
        <v>0.0</v>
      </c>
      <c r="F11" s="53">
        <v>-50000.0</v>
      </c>
      <c r="G11" s="42"/>
      <c r="H11" s="44"/>
    </row>
    <row r="12">
      <c r="A12" s="42"/>
      <c r="B12" s="42"/>
      <c r="C12" s="55" t="s">
        <v>77</v>
      </c>
      <c r="D12" s="43"/>
      <c r="E12" s="50">
        <v>0.0</v>
      </c>
      <c r="F12" s="53">
        <v>-32000.0</v>
      </c>
      <c r="G12" s="42"/>
      <c r="H12" s="44"/>
    </row>
    <row r="13">
      <c r="A13" s="42"/>
      <c r="B13" s="42"/>
      <c r="C13" s="42" t="s">
        <v>78</v>
      </c>
      <c r="D13" s="43"/>
      <c r="E13" s="50">
        <v>0.0</v>
      </c>
      <c r="F13" s="53">
        <v>-8000.0</v>
      </c>
      <c r="G13" s="51"/>
      <c r="H13" s="52"/>
    </row>
    <row r="14">
      <c r="A14" s="42"/>
      <c r="B14" s="42"/>
      <c r="C14" s="51" t="s">
        <v>79</v>
      </c>
      <c r="D14" s="43"/>
      <c r="E14" s="50">
        <v>0.0</v>
      </c>
      <c r="F14" s="53">
        <v>-51400.0</v>
      </c>
      <c r="G14" s="51"/>
      <c r="H14" s="52"/>
    </row>
    <row r="15">
      <c r="A15" s="42"/>
      <c r="B15" s="42"/>
      <c r="C15" s="48" t="s">
        <v>80</v>
      </c>
      <c r="D15" s="43"/>
      <c r="E15" s="50">
        <v>0.0</v>
      </c>
      <c r="F15" s="53">
        <v>-3000.0</v>
      </c>
      <c r="G15" s="51"/>
      <c r="H15" s="52"/>
    </row>
    <row r="16">
      <c r="A16" s="42"/>
      <c r="B16" s="41"/>
      <c r="C16" s="42" t="s">
        <v>81</v>
      </c>
      <c r="D16" s="43"/>
      <c r="E16" s="50">
        <v>0.0</v>
      </c>
      <c r="F16" s="53">
        <v>-3000.0</v>
      </c>
      <c r="G16" s="51"/>
      <c r="H16" s="52"/>
    </row>
    <row r="17">
      <c r="A17" s="42"/>
      <c r="B17" s="42"/>
      <c r="C17" s="42" t="s">
        <v>82</v>
      </c>
      <c r="D17" s="43"/>
      <c r="E17" s="50">
        <v>0.0</v>
      </c>
      <c r="F17" s="53">
        <v>-30000.0</v>
      </c>
      <c r="G17" s="51"/>
      <c r="H17" s="52"/>
    </row>
    <row r="18">
      <c r="A18" s="42"/>
      <c r="B18" s="42"/>
      <c r="C18" s="42" t="s">
        <v>83</v>
      </c>
      <c r="D18" s="43"/>
      <c r="E18" s="50">
        <v>0.0</v>
      </c>
      <c r="F18" s="53">
        <v>-6000.0</v>
      </c>
      <c r="G18" s="51"/>
      <c r="H18" s="52"/>
    </row>
    <row r="19">
      <c r="A19" s="42"/>
      <c r="B19" s="42"/>
      <c r="C19" s="48" t="s">
        <v>84</v>
      </c>
      <c r="D19" s="43"/>
      <c r="E19" s="50">
        <v>0.0</v>
      </c>
      <c r="F19" s="53">
        <v>-7000.0</v>
      </c>
      <c r="G19" s="51"/>
      <c r="H19" s="52"/>
    </row>
    <row r="20">
      <c r="A20" s="42"/>
      <c r="B20" s="42"/>
      <c r="C20" s="54" t="s">
        <v>85</v>
      </c>
      <c r="D20" s="43"/>
      <c r="E20" s="50">
        <v>0.0</v>
      </c>
      <c r="F20" s="53">
        <v>-10000.0</v>
      </c>
      <c r="G20" s="51"/>
      <c r="H20" s="52"/>
    </row>
    <row r="21">
      <c r="A21" s="42"/>
      <c r="B21" s="42"/>
      <c r="C21" s="56" t="s">
        <v>86</v>
      </c>
      <c r="D21" s="43"/>
      <c r="E21" s="50">
        <v>0.0</v>
      </c>
      <c r="F21" s="57">
        <v>-107000.0</v>
      </c>
      <c r="G21" s="51"/>
      <c r="H21" s="52"/>
    </row>
    <row r="22">
      <c r="A22" s="42"/>
      <c r="B22" s="42"/>
      <c r="C22" s="56" t="s">
        <v>87</v>
      </c>
      <c r="D22" s="43"/>
      <c r="E22" s="50">
        <v>0.0</v>
      </c>
      <c r="F22" s="57">
        <v>-53500.0</v>
      </c>
      <c r="G22" s="51"/>
      <c r="H22" s="52"/>
    </row>
    <row r="23">
      <c r="A23" s="42"/>
      <c r="B23" s="42"/>
      <c r="C23" s="56" t="s">
        <v>88</v>
      </c>
      <c r="D23" s="43"/>
      <c r="E23" s="50">
        <v>0.0</v>
      </c>
      <c r="F23" s="57">
        <v>-60000.0</v>
      </c>
      <c r="G23" s="51"/>
      <c r="H23" s="52"/>
    </row>
    <row r="24">
      <c r="A24" s="42"/>
      <c r="B24" s="42"/>
      <c r="C24" s="42"/>
      <c r="D24" s="43"/>
      <c r="E24" s="43"/>
      <c r="F24" s="43"/>
      <c r="G24" s="51"/>
      <c r="H24" s="52"/>
    </row>
    <row r="25">
      <c r="A25" s="42"/>
      <c r="B25" s="42"/>
      <c r="C25" s="41" t="s">
        <v>89</v>
      </c>
      <c r="D25" s="43"/>
      <c r="E25" s="49">
        <f>SUM(E2:E20)</f>
        <v>246000</v>
      </c>
      <c r="F25" s="53">
        <f>SUM(F2:F23)</f>
        <v>-451900</v>
      </c>
      <c r="G25" s="42"/>
      <c r="H25" s="44"/>
    </row>
    <row r="26">
      <c r="A26" s="42"/>
      <c r="B26" s="42"/>
      <c r="C26" s="51"/>
      <c r="D26" s="43"/>
      <c r="E26" s="43"/>
      <c r="F26" s="43"/>
      <c r="G26" s="42"/>
      <c r="H26" s="44"/>
    </row>
    <row r="27">
      <c r="A27" s="42"/>
      <c r="B27" s="41" t="s">
        <v>90</v>
      </c>
      <c r="C27" s="51"/>
      <c r="D27" s="43"/>
      <c r="E27" s="43"/>
      <c r="F27" s="43"/>
      <c r="G27" s="42"/>
      <c r="H27" s="44"/>
    </row>
    <row r="28">
      <c r="A28" s="42"/>
      <c r="B28" s="41"/>
      <c r="C28" s="54" t="s">
        <v>91</v>
      </c>
      <c r="D28" s="43"/>
      <c r="E28" s="50">
        <v>0.0</v>
      </c>
      <c r="F28" s="53">
        <v>-25000.0</v>
      </c>
      <c r="G28" s="42"/>
      <c r="H28" s="44"/>
    </row>
    <row r="29">
      <c r="A29" s="42"/>
      <c r="B29" s="41"/>
      <c r="C29" s="54" t="s">
        <v>92</v>
      </c>
      <c r="D29" s="43"/>
      <c r="E29" s="50">
        <v>0.0</v>
      </c>
      <c r="F29" s="53">
        <v>-5000.0</v>
      </c>
      <c r="G29" s="44"/>
      <c r="H29" s="44"/>
    </row>
    <row r="30">
      <c r="A30" s="42"/>
      <c r="B30" s="41"/>
      <c r="C30" s="42"/>
      <c r="D30" s="43"/>
      <c r="E30" s="43"/>
      <c r="F30" s="43"/>
      <c r="G30" s="44"/>
      <c r="H30" s="44"/>
    </row>
    <row r="31">
      <c r="A31" s="42"/>
      <c r="B31" s="41"/>
      <c r="C31" s="45" t="s">
        <v>89</v>
      </c>
      <c r="D31" s="43"/>
      <c r="E31" s="50">
        <f t="shared" ref="E31:F31" si="1">SUM(E28:E30)</f>
        <v>0</v>
      </c>
      <c r="F31" s="53">
        <f t="shared" si="1"/>
        <v>-30000</v>
      </c>
      <c r="G31" s="44"/>
      <c r="H31" s="44"/>
    </row>
    <row r="32">
      <c r="A32" s="42"/>
      <c r="B32" s="41"/>
      <c r="C32" s="42"/>
      <c r="D32" s="43"/>
      <c r="E32" s="43"/>
      <c r="F32" s="43"/>
      <c r="G32" s="44"/>
      <c r="H32" s="44"/>
    </row>
    <row r="33">
      <c r="A33" s="42"/>
      <c r="B33" s="41" t="s">
        <v>93</v>
      </c>
      <c r="C33" s="42"/>
      <c r="D33" s="43"/>
      <c r="E33" s="46"/>
      <c r="F33" s="43"/>
      <c r="G33" s="44"/>
      <c r="H33" s="44"/>
    </row>
    <row r="34">
      <c r="A34" s="42"/>
      <c r="B34" s="41"/>
      <c r="C34" s="51" t="s">
        <v>94</v>
      </c>
      <c r="D34" s="43"/>
      <c r="E34" s="50">
        <v>0.0</v>
      </c>
      <c r="F34" s="53">
        <v>-55000.0</v>
      </c>
      <c r="G34" s="52"/>
      <c r="H34" s="52"/>
    </row>
    <row r="35">
      <c r="A35" s="42"/>
      <c r="B35" s="41"/>
      <c r="C35" s="51" t="s">
        <v>95</v>
      </c>
      <c r="D35" s="43"/>
      <c r="E35" s="50">
        <v>0.0</v>
      </c>
      <c r="F35" s="53">
        <v>-1100.0</v>
      </c>
      <c r="G35" s="52"/>
      <c r="H35" s="52"/>
    </row>
    <row r="36">
      <c r="A36" s="42"/>
      <c r="B36" s="41"/>
      <c r="C36" s="42"/>
      <c r="D36" s="43"/>
      <c r="E36" s="43"/>
      <c r="F36" s="43"/>
      <c r="G36" s="44"/>
      <c r="H36" s="44"/>
    </row>
    <row r="37">
      <c r="A37" s="42"/>
      <c r="B37" s="41"/>
      <c r="C37" s="41" t="s">
        <v>89</v>
      </c>
      <c r="D37" s="43"/>
      <c r="E37" s="50">
        <f t="shared" ref="E37:F37" si="2">SUM(E34:E35)</f>
        <v>0</v>
      </c>
      <c r="F37" s="53">
        <f t="shared" si="2"/>
        <v>-56100</v>
      </c>
      <c r="G37" s="44"/>
      <c r="H37" s="44"/>
    </row>
    <row r="38">
      <c r="A38" s="42"/>
      <c r="B38" s="41"/>
      <c r="C38" s="41"/>
      <c r="D38" s="43"/>
      <c r="E38" s="43"/>
      <c r="F38" s="43"/>
      <c r="G38" s="44"/>
      <c r="H38" s="44"/>
    </row>
    <row r="39">
      <c r="A39" s="42"/>
      <c r="B39" s="45"/>
      <c r="C39" s="41" t="s">
        <v>96</v>
      </c>
      <c r="D39" s="43"/>
      <c r="E39" s="49">
        <f>SUMIFS(E2:E37,$C2:$C37,"Subsubtotal")</f>
        <v>246000</v>
      </c>
      <c r="F39" s="53">
        <f>SUMIFS(F2:F36,$C2:$C36,"Subsubtotal")</f>
        <v>-481900</v>
      </c>
      <c r="G39" s="44"/>
      <c r="H39" s="44"/>
    </row>
    <row r="40">
      <c r="A40" s="42"/>
      <c r="B40" s="41"/>
      <c r="C40" s="41"/>
      <c r="D40" s="43"/>
      <c r="E40" s="43"/>
      <c r="F40" s="43"/>
      <c r="G40" s="44"/>
      <c r="H40" s="44"/>
    </row>
  </sheetData>
  <conditionalFormatting sqref="D1:D40">
    <cfRule type="cellIs" dxfId="0" priority="1" operator="greaterThan">
      <formula>0</formula>
    </cfRule>
  </conditionalFormatting>
  <conditionalFormatting sqref="E1:E40">
    <cfRule type="cellIs" dxfId="1" priority="2" operator="greaterThan">
      <formula>0</formula>
    </cfRule>
  </conditionalFormatting>
  <conditionalFormatting sqref="F1:F40 E31 E37">
    <cfRule type="cellIs" dxfId="0" priority="3" operator="greaterThan">
      <formula>0</formula>
    </cfRule>
  </conditionalFormatting>
  <conditionalFormatting sqref="F1:F40 E31 E37">
    <cfRule type="cellIs" dxfId="1" priority="4" operator="lessThan">
      <formula>0</formula>
    </cfRule>
  </conditionalFormatting>
  <conditionalFormatting sqref="D1:D40">
    <cfRule type="cellIs" dxfId="1" priority="5" operator="lessThan">
      <formula>0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8" width="50.75"/>
  </cols>
  <sheetData>
    <row r="1">
      <c r="A1" s="40" t="s">
        <v>4</v>
      </c>
      <c r="B1" s="40" t="s">
        <v>64</v>
      </c>
      <c r="C1" s="40" t="s">
        <v>65</v>
      </c>
      <c r="D1" s="75" t="s">
        <v>66</v>
      </c>
      <c r="E1" s="40" t="s">
        <v>5</v>
      </c>
      <c r="F1" s="75" t="s">
        <v>6</v>
      </c>
      <c r="G1" s="40" t="s">
        <v>67</v>
      </c>
      <c r="H1" s="40" t="s">
        <v>3</v>
      </c>
    </row>
    <row r="2">
      <c r="A2" s="45" t="s">
        <v>27</v>
      </c>
      <c r="B2" s="42"/>
      <c r="C2" s="42"/>
      <c r="D2" s="43"/>
      <c r="E2" s="43"/>
      <c r="F2" s="76"/>
      <c r="G2" s="43"/>
      <c r="H2" s="43"/>
    </row>
    <row r="3">
      <c r="A3" s="42"/>
      <c r="B3" s="116" t="s">
        <v>68</v>
      </c>
      <c r="C3" s="42"/>
      <c r="D3" s="43"/>
      <c r="E3" s="43"/>
      <c r="F3" s="76"/>
      <c r="G3" s="43"/>
      <c r="H3" s="43"/>
    </row>
    <row r="4">
      <c r="A4" s="42"/>
      <c r="B4" s="42"/>
      <c r="C4" s="48" t="s">
        <v>92</v>
      </c>
      <c r="D4" s="43"/>
      <c r="E4" s="50">
        <v>0.0</v>
      </c>
      <c r="F4" s="189">
        <v>-1500.0</v>
      </c>
      <c r="G4" s="43"/>
    </row>
    <row r="5">
      <c r="A5" s="42"/>
      <c r="B5" s="42"/>
      <c r="C5" s="55" t="s">
        <v>110</v>
      </c>
      <c r="D5" s="43"/>
      <c r="E5" s="50">
        <v>0.0</v>
      </c>
      <c r="F5" s="189">
        <v>-1250.0</v>
      </c>
      <c r="G5" s="43"/>
      <c r="H5" s="43"/>
    </row>
    <row r="6">
      <c r="A6" s="42"/>
      <c r="B6" s="42"/>
      <c r="C6" s="48" t="s">
        <v>214</v>
      </c>
      <c r="D6" s="43"/>
      <c r="E6" s="50">
        <v>0.0</v>
      </c>
      <c r="F6" s="188">
        <v>-7000.0</v>
      </c>
      <c r="G6" s="43"/>
      <c r="H6" s="43"/>
    </row>
    <row r="7">
      <c r="A7" s="42"/>
      <c r="B7" s="42"/>
      <c r="C7" s="56" t="s">
        <v>105</v>
      </c>
      <c r="D7" s="43"/>
      <c r="E7" s="194">
        <v>0.0</v>
      </c>
      <c r="F7" s="84">
        <v>-2500.0</v>
      </c>
      <c r="G7" s="43"/>
      <c r="H7" s="43"/>
    </row>
    <row r="8">
      <c r="A8" s="42"/>
      <c r="B8" s="42"/>
      <c r="C8" s="51"/>
      <c r="D8" s="43"/>
      <c r="E8" s="43"/>
      <c r="F8" s="76"/>
      <c r="G8" s="43"/>
      <c r="H8" s="43"/>
    </row>
    <row r="9">
      <c r="A9" s="42"/>
      <c r="B9" s="42"/>
      <c r="C9" s="45" t="s">
        <v>89</v>
      </c>
      <c r="D9" s="43"/>
      <c r="E9" s="190">
        <f t="shared" ref="E9:F9" si="1">SUM(E4:E8)</f>
        <v>0</v>
      </c>
      <c r="F9" s="188">
        <f t="shared" si="1"/>
        <v>-12250</v>
      </c>
      <c r="G9" s="43"/>
      <c r="H9" s="43"/>
    </row>
    <row r="10">
      <c r="A10" s="42"/>
      <c r="B10" s="42"/>
      <c r="C10" s="45"/>
      <c r="D10" s="43"/>
      <c r="E10" s="43"/>
      <c r="F10" s="76"/>
      <c r="G10" s="43"/>
      <c r="H10" s="43"/>
    </row>
    <row r="11">
      <c r="A11" s="42"/>
      <c r="B11" s="111" t="s">
        <v>200</v>
      </c>
      <c r="C11" s="51"/>
      <c r="D11" s="43"/>
      <c r="E11" s="43"/>
      <c r="F11" s="76"/>
      <c r="G11" s="107"/>
      <c r="H11" s="107"/>
    </row>
    <row r="12">
      <c r="A12" s="42"/>
      <c r="B12" s="42"/>
      <c r="C12" s="48" t="s">
        <v>600</v>
      </c>
      <c r="D12" s="43"/>
      <c r="E12" s="50">
        <v>0.0</v>
      </c>
      <c r="F12" s="188">
        <v>-8000.0</v>
      </c>
      <c r="G12" s="43"/>
      <c r="H12" s="43"/>
    </row>
    <row r="13">
      <c r="A13" s="42"/>
      <c r="B13" s="51"/>
      <c r="C13" s="42"/>
      <c r="D13" s="43"/>
      <c r="E13" s="43"/>
      <c r="F13" s="76"/>
      <c r="G13" s="43"/>
      <c r="H13" s="43"/>
    </row>
    <row r="14">
      <c r="A14" s="42"/>
      <c r="B14" s="42"/>
      <c r="C14" s="45" t="s">
        <v>89</v>
      </c>
      <c r="D14" s="43"/>
      <c r="E14" s="190">
        <f t="shared" ref="E14:F14" si="2">SUM(E12:E13)</f>
        <v>0</v>
      </c>
      <c r="F14" s="188">
        <f t="shared" si="2"/>
        <v>-8000</v>
      </c>
      <c r="G14" s="43"/>
      <c r="H14" s="43"/>
    </row>
    <row r="15">
      <c r="A15" s="42"/>
      <c r="B15" s="42"/>
      <c r="C15" s="45"/>
      <c r="D15" s="43"/>
      <c r="E15" s="43"/>
      <c r="F15" s="76"/>
      <c r="G15" s="43"/>
      <c r="H15" s="43"/>
    </row>
    <row r="16">
      <c r="A16" s="42"/>
      <c r="B16" s="42"/>
      <c r="C16" s="45" t="s">
        <v>96</v>
      </c>
      <c r="D16" s="43"/>
      <c r="E16" s="190">
        <f t="shared" ref="E16:F16" si="3">SUMIFS(E4:E15,$C4:$C15,"Subsubtotal")</f>
        <v>0</v>
      </c>
      <c r="F16" s="188">
        <f t="shared" si="3"/>
        <v>-20250</v>
      </c>
      <c r="G16" s="43"/>
      <c r="H16" s="43"/>
    </row>
    <row r="17">
      <c r="A17" s="42"/>
      <c r="B17" s="42"/>
      <c r="C17" s="51"/>
      <c r="D17" s="76"/>
      <c r="E17" s="76"/>
      <c r="F17" s="76"/>
      <c r="G17" s="76"/>
      <c r="H17" s="76"/>
    </row>
  </sheetData>
  <conditionalFormatting sqref="D1:D17">
    <cfRule type="cellIs" dxfId="0" priority="1" operator="greaterThan">
      <formula>0</formula>
    </cfRule>
  </conditionalFormatting>
  <conditionalFormatting sqref="E1:E17">
    <cfRule type="cellIs" dxfId="1" priority="2" operator="greaterThan">
      <formula>0</formula>
    </cfRule>
  </conditionalFormatting>
  <conditionalFormatting sqref="F1:F17">
    <cfRule type="cellIs" dxfId="0" priority="3" operator="greaterThan">
      <formula>0</formula>
    </cfRule>
  </conditionalFormatting>
  <conditionalFormatting sqref="F1:F17">
    <cfRule type="cellIs" dxfId="1" priority="4" operator="lessThan">
      <formula>0</formula>
    </cfRule>
  </conditionalFormatting>
  <conditionalFormatting sqref="D1:D17">
    <cfRule type="cellIs" dxfId="1" priority="5" operator="lessThan">
      <formula>0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17.5"/>
    <col customWidth="1" min="8" max="8" width="77.75"/>
  </cols>
  <sheetData>
    <row r="1">
      <c r="A1" s="40" t="s">
        <v>4</v>
      </c>
      <c r="B1" s="40" t="s">
        <v>64</v>
      </c>
      <c r="C1" s="40" t="s">
        <v>65</v>
      </c>
      <c r="D1" s="75" t="s">
        <v>66</v>
      </c>
      <c r="E1" s="40" t="s">
        <v>5</v>
      </c>
      <c r="F1" s="75" t="s">
        <v>6</v>
      </c>
      <c r="G1" s="40" t="s">
        <v>67</v>
      </c>
      <c r="H1" s="40" t="s">
        <v>3</v>
      </c>
    </row>
    <row r="2">
      <c r="A2" s="45" t="s">
        <v>28</v>
      </c>
      <c r="B2" s="42"/>
      <c r="C2" s="42"/>
      <c r="D2" s="43"/>
      <c r="E2" s="43"/>
      <c r="F2" s="76"/>
      <c r="G2" s="43"/>
      <c r="H2" s="43"/>
    </row>
    <row r="3">
      <c r="A3" s="42"/>
      <c r="B3" s="45" t="s">
        <v>68</v>
      </c>
      <c r="C3" s="42"/>
      <c r="D3" s="43"/>
      <c r="E3" s="43"/>
      <c r="F3" s="76"/>
      <c r="G3" s="43"/>
      <c r="H3" s="93"/>
    </row>
    <row r="4">
      <c r="A4" s="42"/>
      <c r="B4" s="42"/>
      <c r="C4" s="48" t="s">
        <v>105</v>
      </c>
      <c r="D4" s="43"/>
      <c r="E4" s="83">
        <v>750.0</v>
      </c>
      <c r="F4" s="78">
        <v>0.0</v>
      </c>
      <c r="G4" s="43"/>
      <c r="H4" s="43"/>
    </row>
    <row r="5">
      <c r="A5" s="42"/>
      <c r="B5" s="42"/>
      <c r="C5" s="48" t="s">
        <v>92</v>
      </c>
      <c r="D5" s="43"/>
      <c r="E5" s="78">
        <v>0.0</v>
      </c>
      <c r="F5" s="79">
        <v>-1550.0</v>
      </c>
      <c r="G5" s="43"/>
      <c r="H5" s="43"/>
    </row>
    <row r="6">
      <c r="A6" s="42"/>
      <c r="B6" s="42"/>
      <c r="C6" s="48" t="s">
        <v>601</v>
      </c>
      <c r="D6" s="43"/>
      <c r="E6" s="78">
        <v>0.0</v>
      </c>
      <c r="F6" s="80">
        <v>-1500.0</v>
      </c>
      <c r="G6" s="43"/>
      <c r="H6" s="43"/>
    </row>
    <row r="7">
      <c r="A7" s="42"/>
      <c r="B7" s="42"/>
      <c r="C7" s="48" t="s">
        <v>110</v>
      </c>
      <c r="D7" s="43"/>
      <c r="E7" s="78">
        <v>0.0</v>
      </c>
      <c r="F7" s="80">
        <v>-2000.0</v>
      </c>
      <c r="G7" s="43"/>
      <c r="H7" s="43"/>
    </row>
    <row r="8">
      <c r="A8" s="42"/>
      <c r="B8" s="51"/>
      <c r="C8" s="54" t="s">
        <v>105</v>
      </c>
      <c r="D8" s="43"/>
      <c r="E8" s="78">
        <v>0.0</v>
      </c>
      <c r="F8" s="80">
        <v>-1500.0</v>
      </c>
      <c r="G8" s="43"/>
      <c r="H8" s="43"/>
    </row>
    <row r="9">
      <c r="A9" s="42"/>
      <c r="B9" s="42"/>
      <c r="C9" s="48"/>
      <c r="D9" s="43"/>
      <c r="E9" s="43"/>
      <c r="F9" s="76"/>
      <c r="G9" s="43"/>
      <c r="H9" s="43"/>
    </row>
    <row r="10">
      <c r="A10" s="42"/>
      <c r="B10" s="42"/>
      <c r="C10" s="45" t="s">
        <v>89</v>
      </c>
      <c r="D10" s="43"/>
      <c r="E10" s="83">
        <f>SUM(E4:E9)</f>
        <v>750</v>
      </c>
      <c r="F10" s="80">
        <f>SUM(F5:F9)</f>
        <v>-6550</v>
      </c>
      <c r="G10" s="43"/>
      <c r="H10" s="43"/>
    </row>
    <row r="11">
      <c r="A11" s="42"/>
      <c r="B11" s="42"/>
      <c r="C11" s="45"/>
      <c r="D11" s="43"/>
      <c r="E11" s="43"/>
      <c r="F11" s="76"/>
      <c r="G11" s="43"/>
      <c r="H11" s="43"/>
    </row>
    <row r="12">
      <c r="A12" s="42"/>
      <c r="B12" s="41" t="s">
        <v>602</v>
      </c>
      <c r="C12" s="51"/>
      <c r="D12" s="43"/>
      <c r="E12" s="43"/>
      <c r="F12" s="76" t="s">
        <v>5</v>
      </c>
      <c r="G12" s="43"/>
      <c r="H12" s="43"/>
    </row>
    <row r="13">
      <c r="A13" s="42"/>
      <c r="B13" s="42"/>
      <c r="C13" s="48" t="s">
        <v>167</v>
      </c>
      <c r="D13" s="43"/>
      <c r="E13" s="83">
        <v>7500.0</v>
      </c>
      <c r="F13" s="78">
        <v>0.0</v>
      </c>
      <c r="G13" s="43"/>
      <c r="H13" s="43"/>
    </row>
    <row r="14">
      <c r="A14" s="42"/>
      <c r="B14" s="42"/>
      <c r="C14" s="48" t="s">
        <v>258</v>
      </c>
      <c r="D14" s="43"/>
      <c r="E14" s="83">
        <v>4000.0</v>
      </c>
      <c r="F14" s="78">
        <v>0.0</v>
      </c>
      <c r="G14" s="43"/>
      <c r="H14" s="43"/>
    </row>
    <row r="15">
      <c r="A15" s="42"/>
      <c r="B15" s="42"/>
      <c r="C15" s="48" t="s">
        <v>131</v>
      </c>
      <c r="D15" s="43"/>
      <c r="E15" s="78">
        <v>0.0</v>
      </c>
      <c r="F15" s="80">
        <v>-1000.0</v>
      </c>
      <c r="G15" s="43"/>
      <c r="H15" s="43"/>
    </row>
    <row r="16">
      <c r="A16" s="42"/>
      <c r="B16" s="42"/>
      <c r="C16" s="48" t="s">
        <v>603</v>
      </c>
      <c r="D16" s="43"/>
      <c r="E16" s="78">
        <v>0.0</v>
      </c>
      <c r="F16" s="80">
        <v>-3000.0</v>
      </c>
      <c r="G16" s="43"/>
      <c r="H16" s="43"/>
    </row>
    <row r="17">
      <c r="A17" s="42"/>
      <c r="B17" s="42"/>
      <c r="C17" s="55" t="s">
        <v>128</v>
      </c>
      <c r="D17" s="43"/>
      <c r="E17" s="78">
        <v>0.0</v>
      </c>
      <c r="F17" s="80">
        <v>-2000.0</v>
      </c>
      <c r="G17" s="43"/>
      <c r="H17" s="43"/>
    </row>
    <row r="18">
      <c r="A18" s="42"/>
      <c r="B18" s="51"/>
      <c r="C18" s="54" t="s">
        <v>91</v>
      </c>
      <c r="D18" s="43"/>
      <c r="E18" s="78">
        <v>0.0</v>
      </c>
      <c r="F18" s="80">
        <v>-3000.0</v>
      </c>
      <c r="G18" s="43"/>
      <c r="H18" s="43"/>
    </row>
    <row r="19">
      <c r="A19" s="42"/>
      <c r="B19" s="42"/>
      <c r="C19" s="48" t="s">
        <v>604</v>
      </c>
      <c r="D19" s="43"/>
      <c r="E19" s="78">
        <v>0.0</v>
      </c>
      <c r="F19" s="80">
        <v>-600.0</v>
      </c>
      <c r="G19" s="43"/>
      <c r="H19" s="43"/>
    </row>
    <row r="20">
      <c r="A20" s="42"/>
      <c r="B20" s="42"/>
      <c r="C20" s="48" t="s">
        <v>147</v>
      </c>
      <c r="D20" s="43"/>
      <c r="E20" s="78">
        <v>0.0</v>
      </c>
      <c r="F20" s="80">
        <v>-300.0</v>
      </c>
      <c r="G20" s="43"/>
      <c r="H20" s="43"/>
    </row>
    <row r="21">
      <c r="A21" s="42"/>
      <c r="B21" s="42"/>
      <c r="C21" s="48" t="s">
        <v>95</v>
      </c>
      <c r="D21" s="43"/>
      <c r="E21" s="78">
        <v>0.0</v>
      </c>
      <c r="F21" s="80">
        <v>-1400.0</v>
      </c>
      <c r="G21" s="43"/>
      <c r="H21" s="43"/>
    </row>
    <row r="22">
      <c r="A22" s="42"/>
      <c r="B22" s="42"/>
      <c r="C22" s="48"/>
      <c r="D22" s="43"/>
      <c r="E22" s="43"/>
      <c r="F22" s="76"/>
      <c r="G22" s="43"/>
      <c r="H22" s="43"/>
    </row>
    <row r="23">
      <c r="A23" s="42"/>
      <c r="B23" s="42"/>
      <c r="C23" s="45" t="s">
        <v>89</v>
      </c>
      <c r="D23" s="43"/>
      <c r="E23" s="83">
        <f>SUM(E13:E22)</f>
        <v>11500</v>
      </c>
      <c r="F23" s="80">
        <f>SUM(F15:F22)</f>
        <v>-11300</v>
      </c>
      <c r="G23" s="43"/>
      <c r="H23" s="43"/>
    </row>
    <row r="24">
      <c r="A24" s="42"/>
      <c r="B24" s="42"/>
      <c r="C24" s="45"/>
      <c r="D24" s="43"/>
      <c r="E24" s="43"/>
      <c r="F24" s="76"/>
      <c r="G24" s="43"/>
      <c r="H24" s="43"/>
    </row>
    <row r="25">
      <c r="A25" s="42"/>
      <c r="B25" s="41" t="s">
        <v>605</v>
      </c>
      <c r="C25" s="51"/>
      <c r="D25" s="76"/>
      <c r="E25" s="76"/>
      <c r="F25" s="76"/>
      <c r="G25" s="76"/>
      <c r="H25" s="76"/>
    </row>
    <row r="26">
      <c r="A26" s="42"/>
      <c r="B26" s="42"/>
      <c r="C26" s="48" t="s">
        <v>167</v>
      </c>
      <c r="D26" s="76"/>
      <c r="E26" s="83">
        <v>7500.0</v>
      </c>
      <c r="F26" s="78">
        <v>0.0</v>
      </c>
      <c r="G26" s="76"/>
      <c r="H26" s="76"/>
    </row>
    <row r="27">
      <c r="A27" s="42"/>
      <c r="B27" s="42"/>
      <c r="C27" s="48" t="s">
        <v>258</v>
      </c>
      <c r="D27" s="76"/>
      <c r="E27" s="83">
        <v>4000.0</v>
      </c>
      <c r="F27" s="78">
        <v>0.0</v>
      </c>
      <c r="G27" s="76"/>
      <c r="H27" s="76"/>
    </row>
    <row r="28">
      <c r="A28" s="42"/>
      <c r="B28" s="42"/>
      <c r="C28" s="48" t="s">
        <v>131</v>
      </c>
      <c r="D28" s="76"/>
      <c r="E28" s="78">
        <v>0.0</v>
      </c>
      <c r="F28" s="80">
        <v>-1000.0</v>
      </c>
      <c r="G28" s="76"/>
      <c r="H28" s="76"/>
    </row>
    <row r="29">
      <c r="A29" s="42"/>
      <c r="B29" s="42"/>
      <c r="C29" s="48" t="s">
        <v>603</v>
      </c>
      <c r="D29" s="76"/>
      <c r="E29" s="78">
        <v>0.0</v>
      </c>
      <c r="F29" s="80">
        <v>-3000.0</v>
      </c>
      <c r="G29" s="76"/>
      <c r="H29" s="76"/>
    </row>
    <row r="30">
      <c r="A30" s="42"/>
      <c r="B30" s="42"/>
      <c r="C30" s="55" t="s">
        <v>128</v>
      </c>
      <c r="D30" s="76"/>
      <c r="E30" s="78">
        <v>0.0</v>
      </c>
      <c r="F30" s="80">
        <v>-2000.0</v>
      </c>
      <c r="G30" s="76"/>
      <c r="H30" s="76"/>
    </row>
    <row r="31">
      <c r="A31" s="42"/>
      <c r="B31" s="42"/>
      <c r="C31" s="48" t="s">
        <v>91</v>
      </c>
      <c r="D31" s="76"/>
      <c r="E31" s="78">
        <v>0.0</v>
      </c>
      <c r="F31" s="80">
        <v>-3000.0</v>
      </c>
      <c r="G31" s="76"/>
      <c r="H31" s="76"/>
    </row>
    <row r="32">
      <c r="A32" s="42"/>
      <c r="B32" s="42"/>
      <c r="C32" s="48" t="s">
        <v>604</v>
      </c>
      <c r="D32" s="76"/>
      <c r="E32" s="78">
        <v>0.0</v>
      </c>
      <c r="F32" s="80">
        <v>-600.0</v>
      </c>
      <c r="G32" s="76"/>
      <c r="H32" s="76"/>
    </row>
    <row r="33">
      <c r="A33" s="42"/>
      <c r="B33" s="42"/>
      <c r="C33" s="48" t="s">
        <v>147</v>
      </c>
      <c r="D33" s="76"/>
      <c r="E33" s="78">
        <v>0.0</v>
      </c>
      <c r="F33" s="80">
        <v>-300.0</v>
      </c>
      <c r="G33" s="76"/>
      <c r="H33" s="76"/>
    </row>
    <row r="34">
      <c r="A34" s="42"/>
      <c r="B34" s="42"/>
      <c r="C34" s="48" t="s">
        <v>95</v>
      </c>
      <c r="D34" s="76"/>
      <c r="E34" s="78">
        <v>0.0</v>
      </c>
      <c r="F34" s="80">
        <v>-1400.0</v>
      </c>
      <c r="G34" s="76"/>
      <c r="H34" s="76"/>
    </row>
    <row r="35">
      <c r="A35" s="42"/>
      <c r="B35" s="42"/>
      <c r="C35" s="48"/>
      <c r="D35" s="76"/>
      <c r="E35" s="76"/>
      <c r="F35" s="76"/>
      <c r="G35" s="76"/>
      <c r="H35" s="76"/>
    </row>
    <row r="36">
      <c r="A36" s="42"/>
      <c r="B36" s="42"/>
      <c r="C36" s="45" t="s">
        <v>89</v>
      </c>
      <c r="D36" s="76"/>
      <c r="E36" s="83">
        <f>SUM(E26:E35)</f>
        <v>11500</v>
      </c>
      <c r="F36" s="80">
        <f>SUM(F28:F35)</f>
        <v>-11300</v>
      </c>
      <c r="G36" s="76"/>
      <c r="H36" s="76"/>
    </row>
    <row r="37">
      <c r="A37" s="42"/>
      <c r="B37" s="51"/>
      <c r="C37" s="41"/>
      <c r="D37" s="76"/>
      <c r="E37" s="76"/>
      <c r="F37" s="76"/>
      <c r="G37" s="76"/>
      <c r="H37" s="76"/>
    </row>
    <row r="38">
      <c r="A38" s="42"/>
      <c r="B38" s="42"/>
      <c r="C38" s="45" t="s">
        <v>96</v>
      </c>
      <c r="D38" s="76"/>
      <c r="E38" s="83">
        <f t="shared" ref="E38:F38" si="1">SUMIFS(E4:E36,$C4:$C36,"Subsubtotal")</f>
        <v>23750</v>
      </c>
      <c r="F38" s="80">
        <f t="shared" si="1"/>
        <v>-29150</v>
      </c>
      <c r="G38" s="76"/>
      <c r="H38" s="76"/>
    </row>
    <row r="39">
      <c r="A39" s="42"/>
      <c r="B39" s="42"/>
      <c r="C39" s="48"/>
      <c r="D39" s="76"/>
      <c r="E39" s="76"/>
      <c r="F39" s="76"/>
      <c r="G39" s="76"/>
      <c r="H39" s="76"/>
    </row>
  </sheetData>
  <conditionalFormatting sqref="D1:D39">
    <cfRule type="cellIs" dxfId="0" priority="1" operator="greaterThan">
      <formula>0</formula>
    </cfRule>
  </conditionalFormatting>
  <conditionalFormatting sqref="E1:E39">
    <cfRule type="cellIs" dxfId="1" priority="2" operator="greaterThan">
      <formula>0</formula>
    </cfRule>
  </conditionalFormatting>
  <conditionalFormatting sqref="F1:F39">
    <cfRule type="cellIs" dxfId="0" priority="3" operator="greaterThan">
      <formula>0</formula>
    </cfRule>
  </conditionalFormatting>
  <conditionalFormatting sqref="F1:F39">
    <cfRule type="cellIs" dxfId="1" priority="4" operator="lessThan">
      <formula>0</formula>
    </cfRule>
  </conditionalFormatting>
  <conditionalFormatting sqref="D1:D39">
    <cfRule type="cellIs" dxfId="1" priority="5" operator="lessThan">
      <formula>0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55.25"/>
  </cols>
  <sheetData>
    <row r="1">
      <c r="A1" s="58" t="s">
        <v>4</v>
      </c>
      <c r="B1" s="58" t="s">
        <v>64</v>
      </c>
      <c r="C1" s="58" t="s">
        <v>65</v>
      </c>
      <c r="D1" s="58" t="s">
        <v>5</v>
      </c>
      <c r="E1" s="149" t="s">
        <v>6</v>
      </c>
      <c r="F1" s="58"/>
      <c r="G1" s="58" t="s">
        <v>3</v>
      </c>
    </row>
    <row r="2">
      <c r="A2" s="98" t="s">
        <v>29</v>
      </c>
      <c r="B2" s="54"/>
      <c r="C2" s="54"/>
      <c r="D2" s="107"/>
      <c r="E2" s="195"/>
      <c r="F2" s="107"/>
      <c r="G2" s="107"/>
    </row>
    <row r="3">
      <c r="A3" s="54"/>
      <c r="B3" s="98" t="s">
        <v>68</v>
      </c>
      <c r="C3" s="54"/>
      <c r="D3" s="196"/>
      <c r="E3" s="159"/>
      <c r="F3" s="107"/>
      <c r="G3" s="196"/>
    </row>
    <row r="4">
      <c r="A4" s="54"/>
      <c r="B4" s="41"/>
      <c r="C4" s="48" t="s">
        <v>92</v>
      </c>
      <c r="D4" s="187">
        <v>0.0</v>
      </c>
      <c r="E4" s="159">
        <v>-1300.0</v>
      </c>
      <c r="F4" s="53"/>
      <c r="G4" s="196"/>
    </row>
    <row r="5">
      <c r="A5" s="54"/>
      <c r="B5" s="41"/>
      <c r="C5" s="55" t="s">
        <v>103</v>
      </c>
      <c r="D5" s="187">
        <v>0.0</v>
      </c>
      <c r="E5" s="159">
        <v>-6000.0</v>
      </c>
      <c r="F5" s="53"/>
      <c r="G5" s="196"/>
    </row>
    <row r="6">
      <c r="A6" s="54"/>
      <c r="B6" s="41"/>
      <c r="C6" s="55" t="s">
        <v>105</v>
      </c>
      <c r="D6" s="187">
        <v>0.0</v>
      </c>
      <c r="E6" s="159">
        <v>-1000.0</v>
      </c>
      <c r="F6" s="53"/>
      <c r="G6" s="196"/>
    </row>
    <row r="7">
      <c r="A7" s="54"/>
      <c r="B7" s="41"/>
      <c r="C7" s="55" t="s">
        <v>606</v>
      </c>
      <c r="D7" s="197">
        <v>0.0</v>
      </c>
      <c r="E7" s="159">
        <v>-2000.0</v>
      </c>
      <c r="F7" s="107"/>
      <c r="G7" s="107"/>
    </row>
    <row r="8">
      <c r="A8" s="54"/>
      <c r="B8" s="41"/>
      <c r="C8" s="55" t="s">
        <v>110</v>
      </c>
      <c r="D8" s="197">
        <v>0.0</v>
      </c>
      <c r="E8" s="159">
        <v>-1500.0</v>
      </c>
      <c r="F8" s="107"/>
      <c r="G8" s="107"/>
    </row>
    <row r="9">
      <c r="A9" s="54"/>
      <c r="B9" s="41"/>
      <c r="C9" s="48"/>
      <c r="D9" s="107"/>
      <c r="E9" s="195"/>
      <c r="F9" s="107"/>
      <c r="G9" s="107"/>
    </row>
    <row r="10">
      <c r="A10" s="54"/>
      <c r="B10" s="41"/>
      <c r="C10" s="45" t="s">
        <v>89</v>
      </c>
      <c r="D10" s="187">
        <v>0.0</v>
      </c>
      <c r="E10" s="195">
        <f>SUM(E4:E9)</f>
        <v>-11800</v>
      </c>
      <c r="F10" s="53"/>
      <c r="G10" s="53"/>
    </row>
    <row r="11">
      <c r="A11" s="54"/>
      <c r="B11" s="41"/>
      <c r="C11" s="45"/>
      <c r="D11" s="50"/>
      <c r="E11" s="195"/>
      <c r="F11" s="53"/>
      <c r="G11" s="53"/>
    </row>
    <row r="12">
      <c r="A12" s="54"/>
      <c r="B12" s="41"/>
      <c r="C12" s="98" t="s">
        <v>96</v>
      </c>
      <c r="D12" s="187">
        <v>0.0</v>
      </c>
      <c r="E12" s="195">
        <f>SUM(E10)</f>
        <v>-11800</v>
      </c>
      <c r="F12" s="53"/>
      <c r="G12" s="53"/>
    </row>
    <row r="13">
      <c r="A13" s="54"/>
      <c r="B13" s="41"/>
      <c r="C13" s="45"/>
      <c r="D13" s="50"/>
      <c r="E13" s="195"/>
      <c r="F13" s="53"/>
      <c r="G13" s="53"/>
    </row>
  </sheetData>
  <conditionalFormatting sqref="E1:E13">
    <cfRule type="cellIs" dxfId="0" priority="1" operator="greaterThan">
      <formula>0</formula>
    </cfRule>
  </conditionalFormatting>
  <conditionalFormatting sqref="D1:D13">
    <cfRule type="cellIs" dxfId="1" priority="2" operator="greaterThan">
      <formula>0</formula>
    </cfRule>
  </conditionalFormatting>
  <conditionalFormatting sqref="F1:F13">
    <cfRule type="cellIs" dxfId="0" priority="3" operator="greaterThan">
      <formula>0</formula>
    </cfRule>
  </conditionalFormatting>
  <conditionalFormatting sqref="F1:F13">
    <cfRule type="cellIs" dxfId="1" priority="4" operator="lessThan">
      <formula>0</formula>
    </cfRule>
  </conditionalFormatting>
  <conditionalFormatting sqref="E1:E13">
    <cfRule type="cellIs" dxfId="1" priority="5" operator="lessThan">
      <formula>0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17.13"/>
    <col customWidth="1" min="8" max="8" width="68.38"/>
  </cols>
  <sheetData>
    <row r="1">
      <c r="A1" s="40" t="s">
        <v>4</v>
      </c>
      <c r="B1" s="40" t="s">
        <v>64</v>
      </c>
      <c r="C1" s="40" t="s">
        <v>65</v>
      </c>
      <c r="D1" s="97" t="s">
        <v>66</v>
      </c>
      <c r="E1" s="40" t="s">
        <v>5</v>
      </c>
      <c r="F1" s="96" t="s">
        <v>6</v>
      </c>
      <c r="G1" s="40" t="s">
        <v>67</v>
      </c>
      <c r="H1" s="40" t="s">
        <v>3</v>
      </c>
    </row>
    <row r="2">
      <c r="A2" s="98" t="s">
        <v>30</v>
      </c>
      <c r="B2" s="42"/>
      <c r="C2" s="42"/>
      <c r="D2" s="43"/>
      <c r="E2" s="43"/>
      <c r="F2" s="140"/>
      <c r="G2" s="43"/>
      <c r="H2" s="43"/>
    </row>
    <row r="3">
      <c r="A3" s="42"/>
      <c r="B3" s="148" t="s">
        <v>68</v>
      </c>
      <c r="C3" s="42"/>
      <c r="D3" s="43"/>
      <c r="E3" s="93"/>
      <c r="F3" s="84"/>
      <c r="G3" s="43"/>
      <c r="H3" s="43"/>
    </row>
    <row r="4">
      <c r="A4" s="42"/>
      <c r="B4" s="111"/>
      <c r="C4" s="48" t="s">
        <v>92</v>
      </c>
      <c r="D4" s="53"/>
      <c r="E4" s="84">
        <v>0.0</v>
      </c>
      <c r="F4" s="84">
        <v>-1000.0</v>
      </c>
      <c r="G4" s="93"/>
      <c r="H4" s="93"/>
    </row>
    <row r="5">
      <c r="A5" s="42"/>
      <c r="B5" s="111"/>
      <c r="C5" s="55" t="s">
        <v>110</v>
      </c>
      <c r="D5" s="53"/>
      <c r="E5" s="84">
        <v>0.0</v>
      </c>
      <c r="F5" s="84">
        <v>-1125.0</v>
      </c>
      <c r="G5" s="93"/>
      <c r="H5" s="93"/>
    </row>
    <row r="6">
      <c r="A6" s="42"/>
      <c r="B6" s="111"/>
      <c r="C6" s="55" t="s">
        <v>607</v>
      </c>
      <c r="D6" s="53"/>
      <c r="E6" s="84">
        <v>0.0</v>
      </c>
      <c r="F6" s="84">
        <v>-1000.0</v>
      </c>
      <c r="G6" s="93"/>
      <c r="H6" s="93"/>
    </row>
    <row r="7">
      <c r="A7" s="42"/>
      <c r="B7" s="111"/>
      <c r="C7" s="55" t="s">
        <v>608</v>
      </c>
      <c r="D7" s="53"/>
      <c r="E7" s="84">
        <v>0.0</v>
      </c>
      <c r="F7" s="84">
        <v>-1500.0</v>
      </c>
      <c r="G7" s="93"/>
      <c r="H7" s="93"/>
    </row>
    <row r="8">
      <c r="A8" s="42"/>
      <c r="B8" s="111"/>
      <c r="C8" s="51"/>
      <c r="D8" s="43"/>
      <c r="E8" s="43"/>
      <c r="F8" s="140"/>
      <c r="G8" s="43"/>
      <c r="H8" s="43"/>
    </row>
    <row r="9">
      <c r="A9" s="42"/>
      <c r="B9" s="111"/>
      <c r="C9" s="45" t="s">
        <v>89</v>
      </c>
      <c r="D9" s="53"/>
      <c r="E9" s="140">
        <f t="shared" ref="E9:F9" si="1">SUM(E4:E8)</f>
        <v>0</v>
      </c>
      <c r="F9" s="140">
        <f t="shared" si="1"/>
        <v>-4625</v>
      </c>
      <c r="G9" s="53"/>
      <c r="H9" s="53"/>
    </row>
    <row r="10">
      <c r="A10" s="42"/>
      <c r="B10" s="111"/>
      <c r="C10" s="45"/>
      <c r="D10" s="53"/>
      <c r="E10" s="50"/>
      <c r="F10" s="140"/>
      <c r="G10" s="53"/>
      <c r="H10" s="53"/>
    </row>
    <row r="11">
      <c r="A11" s="42"/>
      <c r="B11" s="148" t="s">
        <v>609</v>
      </c>
      <c r="C11" s="42"/>
      <c r="D11" s="53"/>
      <c r="E11" s="50"/>
      <c r="F11" s="84"/>
      <c r="G11" s="198"/>
      <c r="H11" s="198"/>
    </row>
    <row r="12">
      <c r="A12" s="42"/>
      <c r="B12" s="111"/>
      <c r="C12" s="55" t="s">
        <v>610</v>
      </c>
      <c r="D12" s="53"/>
      <c r="E12" s="84">
        <v>0.0</v>
      </c>
      <c r="F12" s="84">
        <v>-30000.0</v>
      </c>
      <c r="H12" s="198" t="s">
        <v>611</v>
      </c>
    </row>
    <row r="13">
      <c r="A13" s="42"/>
      <c r="B13" s="111"/>
      <c r="C13" s="55" t="s">
        <v>612</v>
      </c>
      <c r="D13" s="53"/>
      <c r="E13" s="84">
        <v>0.0</v>
      </c>
      <c r="F13" s="84">
        <v>-20700.0</v>
      </c>
      <c r="G13" s="198"/>
      <c r="H13" s="198"/>
    </row>
    <row r="14">
      <c r="A14" s="42"/>
      <c r="B14" s="111"/>
      <c r="C14" s="55" t="s">
        <v>613</v>
      </c>
      <c r="D14" s="53"/>
      <c r="E14" s="84">
        <v>0.0</v>
      </c>
      <c r="F14" s="84">
        <v>-12000.0</v>
      </c>
      <c r="G14" s="199"/>
      <c r="H14" s="199"/>
    </row>
    <row r="15">
      <c r="A15" s="42"/>
      <c r="B15" s="111"/>
      <c r="C15" s="55" t="s">
        <v>135</v>
      </c>
      <c r="D15" s="53"/>
      <c r="E15" s="84">
        <v>0.0</v>
      </c>
      <c r="F15" s="84">
        <v>-30000.0</v>
      </c>
      <c r="G15" s="53"/>
      <c r="H15" s="53"/>
    </row>
    <row r="16">
      <c r="A16" s="42"/>
      <c r="B16" s="111"/>
      <c r="C16" s="56" t="s">
        <v>614</v>
      </c>
      <c r="D16" s="53"/>
      <c r="E16" s="84">
        <v>0.0</v>
      </c>
      <c r="F16" s="84">
        <v>-76400.0</v>
      </c>
      <c r="G16" s="53"/>
      <c r="H16" s="53"/>
    </row>
    <row r="17">
      <c r="A17" s="42"/>
      <c r="B17" s="111"/>
      <c r="C17" s="51"/>
      <c r="D17" s="53"/>
      <c r="E17" s="50"/>
      <c r="F17" s="140"/>
      <c r="G17" s="53"/>
      <c r="H17" s="53"/>
    </row>
    <row r="18">
      <c r="A18" s="42"/>
      <c r="B18" s="111"/>
      <c r="C18" s="45" t="s">
        <v>89</v>
      </c>
      <c r="D18" s="53"/>
      <c r="E18" s="140">
        <f t="shared" ref="E18:F18" si="2">SUM(E12:E17)</f>
        <v>0</v>
      </c>
      <c r="F18" s="140">
        <f t="shared" si="2"/>
        <v>-169100</v>
      </c>
      <c r="G18" s="53"/>
      <c r="H18" s="53"/>
    </row>
    <row r="19">
      <c r="A19" s="42"/>
      <c r="B19" s="111"/>
      <c r="C19" s="45"/>
      <c r="D19" s="53"/>
      <c r="E19" s="50"/>
      <c r="F19" s="140"/>
      <c r="G19" s="53"/>
      <c r="H19" s="53"/>
    </row>
    <row r="20">
      <c r="A20" s="42"/>
      <c r="B20" s="111"/>
      <c r="C20" s="98" t="s">
        <v>96</v>
      </c>
      <c r="D20" s="53"/>
      <c r="E20" s="140">
        <f t="shared" ref="E20:F20" si="3">SUMIFS(E4:E19,$C4:$C19,"Subsubtotal")</f>
        <v>0</v>
      </c>
      <c r="F20" s="140">
        <f t="shared" si="3"/>
        <v>-173725</v>
      </c>
      <c r="G20" s="53"/>
      <c r="H20" s="53"/>
    </row>
    <row r="21">
      <c r="A21" s="42"/>
      <c r="B21" s="42"/>
      <c r="C21" s="51"/>
      <c r="D21" s="76"/>
      <c r="E21" s="76"/>
      <c r="F21" s="84"/>
      <c r="G21" s="76"/>
      <c r="H21" s="76"/>
    </row>
  </sheetData>
  <conditionalFormatting sqref="D1 F1:F21 E4:E7 E9 E12:E16 E18 E20">
    <cfRule type="cellIs" dxfId="0" priority="1" operator="greaterThan">
      <formula>0</formula>
    </cfRule>
  </conditionalFormatting>
  <conditionalFormatting sqref="E1:E21">
    <cfRule type="cellIs" dxfId="1" priority="2" operator="greaterThan">
      <formula>0</formula>
    </cfRule>
  </conditionalFormatting>
  <conditionalFormatting sqref="D1:D21">
    <cfRule type="cellIs" dxfId="0" priority="3" operator="greaterThan">
      <formula>0</formula>
    </cfRule>
  </conditionalFormatting>
  <conditionalFormatting sqref="D1:D21 F1">
    <cfRule type="cellIs" dxfId="1" priority="4" operator="lessThan">
      <formula>0</formula>
    </cfRule>
  </conditionalFormatting>
  <conditionalFormatting sqref="F1:F21 E4:E7 E9 E12:E16 E18 E20">
    <cfRule type="cellIs" dxfId="1" priority="5" operator="lessThan">
      <formula>0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8" width="50.75"/>
  </cols>
  <sheetData>
    <row r="1">
      <c r="A1" s="200" t="s">
        <v>4</v>
      </c>
      <c r="B1" s="40" t="s">
        <v>64</v>
      </c>
      <c r="C1" s="40" t="s">
        <v>65</v>
      </c>
      <c r="D1" s="75" t="s">
        <v>66</v>
      </c>
      <c r="E1" s="201" t="s">
        <v>5</v>
      </c>
      <c r="F1" s="75" t="s">
        <v>6</v>
      </c>
      <c r="G1" s="201" t="s">
        <v>67</v>
      </c>
      <c r="H1" s="201" t="s">
        <v>3</v>
      </c>
    </row>
    <row r="2">
      <c r="A2" s="45" t="s">
        <v>31</v>
      </c>
      <c r="B2" s="111"/>
      <c r="C2" s="42"/>
      <c r="D2" s="43"/>
      <c r="E2" s="43"/>
      <c r="F2" s="76"/>
      <c r="G2" s="43"/>
      <c r="H2" s="43"/>
    </row>
    <row r="3">
      <c r="A3" s="51"/>
      <c r="B3" s="111" t="s">
        <v>68</v>
      </c>
      <c r="C3" s="42"/>
      <c r="D3" s="43"/>
      <c r="E3" s="43"/>
      <c r="F3" s="76"/>
      <c r="G3" s="43"/>
      <c r="H3" s="43"/>
    </row>
    <row r="4">
      <c r="A4" s="42"/>
      <c r="B4" s="51"/>
      <c r="C4" s="54" t="s">
        <v>92</v>
      </c>
      <c r="D4" s="43"/>
      <c r="E4" s="50">
        <v>0.0</v>
      </c>
      <c r="F4" s="189">
        <v>-3500.0</v>
      </c>
      <c r="G4" s="43"/>
      <c r="H4" s="93" t="s">
        <v>615</v>
      </c>
    </row>
    <row r="5">
      <c r="A5" s="42"/>
      <c r="B5" s="42"/>
      <c r="C5" s="48" t="s">
        <v>616</v>
      </c>
      <c r="D5" s="43"/>
      <c r="E5" s="50">
        <v>0.0</v>
      </c>
      <c r="F5" s="188">
        <v>-500.0</v>
      </c>
      <c r="G5" s="43"/>
    </row>
    <row r="6">
      <c r="A6" s="42"/>
      <c r="B6" s="42"/>
      <c r="C6" s="48" t="s">
        <v>110</v>
      </c>
      <c r="D6" s="43"/>
      <c r="E6" s="50">
        <v>0.0</v>
      </c>
      <c r="F6" s="189">
        <v>-2500.0</v>
      </c>
      <c r="G6" s="43"/>
      <c r="H6" s="93" t="s">
        <v>617</v>
      </c>
    </row>
    <row r="7">
      <c r="A7" s="42"/>
      <c r="B7" s="42"/>
      <c r="C7" s="51"/>
      <c r="D7" s="43"/>
      <c r="E7" s="43"/>
      <c r="F7" s="76"/>
      <c r="G7" s="43"/>
      <c r="H7" s="43"/>
    </row>
    <row r="8">
      <c r="A8" s="42"/>
      <c r="B8" s="42"/>
      <c r="C8" s="45" t="s">
        <v>89</v>
      </c>
      <c r="D8" s="43"/>
      <c r="E8" s="190">
        <f t="shared" ref="E8:F8" si="1">SUM(E4:E7)</f>
        <v>0</v>
      </c>
      <c r="F8" s="188">
        <f t="shared" si="1"/>
        <v>-6500</v>
      </c>
      <c r="G8" s="43"/>
      <c r="H8" s="43"/>
    </row>
    <row r="9">
      <c r="A9" s="42"/>
      <c r="B9" s="42"/>
      <c r="C9" s="45"/>
      <c r="D9" s="43"/>
      <c r="E9" s="43"/>
      <c r="F9" s="76"/>
      <c r="G9" s="43"/>
      <c r="H9" s="43"/>
    </row>
    <row r="10">
      <c r="A10" s="42"/>
      <c r="B10" s="42"/>
      <c r="C10" s="45" t="s">
        <v>96</v>
      </c>
      <c r="D10" s="43"/>
      <c r="E10" s="190">
        <f t="shared" ref="E10:F10" si="2">SUMIFS(E3:E9,B3:B9,"Subsubtotal")</f>
        <v>0</v>
      </c>
      <c r="F10" s="188">
        <f t="shared" si="2"/>
        <v>-6500</v>
      </c>
      <c r="G10" s="43"/>
      <c r="H10" s="43"/>
    </row>
    <row r="11">
      <c r="A11" s="42"/>
      <c r="B11" s="42"/>
      <c r="C11" s="51"/>
      <c r="D11" s="76"/>
      <c r="E11" s="76"/>
      <c r="F11" s="76"/>
      <c r="G11" s="76"/>
      <c r="H11" s="76"/>
    </row>
  </sheetData>
  <conditionalFormatting sqref="D1:D11">
    <cfRule type="cellIs" dxfId="0" priority="1" operator="greaterThan">
      <formula>0</formula>
    </cfRule>
  </conditionalFormatting>
  <conditionalFormatting sqref="E1:E11">
    <cfRule type="cellIs" dxfId="1" priority="2" operator="greaterThan">
      <formula>0</formula>
    </cfRule>
  </conditionalFormatting>
  <conditionalFormatting sqref="F1:F11">
    <cfRule type="cellIs" dxfId="0" priority="3" operator="greaterThan">
      <formula>0</formula>
    </cfRule>
  </conditionalFormatting>
  <conditionalFormatting sqref="F1:F11">
    <cfRule type="cellIs" dxfId="1" priority="4" operator="lessThan">
      <formula>0</formula>
    </cfRule>
  </conditionalFormatting>
  <conditionalFormatting sqref="D1:D11">
    <cfRule type="cellIs" dxfId="1" priority="5" operator="lessThan">
      <formula>0</formula>
    </cfRule>
  </conditionalFormatting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14.25"/>
    <col customWidth="1" min="8" max="8" width="69.25"/>
  </cols>
  <sheetData>
    <row r="1">
      <c r="A1" s="40" t="s">
        <v>4</v>
      </c>
      <c r="B1" s="40" t="s">
        <v>64</v>
      </c>
      <c r="C1" s="40" t="s">
        <v>65</v>
      </c>
      <c r="D1" s="75" t="s">
        <v>66</v>
      </c>
      <c r="E1" s="40" t="s">
        <v>5</v>
      </c>
      <c r="F1" s="75" t="s">
        <v>6</v>
      </c>
      <c r="G1" s="40" t="s">
        <v>67</v>
      </c>
      <c r="H1" s="40" t="s">
        <v>3</v>
      </c>
    </row>
    <row r="2">
      <c r="A2" s="98" t="s">
        <v>32</v>
      </c>
      <c r="B2" s="42"/>
      <c r="C2" s="42"/>
      <c r="D2" s="43"/>
      <c r="E2" s="43"/>
      <c r="F2" s="76"/>
      <c r="G2" s="43"/>
      <c r="H2" s="43"/>
    </row>
    <row r="3">
      <c r="A3" s="42"/>
      <c r="B3" s="116" t="s">
        <v>68</v>
      </c>
      <c r="C3" s="42"/>
      <c r="D3" s="43"/>
      <c r="E3" s="43"/>
      <c r="F3" s="76"/>
      <c r="G3" s="43"/>
      <c r="H3" s="43"/>
    </row>
    <row r="4">
      <c r="A4" s="42"/>
      <c r="B4" s="42"/>
      <c r="C4" s="48" t="s">
        <v>92</v>
      </c>
      <c r="D4" s="43"/>
      <c r="E4" s="50">
        <v>0.0</v>
      </c>
      <c r="F4" s="188">
        <v>-500.0</v>
      </c>
      <c r="G4" s="43"/>
      <c r="H4" s="43"/>
    </row>
    <row r="5">
      <c r="A5" s="42"/>
      <c r="B5" s="42"/>
      <c r="C5" s="51"/>
      <c r="D5" s="43"/>
      <c r="E5" s="43"/>
      <c r="F5" s="76"/>
      <c r="G5" s="43"/>
      <c r="H5" s="43"/>
    </row>
    <row r="6">
      <c r="A6" s="42"/>
      <c r="B6" s="42"/>
      <c r="C6" s="45" t="s">
        <v>89</v>
      </c>
      <c r="D6" s="43"/>
      <c r="E6" s="190">
        <f t="shared" ref="E6:F6" si="1">SUM(E4:E5)</f>
        <v>0</v>
      </c>
      <c r="F6" s="188">
        <f t="shared" si="1"/>
        <v>-500</v>
      </c>
      <c r="G6" s="43"/>
      <c r="H6" s="43"/>
    </row>
    <row r="7">
      <c r="A7" s="42"/>
      <c r="B7" s="42"/>
      <c r="C7" s="45"/>
      <c r="D7" s="43"/>
      <c r="E7" s="43"/>
      <c r="F7" s="76"/>
      <c r="G7" s="43"/>
      <c r="H7" s="43"/>
    </row>
    <row r="8">
      <c r="A8" s="42"/>
      <c r="B8" s="111" t="s">
        <v>618</v>
      </c>
      <c r="C8" s="51"/>
      <c r="D8" s="76"/>
      <c r="E8" s="76"/>
      <c r="F8" s="76"/>
      <c r="G8" s="76"/>
      <c r="H8" s="76"/>
    </row>
    <row r="9">
      <c r="A9" s="42"/>
      <c r="B9" s="42"/>
      <c r="C9" s="48" t="s">
        <v>167</v>
      </c>
      <c r="D9" s="76"/>
      <c r="E9" s="191">
        <v>6500.0</v>
      </c>
      <c r="F9" s="190">
        <v>0.0</v>
      </c>
      <c r="G9" s="76"/>
      <c r="H9" s="76"/>
    </row>
    <row r="10">
      <c r="A10" s="42"/>
      <c r="B10" s="51"/>
      <c r="C10" s="54" t="s">
        <v>258</v>
      </c>
      <c r="D10" s="76"/>
      <c r="E10" s="191">
        <v>4000.0</v>
      </c>
      <c r="F10" s="190">
        <v>0.0</v>
      </c>
      <c r="G10" s="76"/>
      <c r="H10" s="76"/>
    </row>
    <row r="11">
      <c r="A11" s="42"/>
      <c r="B11" s="42"/>
      <c r="C11" s="48" t="s">
        <v>131</v>
      </c>
      <c r="D11" s="76"/>
      <c r="E11" s="190">
        <v>0.0</v>
      </c>
      <c r="F11" s="188">
        <v>-1000.0</v>
      </c>
      <c r="G11" s="76"/>
      <c r="H11" s="76"/>
    </row>
    <row r="12">
      <c r="A12" s="42"/>
      <c r="B12" s="42"/>
      <c r="C12" s="48" t="s">
        <v>501</v>
      </c>
      <c r="D12" s="76"/>
      <c r="E12" s="190">
        <v>0.0</v>
      </c>
      <c r="F12" s="188">
        <v>-4000.0</v>
      </c>
      <c r="G12" s="76"/>
      <c r="H12" s="76"/>
    </row>
    <row r="13">
      <c r="A13" s="42"/>
      <c r="B13" s="42"/>
      <c r="C13" s="48" t="s">
        <v>249</v>
      </c>
      <c r="D13" s="76"/>
      <c r="E13" s="190">
        <v>0.0</v>
      </c>
      <c r="F13" s="188">
        <v>-2000.0</v>
      </c>
      <c r="G13" s="76"/>
      <c r="H13" s="76"/>
    </row>
    <row r="14">
      <c r="A14" s="42"/>
      <c r="B14" s="42"/>
      <c r="C14" s="48" t="s">
        <v>91</v>
      </c>
      <c r="D14" s="76"/>
      <c r="E14" s="190">
        <v>0.0</v>
      </c>
      <c r="F14" s="188">
        <v>-3000.0</v>
      </c>
      <c r="G14" s="76"/>
      <c r="H14" s="76"/>
    </row>
    <row r="15">
      <c r="A15" s="42"/>
      <c r="B15" s="42"/>
      <c r="C15" s="48" t="s">
        <v>132</v>
      </c>
      <c r="D15" s="76"/>
      <c r="E15" s="190">
        <v>0.0</v>
      </c>
      <c r="F15" s="188">
        <v>-300.0</v>
      </c>
      <c r="G15" s="76"/>
      <c r="H15" s="76"/>
    </row>
    <row r="16">
      <c r="A16" s="42"/>
      <c r="B16" s="42"/>
      <c r="C16" s="55" t="s">
        <v>139</v>
      </c>
      <c r="D16" s="76"/>
      <c r="E16" s="190">
        <v>0.0</v>
      </c>
      <c r="F16" s="189">
        <v>-1900.0</v>
      </c>
      <c r="G16" s="76"/>
      <c r="H16" s="77" t="s">
        <v>619</v>
      </c>
    </row>
    <row r="17">
      <c r="A17" s="42"/>
      <c r="B17" s="42"/>
      <c r="C17" s="54" t="s">
        <v>95</v>
      </c>
      <c r="D17" s="76"/>
      <c r="E17" s="190">
        <v>0.0</v>
      </c>
      <c r="F17" s="188">
        <v>-1500.0</v>
      </c>
      <c r="G17" s="76"/>
      <c r="H17" s="76"/>
    </row>
    <row r="18">
      <c r="A18" s="42"/>
      <c r="B18" s="42"/>
      <c r="C18" s="48" t="s">
        <v>147</v>
      </c>
      <c r="D18" s="76"/>
      <c r="E18" s="190">
        <v>0.0</v>
      </c>
      <c r="F18" s="188">
        <v>-3000.0</v>
      </c>
      <c r="G18" s="76"/>
      <c r="H18" s="76"/>
    </row>
    <row r="19">
      <c r="A19" s="42"/>
      <c r="B19" s="42"/>
      <c r="C19" s="51"/>
      <c r="D19" s="76"/>
      <c r="E19" s="76"/>
      <c r="F19" s="76"/>
      <c r="G19" s="76"/>
      <c r="H19" s="76"/>
    </row>
    <row r="20">
      <c r="A20" s="42"/>
      <c r="B20" s="42"/>
      <c r="C20" s="45" t="s">
        <v>89</v>
      </c>
      <c r="D20" s="76"/>
      <c r="E20" s="191">
        <f>SUM(E9:E19)</f>
        <v>10500</v>
      </c>
      <c r="F20" s="188">
        <f>SUM(F11:F19)</f>
        <v>-16700</v>
      </c>
      <c r="G20" s="76"/>
      <c r="H20" s="76"/>
    </row>
    <row r="21">
      <c r="A21" s="42"/>
      <c r="B21" s="42"/>
      <c r="C21" s="45"/>
      <c r="D21" s="76"/>
      <c r="E21" s="76"/>
      <c r="F21" s="76"/>
      <c r="G21" s="76"/>
      <c r="H21" s="76"/>
    </row>
    <row r="22">
      <c r="A22" s="42"/>
      <c r="B22" s="42"/>
      <c r="C22" s="45" t="s">
        <v>96</v>
      </c>
      <c r="D22" s="76"/>
      <c r="E22" s="190">
        <f>SUMIFS(E8:E20,B8:B20,"Subsubtotal")</f>
        <v>0</v>
      </c>
      <c r="F22" s="188">
        <f>SUMIFS(F4:F20,C4:C20,"Subsubtotal")</f>
        <v>-17200</v>
      </c>
      <c r="G22" s="76"/>
      <c r="H22" s="76"/>
    </row>
    <row r="23">
      <c r="A23" s="42"/>
      <c r="B23" s="42"/>
      <c r="C23" s="51"/>
      <c r="D23" s="76"/>
      <c r="E23" s="76"/>
      <c r="F23" s="76"/>
      <c r="G23" s="76"/>
      <c r="H23" s="76"/>
    </row>
  </sheetData>
  <conditionalFormatting sqref="D1:D23">
    <cfRule type="cellIs" dxfId="0" priority="1" operator="greaterThan">
      <formula>0</formula>
    </cfRule>
  </conditionalFormatting>
  <conditionalFormatting sqref="E1:E23">
    <cfRule type="cellIs" dxfId="1" priority="2" operator="greaterThan">
      <formula>0</formula>
    </cfRule>
  </conditionalFormatting>
  <conditionalFormatting sqref="F1:F23">
    <cfRule type="cellIs" dxfId="0" priority="3" operator="greaterThan">
      <formula>0</formula>
    </cfRule>
  </conditionalFormatting>
  <conditionalFormatting sqref="F1:F23">
    <cfRule type="cellIs" dxfId="1" priority="4" operator="lessThan">
      <formula>0</formula>
    </cfRule>
  </conditionalFormatting>
  <conditionalFormatting sqref="D1:D23">
    <cfRule type="cellIs" dxfId="1" priority="5" operator="lessThan">
      <formula>0</formula>
    </cfRule>
  </conditionalFormatting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18.5"/>
    <col customWidth="1" min="8" max="8" width="57.0"/>
  </cols>
  <sheetData>
    <row r="1">
      <c r="A1" s="40" t="s">
        <v>4</v>
      </c>
      <c r="B1" s="40" t="s">
        <v>64</v>
      </c>
      <c r="C1" s="40" t="s">
        <v>65</v>
      </c>
      <c r="D1" s="75" t="s">
        <v>66</v>
      </c>
      <c r="E1" s="40" t="s">
        <v>5</v>
      </c>
      <c r="F1" s="75" t="s">
        <v>6</v>
      </c>
      <c r="G1" s="40" t="s">
        <v>67</v>
      </c>
      <c r="H1" s="40" t="s">
        <v>3</v>
      </c>
    </row>
    <row r="2">
      <c r="A2" s="45" t="s">
        <v>33</v>
      </c>
      <c r="B2" s="42"/>
      <c r="C2" s="42"/>
      <c r="D2" s="43"/>
      <c r="E2" s="43"/>
      <c r="F2" s="76"/>
      <c r="G2" s="43"/>
      <c r="H2" s="43"/>
    </row>
    <row r="3">
      <c r="A3" s="42"/>
      <c r="B3" s="116" t="s">
        <v>68</v>
      </c>
      <c r="C3" s="42"/>
      <c r="D3" s="43"/>
      <c r="E3" s="43"/>
      <c r="F3" s="76"/>
      <c r="G3" s="43"/>
      <c r="H3" s="43"/>
    </row>
    <row r="4">
      <c r="A4" s="42"/>
      <c r="B4" s="42"/>
      <c r="C4" s="55" t="s">
        <v>620</v>
      </c>
      <c r="D4" s="43"/>
      <c r="E4" s="50">
        <v>0.0</v>
      </c>
      <c r="F4" s="189">
        <v>-30000.0</v>
      </c>
      <c r="G4" s="43"/>
      <c r="H4" s="93" t="s">
        <v>621</v>
      </c>
    </row>
    <row r="5">
      <c r="A5" s="42"/>
      <c r="B5" s="42"/>
      <c r="C5" s="55" t="s">
        <v>622</v>
      </c>
      <c r="D5" s="43"/>
      <c r="E5" s="187">
        <v>0.0</v>
      </c>
      <c r="F5" s="189">
        <v>-8000.0</v>
      </c>
      <c r="G5" s="43"/>
      <c r="H5" s="93" t="s">
        <v>542</v>
      </c>
    </row>
    <row r="6">
      <c r="A6" s="42"/>
      <c r="B6" s="42"/>
      <c r="C6" s="48" t="s">
        <v>623</v>
      </c>
      <c r="D6" s="43"/>
      <c r="E6" s="50">
        <v>0.0</v>
      </c>
      <c r="F6" s="189">
        <v>-5000.0</v>
      </c>
      <c r="G6" s="43"/>
      <c r="H6" s="43"/>
    </row>
    <row r="7">
      <c r="A7" s="42"/>
      <c r="B7" s="42"/>
      <c r="C7" s="51"/>
      <c r="D7" s="43"/>
      <c r="E7" s="43"/>
      <c r="F7" s="76"/>
      <c r="G7" s="43"/>
      <c r="H7" s="43"/>
    </row>
    <row r="8">
      <c r="A8" s="42"/>
      <c r="B8" s="42"/>
      <c r="C8" s="45" t="s">
        <v>89</v>
      </c>
      <c r="D8" s="43"/>
      <c r="E8" s="190">
        <f t="shared" ref="E8:F8" si="1">SUM(E4:E7)</f>
        <v>0</v>
      </c>
      <c r="F8" s="188">
        <f t="shared" si="1"/>
        <v>-43000</v>
      </c>
      <c r="G8" s="43"/>
      <c r="H8" s="43"/>
    </row>
    <row r="9">
      <c r="A9" s="42"/>
      <c r="B9" s="42"/>
      <c r="C9" s="45"/>
      <c r="D9" s="43"/>
      <c r="E9" s="43"/>
      <c r="F9" s="76"/>
      <c r="G9" s="43"/>
      <c r="H9" s="43"/>
    </row>
    <row r="10">
      <c r="A10" s="42"/>
      <c r="B10" s="41" t="s">
        <v>624</v>
      </c>
      <c r="C10" s="51"/>
      <c r="D10" s="74"/>
      <c r="E10" s="43"/>
      <c r="F10" s="43"/>
      <c r="G10" s="43"/>
      <c r="H10" s="76"/>
    </row>
    <row r="11">
      <c r="A11" s="42"/>
      <c r="B11" s="41"/>
      <c r="C11" s="48" t="s">
        <v>132</v>
      </c>
      <c r="D11" s="74"/>
      <c r="E11" s="50">
        <v>0.0</v>
      </c>
      <c r="F11" s="57">
        <v>-600.0</v>
      </c>
      <c r="G11" s="43"/>
      <c r="H11" s="76"/>
    </row>
    <row r="12">
      <c r="A12" s="42"/>
      <c r="B12" s="45"/>
      <c r="C12" s="54" t="s">
        <v>147</v>
      </c>
      <c r="D12" s="74"/>
      <c r="E12" s="50">
        <v>0.0</v>
      </c>
      <c r="F12" s="57">
        <v>-500.0</v>
      </c>
      <c r="G12" s="43"/>
      <c r="H12" s="76"/>
    </row>
    <row r="13">
      <c r="A13" s="42"/>
      <c r="B13" s="41"/>
      <c r="C13" s="51" t="s">
        <v>500</v>
      </c>
      <c r="D13" s="74" t="s">
        <v>625</v>
      </c>
      <c r="E13" s="49">
        <v>7425.0</v>
      </c>
      <c r="F13" s="50">
        <v>0.0</v>
      </c>
      <c r="G13" s="43"/>
      <c r="H13" s="76"/>
    </row>
    <row r="14">
      <c r="A14" s="42"/>
      <c r="B14" s="41"/>
      <c r="C14" s="48" t="s">
        <v>546</v>
      </c>
      <c r="D14" s="74"/>
      <c r="E14" s="50">
        <v>0.0</v>
      </c>
      <c r="F14" s="57">
        <v>-2500.0</v>
      </c>
      <c r="G14" s="43"/>
      <c r="H14" s="76"/>
    </row>
    <row r="15">
      <c r="A15" s="42"/>
      <c r="B15" s="41"/>
      <c r="C15" s="51" t="s">
        <v>533</v>
      </c>
      <c r="D15" s="74" t="s">
        <v>169</v>
      </c>
      <c r="E15" s="50">
        <v>0.0</v>
      </c>
      <c r="F15" s="57">
        <v>-3000.0</v>
      </c>
      <c r="G15" s="43"/>
      <c r="H15" s="76"/>
    </row>
    <row r="16">
      <c r="A16" s="42"/>
      <c r="B16" s="41"/>
      <c r="C16" s="48" t="s">
        <v>95</v>
      </c>
      <c r="D16" s="74"/>
      <c r="E16" s="50">
        <v>0.0</v>
      </c>
      <c r="F16" s="57">
        <v>-1400.0</v>
      </c>
      <c r="G16" s="43"/>
      <c r="H16" s="76"/>
    </row>
    <row r="17">
      <c r="A17" s="42"/>
      <c r="B17" s="41"/>
      <c r="C17" s="48" t="s">
        <v>164</v>
      </c>
      <c r="D17" s="74"/>
      <c r="E17" s="50">
        <v>0.0</v>
      </c>
      <c r="F17" s="57">
        <v>-500.0</v>
      </c>
      <c r="G17" s="43"/>
      <c r="H17" s="76"/>
    </row>
    <row r="18">
      <c r="A18" s="42"/>
      <c r="B18" s="41"/>
      <c r="C18" s="42" t="s">
        <v>131</v>
      </c>
      <c r="D18" s="74" t="s">
        <v>172</v>
      </c>
      <c r="E18" s="50">
        <v>0.0</v>
      </c>
      <c r="F18" s="57">
        <v>-1500.0</v>
      </c>
      <c r="G18" s="43"/>
      <c r="H18" s="76"/>
    </row>
    <row r="19">
      <c r="A19" s="42"/>
      <c r="B19" s="41"/>
      <c r="C19" s="51"/>
      <c r="D19" s="74"/>
      <c r="E19" s="43"/>
      <c r="F19" s="43"/>
      <c r="G19" s="43"/>
      <c r="H19" s="76"/>
    </row>
    <row r="20">
      <c r="A20" s="42"/>
      <c r="B20" s="41"/>
      <c r="C20" s="45" t="s">
        <v>89</v>
      </c>
      <c r="D20" s="74"/>
      <c r="E20" s="49">
        <f t="shared" ref="E20:F20" si="2">SUM(E11:E18)</f>
        <v>7425</v>
      </c>
      <c r="F20" s="53">
        <f t="shared" si="2"/>
        <v>-10000</v>
      </c>
      <c r="G20" s="53">
        <f>E20-F20</f>
        <v>17425</v>
      </c>
      <c r="H20" s="76"/>
    </row>
    <row r="21">
      <c r="A21" s="42"/>
      <c r="B21" s="42"/>
      <c r="C21" s="45"/>
      <c r="D21" s="76"/>
      <c r="E21" s="76"/>
      <c r="F21" s="76"/>
      <c r="G21" s="76"/>
      <c r="H21" s="76"/>
    </row>
    <row r="22">
      <c r="A22" s="42"/>
      <c r="B22" s="98" t="s">
        <v>626</v>
      </c>
      <c r="C22" s="51"/>
      <c r="D22" s="74"/>
      <c r="E22" s="43"/>
      <c r="F22" s="43"/>
      <c r="G22" s="43"/>
      <c r="H22" s="77" t="s">
        <v>627</v>
      </c>
    </row>
    <row r="23">
      <c r="A23" s="42"/>
      <c r="B23" s="41"/>
      <c r="C23" s="48" t="s">
        <v>132</v>
      </c>
      <c r="D23" s="74"/>
      <c r="E23" s="50">
        <v>0.0</v>
      </c>
      <c r="F23" s="57">
        <v>-600.0</v>
      </c>
      <c r="G23" s="43"/>
      <c r="H23" s="77" t="s">
        <v>628</v>
      </c>
    </row>
    <row r="24">
      <c r="A24" s="42"/>
      <c r="B24" s="41"/>
      <c r="C24" s="48" t="s">
        <v>147</v>
      </c>
      <c r="D24" s="74"/>
      <c r="E24" s="50">
        <v>0.0</v>
      </c>
      <c r="F24" s="57">
        <v>-500.0</v>
      </c>
      <c r="G24" s="43"/>
      <c r="H24" s="76"/>
    </row>
    <row r="25">
      <c r="A25" s="42"/>
      <c r="B25" s="41"/>
      <c r="C25" s="51" t="s">
        <v>500</v>
      </c>
      <c r="D25" s="74" t="s">
        <v>625</v>
      </c>
      <c r="E25" s="49">
        <v>7425.0</v>
      </c>
      <c r="F25" s="50">
        <v>0.0</v>
      </c>
      <c r="G25" s="43"/>
      <c r="H25" s="76"/>
    </row>
    <row r="26">
      <c r="A26" s="42"/>
      <c r="B26" s="41"/>
      <c r="C26" s="48" t="s">
        <v>546</v>
      </c>
      <c r="D26" s="74"/>
      <c r="E26" s="50">
        <v>0.0</v>
      </c>
      <c r="F26" s="57">
        <v>-2500.0</v>
      </c>
      <c r="G26" s="43"/>
      <c r="H26" s="76"/>
    </row>
    <row r="27">
      <c r="A27" s="42"/>
      <c r="B27" s="41"/>
      <c r="C27" s="51" t="s">
        <v>533</v>
      </c>
      <c r="D27" s="74" t="s">
        <v>169</v>
      </c>
      <c r="E27" s="50">
        <v>0.0</v>
      </c>
      <c r="F27" s="57">
        <v>-3000.0</v>
      </c>
      <c r="G27" s="43"/>
      <c r="H27" s="76"/>
    </row>
    <row r="28">
      <c r="A28" s="42"/>
      <c r="B28" s="41"/>
      <c r="C28" s="48" t="s">
        <v>95</v>
      </c>
      <c r="D28" s="74"/>
      <c r="E28" s="50">
        <v>0.0</v>
      </c>
      <c r="F28" s="57">
        <v>-1400.0</v>
      </c>
      <c r="G28" s="43"/>
      <c r="H28" s="76"/>
    </row>
    <row r="29">
      <c r="A29" s="42"/>
      <c r="B29" s="41"/>
      <c r="C29" s="48" t="s">
        <v>164</v>
      </c>
      <c r="D29" s="74"/>
      <c r="E29" s="50">
        <v>0.0</v>
      </c>
      <c r="F29" s="57">
        <v>-500.0</v>
      </c>
      <c r="G29" s="43"/>
      <c r="H29" s="76"/>
    </row>
    <row r="30">
      <c r="A30" s="42"/>
      <c r="B30" s="45"/>
      <c r="C30" s="42" t="s">
        <v>131</v>
      </c>
      <c r="D30" s="74" t="s">
        <v>172</v>
      </c>
      <c r="E30" s="50">
        <v>0.0</v>
      </c>
      <c r="F30" s="57">
        <v>-1500.0</v>
      </c>
      <c r="G30" s="43"/>
      <c r="H30" s="76"/>
    </row>
    <row r="31">
      <c r="A31" s="42"/>
      <c r="B31" s="41"/>
      <c r="C31" s="51"/>
      <c r="D31" s="74"/>
      <c r="E31" s="43"/>
      <c r="F31" s="43"/>
      <c r="G31" s="43"/>
      <c r="H31" s="76"/>
    </row>
    <row r="32">
      <c r="A32" s="42"/>
      <c r="B32" s="41"/>
      <c r="C32" s="45" t="s">
        <v>89</v>
      </c>
      <c r="D32" s="74"/>
      <c r="E32" s="49">
        <f t="shared" ref="E32:F32" si="3">SUM(E23:E30)</f>
        <v>7425</v>
      </c>
      <c r="F32" s="53">
        <f t="shared" si="3"/>
        <v>-10000</v>
      </c>
      <c r="G32" s="53">
        <f>E32-F32</f>
        <v>17425</v>
      </c>
      <c r="H32" s="76"/>
    </row>
    <row r="33">
      <c r="A33" s="42"/>
      <c r="B33" s="111"/>
      <c r="C33" s="45"/>
      <c r="D33" s="140"/>
      <c r="E33" s="76"/>
      <c r="F33" s="76"/>
      <c r="G33" s="76"/>
      <c r="H33" s="76"/>
    </row>
    <row r="34">
      <c r="A34" s="42"/>
      <c r="B34" s="111"/>
      <c r="C34" s="98" t="s">
        <v>96</v>
      </c>
      <c r="D34" s="140"/>
      <c r="E34" s="49">
        <f t="shared" ref="E34:F34" si="4">SUMIFS(E6:E33, $C6:$C33, "Subsubtotal")</f>
        <v>14850</v>
      </c>
      <c r="F34" s="49">
        <f t="shared" si="4"/>
        <v>-63000</v>
      </c>
      <c r="G34" s="76"/>
      <c r="H34" s="76"/>
    </row>
    <row r="35">
      <c r="A35" s="42"/>
      <c r="B35" s="42"/>
      <c r="C35" s="51"/>
      <c r="D35" s="140"/>
      <c r="E35" s="76"/>
      <c r="F35" s="76"/>
      <c r="G35" s="76"/>
      <c r="H35" s="76"/>
    </row>
  </sheetData>
  <conditionalFormatting sqref="D1:D35">
    <cfRule type="cellIs" dxfId="0" priority="1" operator="greaterThan">
      <formula>0</formula>
    </cfRule>
  </conditionalFormatting>
  <conditionalFormatting sqref="E1:E35">
    <cfRule type="cellIs" dxfId="0" priority="2" operator="greaterThan">
      <formula>0</formula>
    </cfRule>
  </conditionalFormatting>
  <conditionalFormatting sqref="F1:F35">
    <cfRule type="cellIs" dxfId="1" priority="3" operator="greaterThan">
      <formula>0</formula>
    </cfRule>
  </conditionalFormatting>
  <conditionalFormatting sqref="D1:D35">
    <cfRule type="cellIs" dxfId="1" priority="4" operator="lessThan">
      <formula>0</formula>
    </cfRule>
  </conditionalFormatting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13.25"/>
    <col customWidth="1" min="8" max="8" width="50.75"/>
  </cols>
  <sheetData>
    <row r="1">
      <c r="A1" s="40" t="s">
        <v>4</v>
      </c>
      <c r="B1" s="40" t="s">
        <v>64</v>
      </c>
      <c r="C1" s="40" t="s">
        <v>65</v>
      </c>
      <c r="D1" s="75" t="s">
        <v>66</v>
      </c>
      <c r="E1" s="40" t="s">
        <v>5</v>
      </c>
      <c r="F1" s="75" t="s">
        <v>6</v>
      </c>
      <c r="G1" s="40" t="s">
        <v>67</v>
      </c>
      <c r="H1" s="40" t="s">
        <v>3</v>
      </c>
    </row>
    <row r="2">
      <c r="A2" s="45" t="s">
        <v>34</v>
      </c>
      <c r="B2" s="42"/>
      <c r="C2" s="42"/>
      <c r="D2" s="43"/>
      <c r="E2" s="43"/>
      <c r="F2" s="76"/>
      <c r="G2" s="43"/>
      <c r="H2" s="43"/>
    </row>
    <row r="3">
      <c r="A3" s="42"/>
      <c r="B3" s="116" t="s">
        <v>68</v>
      </c>
      <c r="C3" s="42"/>
      <c r="D3" s="43"/>
      <c r="E3" s="43"/>
      <c r="F3" s="76"/>
      <c r="H3" s="93"/>
    </row>
    <row r="4">
      <c r="A4" s="42"/>
      <c r="B4" s="42"/>
      <c r="C4" s="48" t="s">
        <v>92</v>
      </c>
      <c r="D4" s="43"/>
      <c r="E4" s="50">
        <v>0.0</v>
      </c>
      <c r="F4" s="189">
        <v>-1500.0</v>
      </c>
      <c r="G4" s="43"/>
      <c r="H4" s="93" t="s">
        <v>629</v>
      </c>
    </row>
    <row r="5">
      <c r="A5" s="42"/>
      <c r="B5" s="42"/>
      <c r="C5" s="55" t="s">
        <v>101</v>
      </c>
      <c r="D5" s="43"/>
      <c r="E5" s="50">
        <v>0.0</v>
      </c>
      <c r="F5" s="189">
        <v>-1000.0</v>
      </c>
      <c r="G5" s="43"/>
      <c r="H5" s="43"/>
    </row>
    <row r="6">
      <c r="A6" s="42"/>
      <c r="B6" s="42"/>
      <c r="C6" s="51"/>
      <c r="D6" s="43"/>
      <c r="E6" s="43"/>
      <c r="F6" s="76"/>
      <c r="G6" s="43"/>
      <c r="H6" s="43"/>
    </row>
    <row r="7">
      <c r="A7" s="42"/>
      <c r="B7" s="42"/>
      <c r="C7" s="45" t="s">
        <v>89</v>
      </c>
      <c r="D7" s="43"/>
      <c r="E7" s="190">
        <f t="shared" ref="E7:F7" si="1">SUM(E4:E6)</f>
        <v>0</v>
      </c>
      <c r="F7" s="188">
        <f t="shared" si="1"/>
        <v>-2500</v>
      </c>
      <c r="G7" s="43"/>
      <c r="H7" s="43"/>
    </row>
    <row r="8">
      <c r="A8" s="42"/>
      <c r="B8" s="42"/>
      <c r="C8" s="45"/>
      <c r="D8" s="43"/>
      <c r="E8" s="43"/>
      <c r="F8" s="76"/>
      <c r="G8" s="43"/>
      <c r="H8" s="43"/>
    </row>
    <row r="9">
      <c r="A9" s="42"/>
      <c r="B9" s="42"/>
      <c r="C9" s="45" t="s">
        <v>96</v>
      </c>
      <c r="D9" s="43"/>
      <c r="E9" s="190">
        <f t="shared" ref="E9:F9" si="2">SUMIFS(E3:E8,B3:B8,"Subsubtotal")</f>
        <v>0</v>
      </c>
      <c r="F9" s="188">
        <f t="shared" si="2"/>
        <v>-2500</v>
      </c>
      <c r="G9" s="43"/>
      <c r="H9" s="43"/>
    </row>
    <row r="10">
      <c r="A10" s="42"/>
      <c r="B10" s="42"/>
      <c r="C10" s="51"/>
      <c r="D10" s="76"/>
      <c r="E10" s="76"/>
      <c r="F10" s="76"/>
      <c r="G10" s="76"/>
      <c r="H10" s="76"/>
    </row>
  </sheetData>
  <conditionalFormatting sqref="D1:D10">
    <cfRule type="cellIs" dxfId="0" priority="1" operator="greaterThan">
      <formula>0</formula>
    </cfRule>
  </conditionalFormatting>
  <conditionalFormatting sqref="E1:E10">
    <cfRule type="cellIs" dxfId="1" priority="2" operator="greaterThan">
      <formula>0</formula>
    </cfRule>
  </conditionalFormatting>
  <conditionalFormatting sqref="F1:F10">
    <cfRule type="cellIs" dxfId="0" priority="3" operator="greaterThan">
      <formula>0</formula>
    </cfRule>
  </conditionalFormatting>
  <conditionalFormatting sqref="F1:F10">
    <cfRule type="cellIs" dxfId="1" priority="4" operator="lessThan">
      <formula>0</formula>
    </cfRule>
  </conditionalFormatting>
  <conditionalFormatting sqref="D1:D10">
    <cfRule type="cellIs" dxfId="1" priority="5" operator="lessThan">
      <formula>0</formula>
    </cfRule>
  </conditionalFormatting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12.63"/>
    <col customWidth="1" min="8" max="8" width="50.75"/>
  </cols>
  <sheetData>
    <row r="1">
      <c r="A1" s="40" t="s">
        <v>4</v>
      </c>
      <c r="B1" s="40" t="s">
        <v>64</v>
      </c>
      <c r="C1" s="40" t="s">
        <v>65</v>
      </c>
      <c r="D1" s="96" t="s">
        <v>66</v>
      </c>
      <c r="E1" s="75" t="s">
        <v>5</v>
      </c>
      <c r="F1" s="97" t="s">
        <v>6</v>
      </c>
      <c r="G1" s="75" t="s">
        <v>67</v>
      </c>
      <c r="H1" s="40" t="s">
        <v>3</v>
      </c>
    </row>
    <row r="2">
      <c r="A2" s="98" t="s">
        <v>630</v>
      </c>
      <c r="B2" s="42"/>
      <c r="C2" s="42"/>
      <c r="D2" s="43"/>
      <c r="E2" s="43"/>
      <c r="F2" s="140"/>
      <c r="G2" s="43"/>
      <c r="H2" s="43"/>
    </row>
    <row r="3">
      <c r="A3" s="42"/>
      <c r="B3" s="148" t="s">
        <v>68</v>
      </c>
      <c r="C3" s="42"/>
      <c r="D3" s="43"/>
      <c r="E3" s="93"/>
      <c r="F3" s="84"/>
      <c r="G3" s="43"/>
      <c r="H3" s="43"/>
    </row>
    <row r="4">
      <c r="A4" s="42"/>
      <c r="B4" s="111"/>
      <c r="C4" s="55" t="s">
        <v>92</v>
      </c>
      <c r="D4" s="53"/>
      <c r="E4" s="187">
        <v>0.0</v>
      </c>
      <c r="F4" s="84">
        <v>-300.0</v>
      </c>
      <c r="G4" s="93"/>
      <c r="H4" s="93" t="s">
        <v>631</v>
      </c>
    </row>
    <row r="5">
      <c r="A5" s="42"/>
      <c r="B5" s="111"/>
      <c r="C5" s="55" t="s">
        <v>186</v>
      </c>
      <c r="D5" s="53"/>
      <c r="E5" s="187">
        <v>0.0</v>
      </c>
      <c r="F5" s="84">
        <v>-20000.0</v>
      </c>
      <c r="G5" s="93"/>
      <c r="H5" s="93" t="s">
        <v>632</v>
      </c>
    </row>
    <row r="6">
      <c r="A6" s="42"/>
      <c r="B6" s="111"/>
      <c r="C6" s="51"/>
      <c r="D6" s="43"/>
      <c r="E6" s="43"/>
      <c r="F6" s="140"/>
      <c r="G6" s="43"/>
      <c r="H6" s="43"/>
    </row>
    <row r="7">
      <c r="A7" s="42"/>
      <c r="B7" s="111"/>
      <c r="C7" s="45" t="s">
        <v>89</v>
      </c>
      <c r="D7" s="53"/>
      <c r="E7" s="187">
        <v>0.0</v>
      </c>
      <c r="F7" s="140">
        <f>SUM(F4:F6)</f>
        <v>-20300</v>
      </c>
      <c r="G7" s="53"/>
      <c r="H7" s="53"/>
    </row>
    <row r="8">
      <c r="A8" s="42"/>
      <c r="B8" s="111"/>
      <c r="C8" s="45"/>
      <c r="D8" s="53"/>
      <c r="E8" s="50"/>
      <c r="F8" s="140"/>
      <c r="G8" s="53"/>
      <c r="H8" s="53"/>
    </row>
    <row r="9">
      <c r="A9" s="42"/>
      <c r="B9" s="111"/>
      <c r="C9" s="98" t="s">
        <v>96</v>
      </c>
      <c r="D9" s="53"/>
      <c r="E9" s="187">
        <v>0.0</v>
      </c>
      <c r="F9" s="140">
        <f>SUMIFS(F3:F8,C3:C8,"Subsubtotal")</f>
        <v>-20300</v>
      </c>
      <c r="G9" s="53"/>
      <c r="H9" s="53"/>
    </row>
    <row r="10">
      <c r="A10" s="42"/>
      <c r="B10" s="42"/>
      <c r="C10" s="51"/>
      <c r="D10" s="76"/>
      <c r="E10" s="76"/>
      <c r="F10" s="140"/>
      <c r="G10" s="76"/>
      <c r="H10" s="76"/>
    </row>
  </sheetData>
  <conditionalFormatting sqref="D1 F1:F10">
    <cfRule type="cellIs" dxfId="0" priority="1" operator="greaterThan">
      <formula>0</formula>
    </cfRule>
  </conditionalFormatting>
  <conditionalFormatting sqref="E1:E10">
    <cfRule type="cellIs" dxfId="1" priority="2" operator="greaterThan">
      <formula>0</formula>
    </cfRule>
  </conditionalFormatting>
  <conditionalFormatting sqref="D1:D10">
    <cfRule type="cellIs" dxfId="0" priority="3" operator="greaterThan">
      <formula>0</formula>
    </cfRule>
  </conditionalFormatting>
  <conditionalFormatting sqref="D1:D10 F1">
    <cfRule type="cellIs" dxfId="1" priority="4" operator="lessThan">
      <formula>0</formula>
    </cfRule>
  </conditionalFormatting>
  <conditionalFormatting sqref="F1:F10">
    <cfRule type="cellIs" dxfId="1" priority="5" operator="lessThan">
      <formula>0</formula>
    </cfRule>
  </conditionalFormatting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50.75"/>
  </cols>
  <sheetData>
    <row r="1">
      <c r="A1" s="58" t="s">
        <v>4</v>
      </c>
      <c r="B1" s="58" t="s">
        <v>64</v>
      </c>
      <c r="C1" s="58" t="s">
        <v>65</v>
      </c>
      <c r="D1" s="58"/>
      <c r="E1" s="58" t="s">
        <v>5</v>
      </c>
      <c r="F1" s="149" t="s">
        <v>6</v>
      </c>
      <c r="G1" s="58" t="s">
        <v>3</v>
      </c>
    </row>
    <row r="2">
      <c r="A2" s="98" t="s">
        <v>36</v>
      </c>
      <c r="B2" s="42"/>
      <c r="C2" s="42"/>
      <c r="D2" s="43"/>
      <c r="E2" s="43"/>
      <c r="F2" s="140"/>
      <c r="G2" s="43"/>
    </row>
    <row r="3">
      <c r="A3" s="42"/>
      <c r="B3" s="148" t="s">
        <v>68</v>
      </c>
      <c r="C3" s="42"/>
      <c r="D3" s="93"/>
      <c r="E3" s="43"/>
      <c r="F3" s="84" t="s">
        <v>6</v>
      </c>
      <c r="G3" s="43"/>
    </row>
    <row r="4">
      <c r="A4" s="42"/>
      <c r="B4" s="111"/>
      <c r="C4" s="55" t="s">
        <v>92</v>
      </c>
      <c r="D4" s="187"/>
      <c r="E4" s="84">
        <v>0.0</v>
      </c>
      <c r="F4" s="84">
        <v>-500.0</v>
      </c>
      <c r="G4" s="93"/>
    </row>
    <row r="5">
      <c r="A5" s="42"/>
      <c r="B5" s="111"/>
      <c r="C5" s="55" t="s">
        <v>110</v>
      </c>
      <c r="D5" s="187"/>
      <c r="E5" s="84">
        <v>0.0</v>
      </c>
      <c r="F5" s="84">
        <v>-500.0</v>
      </c>
      <c r="G5" s="93"/>
    </row>
    <row r="6">
      <c r="A6" s="42"/>
      <c r="B6" s="111"/>
      <c r="C6" s="51"/>
      <c r="D6" s="43"/>
      <c r="E6" s="43"/>
      <c r="F6" s="140"/>
      <c r="G6" s="43"/>
    </row>
    <row r="7">
      <c r="A7" s="42"/>
      <c r="B7" s="111"/>
      <c r="C7" s="45" t="s">
        <v>89</v>
      </c>
      <c r="D7" s="50"/>
      <c r="E7" s="140">
        <f t="shared" ref="E7:F7" si="1">SUM(E4:E6)</f>
        <v>0</v>
      </c>
      <c r="F7" s="140">
        <f t="shared" si="1"/>
        <v>-1000</v>
      </c>
      <c r="G7" s="53"/>
    </row>
    <row r="8">
      <c r="A8" s="42"/>
      <c r="B8" s="111"/>
      <c r="C8" s="45"/>
      <c r="D8" s="50"/>
      <c r="E8" s="53"/>
      <c r="F8" s="140"/>
      <c r="G8" s="53"/>
    </row>
    <row r="9">
      <c r="A9" s="42"/>
      <c r="B9" s="111"/>
      <c r="C9" s="98" t="s">
        <v>96</v>
      </c>
      <c r="D9" s="50"/>
      <c r="E9" s="140">
        <f>SUMIFS(E3:E8,C3:C8,"Subsubtotal")</f>
        <v>0</v>
      </c>
      <c r="F9" s="140">
        <f>SUMIFS(F3:F8,C3:C8,"Subsubtotal")</f>
        <v>-1000</v>
      </c>
      <c r="G9" s="53"/>
    </row>
    <row r="10">
      <c r="A10" s="42"/>
      <c r="B10" s="42"/>
      <c r="C10" s="51"/>
      <c r="D10" s="76"/>
      <c r="E10" s="76"/>
      <c r="F10" s="140"/>
      <c r="G10" s="76"/>
    </row>
  </sheetData>
  <conditionalFormatting sqref="F1:F10 E4:E5 E7 E9">
    <cfRule type="cellIs" dxfId="0" priority="1" operator="greaterThan">
      <formula>0</formula>
    </cfRule>
  </conditionalFormatting>
  <conditionalFormatting sqref="D1:D10">
    <cfRule type="cellIs" dxfId="1" priority="2" operator="greaterThan">
      <formula>0</formula>
    </cfRule>
  </conditionalFormatting>
  <conditionalFormatting sqref="E1:E10">
    <cfRule type="cellIs" dxfId="0" priority="3" operator="greaterThan">
      <formula>0</formula>
    </cfRule>
  </conditionalFormatting>
  <conditionalFormatting sqref="E1:E10">
    <cfRule type="cellIs" dxfId="1" priority="4" operator="lessThan">
      <formula>0</formula>
    </cfRule>
  </conditionalFormatting>
  <conditionalFormatting sqref="F1:F10 E4:E5 E7 E9">
    <cfRule type="cellIs" dxfId="1" priority="5" operator="lessThan">
      <formula>0</formula>
    </cfRule>
  </conditionalFormatting>
  <printOptions horizontalCentered="1"/>
  <pageMargins bottom="0.75" footer="0.0" header="0.0" left="0.7" right="0.7" top="0.75"/>
  <pageSetup fitToHeight="0" paperSize="9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86.25"/>
  </cols>
  <sheetData>
    <row r="1">
      <c r="A1" s="58" t="s">
        <v>4</v>
      </c>
      <c r="B1" s="58" t="s">
        <v>64</v>
      </c>
      <c r="C1" s="58" t="s">
        <v>65</v>
      </c>
      <c r="D1" s="59" t="s">
        <v>97</v>
      </c>
      <c r="E1" s="58" t="s">
        <v>5</v>
      </c>
      <c r="F1" s="58" t="s">
        <v>6</v>
      </c>
      <c r="G1" s="58" t="s">
        <v>3</v>
      </c>
    </row>
    <row r="2">
      <c r="A2" s="60" t="s">
        <v>98</v>
      </c>
      <c r="B2" s="61"/>
      <c r="C2" s="62"/>
      <c r="D2" s="63"/>
      <c r="E2" s="64"/>
      <c r="F2" s="64"/>
      <c r="G2" s="65"/>
    </row>
    <row r="3">
      <c r="A3" s="66"/>
      <c r="B3" s="60" t="s">
        <v>68</v>
      </c>
      <c r="C3" s="62"/>
      <c r="D3" s="63"/>
      <c r="E3" s="64"/>
      <c r="F3" s="67"/>
      <c r="G3" s="65"/>
    </row>
    <row r="4">
      <c r="A4" s="62"/>
      <c r="B4" s="62"/>
      <c r="C4" s="48" t="s">
        <v>99</v>
      </c>
      <c r="D4" s="68" t="s">
        <v>100</v>
      </c>
      <c r="E4" s="69">
        <v>0.0</v>
      </c>
      <c r="F4" s="67">
        <v>-20000.0</v>
      </c>
      <c r="G4" s="70"/>
    </row>
    <row r="5">
      <c r="A5" s="62"/>
      <c r="B5" s="62"/>
      <c r="C5" s="55" t="s">
        <v>101</v>
      </c>
      <c r="D5" s="68" t="s">
        <v>102</v>
      </c>
      <c r="E5" s="69">
        <v>0.0</v>
      </c>
      <c r="F5" s="67">
        <v>-4500.0</v>
      </c>
      <c r="G5" s="70"/>
    </row>
    <row r="6">
      <c r="A6" s="62"/>
      <c r="B6" s="62"/>
      <c r="C6" s="54" t="s">
        <v>103</v>
      </c>
      <c r="D6" s="68" t="s">
        <v>104</v>
      </c>
      <c r="E6" s="69">
        <v>0.0</v>
      </c>
      <c r="F6" s="67">
        <v>-2000.0</v>
      </c>
      <c r="G6" s="65"/>
    </row>
    <row r="7">
      <c r="A7" s="62"/>
      <c r="B7" s="62"/>
      <c r="C7" s="55" t="s">
        <v>105</v>
      </c>
      <c r="D7" s="68" t="s">
        <v>106</v>
      </c>
      <c r="E7" s="69">
        <v>0.0</v>
      </c>
      <c r="F7" s="67">
        <v>-2500.0</v>
      </c>
      <c r="G7" s="65"/>
    </row>
    <row r="8">
      <c r="A8" s="62"/>
      <c r="B8" s="62"/>
      <c r="C8" s="54" t="s">
        <v>107</v>
      </c>
      <c r="D8" s="68" t="s">
        <v>108</v>
      </c>
      <c r="E8" s="69">
        <v>0.0</v>
      </c>
      <c r="F8" s="67">
        <v>-40000.0</v>
      </c>
      <c r="G8" s="65"/>
    </row>
    <row r="9">
      <c r="A9" s="62"/>
      <c r="B9" s="62"/>
      <c r="C9" s="55" t="s">
        <v>109</v>
      </c>
      <c r="D9" s="68" t="s">
        <v>108</v>
      </c>
      <c r="E9" s="69">
        <v>0.0</v>
      </c>
      <c r="F9" s="67">
        <v>-1000.0</v>
      </c>
      <c r="G9" s="70"/>
    </row>
    <row r="10">
      <c r="A10" s="62"/>
      <c r="B10" s="62"/>
      <c r="C10" s="55" t="s">
        <v>110</v>
      </c>
      <c r="D10" s="68" t="s">
        <v>102</v>
      </c>
      <c r="E10" s="69">
        <v>0.0</v>
      </c>
      <c r="F10" s="67">
        <v>-7500.0</v>
      </c>
      <c r="G10" s="70"/>
    </row>
    <row r="11">
      <c r="A11" s="62"/>
      <c r="B11" s="62"/>
      <c r="C11" s="71" t="s">
        <v>111</v>
      </c>
      <c r="D11" s="68" t="s">
        <v>112</v>
      </c>
      <c r="E11" s="69">
        <v>0.0</v>
      </c>
      <c r="F11" s="67">
        <v>-7000.0</v>
      </c>
      <c r="G11" s="65"/>
    </row>
    <row r="12">
      <c r="A12" s="62"/>
      <c r="B12" s="62"/>
      <c r="C12" s="62" t="s">
        <v>113</v>
      </c>
      <c r="D12" s="68" t="s">
        <v>112</v>
      </c>
      <c r="E12" s="69">
        <v>0.0</v>
      </c>
      <c r="F12" s="67">
        <v>-4000.0</v>
      </c>
      <c r="G12" s="65"/>
    </row>
    <row r="13">
      <c r="A13" s="62"/>
      <c r="B13" s="62"/>
      <c r="C13" s="62"/>
      <c r="D13" s="63"/>
      <c r="E13" s="64"/>
      <c r="F13" s="64"/>
      <c r="G13" s="65"/>
    </row>
    <row r="14">
      <c r="A14" s="62"/>
      <c r="B14" s="62"/>
      <c r="C14" s="61" t="s">
        <v>89</v>
      </c>
      <c r="D14" s="72"/>
      <c r="E14" s="73">
        <f t="shared" ref="E14:F14" si="1">SUM(E4:E13)</f>
        <v>0</v>
      </c>
      <c r="F14" s="73">
        <f t="shared" si="1"/>
        <v>-88500</v>
      </c>
      <c r="G14" s="65"/>
    </row>
    <row r="15">
      <c r="A15" s="62"/>
      <c r="B15" s="62"/>
      <c r="C15" s="62"/>
      <c r="D15" s="63"/>
      <c r="E15" s="64"/>
      <c r="F15" s="64"/>
      <c r="G15" s="65"/>
    </row>
    <row r="16">
      <c r="A16" s="62"/>
      <c r="B16" s="60" t="s">
        <v>114</v>
      </c>
      <c r="C16" s="62"/>
      <c r="D16" s="63"/>
      <c r="E16" s="64"/>
      <c r="F16" s="64"/>
      <c r="G16" s="65"/>
    </row>
    <row r="17">
      <c r="A17" s="62"/>
      <c r="B17" s="62"/>
      <c r="C17" s="71" t="s">
        <v>115</v>
      </c>
      <c r="D17" s="68" t="s">
        <v>116</v>
      </c>
      <c r="E17" s="67">
        <v>0.0</v>
      </c>
      <c r="F17" s="67">
        <v>-3000.0</v>
      </c>
      <c r="G17" s="65"/>
    </row>
    <row r="18">
      <c r="A18" s="62"/>
      <c r="B18" s="62"/>
      <c r="C18" s="71" t="s">
        <v>117</v>
      </c>
      <c r="D18" s="68" t="s">
        <v>116</v>
      </c>
      <c r="E18" s="67">
        <v>0.0</v>
      </c>
      <c r="F18" s="67">
        <v>-6000.0</v>
      </c>
      <c r="G18" s="70"/>
    </row>
    <row r="19">
      <c r="A19" s="62"/>
      <c r="B19" s="62"/>
      <c r="C19" s="71" t="s">
        <v>92</v>
      </c>
      <c r="D19" s="68" t="s">
        <v>116</v>
      </c>
      <c r="E19" s="67">
        <v>0.0</v>
      </c>
      <c r="F19" s="67">
        <v>-5350.0</v>
      </c>
      <c r="G19" s="70"/>
    </row>
    <row r="20">
      <c r="A20" s="62"/>
      <c r="B20" s="62"/>
      <c r="C20" s="71" t="s">
        <v>118</v>
      </c>
      <c r="D20" s="68" t="s">
        <v>116</v>
      </c>
      <c r="E20" s="67">
        <v>0.0</v>
      </c>
      <c r="F20" s="67">
        <v>-3000.0</v>
      </c>
      <c r="G20" s="65"/>
    </row>
    <row r="21">
      <c r="A21" s="62"/>
      <c r="B21" s="62"/>
      <c r="C21" s="62"/>
      <c r="D21" s="63"/>
      <c r="E21" s="64"/>
      <c r="F21" s="64"/>
      <c r="G21" s="65"/>
    </row>
    <row r="22">
      <c r="A22" s="62"/>
      <c r="B22" s="62"/>
      <c r="C22" s="60" t="s">
        <v>89</v>
      </c>
      <c r="D22" s="63"/>
      <c r="E22" s="73">
        <f t="shared" ref="E22:F22" si="2">SUM(E17:E21)</f>
        <v>0</v>
      </c>
      <c r="F22" s="73">
        <f t="shared" si="2"/>
        <v>-17350</v>
      </c>
      <c r="G22" s="65"/>
    </row>
    <row r="23">
      <c r="A23" s="62"/>
      <c r="B23" s="62"/>
      <c r="C23" s="62"/>
      <c r="D23" s="63"/>
      <c r="E23" s="64"/>
      <c r="F23" s="64"/>
      <c r="G23" s="65"/>
    </row>
    <row r="24">
      <c r="A24" s="62"/>
      <c r="B24" s="60" t="s">
        <v>119</v>
      </c>
      <c r="C24" s="62"/>
      <c r="D24" s="63"/>
      <c r="E24" s="64"/>
      <c r="F24" s="64"/>
      <c r="G24" s="65"/>
    </row>
    <row r="25">
      <c r="A25" s="62"/>
      <c r="B25" s="62"/>
      <c r="C25" s="71" t="s">
        <v>120</v>
      </c>
      <c r="D25" s="63"/>
      <c r="E25" s="67">
        <v>0.0</v>
      </c>
      <c r="F25" s="67">
        <v>-10000.0</v>
      </c>
      <c r="G25" s="65"/>
    </row>
    <row r="26">
      <c r="A26" s="62"/>
      <c r="B26" s="62"/>
      <c r="C26" s="71" t="s">
        <v>121</v>
      </c>
      <c r="D26" s="63"/>
      <c r="E26" s="67">
        <v>0.0</v>
      </c>
      <c r="F26" s="67">
        <v>-15000.0</v>
      </c>
      <c r="G26" s="65"/>
    </row>
    <row r="27">
      <c r="A27" s="62"/>
      <c r="B27" s="62"/>
      <c r="C27" s="71" t="s">
        <v>122</v>
      </c>
      <c r="D27" s="63"/>
      <c r="E27" s="67">
        <v>0.0</v>
      </c>
      <c r="F27" s="67">
        <v>-7500.0</v>
      </c>
      <c r="G27" s="65"/>
    </row>
    <row r="28">
      <c r="A28" s="62"/>
      <c r="B28" s="62"/>
      <c r="C28" s="62"/>
      <c r="D28" s="63"/>
      <c r="E28" s="64"/>
      <c r="F28" s="64"/>
      <c r="G28" s="65"/>
    </row>
    <row r="29">
      <c r="A29" s="62"/>
      <c r="B29" s="62"/>
      <c r="C29" s="60" t="s">
        <v>89</v>
      </c>
      <c r="D29" s="63"/>
      <c r="E29" s="73">
        <f t="shared" ref="E29:F29" si="3">SUM(E24:E28)</f>
        <v>0</v>
      </c>
      <c r="F29" s="73">
        <f t="shared" si="3"/>
        <v>-32500</v>
      </c>
      <c r="G29" s="65"/>
    </row>
    <row r="30">
      <c r="A30" s="62"/>
      <c r="B30" s="62"/>
      <c r="C30" s="62"/>
      <c r="D30" s="63"/>
      <c r="E30" s="64"/>
      <c r="F30" s="64"/>
      <c r="G30" s="65"/>
    </row>
    <row r="31">
      <c r="A31" s="42"/>
      <c r="B31" s="41" t="s">
        <v>123</v>
      </c>
      <c r="C31" s="42"/>
      <c r="D31" s="74"/>
      <c r="E31" s="43"/>
      <c r="F31" s="43"/>
      <c r="G31" s="43"/>
    </row>
    <row r="32">
      <c r="A32" s="42"/>
      <c r="B32" s="41"/>
      <c r="C32" s="42" t="s">
        <v>124</v>
      </c>
      <c r="D32" s="74" t="s">
        <v>125</v>
      </c>
      <c r="E32" s="49">
        <v>3500.0</v>
      </c>
      <c r="F32" s="50">
        <v>0.0</v>
      </c>
    </row>
    <row r="33">
      <c r="A33" s="42"/>
      <c r="B33" s="41"/>
      <c r="C33" s="42" t="s">
        <v>126</v>
      </c>
      <c r="D33" s="74" t="s">
        <v>127</v>
      </c>
      <c r="E33" s="49">
        <v>1000.0</v>
      </c>
      <c r="F33" s="50">
        <v>0.0</v>
      </c>
    </row>
    <row r="34">
      <c r="A34" s="42"/>
      <c r="B34" s="41"/>
      <c r="C34" s="42" t="s">
        <v>128</v>
      </c>
      <c r="D34" s="74" t="s">
        <v>129</v>
      </c>
      <c r="E34" s="50">
        <v>0.0</v>
      </c>
      <c r="F34" s="53">
        <v>2500.0</v>
      </c>
    </row>
    <row r="35">
      <c r="A35" s="42"/>
      <c r="B35" s="41"/>
      <c r="C35" s="42" t="s">
        <v>130</v>
      </c>
      <c r="D35" s="74"/>
      <c r="E35" s="50">
        <v>0.0</v>
      </c>
      <c r="F35" s="53">
        <v>2000.0</v>
      </c>
    </row>
    <row r="36">
      <c r="A36" s="42"/>
      <c r="B36" s="41"/>
      <c r="C36" s="42" t="s">
        <v>131</v>
      </c>
      <c r="D36" s="74"/>
      <c r="E36" s="50">
        <v>0.0</v>
      </c>
      <c r="F36" s="53">
        <v>500.0</v>
      </c>
    </row>
    <row r="37">
      <c r="A37" s="42"/>
      <c r="B37" s="41"/>
      <c r="C37" s="42" t="s">
        <v>132</v>
      </c>
      <c r="D37" s="74"/>
      <c r="E37" s="50">
        <v>0.0</v>
      </c>
      <c r="F37" s="53">
        <v>300.0</v>
      </c>
    </row>
    <row r="38">
      <c r="A38" s="42"/>
      <c r="B38" s="41"/>
      <c r="C38" s="42"/>
      <c r="D38" s="74"/>
      <c r="E38" s="43"/>
      <c r="F38" s="43"/>
    </row>
    <row r="39">
      <c r="A39" s="42"/>
      <c r="B39" s="41"/>
      <c r="C39" s="41" t="s">
        <v>89</v>
      </c>
      <c r="D39" s="74"/>
      <c r="E39" s="49">
        <f t="shared" ref="E39:F39" si="4">SUM(E32:E37)</f>
        <v>4500</v>
      </c>
      <c r="F39" s="53">
        <f t="shared" si="4"/>
        <v>5300</v>
      </c>
    </row>
    <row r="40">
      <c r="A40" s="42"/>
      <c r="B40" s="42"/>
      <c r="C40" s="42"/>
      <c r="D40" s="74"/>
      <c r="E40" s="43"/>
      <c r="F40" s="43"/>
      <c r="G40" s="43"/>
    </row>
    <row r="41">
      <c r="A41" s="62"/>
      <c r="B41" s="62"/>
      <c r="C41" s="60" t="s">
        <v>96</v>
      </c>
      <c r="D41" s="63"/>
      <c r="E41" s="73">
        <f t="shared" ref="E41:F41" si="5">SUMIFS(E4:E39,$C4:$C39,"Subsubtotal")</f>
        <v>4500</v>
      </c>
      <c r="F41" s="73">
        <f t="shared" si="5"/>
        <v>-133050</v>
      </c>
      <c r="G41" s="65"/>
    </row>
    <row r="42">
      <c r="A42" s="62"/>
      <c r="B42" s="62"/>
      <c r="C42" s="62"/>
      <c r="D42" s="63"/>
      <c r="E42" s="64"/>
      <c r="F42" s="64"/>
      <c r="G42" s="65"/>
    </row>
  </sheetData>
  <conditionalFormatting sqref="F1:F31 D11:D12 E14 E22 E29 E32:E39 F40:F42 E41">
    <cfRule type="cellIs" dxfId="0" priority="1" operator="greaterThan">
      <formula>0</formula>
    </cfRule>
  </conditionalFormatting>
  <conditionalFormatting sqref="E1:E31 F32:F39 E40:E42">
    <cfRule type="cellIs" dxfId="1" priority="2" operator="greaterThan">
      <formula>0</formula>
    </cfRule>
  </conditionalFormatting>
  <conditionalFormatting sqref="D1:D42">
    <cfRule type="cellIs" dxfId="0" priority="3" operator="greaterThan">
      <formula>0</formula>
    </cfRule>
  </conditionalFormatting>
  <conditionalFormatting sqref="D1:D42 F11:F12">
    <cfRule type="cellIs" dxfId="1" priority="4" operator="lessThan">
      <formula>0</formula>
    </cfRule>
  </conditionalFormatting>
  <conditionalFormatting sqref="F1:F31 E14 E22 E29 E32:E39 F40:F42 E41">
    <cfRule type="cellIs" dxfId="1" priority="5" operator="lessThan">
      <formula>0</formula>
    </cfRule>
  </conditionalFormatting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50.75"/>
  </cols>
  <sheetData>
    <row r="1">
      <c r="A1" s="54" t="s">
        <v>4</v>
      </c>
      <c r="B1" s="54" t="s">
        <v>64</v>
      </c>
      <c r="C1" s="54" t="s">
        <v>65</v>
      </c>
      <c r="D1" s="54"/>
      <c r="E1" s="55" t="s">
        <v>5</v>
      </c>
      <c r="F1" s="55" t="s">
        <v>6</v>
      </c>
      <c r="G1" s="54" t="s">
        <v>3</v>
      </c>
    </row>
    <row r="2">
      <c r="A2" s="98" t="s">
        <v>633</v>
      </c>
      <c r="B2" s="42"/>
      <c r="C2" s="42"/>
      <c r="D2" s="43"/>
      <c r="E2" s="43"/>
      <c r="F2" s="43"/>
      <c r="G2" s="44"/>
    </row>
    <row r="3">
      <c r="A3" s="42"/>
      <c r="B3" s="42" t="s">
        <v>68</v>
      </c>
      <c r="C3" s="42"/>
      <c r="D3" s="43"/>
      <c r="E3" s="43"/>
      <c r="F3" s="46"/>
      <c r="G3" s="44"/>
    </row>
    <row r="4">
      <c r="A4" s="42"/>
      <c r="B4" s="42"/>
      <c r="C4" s="42" t="s">
        <v>316</v>
      </c>
      <c r="D4" s="43"/>
      <c r="E4" s="202">
        <v>24000.0</v>
      </c>
      <c r="F4" s="202">
        <v>0.0</v>
      </c>
      <c r="G4" s="44"/>
    </row>
    <row r="5">
      <c r="A5" s="42"/>
      <c r="B5" s="42"/>
      <c r="C5" s="55" t="s">
        <v>634</v>
      </c>
      <c r="D5" s="43"/>
      <c r="E5" s="202">
        <v>0.0</v>
      </c>
      <c r="F5" s="53">
        <v>-1000.0</v>
      </c>
      <c r="G5" s="44"/>
    </row>
    <row r="6">
      <c r="A6" s="42"/>
      <c r="B6" s="42"/>
      <c r="C6" s="42" t="s">
        <v>92</v>
      </c>
      <c r="D6" s="43"/>
      <c r="E6" s="202">
        <v>0.0</v>
      </c>
      <c r="F6" s="57">
        <v>-3400.0</v>
      </c>
      <c r="G6" s="47"/>
    </row>
    <row r="7">
      <c r="A7" s="42"/>
      <c r="B7" s="42"/>
      <c r="C7" s="42" t="s">
        <v>110</v>
      </c>
      <c r="D7" s="43"/>
      <c r="E7" s="202">
        <v>0.0</v>
      </c>
      <c r="F7" s="57">
        <v>-3000.0</v>
      </c>
      <c r="G7" s="47"/>
    </row>
    <row r="8">
      <c r="A8" s="42"/>
      <c r="B8" s="42"/>
      <c r="C8" s="42" t="s">
        <v>584</v>
      </c>
      <c r="D8" s="43"/>
      <c r="E8" s="202">
        <v>0.0</v>
      </c>
      <c r="F8" s="57">
        <v>-7500.0</v>
      </c>
      <c r="G8" s="44"/>
    </row>
    <row r="9">
      <c r="A9" s="42"/>
      <c r="B9" s="42"/>
      <c r="C9" s="42" t="s">
        <v>141</v>
      </c>
      <c r="D9" s="43"/>
      <c r="E9" s="202">
        <v>0.0</v>
      </c>
      <c r="F9" s="57">
        <v>-1000.0</v>
      </c>
      <c r="G9" s="93"/>
    </row>
    <row r="10">
      <c r="A10" s="42"/>
      <c r="B10" s="42"/>
      <c r="C10" s="42" t="s">
        <v>635</v>
      </c>
      <c r="D10" s="43"/>
      <c r="E10" s="202">
        <v>0.0</v>
      </c>
      <c r="F10" s="53">
        <v>-500.0</v>
      </c>
      <c r="G10" s="44"/>
    </row>
    <row r="11">
      <c r="A11" s="42"/>
      <c r="B11" s="42"/>
      <c r="C11" s="56" t="s">
        <v>105</v>
      </c>
      <c r="D11" s="43"/>
      <c r="E11" s="202">
        <v>0.0</v>
      </c>
      <c r="F11" s="57">
        <v>-7000.0</v>
      </c>
      <c r="G11" s="93"/>
    </row>
    <row r="12">
      <c r="A12" s="42"/>
      <c r="B12" s="42"/>
      <c r="C12" s="42"/>
      <c r="D12" s="43"/>
      <c r="E12" s="43"/>
      <c r="F12" s="43"/>
      <c r="G12" s="44"/>
    </row>
    <row r="13">
      <c r="A13" s="42"/>
      <c r="B13" s="42"/>
      <c r="C13" s="42" t="s">
        <v>89</v>
      </c>
      <c r="D13" s="43"/>
      <c r="E13" s="202">
        <f>SUM(E4:E12)</f>
        <v>24000</v>
      </c>
      <c r="F13" s="53">
        <f>SUM(F5:F12)</f>
        <v>-23400</v>
      </c>
      <c r="G13" s="203" t="s">
        <v>176</v>
      </c>
    </row>
    <row r="14">
      <c r="A14" s="42"/>
      <c r="B14" s="42"/>
      <c r="C14" s="42"/>
      <c r="D14" s="43"/>
      <c r="E14" s="202"/>
      <c r="F14" s="43"/>
      <c r="G14" s="44"/>
    </row>
    <row r="15">
      <c r="A15" s="42"/>
      <c r="B15" s="42"/>
      <c r="C15" s="41" t="s">
        <v>96</v>
      </c>
      <c r="D15" s="43"/>
      <c r="E15" s="202">
        <f>SUMIFS(E5:E14,C5:C14,"Subsubtotal")</f>
        <v>24000</v>
      </c>
      <c r="F15" s="53">
        <f>SUMIFS(F5:F14,C5:C14,"Subsubtotal")</f>
        <v>-23400</v>
      </c>
      <c r="G15" s="44"/>
    </row>
    <row r="16">
      <c r="A16" s="42"/>
      <c r="B16" s="42"/>
      <c r="C16" s="42"/>
      <c r="D16" s="43"/>
      <c r="E16" s="202"/>
      <c r="F16" s="43"/>
      <c r="G16" s="44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50.75"/>
  </cols>
  <sheetData>
    <row r="1">
      <c r="A1" s="58" t="s">
        <v>4</v>
      </c>
      <c r="B1" s="58" t="s">
        <v>64</v>
      </c>
      <c r="C1" s="58" t="s">
        <v>65</v>
      </c>
      <c r="D1" s="58"/>
      <c r="E1" s="58" t="s">
        <v>5</v>
      </c>
      <c r="F1" s="149" t="s">
        <v>6</v>
      </c>
      <c r="G1" s="58" t="s">
        <v>3</v>
      </c>
    </row>
    <row r="2">
      <c r="A2" s="98" t="s">
        <v>636</v>
      </c>
      <c r="B2" s="42"/>
      <c r="C2" s="42"/>
      <c r="D2" s="43"/>
      <c r="E2" s="43"/>
      <c r="F2" s="140"/>
      <c r="G2" s="43"/>
    </row>
    <row r="3">
      <c r="A3" s="42"/>
      <c r="B3" s="148" t="s">
        <v>61</v>
      </c>
      <c r="C3" s="42"/>
      <c r="D3" s="93"/>
      <c r="E3" s="43"/>
      <c r="F3" s="84" t="s">
        <v>6</v>
      </c>
      <c r="G3" s="43"/>
    </row>
    <row r="4">
      <c r="A4" s="42"/>
      <c r="B4" s="111"/>
      <c r="C4" s="55" t="s">
        <v>637</v>
      </c>
      <c r="D4" s="187"/>
      <c r="E4" s="84">
        <v>0.0</v>
      </c>
      <c r="F4" s="84">
        <v>-40000.0</v>
      </c>
      <c r="G4" s="93"/>
    </row>
    <row r="5">
      <c r="A5" s="42"/>
      <c r="B5" s="111"/>
      <c r="C5" s="55" t="s">
        <v>638</v>
      </c>
      <c r="D5" s="187"/>
      <c r="E5" s="84">
        <v>0.0</v>
      </c>
      <c r="F5" s="84">
        <v>-40000.0</v>
      </c>
      <c r="G5" s="93"/>
    </row>
    <row r="6">
      <c r="A6" s="42"/>
      <c r="B6" s="111"/>
      <c r="C6" s="56" t="s">
        <v>639</v>
      </c>
      <c r="D6" s="43"/>
      <c r="E6" s="194">
        <v>0.0</v>
      </c>
      <c r="F6" s="84">
        <v>-38000.0</v>
      </c>
      <c r="G6" s="43"/>
    </row>
    <row r="7">
      <c r="A7" s="42"/>
      <c r="B7" s="111"/>
      <c r="C7" s="56" t="s">
        <v>640</v>
      </c>
      <c r="D7" s="43"/>
      <c r="E7" s="194">
        <v>0.0</v>
      </c>
      <c r="F7" s="84">
        <v>-20000.0</v>
      </c>
      <c r="G7" s="43"/>
    </row>
    <row r="8">
      <c r="A8" s="42"/>
      <c r="B8" s="111"/>
      <c r="C8" s="51"/>
      <c r="D8" s="43"/>
      <c r="E8" s="43"/>
      <c r="F8" s="140"/>
      <c r="G8" s="43"/>
    </row>
    <row r="9">
      <c r="A9" s="42"/>
      <c r="B9" s="111"/>
      <c r="C9" s="45" t="s">
        <v>89</v>
      </c>
      <c r="D9" s="50"/>
      <c r="E9" s="140">
        <f t="shared" ref="E9:F9" si="1">SUM(E4:E8)</f>
        <v>0</v>
      </c>
      <c r="F9" s="140">
        <f t="shared" si="1"/>
        <v>-138000</v>
      </c>
      <c r="G9" s="53"/>
    </row>
    <row r="10">
      <c r="A10" s="42"/>
      <c r="B10" s="111"/>
      <c r="C10" s="45"/>
      <c r="D10" s="50"/>
      <c r="E10" s="53"/>
      <c r="F10" s="140"/>
      <c r="G10" s="53"/>
    </row>
    <row r="11">
      <c r="A11" s="42"/>
      <c r="B11" s="148" t="s">
        <v>641</v>
      </c>
      <c r="C11" s="45"/>
      <c r="D11" s="50"/>
      <c r="E11" s="53"/>
      <c r="F11" s="140"/>
      <c r="G11" s="53"/>
    </row>
    <row r="12">
      <c r="A12" s="42"/>
      <c r="B12" s="111"/>
      <c r="C12" s="55" t="s">
        <v>642</v>
      </c>
      <c r="D12" s="50"/>
      <c r="E12" s="57">
        <v>0.0</v>
      </c>
      <c r="F12" s="84">
        <v>-6500.0</v>
      </c>
      <c r="G12" s="53"/>
    </row>
    <row r="13">
      <c r="A13" s="42"/>
      <c r="B13" s="111"/>
      <c r="C13" s="55" t="s">
        <v>643</v>
      </c>
      <c r="D13" s="50"/>
      <c r="E13" s="57">
        <v>0.0</v>
      </c>
      <c r="F13" s="84">
        <v>-2000.0</v>
      </c>
      <c r="G13" s="53"/>
    </row>
    <row r="14">
      <c r="A14" s="42"/>
      <c r="B14" s="111"/>
      <c r="C14" s="55" t="s">
        <v>644</v>
      </c>
      <c r="D14" s="50"/>
      <c r="E14" s="57">
        <v>0.0</v>
      </c>
      <c r="F14" s="84">
        <v>-6220.0</v>
      </c>
      <c r="G14" s="53"/>
    </row>
    <row r="15">
      <c r="A15" s="42"/>
      <c r="B15" s="111"/>
      <c r="C15" s="55" t="s">
        <v>645</v>
      </c>
      <c r="D15" s="50"/>
      <c r="E15" s="57">
        <v>0.0</v>
      </c>
      <c r="F15" s="84">
        <v>-1000.0</v>
      </c>
      <c r="G15" s="53"/>
    </row>
    <row r="16">
      <c r="A16" s="42"/>
      <c r="B16" s="111"/>
      <c r="C16" s="45"/>
      <c r="D16" s="50"/>
      <c r="E16" s="53"/>
      <c r="F16" s="140"/>
      <c r="G16" s="53"/>
    </row>
    <row r="17">
      <c r="A17" s="42"/>
      <c r="B17" s="111"/>
      <c r="C17" s="45" t="s">
        <v>89</v>
      </c>
      <c r="D17" s="50"/>
      <c r="E17" s="140">
        <f t="shared" ref="E17:F17" si="2">SUM(E11:E16)</f>
        <v>0</v>
      </c>
      <c r="F17" s="140">
        <f t="shared" si="2"/>
        <v>-15720</v>
      </c>
      <c r="G17" s="53"/>
    </row>
    <row r="18">
      <c r="A18" s="42"/>
      <c r="B18" s="111"/>
      <c r="C18" s="45"/>
      <c r="D18" s="50"/>
      <c r="E18" s="53"/>
      <c r="F18" s="140"/>
      <c r="G18" s="53"/>
    </row>
    <row r="19">
      <c r="A19" s="42"/>
      <c r="B19" s="111"/>
      <c r="C19" s="98" t="s">
        <v>96</v>
      </c>
      <c r="D19" s="50"/>
      <c r="E19" s="140">
        <f>SUMIFS(E3:E18,C3:C18,"Subsubtotal")</f>
        <v>0</v>
      </c>
      <c r="F19" s="140">
        <f>SUMIFS(F3:F18,C3:C18,"Subsubtotal")</f>
        <v>-153720</v>
      </c>
      <c r="G19" s="53"/>
    </row>
    <row r="20">
      <c r="A20" s="42"/>
      <c r="B20" s="42"/>
      <c r="C20" s="51"/>
      <c r="D20" s="76"/>
      <c r="E20" s="76"/>
      <c r="F20" s="140"/>
      <c r="G20" s="76"/>
    </row>
  </sheetData>
  <conditionalFormatting sqref="F1:F20 E4:E5 E9 E17 E19">
    <cfRule type="cellIs" dxfId="0" priority="1" operator="greaterThan">
      <formula>0</formula>
    </cfRule>
  </conditionalFormatting>
  <conditionalFormatting sqref="D1:D20">
    <cfRule type="cellIs" dxfId="1" priority="2" operator="greaterThan">
      <formula>0</formula>
    </cfRule>
  </conditionalFormatting>
  <conditionalFormatting sqref="E1:E20">
    <cfRule type="cellIs" dxfId="0" priority="3" operator="greaterThan">
      <formula>0</formula>
    </cfRule>
  </conditionalFormatting>
  <conditionalFormatting sqref="E1:E20">
    <cfRule type="cellIs" dxfId="1" priority="4" operator="lessThan">
      <formula>0</formula>
    </cfRule>
  </conditionalFormatting>
  <conditionalFormatting sqref="F1:F20 E4:E5 E9 E17 E19">
    <cfRule type="cellIs" dxfId="1" priority="5" operator="lessThan">
      <formula>0</formula>
    </cfRule>
  </conditionalFormatting>
  <printOptions horizontalCentered="1"/>
  <pageMargins bottom="0.75" footer="0.0" header="0.0" left="0.7" right="0.7" top="0.75"/>
  <pageSetup fitToHeight="0" paperSize="9" orientation="portrait" pageOrder="overThenDown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50.75"/>
  </cols>
  <sheetData>
    <row r="1">
      <c r="A1" s="54" t="s">
        <v>4</v>
      </c>
      <c r="B1" s="54" t="s">
        <v>64</v>
      </c>
      <c r="C1" s="54" t="s">
        <v>65</v>
      </c>
      <c r="D1" s="54"/>
      <c r="E1" s="55" t="s">
        <v>5</v>
      </c>
      <c r="F1" s="55" t="s">
        <v>6</v>
      </c>
      <c r="G1" s="54" t="s">
        <v>3</v>
      </c>
    </row>
    <row r="2">
      <c r="A2" s="98" t="s">
        <v>55</v>
      </c>
      <c r="B2" s="42"/>
      <c r="C2" s="42"/>
      <c r="D2" s="43"/>
      <c r="E2" s="43"/>
      <c r="F2" s="43"/>
      <c r="G2" s="44"/>
    </row>
    <row r="3">
      <c r="A3" s="42"/>
      <c r="B3" s="42" t="s">
        <v>68</v>
      </c>
      <c r="C3" s="42"/>
      <c r="D3" s="43"/>
      <c r="E3" s="43"/>
      <c r="F3" s="46"/>
      <c r="G3" s="44"/>
    </row>
    <row r="4">
      <c r="A4" s="42"/>
      <c r="B4" s="42"/>
      <c r="C4" s="42" t="s">
        <v>316</v>
      </c>
      <c r="D4" s="43"/>
      <c r="E4" s="202">
        <v>0.0</v>
      </c>
      <c r="F4" s="53">
        <v>-1000.0</v>
      </c>
      <c r="G4" s="44"/>
    </row>
    <row r="5">
      <c r="A5" s="42"/>
      <c r="B5" s="42"/>
      <c r="C5" s="55" t="s">
        <v>634</v>
      </c>
      <c r="D5" s="43"/>
      <c r="E5" s="202">
        <v>0.0</v>
      </c>
      <c r="F5" s="53">
        <v>-1000.0</v>
      </c>
      <c r="G5" s="44"/>
    </row>
    <row r="6">
      <c r="A6" s="42"/>
      <c r="B6" s="42"/>
      <c r="C6" s="42"/>
      <c r="D6" s="43"/>
      <c r="E6" s="43"/>
      <c r="F6" s="43"/>
      <c r="G6" s="44"/>
    </row>
    <row r="7">
      <c r="A7" s="42"/>
      <c r="B7" s="42"/>
      <c r="C7" s="42" t="s">
        <v>89</v>
      </c>
      <c r="D7" s="43"/>
      <c r="E7" s="202">
        <f t="shared" ref="E7:F7" si="1">SUM(E4:E6)</f>
        <v>0</v>
      </c>
      <c r="F7" s="53">
        <f t="shared" si="1"/>
        <v>-2000</v>
      </c>
      <c r="G7" s="203" t="s">
        <v>176</v>
      </c>
    </row>
    <row r="8">
      <c r="A8" s="42"/>
      <c r="B8" s="42"/>
      <c r="C8" s="42"/>
      <c r="D8" s="43"/>
      <c r="E8" s="202"/>
      <c r="F8" s="43"/>
      <c r="G8" s="44"/>
    </row>
    <row r="9">
      <c r="A9" s="42"/>
      <c r="B9" s="42"/>
      <c r="C9" s="41" t="s">
        <v>96</v>
      </c>
      <c r="D9" s="43"/>
      <c r="E9" s="202">
        <f>SUMIFS(E5:E8,C5:C8,"Subsubtotal")</f>
        <v>0</v>
      </c>
      <c r="F9" s="53">
        <f>SUMIFS(F5:F8,C5:C8,"Subsubtotal")</f>
        <v>-2000</v>
      </c>
      <c r="G9" s="44"/>
    </row>
    <row r="10">
      <c r="A10" s="42"/>
      <c r="B10" s="42"/>
      <c r="C10" s="42"/>
      <c r="D10" s="43"/>
      <c r="E10" s="202"/>
      <c r="F10" s="43"/>
      <c r="G10" s="44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50.75"/>
  </cols>
  <sheetData>
    <row r="1">
      <c r="A1" s="54" t="s">
        <v>4</v>
      </c>
      <c r="B1" s="54" t="s">
        <v>64</v>
      </c>
      <c r="C1" s="54" t="s">
        <v>65</v>
      </c>
      <c r="D1" s="54"/>
      <c r="E1" s="55" t="s">
        <v>5</v>
      </c>
      <c r="F1" s="55" t="s">
        <v>6</v>
      </c>
      <c r="G1" s="54" t="s">
        <v>3</v>
      </c>
    </row>
    <row r="2">
      <c r="A2" s="98" t="s">
        <v>646</v>
      </c>
      <c r="B2" s="42"/>
      <c r="C2" s="42"/>
      <c r="D2" s="43"/>
      <c r="E2" s="43"/>
      <c r="F2" s="43"/>
      <c r="G2" s="44"/>
    </row>
    <row r="3">
      <c r="A3" s="42"/>
      <c r="B3" s="42" t="s">
        <v>68</v>
      </c>
      <c r="C3" s="42"/>
      <c r="D3" s="43"/>
      <c r="E3" s="43"/>
      <c r="F3" s="46"/>
      <c r="G3" s="44"/>
    </row>
    <row r="4">
      <c r="A4" s="42"/>
      <c r="B4" s="42"/>
      <c r="C4" s="56" t="s">
        <v>647</v>
      </c>
      <c r="D4" s="43"/>
      <c r="E4" s="202">
        <v>0.0</v>
      </c>
      <c r="F4" s="57">
        <v>-10000.0</v>
      </c>
      <c r="G4" s="44"/>
    </row>
    <row r="5">
      <c r="A5" s="42"/>
      <c r="B5" s="42"/>
      <c r="C5" s="55" t="s">
        <v>92</v>
      </c>
      <c r="D5" s="43"/>
      <c r="E5" s="202">
        <v>0.0</v>
      </c>
      <c r="F5" s="53">
        <v>-1000.0</v>
      </c>
      <c r="G5" s="44"/>
    </row>
    <row r="6">
      <c r="A6" s="42"/>
      <c r="B6" s="42"/>
      <c r="C6" s="55" t="s">
        <v>648</v>
      </c>
      <c r="D6" s="43"/>
      <c r="E6" s="49">
        <v>0.0</v>
      </c>
      <c r="F6" s="57">
        <v>-2000.0</v>
      </c>
      <c r="G6" s="44"/>
    </row>
    <row r="7">
      <c r="A7" s="42"/>
      <c r="B7" s="42"/>
      <c r="C7" s="42"/>
      <c r="D7" s="43"/>
      <c r="E7" s="43"/>
      <c r="F7" s="43"/>
      <c r="G7" s="44"/>
    </row>
    <row r="8">
      <c r="A8" s="42"/>
      <c r="B8" s="42"/>
      <c r="C8" s="42" t="s">
        <v>89</v>
      </c>
      <c r="D8" s="43"/>
      <c r="E8" s="202">
        <f t="shared" ref="E8:F8" si="1">SUM(E4:E7)</f>
        <v>0</v>
      </c>
      <c r="F8" s="53">
        <f t="shared" si="1"/>
        <v>-13000</v>
      </c>
      <c r="G8" s="203" t="s">
        <v>176</v>
      </c>
    </row>
    <row r="9">
      <c r="A9" s="42"/>
      <c r="B9" s="42"/>
      <c r="C9" s="42"/>
      <c r="D9" s="43"/>
      <c r="E9" s="202"/>
      <c r="F9" s="43"/>
      <c r="G9" s="44"/>
    </row>
    <row r="10">
      <c r="A10" s="42"/>
      <c r="B10" s="42"/>
      <c r="C10" s="41" t="s">
        <v>96</v>
      </c>
      <c r="D10" s="43"/>
      <c r="E10" s="202">
        <f>SUMIFS(E5:E9,C5:C9,"Subsubtotal")</f>
        <v>0</v>
      </c>
      <c r="F10" s="53">
        <f>SUMIFS(F5:F9,C5:C9,"Subsubtotal")</f>
        <v>-13000</v>
      </c>
      <c r="G10" s="44"/>
    </row>
    <row r="11">
      <c r="A11" s="42"/>
      <c r="B11" s="42"/>
      <c r="C11" s="42"/>
      <c r="D11" s="43"/>
      <c r="E11" s="202"/>
      <c r="F11" s="43"/>
      <c r="G11" s="44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50.75"/>
  </cols>
  <sheetData>
    <row r="1">
      <c r="A1" s="54" t="s">
        <v>4</v>
      </c>
      <c r="B1" s="54" t="s">
        <v>64</v>
      </c>
      <c r="C1" s="54" t="s">
        <v>65</v>
      </c>
      <c r="D1" s="54"/>
      <c r="E1" s="55" t="s">
        <v>5</v>
      </c>
      <c r="F1" s="55" t="s">
        <v>6</v>
      </c>
      <c r="G1" s="54" t="s">
        <v>3</v>
      </c>
    </row>
    <row r="2">
      <c r="A2" s="98" t="s">
        <v>649</v>
      </c>
      <c r="B2" s="42"/>
      <c r="C2" s="42"/>
      <c r="D2" s="43"/>
      <c r="E2" s="43"/>
      <c r="F2" s="43"/>
      <c r="G2" s="44"/>
    </row>
    <row r="3">
      <c r="A3" s="42"/>
      <c r="B3" s="42" t="s">
        <v>68</v>
      </c>
      <c r="C3" s="42"/>
      <c r="D3" s="43"/>
      <c r="E3" s="43"/>
      <c r="F3" s="46"/>
      <c r="G3" s="44"/>
    </row>
    <row r="4">
      <c r="A4" s="42"/>
      <c r="B4" s="42"/>
      <c r="C4" s="55" t="s">
        <v>634</v>
      </c>
      <c r="D4" s="43"/>
      <c r="E4" s="202">
        <v>0.0</v>
      </c>
      <c r="F4" s="57">
        <v>-1500.0</v>
      </c>
      <c r="G4" s="44"/>
    </row>
    <row r="5">
      <c r="A5" s="42"/>
      <c r="B5" s="42"/>
      <c r="C5" s="56" t="s">
        <v>92</v>
      </c>
      <c r="D5" s="43"/>
      <c r="E5" s="202">
        <v>0.0</v>
      </c>
      <c r="F5" s="57">
        <v>-2400.0</v>
      </c>
      <c r="G5" s="44"/>
    </row>
    <row r="6">
      <c r="A6" s="42"/>
      <c r="B6" s="42"/>
      <c r="C6" s="56" t="s">
        <v>650</v>
      </c>
      <c r="D6" s="43"/>
      <c r="E6" s="202">
        <v>0.0</v>
      </c>
      <c r="F6" s="57">
        <v>-600.0</v>
      </c>
      <c r="G6" s="44"/>
    </row>
    <row r="7">
      <c r="A7" s="42"/>
      <c r="B7" s="42"/>
      <c r="C7" s="42"/>
      <c r="D7" s="43"/>
      <c r="E7" s="43"/>
      <c r="F7" s="43"/>
      <c r="G7" s="44"/>
    </row>
    <row r="8">
      <c r="A8" s="42"/>
      <c r="B8" s="42"/>
      <c r="C8" s="42" t="s">
        <v>89</v>
      </c>
      <c r="D8" s="43"/>
      <c r="E8" s="202">
        <f t="shared" ref="E8:F8" si="1">SUM(E4:E7)</f>
        <v>0</v>
      </c>
      <c r="F8" s="53">
        <f t="shared" si="1"/>
        <v>-4500</v>
      </c>
      <c r="G8" s="203" t="s">
        <v>176</v>
      </c>
    </row>
    <row r="9">
      <c r="A9" s="42"/>
      <c r="B9" s="42"/>
      <c r="C9" s="42"/>
      <c r="D9" s="43"/>
      <c r="E9" s="202"/>
      <c r="F9" s="43"/>
      <c r="G9" s="44"/>
    </row>
    <row r="10">
      <c r="A10" s="42"/>
      <c r="B10" s="42"/>
      <c r="C10" s="41" t="s">
        <v>96</v>
      </c>
      <c r="D10" s="43"/>
      <c r="E10" s="202">
        <f>SUMIFS(E4:E9,C4:C9,"Subsubtotal")</f>
        <v>0</v>
      </c>
      <c r="F10" s="53">
        <f>SUMIFS(F4:F9,C4:C9,"Subsubtotal")</f>
        <v>-4500</v>
      </c>
      <c r="G10" s="44"/>
    </row>
    <row r="11">
      <c r="A11" s="42"/>
      <c r="B11" s="42"/>
      <c r="C11" s="42"/>
      <c r="D11" s="43"/>
      <c r="E11" s="202"/>
      <c r="F11" s="43"/>
      <c r="G11" s="44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50.75"/>
  </cols>
  <sheetData>
    <row r="1">
      <c r="A1" s="54" t="s">
        <v>4</v>
      </c>
      <c r="B1" s="54" t="s">
        <v>64</v>
      </c>
      <c r="C1" s="54" t="s">
        <v>65</v>
      </c>
      <c r="D1" s="54"/>
      <c r="E1" s="55" t="s">
        <v>5</v>
      </c>
      <c r="F1" s="55" t="s">
        <v>6</v>
      </c>
      <c r="G1" s="54" t="s">
        <v>3</v>
      </c>
    </row>
    <row r="2">
      <c r="A2" s="98" t="s">
        <v>651</v>
      </c>
      <c r="B2" s="42"/>
      <c r="C2" s="42"/>
      <c r="D2" s="43"/>
      <c r="E2" s="43"/>
      <c r="F2" s="43"/>
      <c r="G2" s="44"/>
    </row>
    <row r="3">
      <c r="A3" s="42"/>
      <c r="B3" s="42" t="s">
        <v>68</v>
      </c>
      <c r="C3" s="42"/>
      <c r="D3" s="43"/>
      <c r="E3" s="43"/>
      <c r="F3" s="46"/>
      <c r="G3" s="44"/>
    </row>
    <row r="4">
      <c r="A4" s="42"/>
      <c r="B4" s="42"/>
      <c r="C4" s="56" t="s">
        <v>652</v>
      </c>
      <c r="D4" s="43"/>
      <c r="E4" s="202">
        <v>0.0</v>
      </c>
      <c r="F4" s="57">
        <v>-50000.0</v>
      </c>
      <c r="G4" s="44"/>
    </row>
    <row r="5">
      <c r="A5" s="42"/>
      <c r="B5" s="42"/>
      <c r="C5" s="55" t="s">
        <v>653</v>
      </c>
      <c r="D5" s="43"/>
      <c r="E5" s="202">
        <v>0.0</v>
      </c>
      <c r="F5" s="53">
        <v>-1000.0</v>
      </c>
      <c r="G5" s="44"/>
    </row>
    <row r="6">
      <c r="A6" s="42"/>
      <c r="B6" s="42"/>
      <c r="C6" s="42"/>
      <c r="D6" s="43"/>
      <c r="E6" s="43"/>
      <c r="F6" s="43"/>
      <c r="G6" s="44"/>
    </row>
    <row r="7">
      <c r="A7" s="42"/>
      <c r="B7" s="42"/>
      <c r="C7" s="111" t="s">
        <v>89</v>
      </c>
      <c r="D7" s="43"/>
      <c r="E7" s="202">
        <f t="shared" ref="E7:F7" si="1">SUM(E4:E6)</f>
        <v>0</v>
      </c>
      <c r="F7" s="53">
        <f t="shared" si="1"/>
        <v>-51000</v>
      </c>
      <c r="G7" s="203" t="s">
        <v>176</v>
      </c>
    </row>
    <row r="8">
      <c r="A8" s="42"/>
      <c r="B8" s="42"/>
      <c r="C8" s="42"/>
      <c r="D8" s="43"/>
      <c r="E8" s="202"/>
      <c r="F8" s="43"/>
      <c r="G8" s="44"/>
    </row>
    <row r="9">
      <c r="A9" s="42"/>
      <c r="B9" s="42"/>
      <c r="C9" s="41" t="s">
        <v>96</v>
      </c>
      <c r="D9" s="43"/>
      <c r="E9" s="202">
        <f>SUMIFS(E5:E8,C5:C8,"Subsubtotal")</f>
        <v>0</v>
      </c>
      <c r="F9" s="53">
        <f>SUMIFS(F5:F8,C5:C8,"Subsubtotal")</f>
        <v>-51000</v>
      </c>
      <c r="G9" s="44"/>
    </row>
    <row r="10">
      <c r="A10" s="42"/>
      <c r="B10" s="42"/>
      <c r="C10" s="42"/>
      <c r="D10" s="43"/>
      <c r="E10" s="202"/>
      <c r="F10" s="43"/>
      <c r="G10" s="44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4" max="4" width="23.38"/>
    <col customWidth="1" min="7" max="7" width="15.25"/>
    <col customWidth="1" min="8" max="8" width="68.25"/>
  </cols>
  <sheetData>
    <row r="1">
      <c r="A1" s="40" t="s">
        <v>4</v>
      </c>
      <c r="B1" s="40" t="s">
        <v>64</v>
      </c>
      <c r="C1" s="40" t="s">
        <v>65</v>
      </c>
      <c r="D1" s="96" t="s">
        <v>66</v>
      </c>
      <c r="E1" s="96" t="s">
        <v>5</v>
      </c>
      <c r="F1" s="96" t="s">
        <v>6</v>
      </c>
      <c r="G1" s="75" t="s">
        <v>67</v>
      </c>
      <c r="H1" s="40" t="s">
        <v>3</v>
      </c>
    </row>
    <row r="2">
      <c r="A2" s="98" t="s">
        <v>654</v>
      </c>
      <c r="B2" s="42"/>
      <c r="C2" s="42"/>
      <c r="D2" s="43"/>
      <c r="E2" s="84"/>
      <c r="F2" s="84"/>
      <c r="G2" s="92"/>
      <c r="H2" s="44"/>
    </row>
    <row r="3">
      <c r="A3" s="42"/>
      <c r="B3" s="45" t="s">
        <v>655</v>
      </c>
      <c r="C3" s="42"/>
      <c r="D3" s="43"/>
      <c r="E3" s="84"/>
      <c r="F3" s="84"/>
      <c r="G3" s="92"/>
      <c r="H3" s="47"/>
    </row>
    <row r="4">
      <c r="A4" s="42"/>
      <c r="B4" s="42"/>
      <c r="C4" s="48" t="s">
        <v>139</v>
      </c>
      <c r="E4" s="84">
        <v>0.0</v>
      </c>
      <c r="F4" s="84">
        <v>-3600.0</v>
      </c>
      <c r="G4" s="92"/>
      <c r="H4" s="47"/>
    </row>
    <row r="5">
      <c r="A5" s="42"/>
      <c r="B5" s="42"/>
      <c r="C5" s="55" t="s">
        <v>656</v>
      </c>
      <c r="E5" s="84">
        <v>0.0</v>
      </c>
      <c r="F5" s="84">
        <v>-1500.0</v>
      </c>
      <c r="G5" s="92"/>
      <c r="H5" s="47"/>
    </row>
    <row r="6">
      <c r="A6" s="42"/>
      <c r="B6" s="42"/>
      <c r="C6" s="55" t="s">
        <v>657</v>
      </c>
      <c r="E6" s="84">
        <v>0.0</v>
      </c>
      <c r="F6" s="84">
        <v>-1500.0</v>
      </c>
      <c r="G6" s="92"/>
      <c r="H6" s="44"/>
    </row>
    <row r="7">
      <c r="A7" s="42"/>
      <c r="B7" s="42"/>
      <c r="C7" s="48" t="s">
        <v>92</v>
      </c>
      <c r="E7" s="84">
        <v>0.0</v>
      </c>
      <c r="F7" s="84">
        <v>-500.0</v>
      </c>
      <c r="G7" s="92"/>
      <c r="H7" s="44"/>
    </row>
    <row r="8">
      <c r="A8" s="42"/>
      <c r="B8" s="42"/>
      <c r="C8" s="42"/>
      <c r="E8" s="84"/>
      <c r="F8" s="84"/>
      <c r="G8" s="92"/>
      <c r="H8" s="56"/>
    </row>
    <row r="9">
      <c r="A9" s="42"/>
      <c r="B9" s="42"/>
      <c r="C9" s="45" t="s">
        <v>89</v>
      </c>
      <c r="E9" s="84">
        <f>SUM(E4:E8)</f>
        <v>0</v>
      </c>
      <c r="F9" s="84">
        <f>SUM(F4:F7)</f>
        <v>-7100</v>
      </c>
      <c r="G9" s="92"/>
      <c r="H9" s="42"/>
    </row>
    <row r="10">
      <c r="A10" s="42"/>
      <c r="B10" s="42"/>
      <c r="C10" s="42"/>
      <c r="D10" s="43"/>
      <c r="E10" s="84"/>
      <c r="F10" s="84"/>
      <c r="G10" s="92"/>
      <c r="H10" s="42"/>
    </row>
    <row r="11">
      <c r="A11" s="42"/>
      <c r="B11" s="98" t="s">
        <v>68</v>
      </c>
      <c r="C11" s="42"/>
      <c r="D11" s="43"/>
      <c r="E11" s="84"/>
      <c r="F11" s="84"/>
      <c r="G11" s="92"/>
      <c r="H11" s="42"/>
    </row>
    <row r="12">
      <c r="A12" s="42"/>
      <c r="B12" s="45"/>
      <c r="C12" s="56" t="s">
        <v>658</v>
      </c>
      <c r="D12" s="43"/>
      <c r="E12" s="84">
        <v>45000.0</v>
      </c>
      <c r="F12" s="84">
        <v>0.0</v>
      </c>
      <c r="G12" s="92"/>
      <c r="H12" s="56" t="s">
        <v>659</v>
      </c>
    </row>
    <row r="13">
      <c r="A13" s="42"/>
      <c r="B13" s="45"/>
      <c r="C13" s="56" t="s">
        <v>660</v>
      </c>
      <c r="D13" s="43"/>
      <c r="E13" s="84">
        <v>25000.0</v>
      </c>
      <c r="F13" s="84">
        <v>0.0</v>
      </c>
      <c r="G13" s="92"/>
      <c r="H13" s="56" t="s">
        <v>661</v>
      </c>
    </row>
    <row r="14">
      <c r="A14" s="42"/>
      <c r="B14" s="45"/>
      <c r="C14" s="56" t="s">
        <v>662</v>
      </c>
      <c r="D14" s="43"/>
      <c r="E14" s="84">
        <v>0.0</v>
      </c>
      <c r="F14" s="84">
        <v>-5000.0</v>
      </c>
      <c r="G14" s="92"/>
      <c r="H14" s="42"/>
    </row>
    <row r="15">
      <c r="A15" s="42"/>
      <c r="B15" s="45"/>
      <c r="C15" s="42" t="s">
        <v>663</v>
      </c>
      <c r="D15" s="43"/>
      <c r="E15" s="84">
        <v>0.0</v>
      </c>
      <c r="F15" s="77">
        <v>-1300.0</v>
      </c>
      <c r="G15" s="92"/>
      <c r="H15" s="42"/>
    </row>
    <row r="16">
      <c r="A16" s="42"/>
      <c r="B16" s="45"/>
      <c r="C16" s="42" t="s">
        <v>664</v>
      </c>
      <c r="D16" s="43"/>
      <c r="E16" s="84">
        <v>0.0</v>
      </c>
      <c r="F16" s="77">
        <v>-20000.0</v>
      </c>
      <c r="G16" s="92"/>
      <c r="H16" s="204" t="s">
        <v>665</v>
      </c>
    </row>
    <row r="17">
      <c r="A17" s="42"/>
      <c r="B17" s="45"/>
      <c r="C17" s="42" t="s">
        <v>666</v>
      </c>
      <c r="D17" s="43"/>
      <c r="E17" s="84">
        <v>0.0</v>
      </c>
      <c r="F17" s="77">
        <v>-200.0</v>
      </c>
      <c r="G17" s="92"/>
      <c r="H17" s="42"/>
    </row>
    <row r="18">
      <c r="A18" s="42"/>
      <c r="B18" s="45"/>
      <c r="C18" s="42" t="s">
        <v>110</v>
      </c>
      <c r="D18" s="43"/>
      <c r="E18" s="84">
        <v>0.0</v>
      </c>
      <c r="F18" s="77">
        <v>-18500.0</v>
      </c>
      <c r="G18" s="92"/>
      <c r="H18" s="204" t="s">
        <v>667</v>
      </c>
    </row>
    <row r="19">
      <c r="A19" s="42"/>
      <c r="B19" s="45"/>
      <c r="C19" s="56" t="s">
        <v>668</v>
      </c>
      <c r="D19" s="43"/>
      <c r="E19" s="84">
        <v>0.0</v>
      </c>
      <c r="F19" s="77">
        <v>-2000.0</v>
      </c>
      <c r="G19" s="92"/>
      <c r="H19" s="204" t="s">
        <v>669</v>
      </c>
    </row>
    <row r="20">
      <c r="A20" s="42"/>
      <c r="B20" s="45"/>
      <c r="C20" s="42" t="s">
        <v>670</v>
      </c>
      <c r="D20" s="43"/>
      <c r="E20" s="84">
        <v>0.0</v>
      </c>
      <c r="F20" s="77">
        <v>-2000.0</v>
      </c>
      <c r="G20" s="92"/>
      <c r="H20" s="42" t="s">
        <v>671</v>
      </c>
    </row>
    <row r="21">
      <c r="A21" s="42"/>
      <c r="B21" s="45"/>
      <c r="C21" s="42" t="s">
        <v>672</v>
      </c>
      <c r="D21" s="43"/>
      <c r="E21" s="84">
        <v>0.0</v>
      </c>
      <c r="F21" s="77">
        <v>-4000.0</v>
      </c>
      <c r="G21" s="92"/>
      <c r="H21" s="42" t="s">
        <v>671</v>
      </c>
    </row>
    <row r="22">
      <c r="A22" s="42"/>
      <c r="B22" s="45"/>
      <c r="C22" s="42" t="s">
        <v>673</v>
      </c>
      <c r="D22" s="43"/>
      <c r="E22" s="84">
        <v>0.0</v>
      </c>
      <c r="F22" s="77">
        <v>-3000.0</v>
      </c>
      <c r="G22" s="92"/>
      <c r="H22" s="204" t="s">
        <v>674</v>
      </c>
    </row>
    <row r="23">
      <c r="A23" s="42"/>
      <c r="B23" s="45"/>
      <c r="C23" s="42"/>
      <c r="D23" s="43"/>
      <c r="E23" s="84"/>
      <c r="F23" s="84"/>
      <c r="G23" s="92"/>
      <c r="H23" s="42"/>
    </row>
    <row r="24">
      <c r="A24" s="42"/>
      <c r="B24" s="45"/>
      <c r="C24" s="45" t="s">
        <v>89</v>
      </c>
      <c r="D24" s="43"/>
      <c r="E24" s="84">
        <f t="shared" ref="E24:F24" si="1">SUM(E12:E22)</f>
        <v>70000</v>
      </c>
      <c r="F24" s="84">
        <f t="shared" si="1"/>
        <v>-56000</v>
      </c>
      <c r="G24" s="92"/>
      <c r="H24" s="42"/>
    </row>
    <row r="25">
      <c r="A25" s="42"/>
      <c r="B25" s="45"/>
      <c r="C25" s="42"/>
      <c r="D25" s="43"/>
      <c r="E25" s="84"/>
      <c r="F25" s="84"/>
      <c r="G25" s="92"/>
      <c r="H25" s="42"/>
    </row>
    <row r="26">
      <c r="A26" s="42"/>
      <c r="B26" s="205" t="s">
        <v>675</v>
      </c>
      <c r="C26" s="42"/>
      <c r="D26" s="43"/>
      <c r="E26" s="84"/>
      <c r="F26" s="84"/>
      <c r="G26" s="92"/>
      <c r="H26" s="204" t="s">
        <v>676</v>
      </c>
    </row>
    <row r="27">
      <c r="A27" s="42"/>
      <c r="B27" s="45"/>
      <c r="C27" s="42" t="s">
        <v>677</v>
      </c>
      <c r="D27" s="43"/>
      <c r="E27" s="84">
        <v>0.0</v>
      </c>
      <c r="F27" s="77">
        <v>-12870.0</v>
      </c>
      <c r="G27" s="92"/>
      <c r="H27" s="204" t="s">
        <v>678</v>
      </c>
    </row>
    <row r="28">
      <c r="A28" s="42"/>
      <c r="B28" s="45"/>
      <c r="C28" s="42" t="s">
        <v>679</v>
      </c>
      <c r="D28" s="43"/>
      <c r="E28" s="84">
        <v>0.0</v>
      </c>
      <c r="F28" s="77">
        <v>-4000.0</v>
      </c>
      <c r="G28" s="92"/>
      <c r="H28" s="204" t="s">
        <v>680</v>
      </c>
    </row>
    <row r="29">
      <c r="A29" s="42"/>
      <c r="B29" s="45"/>
      <c r="C29" s="42"/>
      <c r="D29" s="43"/>
      <c r="E29" s="84"/>
      <c r="F29" s="84"/>
      <c r="G29" s="92"/>
      <c r="H29" s="42"/>
    </row>
    <row r="30">
      <c r="A30" s="42"/>
      <c r="B30" s="45"/>
      <c r="C30" s="45" t="s">
        <v>89</v>
      </c>
      <c r="D30" s="43"/>
      <c r="E30" s="84">
        <f t="shared" ref="E30:F30" si="2">SUM(E27:E28)</f>
        <v>0</v>
      </c>
      <c r="F30" s="84">
        <f t="shared" si="2"/>
        <v>-16870</v>
      </c>
      <c r="G30" s="92"/>
      <c r="H30" s="42"/>
    </row>
    <row r="31">
      <c r="A31" s="42"/>
      <c r="B31" s="45"/>
      <c r="C31" s="42"/>
      <c r="D31" s="43"/>
      <c r="E31" s="84"/>
      <c r="F31" s="84"/>
      <c r="G31" s="92"/>
      <c r="H31" s="42"/>
    </row>
    <row r="32">
      <c r="A32" s="42"/>
      <c r="B32" s="98" t="s">
        <v>681</v>
      </c>
      <c r="C32" s="42"/>
      <c r="D32" s="43"/>
      <c r="E32" s="84"/>
      <c r="F32" s="84"/>
      <c r="G32" s="92"/>
      <c r="H32" s="42"/>
    </row>
    <row r="33">
      <c r="A33" s="42"/>
      <c r="B33" s="45"/>
      <c r="C33" s="42" t="s">
        <v>585</v>
      </c>
      <c r="D33" s="43"/>
      <c r="E33" s="84">
        <v>0.0</v>
      </c>
      <c r="F33" s="84">
        <v>-16200.0</v>
      </c>
      <c r="G33" s="92"/>
      <c r="H33" s="206" t="s">
        <v>682</v>
      </c>
    </row>
    <row r="34">
      <c r="A34" s="42"/>
      <c r="B34" s="45"/>
      <c r="C34" s="42" t="s">
        <v>683</v>
      </c>
      <c r="D34" s="43"/>
      <c r="E34" s="84">
        <v>0.0</v>
      </c>
      <c r="F34" s="84">
        <v>-1000.0</v>
      </c>
      <c r="G34" s="92"/>
      <c r="H34" s="42"/>
    </row>
    <row r="35">
      <c r="A35" s="42"/>
      <c r="B35" s="45"/>
      <c r="C35" s="42" t="s">
        <v>181</v>
      </c>
      <c r="D35" s="43"/>
      <c r="E35" s="84">
        <v>0.0</v>
      </c>
      <c r="F35" s="84">
        <v>-2200.0</v>
      </c>
      <c r="G35" s="92"/>
      <c r="H35" s="206" t="s">
        <v>420</v>
      </c>
    </row>
    <row r="36">
      <c r="A36" s="42"/>
      <c r="B36" s="45"/>
      <c r="C36" s="42" t="s">
        <v>684</v>
      </c>
      <c r="D36" s="43"/>
      <c r="E36" s="84">
        <v>0.0</v>
      </c>
      <c r="F36" s="84">
        <v>-7100.0</v>
      </c>
      <c r="G36" s="92"/>
      <c r="H36" s="42"/>
    </row>
    <row r="37">
      <c r="A37" s="42"/>
      <c r="B37" s="45"/>
      <c r="C37" s="42"/>
      <c r="D37" s="43"/>
      <c r="E37" s="84"/>
      <c r="F37" s="84"/>
      <c r="G37" s="92"/>
      <c r="H37" s="42"/>
    </row>
    <row r="38">
      <c r="A38" s="42"/>
      <c r="B38" s="45"/>
      <c r="C38" s="45" t="s">
        <v>89</v>
      </c>
      <c r="D38" s="43"/>
      <c r="E38" s="84">
        <f t="shared" ref="E38:F38" si="3">SUM(E33:E36)</f>
        <v>0</v>
      </c>
      <c r="F38" s="84">
        <f t="shared" si="3"/>
        <v>-26500</v>
      </c>
      <c r="G38" s="92"/>
      <c r="H38" s="42"/>
    </row>
    <row r="39">
      <c r="A39" s="42"/>
      <c r="B39" s="45"/>
      <c r="C39" s="42"/>
      <c r="D39" s="43"/>
      <c r="E39" s="84"/>
      <c r="F39" s="84"/>
      <c r="G39" s="92"/>
      <c r="H39" s="42"/>
    </row>
    <row r="40">
      <c r="A40" s="42"/>
      <c r="B40" s="98" t="s">
        <v>685</v>
      </c>
      <c r="C40" s="42"/>
      <c r="D40" s="43"/>
      <c r="E40" s="84"/>
      <c r="F40" s="84"/>
      <c r="G40" s="92"/>
      <c r="H40" s="42"/>
    </row>
    <row r="41">
      <c r="A41" s="42"/>
      <c r="B41" s="45"/>
      <c r="C41" s="42" t="s">
        <v>686</v>
      </c>
      <c r="D41" s="43"/>
      <c r="E41" s="84">
        <v>0.0</v>
      </c>
      <c r="F41" s="84">
        <v>-600.0</v>
      </c>
      <c r="G41" s="92"/>
      <c r="H41" s="42"/>
    </row>
    <row r="42">
      <c r="A42" s="42"/>
      <c r="B42" s="45"/>
      <c r="C42" s="42" t="s">
        <v>181</v>
      </c>
      <c r="D42" s="43"/>
      <c r="E42" s="84">
        <v>0.0</v>
      </c>
      <c r="F42" s="84">
        <v>-500.0</v>
      </c>
      <c r="G42" s="92"/>
      <c r="H42" s="42"/>
    </row>
    <row r="43">
      <c r="A43" s="42"/>
      <c r="B43" s="45"/>
      <c r="C43" s="42"/>
      <c r="D43" s="43"/>
      <c r="E43" s="84"/>
      <c r="F43" s="84"/>
      <c r="G43" s="92"/>
      <c r="H43" s="42"/>
    </row>
    <row r="44">
      <c r="A44" s="42"/>
      <c r="B44" s="45"/>
      <c r="C44" s="45" t="s">
        <v>89</v>
      </c>
      <c r="D44" s="43"/>
      <c r="E44" s="84">
        <f t="shared" ref="E44:F44" si="4">SUM(E41:E42)</f>
        <v>0</v>
      </c>
      <c r="F44" s="84">
        <f t="shared" si="4"/>
        <v>-1100</v>
      </c>
      <c r="G44" s="92"/>
      <c r="H44" s="42"/>
    </row>
    <row r="45">
      <c r="A45" s="42"/>
      <c r="B45" s="45"/>
      <c r="C45" s="42"/>
      <c r="D45" s="43"/>
      <c r="E45" s="84"/>
      <c r="F45" s="84"/>
      <c r="G45" s="92"/>
      <c r="H45" s="42"/>
    </row>
    <row r="46">
      <c r="A46" s="42"/>
      <c r="B46" s="98" t="s">
        <v>267</v>
      </c>
      <c r="C46" s="42"/>
      <c r="D46" s="43"/>
      <c r="E46" s="84"/>
      <c r="F46" s="84"/>
      <c r="G46" s="92"/>
      <c r="H46" s="42"/>
    </row>
    <row r="47">
      <c r="A47" s="42"/>
      <c r="B47" s="45"/>
      <c r="C47" s="42" t="s">
        <v>687</v>
      </c>
      <c r="D47" s="43"/>
      <c r="E47" s="77">
        <v>12000.0</v>
      </c>
      <c r="F47" s="84">
        <v>0.0</v>
      </c>
      <c r="G47" s="92"/>
      <c r="H47" s="206" t="s">
        <v>688</v>
      </c>
    </row>
    <row r="48">
      <c r="A48" s="42"/>
      <c r="B48" s="45"/>
      <c r="C48" s="42" t="s">
        <v>689</v>
      </c>
      <c r="D48" s="43"/>
      <c r="E48" s="77">
        <v>12000.0</v>
      </c>
      <c r="F48" s="84">
        <v>0.0</v>
      </c>
      <c r="G48" s="92"/>
      <c r="H48" s="42"/>
    </row>
    <row r="49">
      <c r="A49" s="42"/>
      <c r="B49" s="45"/>
      <c r="C49" s="42" t="s">
        <v>690</v>
      </c>
      <c r="D49" s="43"/>
      <c r="E49" s="77">
        <v>51500.0</v>
      </c>
      <c r="F49" s="84">
        <v>0.0</v>
      </c>
      <c r="G49" s="92"/>
      <c r="H49" s="42"/>
    </row>
    <row r="50">
      <c r="A50" s="42"/>
      <c r="B50" s="45"/>
      <c r="C50" s="42" t="s">
        <v>691</v>
      </c>
      <c r="D50" s="43"/>
      <c r="E50" s="84">
        <v>0.0</v>
      </c>
      <c r="F50" s="77">
        <v>-500.0</v>
      </c>
      <c r="G50" s="92"/>
      <c r="H50" s="42"/>
    </row>
    <row r="51">
      <c r="A51" s="42"/>
      <c r="B51" s="45"/>
      <c r="C51" s="42" t="s">
        <v>692</v>
      </c>
      <c r="D51" s="43"/>
      <c r="E51" s="84">
        <v>0.0</v>
      </c>
      <c r="F51" s="77">
        <v>-1500.0</v>
      </c>
      <c r="G51" s="92"/>
      <c r="H51" s="42"/>
    </row>
    <row r="52">
      <c r="A52" s="42"/>
      <c r="B52" s="45"/>
      <c r="C52" s="42" t="s">
        <v>693</v>
      </c>
      <c r="D52" s="43"/>
      <c r="E52" s="84">
        <v>0.0</v>
      </c>
      <c r="F52" s="77">
        <v>-12000.0</v>
      </c>
      <c r="G52" s="92"/>
      <c r="H52" s="42"/>
    </row>
    <row r="53">
      <c r="A53" s="42"/>
      <c r="B53" s="45"/>
      <c r="C53" s="42" t="s">
        <v>694</v>
      </c>
      <c r="D53" s="43"/>
      <c r="E53" s="84">
        <v>0.0</v>
      </c>
      <c r="F53" s="77">
        <v>-12000.0</v>
      </c>
      <c r="G53" s="92"/>
      <c r="H53" s="204" t="s">
        <v>695</v>
      </c>
    </row>
    <row r="54">
      <c r="A54" s="42"/>
      <c r="B54" s="45"/>
      <c r="C54" s="42" t="s">
        <v>696</v>
      </c>
      <c r="D54" s="43"/>
      <c r="E54" s="84">
        <v>0.0</v>
      </c>
      <c r="F54" s="77">
        <v>-14000.0</v>
      </c>
      <c r="G54" s="92"/>
      <c r="H54" s="204" t="s">
        <v>697</v>
      </c>
    </row>
    <row r="55">
      <c r="A55" s="42"/>
      <c r="B55" s="45"/>
      <c r="C55" s="42" t="s">
        <v>698</v>
      </c>
      <c r="D55" s="43"/>
      <c r="E55" s="84">
        <v>0.0</v>
      </c>
      <c r="F55" s="77">
        <v>-54000.0</v>
      </c>
      <c r="G55" s="92"/>
      <c r="H55" s="204" t="s">
        <v>699</v>
      </c>
    </row>
    <row r="56">
      <c r="A56" s="42"/>
      <c r="B56" s="45"/>
      <c r="C56" s="42"/>
      <c r="D56" s="43"/>
      <c r="E56" s="84"/>
      <c r="F56" s="84"/>
      <c r="G56" s="92"/>
      <c r="H56" s="42"/>
    </row>
    <row r="57">
      <c r="A57" s="42"/>
      <c r="B57" s="45"/>
      <c r="C57" s="45" t="s">
        <v>89</v>
      </c>
      <c r="D57" s="43"/>
      <c r="E57" s="84">
        <f t="shared" ref="E57:F57" si="5">SUM(E47:E55)</f>
        <v>75500</v>
      </c>
      <c r="F57" s="84">
        <f t="shared" si="5"/>
        <v>-94000</v>
      </c>
      <c r="G57" s="92"/>
      <c r="H57" s="42"/>
    </row>
    <row r="58">
      <c r="A58" s="42"/>
      <c r="B58" s="45"/>
      <c r="C58" s="42"/>
      <c r="D58" s="43"/>
      <c r="E58" s="84"/>
      <c r="F58" s="84"/>
      <c r="G58" s="92"/>
      <c r="H58" s="42"/>
    </row>
    <row r="59">
      <c r="A59" s="42"/>
      <c r="B59" s="98" t="s">
        <v>700</v>
      </c>
      <c r="C59" s="42"/>
      <c r="D59" s="43"/>
      <c r="E59" s="84"/>
      <c r="F59" s="84"/>
      <c r="G59" s="92"/>
      <c r="H59" s="42"/>
    </row>
    <row r="60">
      <c r="A60" s="42"/>
      <c r="B60" s="45"/>
      <c r="C60" s="42" t="s">
        <v>578</v>
      </c>
      <c r="D60" s="43"/>
      <c r="E60" s="84">
        <v>0.0</v>
      </c>
      <c r="F60" s="84">
        <v>-11000.0</v>
      </c>
      <c r="G60" s="92"/>
      <c r="H60" s="42"/>
    </row>
    <row r="61">
      <c r="A61" s="42"/>
      <c r="B61" s="45"/>
      <c r="C61" s="42" t="s">
        <v>701</v>
      </c>
      <c r="D61" s="43"/>
      <c r="E61" s="84">
        <v>0.0</v>
      </c>
      <c r="F61" s="84">
        <v>-1800.0</v>
      </c>
      <c r="G61" s="92"/>
      <c r="H61" s="42"/>
    </row>
    <row r="62">
      <c r="A62" s="42"/>
      <c r="B62" s="45"/>
      <c r="C62" s="42"/>
      <c r="D62" s="43"/>
      <c r="E62" s="84"/>
      <c r="F62" s="84"/>
      <c r="G62" s="92"/>
      <c r="H62" s="42"/>
    </row>
    <row r="63">
      <c r="A63" s="42"/>
      <c r="B63" s="45"/>
      <c r="C63" s="45" t="s">
        <v>89</v>
      </c>
      <c r="D63" s="43"/>
      <c r="E63" s="84">
        <f t="shared" ref="E63:F63" si="6">SUM(E60:E61)</f>
        <v>0</v>
      </c>
      <c r="F63" s="84">
        <f t="shared" si="6"/>
        <v>-12800</v>
      </c>
      <c r="G63" s="92"/>
      <c r="H63" s="42"/>
    </row>
    <row r="64">
      <c r="A64" s="42"/>
      <c r="B64" s="45"/>
      <c r="C64" s="42"/>
      <c r="D64" s="43"/>
      <c r="E64" s="84"/>
      <c r="F64" s="84"/>
      <c r="G64" s="92"/>
      <c r="H64" s="42"/>
    </row>
    <row r="65">
      <c r="A65" s="42"/>
      <c r="B65" s="98" t="s">
        <v>702</v>
      </c>
      <c r="C65" s="42"/>
      <c r="D65" s="43"/>
      <c r="E65" s="84"/>
      <c r="F65" s="84"/>
      <c r="G65" s="92"/>
      <c r="H65" s="42"/>
    </row>
    <row r="66">
      <c r="A66" s="42"/>
      <c r="B66" s="45"/>
      <c r="C66" s="42" t="s">
        <v>181</v>
      </c>
      <c r="D66" s="43"/>
      <c r="E66" s="84">
        <v>0.0</v>
      </c>
      <c r="F66" s="84">
        <v>-1000.0</v>
      </c>
      <c r="G66" s="92"/>
      <c r="H66" s="42"/>
    </row>
    <row r="67">
      <c r="A67" s="42"/>
      <c r="B67" s="45"/>
      <c r="C67" s="42" t="s">
        <v>186</v>
      </c>
      <c r="D67" s="43"/>
      <c r="E67" s="84">
        <v>0.0</v>
      </c>
      <c r="F67" s="84">
        <v>-3000.0</v>
      </c>
      <c r="G67" s="92"/>
      <c r="H67" s="42"/>
    </row>
    <row r="68">
      <c r="A68" s="42"/>
      <c r="B68" s="45"/>
      <c r="C68" s="42" t="s">
        <v>703</v>
      </c>
      <c r="D68" s="43"/>
      <c r="E68" s="84">
        <v>0.0</v>
      </c>
      <c r="F68" s="84">
        <v>-6000.0</v>
      </c>
      <c r="G68" s="92"/>
      <c r="H68" s="42"/>
    </row>
    <row r="69">
      <c r="A69" s="42"/>
      <c r="B69" s="45"/>
      <c r="C69" s="42" t="s">
        <v>704</v>
      </c>
      <c r="D69" s="43"/>
      <c r="E69" s="84">
        <v>0.0</v>
      </c>
      <c r="F69" s="84">
        <v>-3000.0</v>
      </c>
      <c r="G69" s="92"/>
      <c r="H69" s="206" t="s">
        <v>705</v>
      </c>
    </row>
    <row r="70">
      <c r="A70" s="42"/>
      <c r="B70" s="45"/>
      <c r="C70" s="42"/>
      <c r="D70" s="43"/>
      <c r="E70" s="84"/>
      <c r="F70" s="84"/>
      <c r="G70" s="92"/>
      <c r="H70" s="42"/>
    </row>
    <row r="71">
      <c r="A71" s="42"/>
      <c r="B71" s="45"/>
      <c r="C71" s="45" t="s">
        <v>89</v>
      </c>
      <c r="D71" s="43"/>
      <c r="E71" s="84">
        <f t="shared" ref="E71:F71" si="7">SUM(E66:E69)</f>
        <v>0</v>
      </c>
      <c r="F71" s="84">
        <f t="shared" si="7"/>
        <v>-13000</v>
      </c>
      <c r="G71" s="92"/>
      <c r="H71" s="42"/>
    </row>
    <row r="72">
      <c r="A72" s="42"/>
      <c r="B72" s="45"/>
      <c r="C72" s="42"/>
      <c r="D72" s="43"/>
      <c r="E72" s="84"/>
      <c r="F72" s="84"/>
      <c r="G72" s="92"/>
      <c r="H72" s="42"/>
    </row>
    <row r="73">
      <c r="A73" s="42"/>
      <c r="B73" s="98" t="s">
        <v>706</v>
      </c>
      <c r="C73" s="42"/>
      <c r="D73" s="43"/>
      <c r="E73" s="84"/>
      <c r="F73" s="84"/>
      <c r="G73" s="92"/>
      <c r="H73" s="42"/>
    </row>
    <row r="74">
      <c r="A74" s="42"/>
      <c r="B74" s="45"/>
      <c r="C74" s="56" t="s">
        <v>707</v>
      </c>
      <c r="D74" s="43"/>
      <c r="E74" s="84">
        <v>0.0</v>
      </c>
      <c r="F74" s="84">
        <v>-800.0</v>
      </c>
      <c r="G74" s="92"/>
      <c r="H74" s="42"/>
    </row>
    <row r="75">
      <c r="A75" s="42"/>
      <c r="B75" s="45"/>
      <c r="C75" s="42"/>
      <c r="D75" s="43"/>
      <c r="E75" s="84"/>
      <c r="F75" s="84"/>
      <c r="G75" s="92"/>
      <c r="H75" s="42"/>
    </row>
    <row r="76">
      <c r="A76" s="42"/>
      <c r="B76" s="45"/>
      <c r="C76" s="45" t="s">
        <v>89</v>
      </c>
      <c r="D76" s="43"/>
      <c r="E76" s="84">
        <f t="shared" ref="E76:F76" si="8">SUM(E74)</f>
        <v>0</v>
      </c>
      <c r="F76" s="84">
        <f t="shared" si="8"/>
        <v>-800</v>
      </c>
      <c r="G76" s="92"/>
      <c r="H76" s="42"/>
    </row>
    <row r="77">
      <c r="A77" s="42"/>
      <c r="B77" s="45"/>
      <c r="C77" s="42"/>
      <c r="D77" s="43"/>
      <c r="E77" s="84"/>
      <c r="F77" s="84"/>
      <c r="G77" s="92"/>
      <c r="H77" s="42"/>
    </row>
    <row r="78">
      <c r="A78" s="42"/>
      <c r="B78" s="98" t="s">
        <v>708</v>
      </c>
      <c r="C78" s="42"/>
      <c r="D78" s="43"/>
      <c r="E78" s="84"/>
      <c r="F78" s="84"/>
      <c r="G78" s="92"/>
      <c r="H78" s="42"/>
    </row>
    <row r="79">
      <c r="A79" s="42"/>
      <c r="B79" s="45"/>
      <c r="C79" s="56" t="s">
        <v>708</v>
      </c>
      <c r="D79" s="43"/>
      <c r="E79" s="84">
        <v>0.0</v>
      </c>
      <c r="F79" s="84">
        <v>-7000.0</v>
      </c>
      <c r="G79" s="92"/>
      <c r="H79" s="56" t="s">
        <v>709</v>
      </c>
    </row>
    <row r="80">
      <c r="A80" s="42"/>
      <c r="B80" s="45"/>
      <c r="C80" s="42"/>
      <c r="D80" s="43"/>
      <c r="E80" s="84"/>
      <c r="F80" s="84"/>
      <c r="G80" s="92"/>
      <c r="H80" s="42"/>
    </row>
    <row r="81">
      <c r="A81" s="42"/>
      <c r="B81" s="45"/>
      <c r="C81" s="45" t="s">
        <v>89</v>
      </c>
      <c r="D81" s="43"/>
      <c r="E81" s="84">
        <f t="shared" ref="E81:F81" si="9">SUM(E79)</f>
        <v>0</v>
      </c>
      <c r="F81" s="84">
        <f t="shared" si="9"/>
        <v>-7000</v>
      </c>
      <c r="G81" s="92"/>
      <c r="H81" s="42"/>
    </row>
    <row r="82">
      <c r="A82" s="42"/>
      <c r="B82" s="45"/>
      <c r="C82" s="42"/>
      <c r="D82" s="43"/>
      <c r="E82" s="84"/>
      <c r="F82" s="84"/>
      <c r="G82" s="92"/>
      <c r="H82" s="42"/>
    </row>
    <row r="83">
      <c r="A83" s="42"/>
      <c r="B83" s="98" t="s">
        <v>710</v>
      </c>
      <c r="C83" s="42"/>
      <c r="D83" s="43"/>
      <c r="E83" s="84"/>
      <c r="F83" s="84"/>
      <c r="G83" s="92"/>
      <c r="H83" s="42"/>
    </row>
    <row r="84">
      <c r="A84" s="42"/>
      <c r="B84" s="45"/>
      <c r="C84" s="56" t="s">
        <v>711</v>
      </c>
      <c r="D84" s="43"/>
      <c r="E84" s="84">
        <v>2000.0</v>
      </c>
      <c r="F84" s="84">
        <v>0.0</v>
      </c>
      <c r="G84" s="92"/>
      <c r="H84" s="42"/>
    </row>
    <row r="85">
      <c r="A85" s="42"/>
      <c r="B85" s="45"/>
      <c r="C85" s="42" t="s">
        <v>712</v>
      </c>
      <c r="D85" s="43"/>
      <c r="E85" s="84">
        <v>0.0</v>
      </c>
      <c r="F85" s="84">
        <v>-1500.0</v>
      </c>
      <c r="G85" s="92"/>
      <c r="H85" s="56" t="s">
        <v>713</v>
      </c>
    </row>
    <row r="86">
      <c r="A86" s="42"/>
      <c r="B86" s="45"/>
      <c r="C86" s="42" t="s">
        <v>714</v>
      </c>
      <c r="D86" s="43"/>
      <c r="E86" s="84">
        <v>0.0</v>
      </c>
      <c r="F86" s="84">
        <v>-3200.0</v>
      </c>
      <c r="G86" s="92"/>
      <c r="H86" s="42"/>
    </row>
    <row r="87">
      <c r="A87" s="42"/>
      <c r="B87" s="45"/>
      <c r="C87" s="42" t="s">
        <v>711</v>
      </c>
      <c r="D87" s="43"/>
      <c r="E87" s="84">
        <v>0.0</v>
      </c>
      <c r="F87" s="84">
        <v>-1400.0</v>
      </c>
      <c r="G87" s="92"/>
      <c r="H87" s="42"/>
    </row>
    <row r="88">
      <c r="A88" s="42"/>
      <c r="B88" s="45"/>
      <c r="C88" s="42"/>
      <c r="D88" s="43"/>
      <c r="E88" s="84"/>
      <c r="F88" s="84"/>
      <c r="G88" s="92"/>
      <c r="H88" s="42"/>
    </row>
    <row r="89">
      <c r="A89" s="42"/>
      <c r="B89" s="45"/>
      <c r="C89" s="45" t="s">
        <v>89</v>
      </c>
      <c r="D89" s="43"/>
      <c r="E89" s="84">
        <f t="shared" ref="E89:F89" si="10">SUM(E84:E87)</f>
        <v>2000</v>
      </c>
      <c r="F89" s="84">
        <f t="shared" si="10"/>
        <v>-6100</v>
      </c>
      <c r="G89" s="92"/>
      <c r="H89" s="42"/>
    </row>
    <row r="90">
      <c r="A90" s="42"/>
      <c r="B90" s="45"/>
      <c r="C90" s="42"/>
      <c r="D90" s="43"/>
      <c r="E90" s="84"/>
      <c r="F90" s="84"/>
      <c r="G90" s="92"/>
      <c r="H90" s="42"/>
    </row>
    <row r="91">
      <c r="A91" s="42"/>
      <c r="B91" s="98" t="s">
        <v>715</v>
      </c>
      <c r="C91" s="42"/>
      <c r="D91" s="43"/>
      <c r="E91" s="84"/>
      <c r="F91" s="84"/>
      <c r="G91" s="92"/>
      <c r="H91" s="206" t="s">
        <v>716</v>
      </c>
    </row>
    <row r="92">
      <c r="A92" s="42"/>
      <c r="B92" s="45"/>
      <c r="C92" s="206" t="s">
        <v>124</v>
      </c>
      <c r="D92" s="43"/>
      <c r="E92" s="84">
        <v>35100.0</v>
      </c>
      <c r="F92" s="84">
        <v>0.0</v>
      </c>
      <c r="G92" s="92"/>
      <c r="H92" s="206" t="s">
        <v>717</v>
      </c>
    </row>
    <row r="93">
      <c r="A93" s="42"/>
      <c r="B93" s="45"/>
      <c r="C93" s="42" t="s">
        <v>91</v>
      </c>
      <c r="D93" s="43"/>
      <c r="E93" s="84">
        <v>0.0</v>
      </c>
      <c r="F93" s="84">
        <v>-18300.0</v>
      </c>
      <c r="G93" s="92"/>
      <c r="H93" s="42"/>
    </row>
    <row r="94">
      <c r="A94" s="42"/>
      <c r="B94" s="45"/>
      <c r="C94" s="42" t="s">
        <v>546</v>
      </c>
      <c r="D94" s="43"/>
      <c r="E94" s="84">
        <v>0.0</v>
      </c>
      <c r="F94" s="84">
        <v>-11000.0</v>
      </c>
      <c r="G94" s="92"/>
      <c r="H94" s="42"/>
    </row>
    <row r="95">
      <c r="A95" s="42"/>
      <c r="B95" s="45"/>
      <c r="C95" s="42" t="s">
        <v>132</v>
      </c>
      <c r="D95" s="43"/>
      <c r="E95" s="84">
        <v>0.0</v>
      </c>
      <c r="F95" s="84">
        <v>-1800.0</v>
      </c>
      <c r="G95" s="92"/>
      <c r="H95" s="42"/>
    </row>
    <row r="96">
      <c r="A96" s="42"/>
      <c r="B96" s="45"/>
      <c r="C96" s="42" t="s">
        <v>131</v>
      </c>
      <c r="D96" s="43"/>
      <c r="E96" s="84">
        <v>0.0</v>
      </c>
      <c r="F96" s="84">
        <v>-4400.0</v>
      </c>
      <c r="G96" s="92"/>
      <c r="H96" s="42"/>
    </row>
    <row r="97">
      <c r="A97" s="42"/>
      <c r="B97" s="45"/>
      <c r="C97" s="42" t="s">
        <v>147</v>
      </c>
      <c r="D97" s="43"/>
      <c r="E97" s="84">
        <v>0.0</v>
      </c>
      <c r="F97" s="84">
        <v>-2300.0</v>
      </c>
      <c r="G97" s="92"/>
      <c r="H97" s="42"/>
    </row>
    <row r="98">
      <c r="A98" s="42"/>
      <c r="B98" s="45"/>
      <c r="C98" s="42" t="s">
        <v>164</v>
      </c>
      <c r="D98" s="43"/>
      <c r="E98" s="84">
        <v>0.0</v>
      </c>
      <c r="F98" s="84">
        <v>-3000.0</v>
      </c>
      <c r="G98" s="92"/>
      <c r="H98" s="42"/>
    </row>
    <row r="99">
      <c r="A99" s="42"/>
      <c r="B99" s="45"/>
      <c r="C99" s="42" t="s">
        <v>718</v>
      </c>
      <c r="D99" s="43"/>
      <c r="E99" s="84">
        <v>0.0</v>
      </c>
      <c r="F99" s="84">
        <v>-4600.0</v>
      </c>
      <c r="G99" s="92"/>
      <c r="H99" s="42"/>
    </row>
    <row r="100">
      <c r="A100" s="42"/>
      <c r="B100" s="45"/>
      <c r="C100" s="42"/>
      <c r="D100" s="43"/>
      <c r="E100" s="84"/>
      <c r="F100" s="84"/>
      <c r="G100" s="92"/>
      <c r="H100" s="42"/>
    </row>
    <row r="101">
      <c r="A101" s="42"/>
      <c r="B101" s="45"/>
      <c r="C101" s="45" t="s">
        <v>89</v>
      </c>
      <c r="D101" s="43"/>
      <c r="E101" s="84">
        <f t="shared" ref="E101:F101" si="11">SUM(E92:E99)</f>
        <v>35100</v>
      </c>
      <c r="F101" s="84">
        <f t="shared" si="11"/>
        <v>-45400</v>
      </c>
      <c r="G101" s="92"/>
      <c r="H101" s="42"/>
    </row>
    <row r="102">
      <c r="A102" s="42"/>
      <c r="B102" s="45"/>
      <c r="C102" s="42"/>
      <c r="D102" s="43"/>
      <c r="E102" s="84"/>
      <c r="F102" s="84"/>
      <c r="G102" s="92"/>
      <c r="H102" s="42"/>
    </row>
    <row r="103">
      <c r="A103" s="42"/>
      <c r="B103" s="98" t="s">
        <v>719</v>
      </c>
      <c r="C103" s="42"/>
      <c r="D103" s="43"/>
      <c r="E103" s="84"/>
      <c r="F103" s="84"/>
      <c r="H103" s="206" t="s">
        <v>720</v>
      </c>
    </row>
    <row r="104">
      <c r="A104" s="42"/>
      <c r="B104" s="45"/>
      <c r="C104" s="42" t="s">
        <v>124</v>
      </c>
      <c r="D104" s="43"/>
      <c r="E104" s="84">
        <v>132000.0</v>
      </c>
      <c r="F104" s="84">
        <v>0.0</v>
      </c>
      <c r="H104" s="206" t="s">
        <v>721</v>
      </c>
    </row>
    <row r="105">
      <c r="A105" s="42"/>
      <c r="B105" s="45"/>
      <c r="C105" s="42" t="s">
        <v>722</v>
      </c>
      <c r="D105" s="43"/>
      <c r="E105" s="84">
        <v>8400.0</v>
      </c>
      <c r="F105" s="84">
        <v>-8400.0</v>
      </c>
      <c r="H105" s="135" t="s">
        <v>723</v>
      </c>
    </row>
    <row r="106">
      <c r="A106" s="42"/>
      <c r="B106" s="45"/>
      <c r="C106" s="42" t="s">
        <v>724</v>
      </c>
      <c r="D106" s="43"/>
      <c r="E106" s="84">
        <v>0.0</v>
      </c>
      <c r="F106" s="84">
        <v>-600.0</v>
      </c>
      <c r="H106" s="135" t="s">
        <v>723</v>
      </c>
    </row>
    <row r="107">
      <c r="A107" s="42"/>
      <c r="B107" s="45"/>
      <c r="C107" s="42" t="s">
        <v>725</v>
      </c>
      <c r="D107" s="43"/>
      <c r="E107" s="84">
        <v>0.0</v>
      </c>
      <c r="F107" s="84">
        <v>-55600.0</v>
      </c>
      <c r="G107" s="92"/>
      <c r="H107" s="206" t="s">
        <v>726</v>
      </c>
    </row>
    <row r="108">
      <c r="A108" s="42"/>
      <c r="B108" s="45"/>
      <c r="C108" s="42" t="s">
        <v>727</v>
      </c>
      <c r="D108" s="43"/>
      <c r="E108" s="84">
        <v>0.0</v>
      </c>
      <c r="F108" s="84">
        <v>-10000.0</v>
      </c>
      <c r="G108" s="92"/>
      <c r="H108" s="206" t="s">
        <v>728</v>
      </c>
    </row>
    <row r="109">
      <c r="A109" s="42"/>
      <c r="B109" s="45"/>
      <c r="C109" s="42" t="s">
        <v>729</v>
      </c>
      <c r="D109" s="43"/>
      <c r="E109" s="84">
        <v>0.0</v>
      </c>
      <c r="F109" s="84">
        <v>-54400.0</v>
      </c>
      <c r="G109" s="92"/>
      <c r="H109" s="206" t="s">
        <v>730</v>
      </c>
    </row>
    <row r="110">
      <c r="A110" s="42"/>
      <c r="B110" s="45"/>
      <c r="C110" s="42" t="s">
        <v>239</v>
      </c>
      <c r="D110" s="43"/>
      <c r="E110" s="84">
        <v>0.0</v>
      </c>
      <c r="F110" s="84">
        <v>-5000.0</v>
      </c>
      <c r="G110" s="92"/>
      <c r="H110" s="42"/>
    </row>
    <row r="111">
      <c r="A111" s="42"/>
      <c r="B111" s="45"/>
      <c r="C111" s="42" t="s">
        <v>92</v>
      </c>
      <c r="D111" s="43"/>
      <c r="E111" s="84">
        <v>0.0</v>
      </c>
      <c r="F111" s="84">
        <v>-2000.0</v>
      </c>
      <c r="G111" s="92"/>
      <c r="H111" s="42"/>
    </row>
    <row r="112">
      <c r="A112" s="42"/>
      <c r="B112" s="45"/>
      <c r="C112" s="42" t="s">
        <v>585</v>
      </c>
      <c r="D112" s="43"/>
      <c r="E112" s="84">
        <v>0.0</v>
      </c>
      <c r="F112" s="84">
        <v>-1000.0</v>
      </c>
      <c r="G112" s="92"/>
      <c r="H112" s="206" t="s">
        <v>731</v>
      </c>
    </row>
    <row r="113">
      <c r="A113" s="42"/>
      <c r="B113" s="45"/>
      <c r="C113" s="42" t="s">
        <v>554</v>
      </c>
      <c r="D113" s="43"/>
      <c r="E113" s="84">
        <v>0.0</v>
      </c>
      <c r="F113" s="84">
        <v>-1700.0</v>
      </c>
      <c r="G113" s="92"/>
      <c r="H113" s="42"/>
    </row>
    <row r="114">
      <c r="A114" s="42"/>
      <c r="B114" s="45"/>
      <c r="C114" s="42"/>
      <c r="D114" s="43"/>
      <c r="E114" s="84"/>
      <c r="F114" s="84"/>
      <c r="G114" s="92"/>
      <c r="H114" s="42"/>
    </row>
    <row r="115">
      <c r="A115" s="42"/>
      <c r="B115" s="45"/>
      <c r="C115" s="45" t="s">
        <v>89</v>
      </c>
      <c r="D115" s="43"/>
      <c r="E115" s="84">
        <f t="shared" ref="E115:F115" si="12">SUM(E104:E113)</f>
        <v>140400</v>
      </c>
      <c r="F115" s="84">
        <f t="shared" si="12"/>
        <v>-138700</v>
      </c>
      <c r="G115" s="92"/>
      <c r="H115" s="42"/>
    </row>
    <row r="116">
      <c r="A116" s="42"/>
      <c r="B116" s="45"/>
      <c r="C116" s="42"/>
      <c r="D116" s="43"/>
      <c r="E116" s="84"/>
      <c r="F116" s="84"/>
      <c r="G116" s="92"/>
      <c r="H116" s="42"/>
    </row>
    <row r="117">
      <c r="A117" s="42"/>
      <c r="B117" s="205" t="s">
        <v>732</v>
      </c>
      <c r="C117" s="42"/>
      <c r="D117" s="43"/>
      <c r="E117" s="84"/>
      <c r="F117" s="84"/>
      <c r="G117" s="92"/>
      <c r="H117" s="42"/>
    </row>
    <row r="118">
      <c r="A118" s="42"/>
      <c r="B118" s="45"/>
      <c r="C118" s="206" t="s">
        <v>124</v>
      </c>
      <c r="D118" s="43"/>
      <c r="E118" s="84">
        <v>2000.0</v>
      </c>
      <c r="F118" s="84">
        <v>0.0</v>
      </c>
      <c r="G118" s="92"/>
      <c r="H118" s="206" t="s">
        <v>733</v>
      </c>
    </row>
    <row r="119">
      <c r="A119" s="42"/>
      <c r="B119" s="45"/>
      <c r="C119" s="42" t="s">
        <v>139</v>
      </c>
      <c r="D119" s="43"/>
      <c r="E119" s="84">
        <v>0.0</v>
      </c>
      <c r="F119" s="84">
        <v>-21000.0</v>
      </c>
      <c r="G119" s="92"/>
      <c r="H119" s="206" t="s">
        <v>734</v>
      </c>
    </row>
    <row r="120">
      <c r="A120" s="42"/>
      <c r="B120" s="45"/>
      <c r="C120" s="42" t="s">
        <v>334</v>
      </c>
      <c r="D120" s="43"/>
      <c r="E120" s="84">
        <v>0.0</v>
      </c>
      <c r="F120" s="84">
        <v>-47000.0</v>
      </c>
      <c r="G120" s="92"/>
      <c r="H120" s="42"/>
    </row>
    <row r="121">
      <c r="A121" s="42"/>
      <c r="B121" s="45"/>
      <c r="C121" s="42" t="s">
        <v>239</v>
      </c>
      <c r="D121" s="43"/>
      <c r="E121" s="84">
        <v>0.0</v>
      </c>
      <c r="F121" s="84">
        <v>-4000.0</v>
      </c>
      <c r="G121" s="92"/>
      <c r="H121" s="42"/>
    </row>
    <row r="122">
      <c r="A122" s="42"/>
      <c r="B122" s="45"/>
      <c r="C122" s="42" t="s">
        <v>735</v>
      </c>
      <c r="D122" s="43"/>
      <c r="E122" s="84">
        <v>0.0</v>
      </c>
      <c r="F122" s="84">
        <v>-500.0</v>
      </c>
      <c r="G122" s="92"/>
      <c r="H122" s="42"/>
    </row>
    <row r="123">
      <c r="A123" s="42"/>
      <c r="B123" s="45"/>
      <c r="C123" s="42" t="s">
        <v>92</v>
      </c>
      <c r="D123" s="43"/>
      <c r="E123" s="84">
        <v>0.0</v>
      </c>
      <c r="F123" s="84">
        <v>-1000.0</v>
      </c>
      <c r="G123" s="92"/>
      <c r="H123" s="42"/>
    </row>
    <row r="124">
      <c r="A124" s="42"/>
      <c r="B124" s="45"/>
      <c r="C124" s="42" t="s">
        <v>693</v>
      </c>
      <c r="D124" s="43"/>
      <c r="E124" s="84">
        <v>0.0</v>
      </c>
      <c r="F124" s="84">
        <v>-2600.0</v>
      </c>
      <c r="G124" s="92"/>
      <c r="H124" s="206" t="s">
        <v>736</v>
      </c>
    </row>
    <row r="125">
      <c r="A125" s="42"/>
      <c r="B125" s="45"/>
      <c r="C125" s="42"/>
      <c r="D125" s="43"/>
      <c r="E125" s="84"/>
      <c r="F125" s="84"/>
      <c r="G125" s="92"/>
      <c r="H125" s="42"/>
    </row>
    <row r="126">
      <c r="A126" s="42"/>
      <c r="B126" s="45"/>
      <c r="C126" s="45" t="s">
        <v>89</v>
      </c>
      <c r="D126" s="43"/>
      <c r="E126" s="84">
        <f t="shared" ref="E126:F126" si="13">SUM(E118:E124)</f>
        <v>2000</v>
      </c>
      <c r="F126" s="84">
        <f t="shared" si="13"/>
        <v>-76100</v>
      </c>
      <c r="G126" s="92"/>
      <c r="H126" s="42"/>
    </row>
    <row r="127">
      <c r="A127" s="42"/>
      <c r="B127" s="45"/>
      <c r="C127" s="42"/>
      <c r="D127" s="43"/>
      <c r="E127" s="84"/>
      <c r="F127" s="84"/>
      <c r="G127" s="92"/>
      <c r="H127" s="42"/>
    </row>
    <row r="128">
      <c r="A128" s="42"/>
      <c r="B128" s="45"/>
      <c r="C128" s="45" t="s">
        <v>96</v>
      </c>
      <c r="D128" s="43"/>
      <c r="E128" s="84">
        <f>SUMIFS(E2:E127, C2:C127, "Subsubtotal")</f>
        <v>325000</v>
      </c>
      <c r="F128" s="84">
        <f>SUMIFS(F2:F127, C2:C127, "Subsubtotal")</f>
        <v>-501470</v>
      </c>
      <c r="G128" s="92"/>
      <c r="H128" s="42"/>
    </row>
    <row r="129">
      <c r="A129" s="42"/>
      <c r="B129" s="45"/>
      <c r="C129" s="42"/>
      <c r="D129" s="43"/>
      <c r="E129" s="84"/>
      <c r="F129" s="84"/>
      <c r="G129" s="92"/>
      <c r="H129" s="42"/>
    </row>
  </sheetData>
  <conditionalFormatting sqref="E1:F129">
    <cfRule type="cellIs" dxfId="0" priority="1" operator="greaterThan">
      <formula>0</formula>
    </cfRule>
  </conditionalFormatting>
  <conditionalFormatting sqref="D1:D3 E1:F1 E4:E9 D10:D129 E12">
    <cfRule type="cellIs" dxfId="1" priority="2" operator="greaterThan">
      <formula>0</formula>
    </cfRule>
  </conditionalFormatting>
  <conditionalFormatting sqref="F1 E2:E3 E11:E129">
    <cfRule type="cellIs" dxfId="0" priority="3" operator="greaterThan">
      <formula>0</formula>
    </cfRule>
  </conditionalFormatting>
  <conditionalFormatting sqref="E1:F129">
    <cfRule type="cellIs" dxfId="1" priority="4" operator="lessThan">
      <formula>0</formula>
    </cfRule>
  </conditionalFormatting>
  <conditionalFormatting sqref="F2:F9 E4:E7 E9:E10 F11:F129 E12 E128">
    <cfRule type="cellIs" dxfId="1" priority="5" operator="lessThan">
      <formula>0</formula>
    </cfRule>
  </conditionalFormatting>
  <printOptions horizontalCentered="1"/>
  <pageMargins bottom="0.75" footer="0.0" header="0.0" left="0.25" right="0.25" top="0.75"/>
  <pageSetup fitToHeight="0" paperSize="9" orientation="portrait" pageOrder="overThenDown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4" max="4" width="23.38"/>
    <col customWidth="1" min="7" max="7" width="15.25"/>
    <col customWidth="1" min="8" max="8" width="68.25"/>
  </cols>
  <sheetData>
    <row r="1">
      <c r="A1" s="40" t="s">
        <v>4</v>
      </c>
      <c r="B1" s="40" t="s">
        <v>64</v>
      </c>
      <c r="C1" s="40" t="s">
        <v>65</v>
      </c>
      <c r="D1" s="96" t="s">
        <v>66</v>
      </c>
      <c r="E1" s="96" t="s">
        <v>5</v>
      </c>
      <c r="F1" s="96" t="s">
        <v>6</v>
      </c>
      <c r="G1" s="75" t="s">
        <v>67</v>
      </c>
      <c r="H1" s="40" t="s">
        <v>3</v>
      </c>
    </row>
    <row r="2">
      <c r="A2" s="45" t="s">
        <v>39</v>
      </c>
      <c r="B2" s="42"/>
      <c r="C2" s="42"/>
      <c r="D2" s="43"/>
      <c r="E2" s="84"/>
      <c r="F2" s="84"/>
      <c r="G2" s="92"/>
      <c r="H2" s="44"/>
    </row>
    <row r="3">
      <c r="A3" s="42"/>
      <c r="B3" s="45" t="s">
        <v>655</v>
      </c>
      <c r="C3" s="42"/>
      <c r="D3" s="43"/>
      <c r="E3" s="84"/>
      <c r="F3" s="84"/>
      <c r="G3" s="92"/>
      <c r="H3" s="47" t="s">
        <v>737</v>
      </c>
    </row>
    <row r="4">
      <c r="A4" s="42"/>
      <c r="B4" s="42"/>
      <c r="C4" s="48" t="s">
        <v>139</v>
      </c>
      <c r="E4" s="84">
        <v>0.0</v>
      </c>
      <c r="F4" s="84">
        <v>-3300.0</v>
      </c>
      <c r="G4" s="92"/>
      <c r="H4" s="47" t="s">
        <v>738</v>
      </c>
    </row>
    <row r="5">
      <c r="A5" s="42"/>
      <c r="B5" s="42"/>
      <c r="C5" s="48" t="s">
        <v>739</v>
      </c>
      <c r="E5" s="84">
        <v>0.0</v>
      </c>
      <c r="F5" s="84">
        <v>-2700.0</v>
      </c>
      <c r="G5" s="92"/>
      <c r="H5" s="47" t="s">
        <v>740</v>
      </c>
    </row>
    <row r="6">
      <c r="A6" s="42"/>
      <c r="B6" s="42"/>
      <c r="C6" s="48" t="s">
        <v>92</v>
      </c>
      <c r="E6" s="84">
        <v>0.0</v>
      </c>
      <c r="F6" s="84">
        <v>-500.0</v>
      </c>
      <c r="G6" s="92"/>
      <c r="H6" s="44"/>
    </row>
    <row r="7">
      <c r="A7" s="42"/>
      <c r="B7" s="42"/>
      <c r="C7" s="48" t="s">
        <v>334</v>
      </c>
      <c r="E7" s="84">
        <v>0.0</v>
      </c>
      <c r="F7" s="84">
        <v>-1000.0</v>
      </c>
      <c r="G7" s="92"/>
      <c r="H7" s="47" t="s">
        <v>741</v>
      </c>
    </row>
    <row r="8">
      <c r="A8" s="42"/>
      <c r="B8" s="42"/>
      <c r="C8" s="42"/>
      <c r="E8" s="84"/>
      <c r="F8" s="84"/>
      <c r="G8" s="92"/>
      <c r="H8" s="56" t="s">
        <v>742</v>
      </c>
    </row>
    <row r="9">
      <c r="A9" s="42"/>
      <c r="B9" s="42"/>
      <c r="C9" s="45" t="s">
        <v>89</v>
      </c>
      <c r="E9" s="84">
        <f>SUM(E4:E8)</f>
        <v>0</v>
      </c>
      <c r="F9" s="84">
        <f>SUM(F4:F7)</f>
        <v>-7500</v>
      </c>
      <c r="G9" s="92"/>
      <c r="H9" s="42"/>
    </row>
    <row r="10">
      <c r="A10" s="42"/>
      <c r="B10" s="42"/>
      <c r="C10" s="42"/>
      <c r="D10" s="43"/>
      <c r="E10" s="84"/>
      <c r="F10" s="84"/>
      <c r="G10" s="92"/>
      <c r="H10" s="42"/>
    </row>
    <row r="11">
      <c r="A11" s="42"/>
      <c r="B11" s="45" t="s">
        <v>68</v>
      </c>
      <c r="C11" s="42"/>
      <c r="E11" s="84"/>
      <c r="F11" s="84"/>
      <c r="G11" s="92"/>
      <c r="H11" s="42"/>
    </row>
    <row r="12">
      <c r="A12" s="42"/>
      <c r="B12" s="42"/>
      <c r="C12" s="48" t="s">
        <v>658</v>
      </c>
      <c r="E12" s="84">
        <v>30000.0</v>
      </c>
      <c r="F12" s="84">
        <v>0.0</v>
      </c>
      <c r="G12" s="92"/>
      <c r="H12" s="56" t="s">
        <v>743</v>
      </c>
    </row>
    <row r="13">
      <c r="A13" s="42"/>
      <c r="B13" s="42"/>
      <c r="C13" s="207" t="s">
        <v>660</v>
      </c>
      <c r="E13" s="84">
        <v>25000.0</v>
      </c>
      <c r="F13" s="84">
        <v>0.0</v>
      </c>
      <c r="G13" s="92"/>
      <c r="H13" s="56"/>
    </row>
    <row r="14">
      <c r="A14" s="42"/>
      <c r="B14" s="42"/>
      <c r="C14" s="48" t="s">
        <v>316</v>
      </c>
      <c r="E14" s="84">
        <v>20000.0</v>
      </c>
      <c r="F14" s="84">
        <v>0.0</v>
      </c>
      <c r="G14" s="92"/>
      <c r="H14" s="42"/>
    </row>
    <row r="15">
      <c r="A15" s="42"/>
      <c r="B15" s="42"/>
      <c r="C15" s="48" t="s">
        <v>662</v>
      </c>
      <c r="D15" s="43"/>
      <c r="E15" s="84">
        <v>0.0</v>
      </c>
      <c r="F15" s="84">
        <v>-5000.0</v>
      </c>
      <c r="G15" s="92"/>
      <c r="H15" s="42"/>
    </row>
    <row r="16">
      <c r="A16" s="42"/>
      <c r="B16" s="42"/>
      <c r="C16" s="48" t="s">
        <v>663</v>
      </c>
      <c r="D16" s="43"/>
      <c r="E16" s="84">
        <v>0.0</v>
      </c>
      <c r="F16" s="84">
        <v>-1300.0</v>
      </c>
      <c r="G16" s="92"/>
      <c r="H16" s="42"/>
    </row>
    <row r="17">
      <c r="A17" s="42"/>
      <c r="B17" s="42"/>
      <c r="C17" s="48" t="s">
        <v>666</v>
      </c>
      <c r="D17" s="43"/>
      <c r="E17" s="84">
        <v>0.0</v>
      </c>
      <c r="F17" s="84">
        <v>-200.0</v>
      </c>
      <c r="G17" s="92"/>
      <c r="H17" s="42"/>
    </row>
    <row r="18">
      <c r="A18" s="42"/>
      <c r="B18" s="42"/>
      <c r="C18" s="48" t="s">
        <v>744</v>
      </c>
      <c r="D18" s="43"/>
      <c r="E18" s="84">
        <v>0.0</v>
      </c>
      <c r="F18" s="84">
        <v>-1400.0</v>
      </c>
      <c r="G18" s="92"/>
      <c r="H18" s="42"/>
    </row>
    <row r="19">
      <c r="A19" s="42"/>
      <c r="B19" s="42"/>
      <c r="C19" s="48" t="s">
        <v>110</v>
      </c>
      <c r="D19" s="43"/>
      <c r="E19" s="84">
        <v>0.0</v>
      </c>
      <c r="F19" s="84">
        <v>-2500.0</v>
      </c>
      <c r="G19" s="47"/>
      <c r="H19" s="42"/>
    </row>
    <row r="20">
      <c r="A20" s="42"/>
      <c r="B20" s="42"/>
      <c r="C20" s="42"/>
      <c r="D20" s="43"/>
      <c r="E20" s="84"/>
      <c r="F20" s="84"/>
      <c r="G20" s="92"/>
      <c r="H20" s="42"/>
    </row>
    <row r="21">
      <c r="A21" s="42"/>
      <c r="B21" s="42"/>
      <c r="C21" s="45" t="s">
        <v>89</v>
      </c>
      <c r="D21" s="43"/>
      <c r="E21" s="84">
        <f>SUM(E12:E19)</f>
        <v>75000</v>
      </c>
      <c r="F21" s="84">
        <f>SUM(F15:F19)</f>
        <v>-10400</v>
      </c>
      <c r="G21" s="92"/>
      <c r="H21" s="42"/>
    </row>
    <row r="22">
      <c r="A22" s="42"/>
      <c r="B22" s="45"/>
      <c r="C22" s="42"/>
      <c r="D22" s="43"/>
      <c r="E22" s="84"/>
      <c r="F22" s="84"/>
      <c r="G22" s="92"/>
      <c r="H22" s="42"/>
    </row>
    <row r="23">
      <c r="A23" s="42"/>
      <c r="B23" s="45" t="s">
        <v>745</v>
      </c>
      <c r="C23" s="42"/>
      <c r="D23" s="43"/>
      <c r="E23" s="84"/>
      <c r="F23" s="84"/>
      <c r="G23" s="92"/>
      <c r="H23" s="42"/>
    </row>
    <row r="24">
      <c r="A24" s="42"/>
      <c r="B24" s="45"/>
      <c r="C24" s="48" t="s">
        <v>92</v>
      </c>
      <c r="D24" s="43"/>
      <c r="E24" s="84">
        <v>0.0</v>
      </c>
      <c r="F24" s="84">
        <v>-2500.0</v>
      </c>
      <c r="G24" s="92"/>
      <c r="H24" s="42"/>
    </row>
    <row r="25">
      <c r="A25" s="42"/>
      <c r="B25" s="45"/>
      <c r="C25" s="48" t="s">
        <v>110</v>
      </c>
      <c r="D25" s="43"/>
      <c r="E25" s="84">
        <v>0.0</v>
      </c>
      <c r="F25" s="84">
        <v>-3750.0</v>
      </c>
      <c r="G25" s="92"/>
      <c r="H25" s="42"/>
    </row>
    <row r="26">
      <c r="A26" s="42"/>
      <c r="B26" s="45"/>
      <c r="C26" s="56" t="s">
        <v>185</v>
      </c>
      <c r="D26" s="43"/>
      <c r="E26" s="84">
        <v>0.0</v>
      </c>
      <c r="F26" s="84">
        <v>-1700.0</v>
      </c>
      <c r="G26" s="92"/>
      <c r="H26" s="42"/>
    </row>
    <row r="27">
      <c r="A27" s="42"/>
      <c r="B27" s="45"/>
      <c r="C27" s="42"/>
      <c r="D27" s="43"/>
      <c r="E27" s="84"/>
      <c r="F27" s="84"/>
      <c r="G27" s="92"/>
      <c r="H27" s="42"/>
    </row>
    <row r="28">
      <c r="A28" s="42"/>
      <c r="B28" s="45"/>
      <c r="C28" s="45" t="s">
        <v>89</v>
      </c>
      <c r="D28" s="43"/>
      <c r="E28" s="84">
        <f t="shared" ref="E28:F28" si="1">SUM(E24:E25)</f>
        <v>0</v>
      </c>
      <c r="F28" s="84">
        <f t="shared" si="1"/>
        <v>-6250</v>
      </c>
      <c r="G28" s="92"/>
      <c r="H28" s="42"/>
    </row>
    <row r="29">
      <c r="A29" s="42"/>
      <c r="B29" s="45"/>
      <c r="C29" s="42"/>
      <c r="D29" s="43"/>
      <c r="E29" s="84"/>
      <c r="F29" s="84"/>
      <c r="G29" s="92"/>
      <c r="H29" s="42"/>
    </row>
    <row r="30">
      <c r="A30" s="42"/>
      <c r="B30" s="45" t="s">
        <v>746</v>
      </c>
      <c r="C30" s="42"/>
      <c r="D30" s="43"/>
      <c r="E30" s="84"/>
      <c r="F30" s="84"/>
      <c r="G30" s="92"/>
      <c r="H30" s="42"/>
    </row>
    <row r="31">
      <c r="A31" s="42"/>
      <c r="B31" s="45"/>
      <c r="C31" s="48" t="s">
        <v>92</v>
      </c>
      <c r="D31" s="43"/>
      <c r="E31" s="84">
        <v>0.0</v>
      </c>
      <c r="F31" s="84">
        <v>-400.0</v>
      </c>
      <c r="G31" s="92"/>
      <c r="H31" s="42"/>
    </row>
    <row r="32">
      <c r="A32" s="42"/>
      <c r="B32" s="45"/>
      <c r="C32" s="48" t="s">
        <v>747</v>
      </c>
      <c r="D32" s="43"/>
      <c r="E32" s="84">
        <v>0.0</v>
      </c>
      <c r="F32" s="84">
        <v>-3000.0</v>
      </c>
      <c r="G32" s="92"/>
      <c r="H32" s="42"/>
    </row>
    <row r="33">
      <c r="A33" s="42"/>
      <c r="B33" s="45"/>
      <c r="C33" s="48" t="s">
        <v>748</v>
      </c>
      <c r="D33" s="43"/>
      <c r="E33" s="84">
        <v>0.0</v>
      </c>
      <c r="F33" s="84">
        <v>-2000.0</v>
      </c>
      <c r="G33" s="92"/>
      <c r="H33" s="42"/>
    </row>
    <row r="34">
      <c r="A34" s="42"/>
      <c r="B34" s="45"/>
      <c r="C34" s="48" t="s">
        <v>672</v>
      </c>
      <c r="D34" s="43"/>
      <c r="E34" s="84">
        <v>0.0</v>
      </c>
      <c r="F34" s="84">
        <v>-4000.0</v>
      </c>
      <c r="G34" s="92"/>
      <c r="H34" s="42"/>
    </row>
    <row r="35">
      <c r="A35" s="42"/>
      <c r="B35" s="45"/>
      <c r="C35" s="42"/>
      <c r="D35" s="43"/>
      <c r="E35" s="84"/>
      <c r="F35" s="84"/>
      <c r="G35" s="92"/>
      <c r="H35" s="42"/>
    </row>
    <row r="36">
      <c r="A36" s="42"/>
      <c r="B36" s="45"/>
      <c r="C36" s="45" t="s">
        <v>89</v>
      </c>
      <c r="D36" s="43"/>
      <c r="E36" s="84">
        <v>0.0</v>
      </c>
      <c r="F36" s="84">
        <f>SUM(F31:F34)</f>
        <v>-9400</v>
      </c>
      <c r="G36" s="92"/>
      <c r="H36" s="42"/>
    </row>
    <row r="37">
      <c r="A37" s="42"/>
      <c r="B37" s="45"/>
      <c r="C37" s="42"/>
      <c r="D37" s="43"/>
      <c r="E37" s="84"/>
      <c r="F37" s="84"/>
      <c r="G37" s="92"/>
      <c r="H37" s="42"/>
    </row>
    <row r="38">
      <c r="A38" s="42"/>
      <c r="B38" s="45" t="s">
        <v>749</v>
      </c>
      <c r="C38" s="42"/>
      <c r="D38" s="43"/>
      <c r="E38" s="84"/>
      <c r="F38" s="84"/>
      <c r="G38" s="92"/>
      <c r="H38" s="42"/>
    </row>
    <row r="39">
      <c r="A39" s="42"/>
      <c r="B39" s="45"/>
      <c r="C39" s="48" t="s">
        <v>92</v>
      </c>
      <c r="D39" s="43"/>
      <c r="E39" s="84">
        <v>0.0</v>
      </c>
      <c r="F39" s="84">
        <v>-2500.0</v>
      </c>
      <c r="G39" s="92"/>
      <c r="H39" s="42"/>
    </row>
    <row r="40">
      <c r="A40" s="42"/>
      <c r="B40" s="45"/>
      <c r="C40" s="42"/>
      <c r="D40" s="43"/>
      <c r="E40" s="84"/>
      <c r="F40" s="84"/>
      <c r="G40" s="92"/>
      <c r="H40" s="42"/>
    </row>
    <row r="41">
      <c r="A41" s="42"/>
      <c r="B41" s="45"/>
      <c r="C41" s="45" t="s">
        <v>89</v>
      </c>
      <c r="D41" s="43"/>
      <c r="E41" s="84">
        <f t="shared" ref="E41:F41" si="2">SUM(E39:E40)</f>
        <v>0</v>
      </c>
      <c r="F41" s="84">
        <f t="shared" si="2"/>
        <v>-2500</v>
      </c>
      <c r="G41" s="92"/>
      <c r="H41" s="42"/>
    </row>
    <row r="42">
      <c r="A42" s="42"/>
      <c r="B42" s="45"/>
      <c r="C42" s="42"/>
      <c r="D42" s="43"/>
      <c r="E42" s="84"/>
      <c r="F42" s="84"/>
      <c r="G42" s="92"/>
      <c r="H42" s="42"/>
    </row>
    <row r="43">
      <c r="A43" s="42"/>
      <c r="B43" s="45" t="s">
        <v>750</v>
      </c>
      <c r="C43" s="42"/>
      <c r="D43" s="43"/>
      <c r="E43" s="84"/>
      <c r="F43" s="84"/>
      <c r="G43" s="92"/>
      <c r="H43" s="42"/>
    </row>
    <row r="44">
      <c r="A44" s="42"/>
      <c r="B44" s="45"/>
      <c r="C44" s="48" t="s">
        <v>92</v>
      </c>
      <c r="D44" s="43"/>
      <c r="E44" s="84">
        <v>0.0</v>
      </c>
      <c r="F44" s="84">
        <v>-400.0</v>
      </c>
      <c r="G44" s="92"/>
      <c r="H44" s="42"/>
    </row>
    <row r="45">
      <c r="A45" s="42"/>
      <c r="B45" s="45"/>
      <c r="C45" s="48" t="s">
        <v>110</v>
      </c>
      <c r="D45" s="43"/>
      <c r="E45" s="84">
        <v>0.0</v>
      </c>
      <c r="F45" s="84">
        <v>-1200.0</v>
      </c>
      <c r="G45" s="92"/>
      <c r="H45" s="42"/>
    </row>
    <row r="46">
      <c r="A46" s="42"/>
      <c r="B46" s="45"/>
      <c r="C46" s="42"/>
      <c r="D46" s="43"/>
      <c r="E46" s="84"/>
      <c r="F46" s="84"/>
      <c r="G46" s="92"/>
      <c r="H46" s="42"/>
    </row>
    <row r="47">
      <c r="A47" s="42"/>
      <c r="B47" s="45"/>
      <c r="C47" s="45" t="s">
        <v>89</v>
      </c>
      <c r="D47" s="43"/>
      <c r="E47" s="84">
        <f t="shared" ref="E47:F47" si="3">SUM(E44:E45)</f>
        <v>0</v>
      </c>
      <c r="F47" s="84">
        <f t="shared" si="3"/>
        <v>-1600</v>
      </c>
      <c r="G47" s="92"/>
      <c r="H47" s="42"/>
    </row>
    <row r="48">
      <c r="A48" s="42"/>
      <c r="B48" s="45"/>
      <c r="C48" s="42"/>
      <c r="D48" s="43"/>
      <c r="E48" s="84"/>
      <c r="F48" s="84"/>
      <c r="G48" s="92"/>
      <c r="H48" s="42"/>
    </row>
    <row r="49">
      <c r="A49" s="42"/>
      <c r="B49" s="45" t="s">
        <v>751</v>
      </c>
      <c r="C49" s="42"/>
      <c r="D49" s="43"/>
      <c r="E49" s="84"/>
      <c r="F49" s="84"/>
      <c r="G49" s="92"/>
      <c r="H49" s="42"/>
    </row>
    <row r="50">
      <c r="A50" s="42"/>
      <c r="B50" s="45"/>
      <c r="C50" s="48" t="s">
        <v>92</v>
      </c>
      <c r="D50" s="43"/>
      <c r="E50" s="84">
        <v>0.0</v>
      </c>
      <c r="F50" s="84">
        <v>-1000.0</v>
      </c>
      <c r="G50" s="186"/>
      <c r="H50" s="42"/>
    </row>
    <row r="51">
      <c r="A51" s="42"/>
      <c r="B51" s="45"/>
      <c r="C51" s="48" t="s">
        <v>110</v>
      </c>
      <c r="D51" s="43"/>
      <c r="E51" s="84">
        <v>0.0</v>
      </c>
      <c r="F51" s="84">
        <v>-1350.0</v>
      </c>
      <c r="G51" s="92"/>
      <c r="H51" s="42"/>
    </row>
    <row r="52">
      <c r="A52" s="42"/>
      <c r="B52" s="45"/>
      <c r="C52" s="48" t="s">
        <v>139</v>
      </c>
      <c r="D52" s="43"/>
      <c r="E52" s="84">
        <v>0.0</v>
      </c>
      <c r="F52" s="84">
        <v>-12870.0</v>
      </c>
      <c r="G52" s="92"/>
      <c r="H52" s="42"/>
    </row>
    <row r="53">
      <c r="A53" s="42"/>
      <c r="B53" s="45"/>
      <c r="C53" s="42"/>
      <c r="D53" s="43"/>
      <c r="E53" s="84"/>
      <c r="F53" s="84"/>
      <c r="G53" s="92"/>
      <c r="H53" s="42"/>
    </row>
    <row r="54">
      <c r="A54" s="42"/>
      <c r="B54" s="45"/>
      <c r="C54" s="45" t="s">
        <v>89</v>
      </c>
      <c r="D54" s="43"/>
      <c r="E54" s="84">
        <f t="shared" ref="E54:F54" si="4">SUM(E50:E52)</f>
        <v>0</v>
      </c>
      <c r="F54" s="84">
        <f t="shared" si="4"/>
        <v>-15220</v>
      </c>
      <c r="G54" s="92"/>
      <c r="H54" s="42"/>
    </row>
    <row r="55">
      <c r="A55" s="42"/>
      <c r="B55" s="45"/>
      <c r="C55" s="42"/>
      <c r="D55" s="43"/>
      <c r="E55" s="84"/>
      <c r="F55" s="84"/>
      <c r="G55" s="92"/>
      <c r="H55" s="42"/>
    </row>
    <row r="56">
      <c r="A56" s="42"/>
      <c r="B56" s="45" t="s">
        <v>752</v>
      </c>
      <c r="C56" s="42"/>
      <c r="D56" s="43"/>
      <c r="E56" s="84"/>
      <c r="F56" s="84" t="s">
        <v>6</v>
      </c>
      <c r="G56" s="92"/>
      <c r="H56" s="42"/>
    </row>
    <row r="57">
      <c r="A57" s="42"/>
      <c r="B57" s="45"/>
      <c r="C57" s="48" t="s">
        <v>92</v>
      </c>
      <c r="D57" s="43"/>
      <c r="E57" s="84">
        <v>0.0</v>
      </c>
      <c r="F57" s="84">
        <v>-2700.0</v>
      </c>
      <c r="G57" s="186"/>
      <c r="H57" s="42"/>
    </row>
    <row r="58">
      <c r="A58" s="42"/>
      <c r="B58" s="45"/>
      <c r="C58" s="48" t="s">
        <v>110</v>
      </c>
      <c r="D58" s="43"/>
      <c r="E58" s="84">
        <v>0.0</v>
      </c>
      <c r="F58" s="84">
        <v>-1350.0</v>
      </c>
      <c r="G58" s="92"/>
      <c r="H58" s="42"/>
    </row>
    <row r="59">
      <c r="A59" s="42"/>
      <c r="B59" s="45"/>
      <c r="C59" s="48" t="s">
        <v>139</v>
      </c>
      <c r="D59" s="43"/>
      <c r="E59" s="84">
        <v>0.0</v>
      </c>
      <c r="F59" s="84">
        <v>-7200.0</v>
      </c>
      <c r="G59" s="92"/>
      <c r="H59" s="42"/>
    </row>
    <row r="60">
      <c r="A60" s="42"/>
      <c r="B60" s="45"/>
      <c r="C60" s="42"/>
      <c r="D60" s="43"/>
      <c r="E60" s="84"/>
      <c r="F60" s="84"/>
      <c r="G60" s="92"/>
      <c r="H60" s="42"/>
    </row>
    <row r="61">
      <c r="A61" s="42"/>
      <c r="B61" s="45"/>
      <c r="C61" s="45" t="s">
        <v>89</v>
      </c>
      <c r="D61" s="43"/>
      <c r="E61" s="84">
        <f t="shared" ref="E61:F61" si="5">SUM(E57:E59)</f>
        <v>0</v>
      </c>
      <c r="F61" s="84">
        <f t="shared" si="5"/>
        <v>-11250</v>
      </c>
      <c r="G61" s="92"/>
      <c r="H61" s="42"/>
    </row>
    <row r="62">
      <c r="A62" s="42"/>
      <c r="B62" s="45"/>
      <c r="C62" s="42"/>
      <c r="D62" s="43"/>
      <c r="E62" s="84"/>
      <c r="F62" s="84"/>
      <c r="G62" s="92"/>
      <c r="H62" s="42"/>
    </row>
    <row r="63">
      <c r="A63" s="42"/>
      <c r="B63" s="45" t="s">
        <v>753</v>
      </c>
      <c r="C63" s="42"/>
      <c r="D63" s="43"/>
      <c r="E63" s="84"/>
      <c r="F63" s="84" t="s">
        <v>6</v>
      </c>
      <c r="G63" s="92"/>
      <c r="H63" s="42"/>
    </row>
    <row r="64">
      <c r="A64" s="42"/>
      <c r="B64" s="45"/>
      <c r="C64" s="48" t="s">
        <v>92</v>
      </c>
      <c r="D64" s="43"/>
      <c r="E64" s="84">
        <v>0.0</v>
      </c>
      <c r="F64" s="84">
        <v>-1600.0</v>
      </c>
      <c r="G64" s="92"/>
      <c r="H64" s="42"/>
    </row>
    <row r="65">
      <c r="A65" s="42"/>
      <c r="B65" s="45"/>
      <c r="C65" s="48" t="s">
        <v>110</v>
      </c>
      <c r="D65" s="43"/>
      <c r="E65" s="84">
        <v>0.0</v>
      </c>
      <c r="F65" s="84">
        <v>-2400.0</v>
      </c>
      <c r="G65" s="92"/>
      <c r="H65" s="42"/>
    </row>
    <row r="66">
      <c r="A66" s="42"/>
      <c r="B66" s="45"/>
      <c r="C66" s="48" t="s">
        <v>585</v>
      </c>
      <c r="D66" s="43"/>
      <c r="E66" s="84">
        <v>0.0</v>
      </c>
      <c r="F66" s="84">
        <v>-16000.0</v>
      </c>
      <c r="G66" s="92"/>
      <c r="H66" s="42"/>
    </row>
    <row r="67">
      <c r="A67" s="42"/>
      <c r="B67" s="45"/>
      <c r="C67" s="48" t="s">
        <v>683</v>
      </c>
      <c r="D67" s="43"/>
      <c r="E67" s="84">
        <v>0.0</v>
      </c>
      <c r="F67" s="84">
        <v>-1000.0</v>
      </c>
      <c r="G67" s="92"/>
      <c r="H67" s="42"/>
    </row>
    <row r="68">
      <c r="A68" s="42"/>
      <c r="B68" s="45"/>
      <c r="C68" s="48" t="s">
        <v>420</v>
      </c>
      <c r="D68" s="43"/>
      <c r="E68" s="84">
        <v>0.0</v>
      </c>
      <c r="F68" s="84">
        <v>-2200.0</v>
      </c>
      <c r="G68" s="92"/>
      <c r="H68" s="42"/>
    </row>
    <row r="69">
      <c r="A69" s="42"/>
      <c r="B69" s="45"/>
      <c r="C69" s="48" t="s">
        <v>684</v>
      </c>
      <c r="D69" s="43"/>
      <c r="E69" s="84">
        <v>0.0</v>
      </c>
      <c r="F69" s="84">
        <v>-7100.0</v>
      </c>
      <c r="G69" s="92"/>
      <c r="H69" s="42"/>
    </row>
    <row r="70">
      <c r="A70" s="42"/>
      <c r="B70" s="45"/>
      <c r="C70" s="48" t="s">
        <v>754</v>
      </c>
      <c r="D70" s="43"/>
      <c r="E70" s="84">
        <v>0.0</v>
      </c>
      <c r="F70" s="84">
        <v>-600.0</v>
      </c>
      <c r="G70" s="92"/>
      <c r="H70" s="42"/>
    </row>
    <row r="71">
      <c r="A71" s="42"/>
      <c r="B71" s="45"/>
      <c r="C71" s="48" t="s">
        <v>755</v>
      </c>
      <c r="D71" s="43"/>
      <c r="E71" s="84">
        <v>0.0</v>
      </c>
      <c r="F71" s="84">
        <v>-200.0</v>
      </c>
      <c r="G71" s="92"/>
      <c r="H71" s="42"/>
    </row>
    <row r="72">
      <c r="A72" s="42"/>
      <c r="B72" s="45"/>
      <c r="C72" s="42"/>
      <c r="D72" s="43"/>
      <c r="E72" s="84"/>
      <c r="F72" s="84"/>
      <c r="G72" s="92"/>
      <c r="H72" s="42"/>
    </row>
    <row r="73">
      <c r="A73" s="42"/>
      <c r="B73" s="45"/>
      <c r="C73" s="45" t="s">
        <v>89</v>
      </c>
      <c r="D73" s="43"/>
      <c r="E73" s="84">
        <f t="shared" ref="E73:F73" si="6">SUM(E64:E71)</f>
        <v>0</v>
      </c>
      <c r="F73" s="84">
        <f t="shared" si="6"/>
        <v>-31100</v>
      </c>
      <c r="G73" s="92"/>
      <c r="H73" s="42"/>
    </row>
    <row r="74">
      <c r="A74" s="42"/>
      <c r="B74" s="45"/>
      <c r="C74" s="42"/>
      <c r="D74" s="43"/>
      <c r="E74" s="84"/>
      <c r="F74" s="84"/>
      <c r="G74" s="92"/>
      <c r="H74" s="42"/>
    </row>
    <row r="75">
      <c r="A75" s="42"/>
      <c r="B75" s="45" t="s">
        <v>756</v>
      </c>
      <c r="C75" s="42"/>
      <c r="D75" s="43"/>
      <c r="E75" s="84"/>
      <c r="F75" s="84"/>
      <c r="G75" s="92"/>
      <c r="H75" s="42"/>
    </row>
    <row r="76">
      <c r="A76" s="42"/>
      <c r="B76" s="45"/>
      <c r="C76" s="48" t="s">
        <v>110</v>
      </c>
      <c r="D76" s="43"/>
      <c r="E76" s="84">
        <v>0.0</v>
      </c>
      <c r="F76" s="84">
        <v>-450.0</v>
      </c>
      <c r="G76" s="92"/>
      <c r="H76" s="42"/>
    </row>
    <row r="77">
      <c r="A77" s="42"/>
      <c r="B77" s="45"/>
      <c r="C77" s="42"/>
      <c r="D77" s="43"/>
      <c r="E77" s="84"/>
      <c r="F77" s="84"/>
      <c r="G77" s="92"/>
      <c r="H77" s="42"/>
    </row>
    <row r="78">
      <c r="A78" s="42"/>
      <c r="B78" s="45"/>
      <c r="C78" s="45" t="s">
        <v>89</v>
      </c>
      <c r="D78" s="43"/>
      <c r="E78" s="84">
        <f t="shared" ref="E78:F78" si="7">SUM(E76:E77)</f>
        <v>0</v>
      </c>
      <c r="F78" s="84">
        <f t="shared" si="7"/>
        <v>-450</v>
      </c>
      <c r="G78" s="92"/>
      <c r="H78" s="42"/>
    </row>
    <row r="79">
      <c r="A79" s="42"/>
      <c r="B79" s="45"/>
      <c r="C79" s="42"/>
      <c r="D79" s="43"/>
      <c r="E79" s="84"/>
      <c r="F79" s="84"/>
      <c r="G79" s="92"/>
      <c r="H79" s="42"/>
    </row>
    <row r="80">
      <c r="A80" s="42"/>
      <c r="B80" s="45" t="s">
        <v>685</v>
      </c>
      <c r="C80" s="42"/>
      <c r="D80" s="43"/>
      <c r="E80" s="84"/>
      <c r="F80" s="84"/>
      <c r="G80" s="92"/>
      <c r="H80" s="42"/>
    </row>
    <row r="81">
      <c r="A81" s="42"/>
      <c r="B81" s="45"/>
      <c r="C81" s="48" t="s">
        <v>92</v>
      </c>
      <c r="D81" s="43"/>
      <c r="E81" s="84">
        <v>0.0</v>
      </c>
      <c r="F81" s="84">
        <v>-800.0</v>
      </c>
      <c r="G81" s="92"/>
      <c r="H81" s="42"/>
    </row>
    <row r="82">
      <c r="A82" s="42"/>
      <c r="B82" s="45"/>
      <c r="C82" s="48" t="s">
        <v>110</v>
      </c>
      <c r="D82" s="43"/>
      <c r="E82" s="84">
        <v>0.0</v>
      </c>
      <c r="F82" s="84">
        <v>-1200.0</v>
      </c>
      <c r="G82" s="92"/>
      <c r="H82" s="42"/>
    </row>
    <row r="83">
      <c r="A83" s="42"/>
      <c r="B83" s="45"/>
      <c r="C83" s="48" t="s">
        <v>686</v>
      </c>
      <c r="D83" s="43"/>
      <c r="E83" s="84">
        <v>0.0</v>
      </c>
      <c r="F83" s="84">
        <v>-600.0</v>
      </c>
      <c r="G83" s="92"/>
      <c r="H83" s="42"/>
    </row>
    <row r="84">
      <c r="A84" s="42"/>
      <c r="B84" s="45"/>
      <c r="C84" s="48" t="s">
        <v>181</v>
      </c>
      <c r="D84" s="43"/>
      <c r="E84" s="84">
        <v>0.0</v>
      </c>
      <c r="F84" s="84">
        <v>-500.0</v>
      </c>
      <c r="G84" s="92"/>
      <c r="H84" s="42"/>
    </row>
    <row r="85">
      <c r="A85" s="42"/>
      <c r="B85" s="45"/>
      <c r="C85" s="48" t="s">
        <v>757</v>
      </c>
      <c r="D85" s="43"/>
      <c r="E85" s="84">
        <v>0.0</v>
      </c>
      <c r="F85" s="84">
        <v>-1080.0</v>
      </c>
      <c r="G85" s="92"/>
      <c r="H85" s="42"/>
    </row>
    <row r="86">
      <c r="A86" s="42"/>
      <c r="B86" s="45"/>
      <c r="C86" s="42"/>
      <c r="D86" s="43"/>
      <c r="E86" s="84"/>
      <c r="F86" s="84"/>
      <c r="G86" s="92"/>
      <c r="H86" s="42"/>
    </row>
    <row r="87">
      <c r="A87" s="42"/>
      <c r="B87" s="45"/>
      <c r="C87" s="45" t="s">
        <v>89</v>
      </c>
      <c r="D87" s="43"/>
      <c r="E87" s="84">
        <f t="shared" ref="E87:F87" si="8">SUM(E81:E85)</f>
        <v>0</v>
      </c>
      <c r="F87" s="84">
        <f t="shared" si="8"/>
        <v>-4180</v>
      </c>
      <c r="G87" s="92"/>
      <c r="H87" s="42"/>
    </row>
    <row r="88">
      <c r="A88" s="42"/>
      <c r="B88" s="45"/>
      <c r="C88" s="42"/>
      <c r="D88" s="43"/>
      <c r="E88" s="84"/>
      <c r="F88" s="84"/>
      <c r="G88" s="92"/>
      <c r="H88" s="42"/>
    </row>
    <row r="89">
      <c r="A89" s="42"/>
      <c r="B89" s="45" t="s">
        <v>267</v>
      </c>
      <c r="C89" s="42"/>
      <c r="E89" s="46"/>
      <c r="F89" s="84"/>
      <c r="G89" s="92"/>
      <c r="H89" s="42"/>
    </row>
    <row r="90">
      <c r="A90" s="42"/>
      <c r="B90" s="45"/>
      <c r="C90" s="48" t="s">
        <v>687</v>
      </c>
      <c r="E90" s="49">
        <v>10000.0</v>
      </c>
      <c r="F90" s="84">
        <v>0.0</v>
      </c>
      <c r="G90" s="92"/>
      <c r="H90" s="42"/>
    </row>
    <row r="91">
      <c r="A91" s="42"/>
      <c r="B91" s="45"/>
      <c r="C91" s="48" t="s">
        <v>758</v>
      </c>
      <c r="E91" s="49">
        <v>12200.0</v>
      </c>
      <c r="F91" s="84">
        <v>0.0</v>
      </c>
      <c r="G91" s="92"/>
      <c r="H91" s="42"/>
    </row>
    <row r="92">
      <c r="A92" s="42"/>
      <c r="B92" s="45"/>
      <c r="C92" s="48" t="s">
        <v>690</v>
      </c>
      <c r="E92" s="49">
        <v>23500.0</v>
      </c>
      <c r="F92" s="84">
        <v>0.0</v>
      </c>
      <c r="G92" s="92"/>
      <c r="H92" s="42"/>
    </row>
    <row r="93">
      <c r="A93" s="42"/>
      <c r="B93" s="45"/>
      <c r="C93" s="48" t="s">
        <v>92</v>
      </c>
      <c r="D93" s="43"/>
      <c r="E93" s="84">
        <v>0.0</v>
      </c>
      <c r="F93" s="84">
        <v>-900.0</v>
      </c>
      <c r="G93" s="92"/>
      <c r="H93" s="42"/>
    </row>
    <row r="94">
      <c r="A94" s="42"/>
      <c r="B94" s="45"/>
      <c r="C94" s="48" t="s">
        <v>110</v>
      </c>
      <c r="D94" s="43"/>
      <c r="E94" s="84">
        <v>0.0</v>
      </c>
      <c r="F94" s="84">
        <v>-1350.0</v>
      </c>
      <c r="G94" s="92"/>
      <c r="H94" s="42"/>
    </row>
    <row r="95">
      <c r="A95" s="42"/>
      <c r="B95" s="45"/>
      <c r="C95" s="48" t="s">
        <v>691</v>
      </c>
      <c r="D95" s="43"/>
      <c r="E95" s="84">
        <v>0.0</v>
      </c>
      <c r="F95" s="84">
        <v>-500.0</v>
      </c>
      <c r="G95" s="92"/>
      <c r="H95" s="42"/>
    </row>
    <row r="96">
      <c r="A96" s="42"/>
      <c r="B96" s="45"/>
      <c r="C96" s="48" t="s">
        <v>692</v>
      </c>
      <c r="D96" s="43"/>
      <c r="E96" s="84">
        <v>0.0</v>
      </c>
      <c r="F96" s="84">
        <v>-800.0</v>
      </c>
      <c r="G96" s="92"/>
      <c r="H96" s="42"/>
    </row>
    <row r="97">
      <c r="A97" s="42"/>
      <c r="B97" s="45"/>
      <c r="C97" s="48" t="s">
        <v>693</v>
      </c>
      <c r="D97" s="43"/>
      <c r="E97" s="84">
        <v>0.0</v>
      </c>
      <c r="F97" s="84">
        <v>-12000.0</v>
      </c>
      <c r="G97" s="92"/>
      <c r="H97" s="42"/>
    </row>
    <row r="98">
      <c r="A98" s="42"/>
      <c r="B98" s="45"/>
      <c r="C98" s="48" t="s">
        <v>694</v>
      </c>
      <c r="D98" s="43"/>
      <c r="E98" s="84">
        <v>0.0</v>
      </c>
      <c r="F98" s="84">
        <v>-14000.0</v>
      </c>
      <c r="G98" s="92"/>
      <c r="H98" s="42"/>
    </row>
    <row r="99">
      <c r="A99" s="42"/>
      <c r="B99" s="45"/>
      <c r="C99" s="48" t="s">
        <v>759</v>
      </c>
      <c r="D99" s="43"/>
      <c r="E99" s="84">
        <v>0.0</v>
      </c>
      <c r="F99" s="84">
        <v>-14200.0</v>
      </c>
      <c r="G99" s="92"/>
      <c r="H99" s="42"/>
    </row>
    <row r="100">
      <c r="A100" s="42"/>
      <c r="B100" s="45"/>
      <c r="C100" s="48" t="s">
        <v>698</v>
      </c>
      <c r="D100" s="43"/>
      <c r="E100" s="84">
        <v>0.0</v>
      </c>
      <c r="F100" s="84">
        <v>-26000.0</v>
      </c>
      <c r="G100" s="92"/>
      <c r="H100" s="42"/>
    </row>
    <row r="101">
      <c r="A101" s="42"/>
      <c r="B101" s="45"/>
      <c r="C101" s="42"/>
      <c r="D101" s="43"/>
      <c r="E101" s="84"/>
      <c r="F101" s="84"/>
      <c r="G101" s="92"/>
      <c r="H101" s="42"/>
    </row>
    <row r="102">
      <c r="A102" s="42"/>
      <c r="B102" s="45"/>
      <c r="C102" s="45" t="s">
        <v>89</v>
      </c>
      <c r="D102" s="43"/>
      <c r="E102" s="84">
        <f>SUM(E90:E100)</f>
        <v>45700</v>
      </c>
      <c r="F102" s="84">
        <f>SUM(F93:F100)</f>
        <v>-69750</v>
      </c>
      <c r="G102" s="92"/>
      <c r="H102" s="42"/>
    </row>
    <row r="103">
      <c r="A103" s="42"/>
      <c r="B103" s="45"/>
      <c r="C103" s="42"/>
      <c r="D103" s="43"/>
      <c r="E103" s="84"/>
      <c r="F103" s="84"/>
      <c r="G103" s="92"/>
      <c r="H103" s="42"/>
    </row>
    <row r="104">
      <c r="A104" s="42"/>
      <c r="B104" s="45" t="s">
        <v>760</v>
      </c>
      <c r="C104" s="42"/>
      <c r="D104" s="43"/>
      <c r="E104" s="84"/>
      <c r="F104" s="84"/>
      <c r="G104" s="92"/>
      <c r="H104" s="42"/>
    </row>
    <row r="105">
      <c r="A105" s="42"/>
      <c r="B105" s="45"/>
      <c r="C105" s="48" t="s">
        <v>92</v>
      </c>
      <c r="D105" s="43"/>
      <c r="E105" s="84">
        <v>0.0</v>
      </c>
      <c r="F105" s="84">
        <v>-900.0</v>
      </c>
      <c r="G105" s="92"/>
      <c r="H105" s="42"/>
    </row>
    <row r="106">
      <c r="A106" s="42"/>
      <c r="B106" s="45"/>
      <c r="C106" s="48" t="s">
        <v>110</v>
      </c>
      <c r="D106" s="43"/>
      <c r="E106" s="84">
        <v>0.0</v>
      </c>
      <c r="F106" s="84">
        <v>-1350.0</v>
      </c>
      <c r="G106" s="92"/>
      <c r="H106" s="42"/>
    </row>
    <row r="107">
      <c r="A107" s="42"/>
      <c r="B107" s="45"/>
      <c r="C107" s="42"/>
      <c r="D107" s="43"/>
      <c r="E107" s="84"/>
      <c r="F107" s="84"/>
      <c r="G107" s="92"/>
      <c r="H107" s="42"/>
    </row>
    <row r="108">
      <c r="A108" s="42"/>
      <c r="B108" s="45"/>
      <c r="C108" s="45" t="s">
        <v>89</v>
      </c>
      <c r="D108" s="43"/>
      <c r="E108" s="84">
        <f t="shared" ref="E108:F108" si="9">SUM(E105:E106)</f>
        <v>0</v>
      </c>
      <c r="F108" s="84">
        <f t="shared" si="9"/>
        <v>-2250</v>
      </c>
      <c r="G108" s="92"/>
      <c r="H108" s="42"/>
    </row>
    <row r="109">
      <c r="A109" s="42"/>
      <c r="B109" s="45"/>
      <c r="C109" s="42"/>
      <c r="D109" s="43"/>
      <c r="E109" s="84"/>
      <c r="F109" s="84"/>
      <c r="G109" s="92"/>
      <c r="H109" s="42"/>
    </row>
    <row r="110">
      <c r="A110" s="48"/>
      <c r="B110" s="45" t="s">
        <v>700</v>
      </c>
      <c r="C110" s="42"/>
      <c r="D110" s="43"/>
      <c r="E110" s="84"/>
      <c r="F110" s="84"/>
      <c r="G110" s="92"/>
      <c r="H110" s="42"/>
    </row>
    <row r="111">
      <c r="A111" s="42"/>
      <c r="B111" s="45"/>
      <c r="C111" s="48" t="s">
        <v>92</v>
      </c>
      <c r="D111" s="43"/>
      <c r="E111" s="84">
        <v>0.0</v>
      </c>
      <c r="F111" s="84">
        <v>-1600.0</v>
      </c>
      <c r="G111" s="92"/>
      <c r="H111" s="42"/>
    </row>
    <row r="112">
      <c r="A112" s="42"/>
      <c r="B112" s="45"/>
      <c r="C112" s="48" t="s">
        <v>110</v>
      </c>
      <c r="D112" s="43"/>
      <c r="E112" s="84">
        <v>0.0</v>
      </c>
      <c r="F112" s="84">
        <v>-2400.0</v>
      </c>
      <c r="G112" s="92"/>
      <c r="H112" s="42"/>
    </row>
    <row r="113">
      <c r="A113" s="42"/>
      <c r="B113" s="45"/>
      <c r="C113" s="48" t="s">
        <v>578</v>
      </c>
      <c r="D113" s="43"/>
      <c r="E113" s="84">
        <v>0.0</v>
      </c>
      <c r="F113" s="84">
        <v>-12000.0</v>
      </c>
      <c r="G113" s="92"/>
      <c r="H113" s="42"/>
    </row>
    <row r="114">
      <c r="A114" s="42"/>
      <c r="B114" s="45"/>
      <c r="C114" s="48" t="s">
        <v>761</v>
      </c>
      <c r="D114" s="43"/>
      <c r="E114" s="84">
        <v>0.0</v>
      </c>
      <c r="F114" s="84">
        <v>-2000.0</v>
      </c>
      <c r="G114" s="92"/>
      <c r="H114" s="42"/>
    </row>
    <row r="115">
      <c r="A115" s="42"/>
      <c r="B115" s="45"/>
      <c r="C115" s="48" t="s">
        <v>701</v>
      </c>
      <c r="D115" s="43"/>
      <c r="E115" s="84">
        <v>0.0</v>
      </c>
      <c r="F115" s="84">
        <v>-800.0</v>
      </c>
      <c r="G115" s="92"/>
      <c r="H115" s="42"/>
    </row>
    <row r="116">
      <c r="A116" s="42"/>
      <c r="B116" s="45"/>
      <c r="C116" s="42"/>
      <c r="D116" s="43"/>
      <c r="E116" s="84"/>
      <c r="F116" s="84"/>
      <c r="G116" s="92"/>
      <c r="H116" s="42"/>
    </row>
    <row r="117">
      <c r="A117" s="42"/>
      <c r="B117" s="45"/>
      <c r="C117" s="45" t="s">
        <v>89</v>
      </c>
      <c r="D117" s="43"/>
      <c r="E117" s="84">
        <f t="shared" ref="E117:F117" si="10">SUM(E111:E115)</f>
        <v>0</v>
      </c>
      <c r="F117" s="84">
        <f t="shared" si="10"/>
        <v>-18800</v>
      </c>
      <c r="G117" s="92"/>
      <c r="H117" s="42"/>
    </row>
    <row r="118">
      <c r="A118" s="42"/>
      <c r="B118" s="45"/>
      <c r="C118" s="42"/>
      <c r="D118" s="43"/>
      <c r="E118" s="84"/>
      <c r="F118" s="84"/>
      <c r="G118" s="92"/>
      <c r="H118" s="42"/>
    </row>
    <row r="119">
      <c r="A119" s="42"/>
      <c r="B119" s="45" t="s">
        <v>702</v>
      </c>
      <c r="C119" s="42"/>
      <c r="D119" s="43"/>
      <c r="E119" s="84"/>
      <c r="F119" s="84"/>
      <c r="G119" s="92"/>
      <c r="H119" s="42"/>
    </row>
    <row r="120">
      <c r="A120" s="42"/>
      <c r="B120" s="45"/>
      <c r="C120" s="48" t="s">
        <v>92</v>
      </c>
      <c r="D120" s="43"/>
      <c r="E120" s="84">
        <v>0.0</v>
      </c>
      <c r="F120" s="84">
        <v>-1000.0</v>
      </c>
      <c r="G120" s="92"/>
      <c r="H120" s="42"/>
    </row>
    <row r="121">
      <c r="A121" s="42"/>
      <c r="B121" s="45"/>
      <c r="C121" s="48" t="s">
        <v>110</v>
      </c>
      <c r="D121" s="43"/>
      <c r="E121" s="84">
        <v>0.0</v>
      </c>
      <c r="F121" s="84">
        <v>-1500.0</v>
      </c>
      <c r="G121" s="92"/>
      <c r="H121" s="42"/>
    </row>
    <row r="122">
      <c r="A122" s="42"/>
      <c r="B122" s="45"/>
      <c r="C122" s="48" t="s">
        <v>181</v>
      </c>
      <c r="D122" s="43"/>
      <c r="E122" s="84">
        <v>0.0</v>
      </c>
      <c r="F122" s="84">
        <v>-1000.0</v>
      </c>
      <c r="G122" s="92"/>
      <c r="H122" s="42"/>
    </row>
    <row r="123">
      <c r="A123" s="42"/>
      <c r="B123" s="45"/>
      <c r="C123" s="48" t="s">
        <v>186</v>
      </c>
      <c r="D123" s="43"/>
      <c r="E123" s="84">
        <v>0.0</v>
      </c>
      <c r="F123" s="84">
        <v>-3000.0</v>
      </c>
      <c r="G123" s="92"/>
      <c r="H123" s="42"/>
    </row>
    <row r="124">
      <c r="A124" s="42"/>
      <c r="B124" s="45"/>
      <c r="C124" s="48" t="s">
        <v>729</v>
      </c>
      <c r="D124" s="43"/>
      <c r="E124" s="84">
        <v>0.0</v>
      </c>
      <c r="F124" s="84">
        <v>-54400.0</v>
      </c>
      <c r="G124" s="92"/>
      <c r="H124" s="42"/>
    </row>
    <row r="125">
      <c r="A125" s="42"/>
      <c r="B125" s="45"/>
      <c r="C125" s="48" t="s">
        <v>703</v>
      </c>
      <c r="D125" s="43"/>
      <c r="E125" s="84">
        <v>0.0</v>
      </c>
      <c r="F125" s="84">
        <v>-5718.0</v>
      </c>
      <c r="G125" s="92"/>
      <c r="H125" s="42"/>
    </row>
    <row r="126">
      <c r="A126" s="42"/>
      <c r="B126" s="45"/>
      <c r="C126" s="48" t="s">
        <v>762</v>
      </c>
      <c r="D126" s="43"/>
      <c r="E126" s="84">
        <v>0.0</v>
      </c>
      <c r="F126" s="84">
        <v>-500.0</v>
      </c>
      <c r="G126" s="92"/>
      <c r="H126" s="42"/>
    </row>
    <row r="127">
      <c r="A127" s="42"/>
      <c r="B127" s="45"/>
      <c r="C127" s="42"/>
      <c r="D127" s="43"/>
      <c r="E127" s="84"/>
      <c r="F127" s="84"/>
      <c r="G127" s="92"/>
      <c r="H127" s="42"/>
    </row>
    <row r="128">
      <c r="A128" s="42"/>
      <c r="B128" s="45"/>
      <c r="C128" s="45" t="s">
        <v>89</v>
      </c>
      <c r="D128" s="43"/>
      <c r="E128" s="84">
        <f t="shared" ref="E128:F128" si="11">SUM(E120:E126)</f>
        <v>0</v>
      </c>
      <c r="F128" s="84">
        <f t="shared" si="11"/>
        <v>-67118</v>
      </c>
      <c r="G128" s="92"/>
      <c r="H128" s="42"/>
    </row>
    <row r="129">
      <c r="A129" s="42"/>
      <c r="B129" s="45"/>
      <c r="C129" s="42"/>
      <c r="D129" s="43"/>
      <c r="E129" s="84"/>
      <c r="F129" s="84"/>
      <c r="G129" s="92"/>
      <c r="H129" s="42"/>
    </row>
    <row r="130">
      <c r="A130" s="56"/>
      <c r="B130" s="45" t="s">
        <v>763</v>
      </c>
      <c r="C130" s="42"/>
      <c r="D130" s="43"/>
      <c r="E130" s="84"/>
      <c r="F130" s="84"/>
      <c r="G130" s="92"/>
      <c r="H130" s="42"/>
    </row>
    <row r="131">
      <c r="A131" s="42"/>
      <c r="B131" s="45"/>
      <c r="C131" s="48" t="s">
        <v>92</v>
      </c>
      <c r="D131" s="43"/>
      <c r="E131" s="84">
        <v>0.0</v>
      </c>
      <c r="F131" s="84">
        <v>-700.0</v>
      </c>
      <c r="G131" s="92"/>
      <c r="H131" s="42"/>
    </row>
    <row r="132">
      <c r="A132" s="42"/>
      <c r="B132" s="45"/>
      <c r="C132" s="48" t="s">
        <v>110</v>
      </c>
      <c r="D132" s="43"/>
      <c r="E132" s="84">
        <v>0.0</v>
      </c>
      <c r="F132" s="84">
        <v>-1050.0</v>
      </c>
      <c r="G132" s="92"/>
      <c r="H132" s="42"/>
    </row>
    <row r="133">
      <c r="A133" s="42"/>
      <c r="B133" s="45"/>
      <c r="C133" s="42"/>
      <c r="D133" s="43"/>
      <c r="E133" s="84"/>
      <c r="F133" s="84"/>
      <c r="G133" s="92"/>
      <c r="H133" s="42"/>
    </row>
    <row r="134">
      <c r="A134" s="42"/>
      <c r="B134" s="45"/>
      <c r="C134" s="45" t="s">
        <v>89</v>
      </c>
      <c r="D134" s="43"/>
      <c r="E134" s="84">
        <f t="shared" ref="E134:F134" si="12">SUM(E131:E132)</f>
        <v>0</v>
      </c>
      <c r="F134" s="84">
        <f t="shared" si="12"/>
        <v>-1750</v>
      </c>
      <c r="G134" s="92"/>
      <c r="H134" s="42"/>
    </row>
    <row r="135">
      <c r="A135" s="42"/>
      <c r="B135" s="45"/>
      <c r="C135" s="42"/>
      <c r="D135" s="43"/>
      <c r="E135" s="84"/>
      <c r="F135" s="84"/>
      <c r="G135" s="92"/>
      <c r="H135" s="42"/>
    </row>
    <row r="136">
      <c r="A136" s="56"/>
      <c r="B136" s="45" t="s">
        <v>706</v>
      </c>
      <c r="C136" s="42"/>
      <c r="D136" s="43"/>
      <c r="E136" s="84"/>
      <c r="F136" s="84"/>
      <c r="G136" s="92"/>
      <c r="H136" s="42"/>
    </row>
    <row r="137">
      <c r="A137" s="42"/>
      <c r="B137" s="45"/>
      <c r="C137" s="48" t="s">
        <v>92</v>
      </c>
      <c r="D137" s="43"/>
      <c r="E137" s="84">
        <v>0.0</v>
      </c>
      <c r="F137" s="84">
        <v>-1600.0</v>
      </c>
      <c r="G137" s="186"/>
      <c r="H137" s="42"/>
    </row>
    <row r="138">
      <c r="A138" s="42"/>
      <c r="B138" s="45"/>
      <c r="C138" s="48" t="s">
        <v>110</v>
      </c>
      <c r="D138" s="43"/>
      <c r="E138" s="84">
        <v>0.0</v>
      </c>
      <c r="F138" s="84">
        <v>-2400.0</v>
      </c>
      <c r="G138" s="92"/>
      <c r="H138" s="42"/>
    </row>
    <row r="139">
      <c r="A139" s="42"/>
      <c r="B139" s="45"/>
      <c r="C139" s="48" t="s">
        <v>707</v>
      </c>
      <c r="D139" s="43"/>
      <c r="E139" s="84">
        <v>0.0</v>
      </c>
      <c r="F139" s="84">
        <v>-800.0</v>
      </c>
      <c r="G139" s="92"/>
      <c r="H139" s="42"/>
    </row>
    <row r="140">
      <c r="A140" s="42"/>
      <c r="B140" s="45"/>
      <c r="C140" s="42"/>
      <c r="D140" s="43"/>
      <c r="E140" s="84"/>
      <c r="F140" s="84"/>
      <c r="G140" s="92"/>
      <c r="H140" s="42"/>
    </row>
    <row r="141">
      <c r="A141" s="42"/>
      <c r="B141" s="45"/>
      <c r="C141" s="45" t="s">
        <v>89</v>
      </c>
      <c r="D141" s="43"/>
      <c r="E141" s="84">
        <f t="shared" ref="E141:F141" si="13">SUM(E137:E139)</f>
        <v>0</v>
      </c>
      <c r="F141" s="84">
        <f t="shared" si="13"/>
        <v>-4800</v>
      </c>
      <c r="G141" s="92"/>
      <c r="H141" s="42"/>
    </row>
    <row r="142">
      <c r="A142" s="42"/>
      <c r="B142" s="45"/>
      <c r="C142" s="42"/>
      <c r="D142" s="43"/>
      <c r="E142" s="84"/>
      <c r="F142" s="84"/>
      <c r="G142" s="92"/>
      <c r="H142" s="42"/>
    </row>
    <row r="143">
      <c r="A143" s="42"/>
      <c r="B143" s="45" t="s">
        <v>708</v>
      </c>
      <c r="C143" s="42"/>
      <c r="D143" s="43"/>
      <c r="E143" s="84"/>
      <c r="F143" s="84"/>
      <c r="G143" s="92"/>
      <c r="H143" s="42"/>
    </row>
    <row r="144">
      <c r="A144" s="42"/>
      <c r="B144" s="45"/>
      <c r="C144" s="48" t="s">
        <v>92</v>
      </c>
      <c r="D144" s="43"/>
      <c r="E144" s="84">
        <v>0.0</v>
      </c>
      <c r="F144" s="84">
        <v>-800.0</v>
      </c>
      <c r="G144" s="92"/>
      <c r="H144" s="42"/>
    </row>
    <row r="145">
      <c r="A145" s="42"/>
      <c r="B145" s="45"/>
      <c r="C145" s="48" t="s">
        <v>110</v>
      </c>
      <c r="D145" s="43"/>
      <c r="E145" s="84">
        <v>0.0</v>
      </c>
      <c r="F145" s="84">
        <v>-1200.0</v>
      </c>
      <c r="G145" s="92"/>
      <c r="H145" s="42"/>
    </row>
    <row r="146">
      <c r="A146" s="42"/>
      <c r="B146" s="45"/>
      <c r="C146" s="48" t="s">
        <v>708</v>
      </c>
      <c r="D146" s="43"/>
      <c r="E146" s="84">
        <v>0.0</v>
      </c>
      <c r="F146" s="84">
        <v>-5000.0</v>
      </c>
      <c r="G146" s="92"/>
      <c r="H146" s="42"/>
    </row>
    <row r="147">
      <c r="A147" s="42"/>
      <c r="B147" s="45"/>
      <c r="C147" s="42"/>
      <c r="D147" s="43"/>
      <c r="E147" s="84"/>
      <c r="F147" s="84"/>
      <c r="G147" s="92"/>
      <c r="H147" s="42"/>
    </row>
    <row r="148">
      <c r="A148" s="42"/>
      <c r="B148" s="45"/>
      <c r="C148" s="45" t="s">
        <v>89</v>
      </c>
      <c r="D148" s="43"/>
      <c r="E148" s="84">
        <f t="shared" ref="E148:F148" si="14">SUM(E144:E146)</f>
        <v>0</v>
      </c>
      <c r="F148" s="84">
        <f t="shared" si="14"/>
        <v>-7000</v>
      </c>
      <c r="G148" s="92"/>
      <c r="H148" s="42"/>
    </row>
    <row r="149">
      <c r="A149" s="42"/>
      <c r="B149" s="45"/>
      <c r="C149" s="42"/>
      <c r="D149" s="43"/>
      <c r="E149" s="84"/>
      <c r="F149" s="84"/>
      <c r="G149" s="92"/>
      <c r="H149" s="42"/>
    </row>
    <row r="150">
      <c r="A150" s="42"/>
      <c r="B150" s="45" t="s">
        <v>710</v>
      </c>
      <c r="C150" s="42"/>
      <c r="D150" s="46"/>
      <c r="E150" s="84"/>
      <c r="F150" s="84"/>
      <c r="G150" s="92"/>
      <c r="H150" s="42"/>
    </row>
    <row r="151">
      <c r="A151" s="42"/>
      <c r="B151" s="45"/>
      <c r="C151" s="207" t="s">
        <v>722</v>
      </c>
      <c r="E151" s="49">
        <v>8400.0</v>
      </c>
      <c r="F151" s="84">
        <v>0.0</v>
      </c>
      <c r="G151" s="92"/>
      <c r="H151" s="42"/>
    </row>
    <row r="152">
      <c r="A152" s="42"/>
      <c r="B152" s="45"/>
      <c r="C152" s="48" t="s">
        <v>711</v>
      </c>
      <c r="E152" s="49">
        <v>2000.0</v>
      </c>
      <c r="F152" s="84">
        <v>0.0</v>
      </c>
      <c r="G152" s="92"/>
      <c r="H152" s="42"/>
    </row>
    <row r="153">
      <c r="A153" s="42"/>
      <c r="B153" s="45"/>
      <c r="C153" s="48" t="s">
        <v>92</v>
      </c>
      <c r="D153" s="43"/>
      <c r="E153" s="84">
        <v>0.0</v>
      </c>
      <c r="F153" s="84">
        <v>-1400.0</v>
      </c>
      <c r="G153" s="92"/>
      <c r="H153" s="42"/>
    </row>
    <row r="154">
      <c r="A154" s="42"/>
      <c r="B154" s="45"/>
      <c r="C154" s="48" t="s">
        <v>110</v>
      </c>
      <c r="D154" s="43"/>
      <c r="E154" s="84">
        <v>0.0</v>
      </c>
      <c r="F154" s="84">
        <v>-2100.0</v>
      </c>
      <c r="G154" s="92"/>
      <c r="H154" s="42"/>
    </row>
    <row r="155">
      <c r="A155" s="42"/>
      <c r="B155" s="45"/>
      <c r="C155" s="48" t="s">
        <v>764</v>
      </c>
      <c r="D155" s="43"/>
      <c r="E155" s="84">
        <v>0.0</v>
      </c>
      <c r="F155" s="84">
        <v>-1500.0</v>
      </c>
      <c r="G155" s="92"/>
      <c r="H155" s="42"/>
    </row>
    <row r="156">
      <c r="A156" s="42"/>
      <c r="B156" s="45"/>
      <c r="C156" s="48" t="s">
        <v>722</v>
      </c>
      <c r="D156" s="43"/>
      <c r="E156" s="84">
        <v>0.0</v>
      </c>
      <c r="F156" s="84">
        <v>-8400.0</v>
      </c>
      <c r="G156" s="92"/>
      <c r="H156" s="42"/>
    </row>
    <row r="157">
      <c r="A157" s="42"/>
      <c r="B157" s="45"/>
      <c r="C157" s="48" t="s">
        <v>724</v>
      </c>
      <c r="D157" s="43"/>
      <c r="E157" s="84">
        <v>0.0</v>
      </c>
      <c r="F157" s="84">
        <v>-600.0</v>
      </c>
      <c r="G157" s="92"/>
      <c r="H157" s="42"/>
    </row>
    <row r="158">
      <c r="A158" s="42"/>
      <c r="B158" s="45"/>
      <c r="C158" s="48" t="s">
        <v>714</v>
      </c>
      <c r="D158" s="43"/>
      <c r="E158" s="84">
        <v>0.0</v>
      </c>
      <c r="F158" s="84">
        <v>-3200.0</v>
      </c>
      <c r="G158" s="92"/>
      <c r="H158" s="42"/>
    </row>
    <row r="159">
      <c r="A159" s="42"/>
      <c r="B159" s="45"/>
      <c r="C159" s="48" t="s">
        <v>711</v>
      </c>
      <c r="D159" s="43"/>
      <c r="E159" s="84">
        <v>0.0</v>
      </c>
      <c r="F159" s="84">
        <v>-1400.0</v>
      </c>
      <c r="G159" s="92"/>
      <c r="H159" s="42"/>
    </row>
    <row r="160">
      <c r="A160" s="42"/>
      <c r="B160" s="45"/>
      <c r="C160" s="42"/>
      <c r="D160" s="43"/>
      <c r="E160" s="84"/>
      <c r="F160" s="84"/>
      <c r="G160" s="92"/>
      <c r="H160" s="42"/>
    </row>
    <row r="161">
      <c r="A161" s="42"/>
      <c r="B161" s="45"/>
      <c r="C161" s="45" t="s">
        <v>89</v>
      </c>
      <c r="D161" s="43"/>
      <c r="E161" s="84">
        <f>SUM(E151:E159)</f>
        <v>10400</v>
      </c>
      <c r="F161" s="84">
        <f>SUM(F153:F159)</f>
        <v>-18600</v>
      </c>
      <c r="G161" s="92"/>
      <c r="H161" s="42"/>
    </row>
    <row r="162">
      <c r="A162" s="42"/>
      <c r="B162" s="45"/>
      <c r="C162" s="42"/>
      <c r="D162" s="43"/>
      <c r="E162" s="84"/>
      <c r="F162" s="84"/>
      <c r="G162" s="92"/>
      <c r="H162" s="42"/>
    </row>
    <row r="163">
      <c r="A163" s="42"/>
      <c r="B163" s="45" t="s">
        <v>715</v>
      </c>
      <c r="C163" s="42"/>
      <c r="D163" s="46"/>
      <c r="E163" s="84"/>
      <c r="F163" s="84"/>
      <c r="G163" s="92"/>
      <c r="H163" s="42"/>
    </row>
    <row r="164">
      <c r="A164" s="42"/>
      <c r="B164" s="45"/>
      <c r="C164" s="48" t="s">
        <v>765</v>
      </c>
      <c r="E164" s="49">
        <v>35100.0</v>
      </c>
      <c r="F164" s="84">
        <v>0.0</v>
      </c>
      <c r="G164" s="92"/>
      <c r="H164" s="42"/>
    </row>
    <row r="165">
      <c r="A165" s="42"/>
      <c r="B165" s="45"/>
      <c r="C165" s="48" t="s">
        <v>91</v>
      </c>
      <c r="D165" s="43"/>
      <c r="E165" s="84">
        <v>0.0</v>
      </c>
      <c r="F165" s="84">
        <v>-18300.0</v>
      </c>
      <c r="G165" s="92"/>
      <c r="H165" s="42"/>
    </row>
    <row r="166">
      <c r="A166" s="42"/>
      <c r="B166" s="45"/>
      <c r="C166" s="48" t="s">
        <v>546</v>
      </c>
      <c r="D166" s="43"/>
      <c r="E166" s="84">
        <v>0.0</v>
      </c>
      <c r="F166" s="84">
        <v>-11000.0</v>
      </c>
      <c r="G166" s="92"/>
      <c r="H166" s="42"/>
    </row>
    <row r="167">
      <c r="A167" s="42"/>
      <c r="B167" s="45"/>
      <c r="C167" s="48" t="s">
        <v>132</v>
      </c>
      <c r="D167" s="43"/>
      <c r="E167" s="84">
        <v>0.0</v>
      </c>
      <c r="F167" s="84">
        <v>-1800.0</v>
      </c>
      <c r="G167" s="92"/>
      <c r="H167" s="42"/>
    </row>
    <row r="168">
      <c r="A168" s="42"/>
      <c r="B168" s="45"/>
      <c r="C168" s="48" t="s">
        <v>131</v>
      </c>
      <c r="D168" s="43"/>
      <c r="E168" s="84">
        <v>0.0</v>
      </c>
      <c r="F168" s="84">
        <v>-4400.0</v>
      </c>
      <c r="G168" s="92"/>
      <c r="H168" s="42"/>
    </row>
    <row r="169">
      <c r="A169" s="42"/>
      <c r="B169" s="45"/>
      <c r="C169" s="48" t="s">
        <v>147</v>
      </c>
      <c r="D169" s="43"/>
      <c r="E169" s="84">
        <v>0.0</v>
      </c>
      <c r="F169" s="84">
        <v>-2300.0</v>
      </c>
      <c r="G169" s="92"/>
      <c r="H169" s="42"/>
    </row>
    <row r="170">
      <c r="A170" s="42"/>
      <c r="B170" s="45"/>
      <c r="C170" s="48" t="s">
        <v>164</v>
      </c>
      <c r="D170" s="43"/>
      <c r="E170" s="84">
        <v>0.0</v>
      </c>
      <c r="F170" s="84">
        <v>-3000.0</v>
      </c>
      <c r="G170" s="92"/>
      <c r="H170" s="42"/>
    </row>
    <row r="171">
      <c r="A171" s="42"/>
      <c r="B171" s="45"/>
      <c r="C171" s="48" t="s">
        <v>766</v>
      </c>
      <c r="D171" s="43"/>
      <c r="E171" s="84">
        <v>0.0</v>
      </c>
      <c r="F171" s="84">
        <v>-4600.0</v>
      </c>
      <c r="G171" s="92"/>
      <c r="H171" s="42"/>
    </row>
    <row r="172">
      <c r="A172" s="42"/>
      <c r="B172" s="45"/>
      <c r="C172" s="42"/>
      <c r="D172" s="43"/>
      <c r="E172" s="84"/>
      <c r="F172" s="84"/>
      <c r="G172" s="92"/>
      <c r="H172" s="42"/>
    </row>
    <row r="173">
      <c r="A173" s="42"/>
      <c r="B173" s="45"/>
      <c r="C173" s="45" t="s">
        <v>89</v>
      </c>
      <c r="D173" s="43"/>
      <c r="E173" s="84">
        <f>SUM(E164:E171)</f>
        <v>35100</v>
      </c>
      <c r="F173" s="84">
        <f>SUM(F165:F171)</f>
        <v>-45400</v>
      </c>
      <c r="G173" s="92"/>
      <c r="H173" s="42"/>
    </row>
    <row r="174">
      <c r="A174" s="42"/>
      <c r="B174" s="45"/>
      <c r="C174" s="42"/>
      <c r="D174" s="43"/>
      <c r="E174" s="84"/>
      <c r="F174" s="84"/>
      <c r="G174" s="92"/>
      <c r="H174" s="42"/>
    </row>
    <row r="175">
      <c r="A175" s="56"/>
      <c r="B175" s="45" t="s">
        <v>767</v>
      </c>
      <c r="C175" s="42"/>
      <c r="D175" s="43"/>
      <c r="E175" s="84"/>
      <c r="F175" s="84"/>
      <c r="G175" s="92"/>
      <c r="H175" s="42"/>
    </row>
    <row r="176">
      <c r="A176" s="42"/>
      <c r="B176" s="45"/>
      <c r="C176" s="48" t="s">
        <v>92</v>
      </c>
      <c r="D176" s="43"/>
      <c r="E176" s="84">
        <v>0.0</v>
      </c>
      <c r="F176" s="84">
        <v>-5000.0</v>
      </c>
      <c r="G176" s="206" t="s">
        <v>768</v>
      </c>
      <c r="H176" s="186"/>
    </row>
    <row r="177">
      <c r="A177" s="42"/>
      <c r="B177" s="45"/>
      <c r="C177" s="48" t="s">
        <v>110</v>
      </c>
      <c r="D177" s="43"/>
      <c r="E177" s="84">
        <v>0.0</v>
      </c>
      <c r="F177" s="84">
        <v>-1500.0</v>
      </c>
      <c r="G177" s="206" t="s">
        <v>769</v>
      </c>
      <c r="H177" s="186" t="s">
        <v>770</v>
      </c>
    </row>
    <row r="178">
      <c r="A178" s="42"/>
      <c r="B178" s="45"/>
      <c r="C178" s="42"/>
      <c r="D178" s="43"/>
      <c r="E178" s="84"/>
      <c r="F178" s="84"/>
      <c r="G178" s="92"/>
      <c r="H178" s="42"/>
    </row>
    <row r="179">
      <c r="A179" s="42"/>
      <c r="B179" s="45"/>
      <c r="C179" s="45" t="s">
        <v>89</v>
      </c>
      <c r="D179" s="43"/>
      <c r="E179" s="84">
        <f t="shared" ref="E179:F179" si="15">SUM(E176:E177)</f>
        <v>0</v>
      </c>
      <c r="F179" s="84">
        <f t="shared" si="15"/>
        <v>-6500</v>
      </c>
      <c r="G179" s="92"/>
      <c r="H179" s="42"/>
    </row>
    <row r="180">
      <c r="A180" s="42"/>
      <c r="B180" s="45"/>
      <c r="C180" s="42"/>
      <c r="D180" s="43"/>
      <c r="E180" s="84"/>
      <c r="F180" s="84"/>
      <c r="G180" s="92"/>
      <c r="H180" s="42"/>
    </row>
    <row r="181">
      <c r="A181" s="42"/>
      <c r="B181" s="45" t="s">
        <v>771</v>
      </c>
      <c r="C181" s="42"/>
      <c r="D181" s="43"/>
      <c r="E181" s="84"/>
      <c r="F181" s="84"/>
      <c r="G181" s="92"/>
      <c r="H181" s="42"/>
    </row>
    <row r="182">
      <c r="A182" s="42"/>
      <c r="B182" s="45"/>
      <c r="C182" s="48" t="s">
        <v>92</v>
      </c>
      <c r="D182" s="43"/>
      <c r="E182" s="84">
        <v>0.0</v>
      </c>
      <c r="F182" s="84">
        <v>-400.0</v>
      </c>
      <c r="G182" s="92"/>
      <c r="H182" s="42"/>
    </row>
    <row r="183">
      <c r="A183" s="42"/>
      <c r="B183" s="45"/>
      <c r="C183" s="48" t="s">
        <v>110</v>
      </c>
      <c r="D183" s="43"/>
      <c r="E183" s="84">
        <v>0.0</v>
      </c>
      <c r="F183" s="84">
        <v>-600.0</v>
      </c>
      <c r="G183" s="92"/>
      <c r="H183" s="42"/>
    </row>
    <row r="184">
      <c r="A184" s="42"/>
      <c r="B184" s="45"/>
      <c r="C184" s="48" t="s">
        <v>673</v>
      </c>
      <c r="D184" s="43"/>
      <c r="E184" s="84">
        <v>0.0</v>
      </c>
      <c r="F184" s="84">
        <v>-3000.0</v>
      </c>
      <c r="G184" s="92"/>
      <c r="H184" s="42"/>
    </row>
    <row r="185">
      <c r="A185" s="42"/>
      <c r="B185" s="45"/>
      <c r="C185" s="42"/>
      <c r="D185" s="43"/>
      <c r="E185" s="84"/>
      <c r="F185" s="84"/>
      <c r="G185" s="92"/>
      <c r="H185" s="42"/>
    </row>
    <row r="186">
      <c r="A186" s="42"/>
      <c r="B186" s="45"/>
      <c r="C186" s="45" t="s">
        <v>89</v>
      </c>
      <c r="D186" s="43"/>
      <c r="E186" s="84">
        <f t="shared" ref="E186:F186" si="16">SUM(E182:E184)</f>
        <v>0</v>
      </c>
      <c r="F186" s="84">
        <f t="shared" si="16"/>
        <v>-4000</v>
      </c>
      <c r="G186" s="92"/>
      <c r="H186" s="42"/>
    </row>
    <row r="187">
      <c r="A187" s="42"/>
      <c r="B187" s="45"/>
      <c r="C187" s="42"/>
      <c r="D187" s="43"/>
      <c r="E187" s="84"/>
      <c r="F187" s="84"/>
      <c r="G187" s="92"/>
      <c r="H187" s="42"/>
    </row>
    <row r="188">
      <c r="A188" s="42"/>
      <c r="B188" s="45" t="s">
        <v>719</v>
      </c>
      <c r="C188" s="42"/>
      <c r="D188" s="46"/>
      <c r="E188" s="84"/>
      <c r="F188" s="84"/>
      <c r="G188" s="92"/>
      <c r="H188" s="42"/>
    </row>
    <row r="189">
      <c r="A189" s="42"/>
      <c r="B189" s="45"/>
      <c r="C189" s="48" t="s">
        <v>765</v>
      </c>
      <c r="E189" s="49">
        <v>132000.0</v>
      </c>
      <c r="F189" s="84">
        <v>0.0</v>
      </c>
      <c r="G189" s="92"/>
      <c r="H189" s="42"/>
    </row>
    <row r="190">
      <c r="A190" s="42"/>
      <c r="B190" s="45"/>
      <c r="C190" s="48" t="s">
        <v>725</v>
      </c>
      <c r="D190" s="43"/>
      <c r="E190" s="84">
        <v>0.0</v>
      </c>
      <c r="F190" s="84">
        <v>-87500.0</v>
      </c>
      <c r="G190" s="92"/>
      <c r="H190" s="42"/>
    </row>
    <row r="191">
      <c r="A191" s="42"/>
      <c r="B191" s="45"/>
      <c r="C191" s="48" t="s">
        <v>727</v>
      </c>
      <c r="D191" s="43"/>
      <c r="E191" s="84">
        <v>0.0</v>
      </c>
      <c r="F191" s="84">
        <v>-10000.0</v>
      </c>
      <c r="G191" s="92"/>
      <c r="H191" s="42"/>
    </row>
    <row r="192">
      <c r="A192" s="42"/>
      <c r="B192" s="45"/>
      <c r="C192" s="48" t="s">
        <v>772</v>
      </c>
      <c r="D192" s="43"/>
      <c r="E192" s="84">
        <v>0.0</v>
      </c>
      <c r="F192" s="84">
        <v>-1500.0</v>
      </c>
      <c r="G192" s="92"/>
      <c r="H192" s="42"/>
    </row>
    <row r="193">
      <c r="A193" s="42"/>
      <c r="B193" s="45"/>
      <c r="C193" s="48" t="s">
        <v>239</v>
      </c>
      <c r="D193" s="43"/>
      <c r="E193" s="84">
        <v>0.0</v>
      </c>
      <c r="F193" s="84">
        <v>-5000.0</v>
      </c>
      <c r="G193" s="92"/>
      <c r="H193" s="42"/>
    </row>
    <row r="194">
      <c r="A194" s="42"/>
      <c r="B194" s="45"/>
      <c r="C194" s="48" t="s">
        <v>92</v>
      </c>
      <c r="D194" s="43"/>
      <c r="E194" s="84">
        <v>0.0</v>
      </c>
      <c r="F194" s="84">
        <v>-2000.0</v>
      </c>
      <c r="G194" s="92"/>
      <c r="H194" s="42"/>
    </row>
    <row r="195">
      <c r="A195" s="42"/>
      <c r="B195" s="45"/>
      <c r="C195" s="48" t="s">
        <v>585</v>
      </c>
      <c r="D195" s="43"/>
      <c r="E195" s="84">
        <v>0.0</v>
      </c>
      <c r="F195" s="84">
        <v>-1000.0</v>
      </c>
      <c r="G195" s="92"/>
      <c r="H195" s="42"/>
    </row>
    <row r="196">
      <c r="A196" s="42"/>
      <c r="B196" s="45"/>
      <c r="C196" s="48" t="s">
        <v>554</v>
      </c>
      <c r="D196" s="43"/>
      <c r="E196" s="84">
        <v>0.0</v>
      </c>
      <c r="F196" s="84">
        <v>-1700.0</v>
      </c>
      <c r="G196" s="92"/>
      <c r="H196" s="42"/>
    </row>
    <row r="197">
      <c r="A197" s="42"/>
      <c r="B197" s="45"/>
      <c r="C197" s="56" t="s">
        <v>773</v>
      </c>
      <c r="D197" s="43"/>
      <c r="E197" s="84">
        <v>0.0</v>
      </c>
      <c r="F197" s="84">
        <v>-400.0</v>
      </c>
      <c r="G197" s="92"/>
      <c r="H197" s="42"/>
    </row>
    <row r="198">
      <c r="A198" s="42"/>
      <c r="B198" s="45"/>
      <c r="C198" s="56" t="s">
        <v>774</v>
      </c>
      <c r="D198" s="43"/>
      <c r="E198" s="84">
        <v>0.0</v>
      </c>
      <c r="F198" s="84">
        <v>-3250.0</v>
      </c>
      <c r="G198" s="92"/>
      <c r="H198" s="42"/>
    </row>
    <row r="199">
      <c r="A199" s="42"/>
      <c r="B199" s="45"/>
      <c r="C199" s="42"/>
      <c r="D199" s="43"/>
      <c r="E199" s="84"/>
      <c r="F199" s="84"/>
      <c r="G199" s="92"/>
      <c r="H199" s="42"/>
    </row>
    <row r="200">
      <c r="A200" s="42"/>
      <c r="B200" s="45"/>
      <c r="C200" s="45" t="s">
        <v>89</v>
      </c>
      <c r="D200" s="43"/>
      <c r="E200" s="84">
        <f>SUM(E189:E196)</f>
        <v>132000</v>
      </c>
      <c r="F200" s="84">
        <f>SUM(F190:F198)</f>
        <v>-112350</v>
      </c>
      <c r="G200" s="92"/>
      <c r="H200" s="42"/>
    </row>
    <row r="201">
      <c r="A201" s="42"/>
      <c r="B201" s="45"/>
      <c r="C201" s="42"/>
      <c r="D201" s="43"/>
      <c r="E201" s="84"/>
      <c r="F201" s="84"/>
      <c r="G201" s="92"/>
      <c r="H201" s="42"/>
    </row>
    <row r="202">
      <c r="A202" s="42"/>
      <c r="B202" s="45" t="s">
        <v>732</v>
      </c>
      <c r="C202" s="42"/>
      <c r="D202" s="43"/>
      <c r="E202" s="84"/>
      <c r="F202" s="84"/>
      <c r="G202" s="92"/>
      <c r="H202" s="42"/>
    </row>
    <row r="203">
      <c r="A203" s="42"/>
      <c r="B203" s="45"/>
      <c r="C203" s="48" t="s">
        <v>139</v>
      </c>
      <c r="D203" s="43"/>
      <c r="E203" s="84">
        <v>0.0</v>
      </c>
      <c r="F203" s="84">
        <v>-21000.0</v>
      </c>
      <c r="G203" s="92"/>
      <c r="H203" s="42"/>
    </row>
    <row r="204">
      <c r="A204" s="42"/>
      <c r="B204" s="45"/>
      <c r="C204" s="48" t="s">
        <v>334</v>
      </c>
      <c r="D204" s="43"/>
      <c r="E204" s="84">
        <v>0.0</v>
      </c>
      <c r="F204" s="84">
        <v>-47160.0</v>
      </c>
      <c r="G204" s="92"/>
      <c r="H204" s="42"/>
    </row>
    <row r="205">
      <c r="A205" s="42"/>
      <c r="B205" s="45"/>
      <c r="C205" s="48" t="s">
        <v>239</v>
      </c>
      <c r="D205" s="43"/>
      <c r="E205" s="84">
        <v>0.0</v>
      </c>
      <c r="F205" s="84">
        <v>-4000.0</v>
      </c>
      <c r="G205" s="92"/>
      <c r="H205" s="42"/>
    </row>
    <row r="206">
      <c r="A206" s="42"/>
      <c r="B206" s="45"/>
      <c r="C206" s="48" t="s">
        <v>735</v>
      </c>
      <c r="D206" s="43"/>
      <c r="E206" s="84">
        <v>0.0</v>
      </c>
      <c r="F206" s="84">
        <v>-500.0</v>
      </c>
      <c r="G206" s="92"/>
      <c r="H206" s="42"/>
    </row>
    <row r="207">
      <c r="A207" s="42"/>
      <c r="B207" s="45"/>
      <c r="C207" s="48" t="s">
        <v>92</v>
      </c>
      <c r="D207" s="43"/>
      <c r="E207" s="84">
        <v>0.0</v>
      </c>
      <c r="F207" s="84">
        <v>-1000.0</v>
      </c>
      <c r="G207" s="92"/>
      <c r="H207" s="42"/>
    </row>
    <row r="208">
      <c r="A208" s="42"/>
      <c r="B208" s="45"/>
      <c r="C208" s="48" t="s">
        <v>693</v>
      </c>
      <c r="D208" s="43"/>
      <c r="E208" s="84">
        <v>0.0</v>
      </c>
      <c r="F208" s="84">
        <v>-2600.0</v>
      </c>
      <c r="G208" s="92"/>
      <c r="H208" s="42"/>
    </row>
    <row r="209">
      <c r="A209" s="42"/>
      <c r="B209" s="45"/>
      <c r="C209" s="42"/>
      <c r="D209" s="43"/>
      <c r="E209" s="84"/>
      <c r="F209" s="84"/>
      <c r="G209" s="92"/>
      <c r="H209" s="42"/>
    </row>
    <row r="210">
      <c r="A210" s="42"/>
      <c r="B210" s="45"/>
      <c r="C210" s="45" t="s">
        <v>89</v>
      </c>
      <c r="D210" s="43"/>
      <c r="E210" s="84">
        <f t="shared" ref="E210:F210" si="17">SUM(E203:E208)</f>
        <v>0</v>
      </c>
      <c r="F210" s="84">
        <f t="shared" si="17"/>
        <v>-76260</v>
      </c>
      <c r="G210" s="92"/>
      <c r="H210" s="42"/>
    </row>
    <row r="211">
      <c r="A211" s="42"/>
      <c r="B211" s="45"/>
      <c r="C211" s="42"/>
      <c r="D211" s="43"/>
      <c r="E211" s="84"/>
      <c r="F211" s="84"/>
      <c r="G211" s="92"/>
      <c r="H211" s="42"/>
    </row>
    <row r="212">
      <c r="A212" s="42"/>
      <c r="B212" s="45"/>
      <c r="C212" s="45" t="s">
        <v>96</v>
      </c>
      <c r="D212" s="43"/>
      <c r="E212" s="84">
        <f>SUMIFS(E2:E210, C2:C210, "Subsubtotal")</f>
        <v>298200</v>
      </c>
      <c r="F212" s="84">
        <f>SUMIFS(F2:F210, C2:C210, "Subsubtotal")</f>
        <v>-534428</v>
      </c>
      <c r="G212" s="92"/>
      <c r="H212" s="42"/>
    </row>
    <row r="213">
      <c r="A213" s="42"/>
      <c r="B213" s="45"/>
      <c r="C213" s="42"/>
      <c r="D213" s="43"/>
      <c r="E213" s="84"/>
      <c r="F213" s="84"/>
      <c r="G213" s="92"/>
      <c r="H213" s="42"/>
    </row>
  </sheetData>
  <conditionalFormatting sqref="E1:E88 F1:F213 E93:E150 E153:E163 E165:E188 E190:E213">
    <cfRule type="cellIs" dxfId="0" priority="1" operator="greaterThan">
      <formula>0</formula>
    </cfRule>
  </conditionalFormatting>
  <conditionalFormatting sqref="D1:D3 E1:F1 E4:E9 D10:D88 E11:E19 F12:F14 E24:E26 E31:E34 E36 E39 E44:E45 E50:E52 E57:E59 E64:E71 E76 E81:E85 E89:E100 F90:F92 D93:D150 E105:E106 E111:E115 E120:E126 E131:E132 E137:E139 E144:E146 E151:E159 F151:F152 D153:D163 E164 D165:D188 E189 D190:D213">
    <cfRule type="cellIs" dxfId="1" priority="2" operator="greaterThan">
      <formula>0</formula>
    </cfRule>
  </conditionalFormatting>
  <conditionalFormatting sqref="F1 E2:E3 E11:E88 F11:F14 D12:D14 F90:F92 E93:E150 F151:F152 E153:E163 E165:E188 E190:E213">
    <cfRule type="cellIs" dxfId="0" priority="3" operator="greaterThan">
      <formula>0</formula>
    </cfRule>
  </conditionalFormatting>
  <conditionalFormatting sqref="E1:E88 F1:F213 D12:D14 E93:E150 E153:E163 E165:E188 E190:E213">
    <cfRule type="cellIs" dxfId="1" priority="4" operator="lessThan">
      <formula>0</formula>
    </cfRule>
  </conditionalFormatting>
  <conditionalFormatting sqref="F2:F9 E4:E7 E9:E10 F15:F213 E21 E28 E41 E47 E54 E61 E73 E78 E87 E93:E100 E102 E105:E106 E108 E111:E115 E117 E120:E126 E128 E131:E132 E134 E137:E139 E141 E144:E146 E148 E153:E159 E161 E165:E171 E173 E176:E177 E179 E182:E184 E186 E190:E196 E200 E203:E208 E210 E212">
    <cfRule type="cellIs" dxfId="1" priority="5" operator="lessThan">
      <formula>0</formula>
    </cfRule>
  </conditionalFormatting>
  <printOptions horizontalCentered="1"/>
  <pageMargins bottom="0.75" footer="0.0" header="0.0" left="0.25" right="0.25" top="0.75"/>
  <pageSetup fitToHeight="0" paperSize="9" orientation="portrait" pageOrder="overThenDown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50.75"/>
  </cols>
  <sheetData>
    <row r="1">
      <c r="A1" s="58" t="s">
        <v>4</v>
      </c>
      <c r="B1" s="58" t="s">
        <v>64</v>
      </c>
      <c r="C1" s="58" t="s">
        <v>65</v>
      </c>
      <c r="D1" s="58" t="s">
        <v>7</v>
      </c>
      <c r="E1" s="58"/>
      <c r="F1" s="58"/>
      <c r="G1" s="58" t="s">
        <v>3</v>
      </c>
    </row>
    <row r="2">
      <c r="A2" s="60" t="s">
        <v>40</v>
      </c>
      <c r="B2" s="61"/>
      <c r="C2" s="62"/>
      <c r="D2" s="64"/>
      <c r="E2" s="64"/>
      <c r="F2" s="64"/>
      <c r="G2" s="65"/>
    </row>
    <row r="3">
      <c r="A3" s="66"/>
      <c r="B3" s="60" t="s">
        <v>68</v>
      </c>
      <c r="C3" s="62"/>
      <c r="D3" s="67" t="s">
        <v>5</v>
      </c>
      <c r="E3" s="64"/>
      <c r="F3" s="64"/>
      <c r="G3" s="65"/>
    </row>
    <row r="4">
      <c r="A4" s="66"/>
      <c r="B4" s="61"/>
      <c r="C4" s="71" t="s">
        <v>658</v>
      </c>
      <c r="D4" s="67">
        <v>24000.0</v>
      </c>
      <c r="E4" s="64"/>
      <c r="F4" s="64"/>
      <c r="G4" s="65"/>
    </row>
    <row r="5">
      <c r="A5" s="66"/>
      <c r="B5" s="61"/>
      <c r="C5" s="71" t="s">
        <v>775</v>
      </c>
      <c r="D5" s="67">
        <v>1260.0</v>
      </c>
      <c r="E5" s="64"/>
      <c r="F5" s="64"/>
      <c r="G5" s="65"/>
    </row>
    <row r="6">
      <c r="A6" s="66"/>
      <c r="B6" s="61"/>
      <c r="C6" s="71" t="s">
        <v>776</v>
      </c>
      <c r="D6" s="67">
        <v>8400.0</v>
      </c>
      <c r="E6" s="64"/>
      <c r="F6" s="64"/>
      <c r="G6" s="65"/>
    </row>
    <row r="7">
      <c r="A7" s="66"/>
      <c r="B7" s="61"/>
      <c r="C7" s="71" t="s">
        <v>777</v>
      </c>
      <c r="D7" s="67">
        <v>20000.0</v>
      </c>
      <c r="E7" s="64"/>
      <c r="F7" s="64"/>
      <c r="G7" s="65"/>
    </row>
    <row r="8">
      <c r="A8" s="66"/>
      <c r="B8" s="61"/>
      <c r="C8" s="71" t="s">
        <v>105</v>
      </c>
      <c r="D8" s="67">
        <v>10000.0</v>
      </c>
      <c r="E8" s="64"/>
      <c r="F8" s="64"/>
      <c r="G8" s="65"/>
    </row>
    <row r="9">
      <c r="A9" s="66"/>
      <c r="B9" s="61"/>
      <c r="C9" s="71" t="s">
        <v>316</v>
      </c>
      <c r="D9" s="67">
        <v>10000.0</v>
      </c>
      <c r="E9" s="64"/>
      <c r="F9" s="64"/>
      <c r="G9" s="65"/>
    </row>
    <row r="10">
      <c r="A10" s="66"/>
      <c r="B10" s="61"/>
      <c r="C10" s="71" t="s">
        <v>764</v>
      </c>
      <c r="D10" s="67">
        <v>24400.0</v>
      </c>
      <c r="E10" s="64"/>
      <c r="F10" s="64"/>
      <c r="G10" s="65"/>
    </row>
    <row r="11">
      <c r="A11" s="66"/>
      <c r="B11" s="61"/>
      <c r="C11" s="71" t="s">
        <v>270</v>
      </c>
      <c r="D11" s="67">
        <v>12620.0</v>
      </c>
      <c r="E11" s="64"/>
      <c r="F11" s="64"/>
      <c r="G11" s="65"/>
    </row>
    <row r="12">
      <c r="A12" s="66"/>
      <c r="B12" s="61"/>
      <c r="C12" s="71"/>
      <c r="D12" s="67"/>
      <c r="E12" s="64"/>
      <c r="F12" s="64"/>
      <c r="G12" s="65"/>
    </row>
    <row r="13">
      <c r="A13" s="66"/>
      <c r="B13" s="61"/>
      <c r="C13" s="60" t="s">
        <v>89</v>
      </c>
      <c r="D13" s="67">
        <f>SUM(D3:D11)</f>
        <v>110680</v>
      </c>
      <c r="E13" s="64"/>
      <c r="F13" s="64"/>
      <c r="G13" s="65"/>
    </row>
    <row r="14">
      <c r="A14" s="66"/>
      <c r="B14" s="61"/>
      <c r="C14" s="71"/>
      <c r="D14" s="67"/>
      <c r="E14" s="64"/>
      <c r="F14" s="64"/>
      <c r="G14" s="65"/>
    </row>
    <row r="15">
      <c r="A15" s="66"/>
      <c r="B15" s="61"/>
      <c r="C15" s="71"/>
      <c r="D15" s="67" t="s">
        <v>6</v>
      </c>
      <c r="E15" s="64"/>
      <c r="F15" s="64"/>
      <c r="G15" s="65"/>
    </row>
    <row r="16">
      <c r="A16" s="66"/>
      <c r="B16" s="61"/>
      <c r="C16" s="152" t="s">
        <v>778</v>
      </c>
      <c r="D16" s="67">
        <v>-1600.0</v>
      </c>
      <c r="E16" s="64"/>
      <c r="F16" s="64"/>
      <c r="G16" s="65"/>
    </row>
    <row r="17">
      <c r="A17" s="66"/>
      <c r="B17" s="61"/>
      <c r="C17" s="152" t="s">
        <v>666</v>
      </c>
      <c r="D17" s="67">
        <v>-200.0</v>
      </c>
      <c r="E17" s="64"/>
      <c r="F17" s="64"/>
      <c r="G17" s="65"/>
    </row>
    <row r="18">
      <c r="A18" s="66"/>
      <c r="B18" s="61"/>
      <c r="C18" s="152" t="s">
        <v>92</v>
      </c>
      <c r="D18" s="67">
        <v>-20000.0</v>
      </c>
      <c r="E18" s="64"/>
      <c r="F18" s="64"/>
      <c r="G18" s="65"/>
    </row>
    <row r="19">
      <c r="A19" s="66"/>
      <c r="B19" s="61"/>
      <c r="C19" s="152" t="s">
        <v>754</v>
      </c>
      <c r="D19" s="67">
        <v>-850.0</v>
      </c>
      <c r="E19" s="64"/>
      <c r="F19" s="64"/>
      <c r="G19" s="65"/>
    </row>
    <row r="20">
      <c r="A20" s="66"/>
      <c r="B20" s="61"/>
      <c r="C20" s="152" t="s">
        <v>779</v>
      </c>
      <c r="D20" s="67">
        <v>-1800.0</v>
      </c>
      <c r="E20" s="64"/>
      <c r="F20" s="64"/>
      <c r="G20" s="65"/>
    </row>
    <row r="21">
      <c r="A21" s="66"/>
      <c r="B21" s="61"/>
      <c r="C21" s="152" t="s">
        <v>780</v>
      </c>
      <c r="D21" s="67">
        <v>-14870.0</v>
      </c>
      <c r="E21" s="64"/>
      <c r="F21" s="64"/>
      <c r="G21" s="65"/>
    </row>
    <row r="22">
      <c r="A22" s="66"/>
      <c r="B22" s="61"/>
      <c r="C22" s="152" t="s">
        <v>582</v>
      </c>
      <c r="D22" s="67">
        <v>-1052.0</v>
      </c>
      <c r="E22" s="64"/>
      <c r="F22" s="64"/>
      <c r="G22" s="65"/>
    </row>
    <row r="23">
      <c r="A23" s="66"/>
      <c r="B23" s="61"/>
      <c r="C23" s="71" t="s">
        <v>775</v>
      </c>
      <c r="D23" s="67">
        <v>-1260.0</v>
      </c>
      <c r="E23" s="64"/>
      <c r="F23" s="64"/>
      <c r="G23" s="65"/>
    </row>
    <row r="24">
      <c r="A24" s="66"/>
      <c r="B24" s="61"/>
      <c r="C24" s="71" t="s">
        <v>776</v>
      </c>
      <c r="D24" s="67">
        <v>-8400.0</v>
      </c>
      <c r="E24" s="64"/>
      <c r="F24" s="64"/>
      <c r="G24" s="65"/>
    </row>
    <row r="25">
      <c r="A25" s="66"/>
      <c r="B25" s="61"/>
      <c r="C25" s="152" t="s">
        <v>781</v>
      </c>
      <c r="D25" s="67">
        <v>-450.0</v>
      </c>
      <c r="E25" s="64"/>
      <c r="F25" s="64"/>
      <c r="G25" s="65"/>
    </row>
    <row r="26">
      <c r="A26" s="66"/>
      <c r="B26" s="61"/>
      <c r="C26" s="152" t="s">
        <v>782</v>
      </c>
      <c r="D26" s="67">
        <v>-900.0</v>
      </c>
      <c r="E26" s="64"/>
      <c r="F26" s="64"/>
      <c r="G26" s="65"/>
    </row>
    <row r="27">
      <c r="A27" s="66"/>
      <c r="B27" s="61"/>
      <c r="C27" s="71" t="s">
        <v>105</v>
      </c>
      <c r="D27" s="67">
        <v>-10000.0</v>
      </c>
      <c r="E27" s="64"/>
      <c r="F27" s="64"/>
      <c r="G27" s="65"/>
    </row>
    <row r="28">
      <c r="A28" s="66"/>
      <c r="B28" s="61"/>
      <c r="C28" s="152" t="s">
        <v>691</v>
      </c>
      <c r="D28" s="67">
        <v>-500.0</v>
      </c>
      <c r="E28" s="64"/>
      <c r="F28" s="64"/>
      <c r="G28" s="65"/>
    </row>
    <row r="29">
      <c r="A29" s="66"/>
      <c r="B29" s="61"/>
      <c r="C29" s="152" t="s">
        <v>683</v>
      </c>
      <c r="D29" s="67">
        <v>-700.0</v>
      </c>
      <c r="E29" s="64"/>
      <c r="F29" s="64"/>
      <c r="G29" s="65"/>
    </row>
    <row r="30">
      <c r="A30" s="66"/>
      <c r="B30" s="61"/>
      <c r="C30" s="152" t="s">
        <v>783</v>
      </c>
      <c r="D30" s="67">
        <v>-400.0</v>
      </c>
      <c r="E30" s="64"/>
      <c r="F30" s="64"/>
      <c r="G30" s="65"/>
    </row>
    <row r="31">
      <c r="A31" s="66"/>
      <c r="B31" s="61"/>
      <c r="C31" s="152" t="s">
        <v>784</v>
      </c>
      <c r="D31" s="67">
        <v>-1000.0</v>
      </c>
      <c r="E31" s="64"/>
      <c r="F31" s="64"/>
      <c r="G31" s="65"/>
    </row>
    <row r="32">
      <c r="A32" s="66"/>
      <c r="B32" s="61"/>
      <c r="C32" s="152" t="s">
        <v>110</v>
      </c>
      <c r="D32" s="67">
        <v>-18950.0</v>
      </c>
      <c r="E32" s="64"/>
      <c r="F32" s="64"/>
      <c r="G32" s="65"/>
    </row>
    <row r="33">
      <c r="A33" s="66"/>
      <c r="B33" s="61"/>
      <c r="C33" s="152" t="s">
        <v>764</v>
      </c>
      <c r="D33" s="67">
        <v>-29900.0</v>
      </c>
      <c r="E33" s="64"/>
      <c r="F33" s="64"/>
      <c r="G33" s="65"/>
    </row>
    <row r="34">
      <c r="A34" s="66"/>
      <c r="B34" s="61"/>
      <c r="C34" s="152" t="s">
        <v>156</v>
      </c>
      <c r="D34" s="67">
        <v>-9200.0</v>
      </c>
      <c r="E34" s="64"/>
      <c r="F34" s="64"/>
      <c r="G34" s="65"/>
    </row>
    <row r="35">
      <c r="A35" s="66"/>
      <c r="B35" s="61"/>
      <c r="C35" s="152" t="s">
        <v>270</v>
      </c>
      <c r="D35" s="67">
        <v>-16440.0</v>
      </c>
      <c r="E35" s="64"/>
      <c r="F35" s="64"/>
      <c r="G35" s="65"/>
    </row>
    <row r="36">
      <c r="A36" s="66"/>
      <c r="B36" s="61"/>
      <c r="C36" s="62" t="s">
        <v>420</v>
      </c>
      <c r="D36" s="67">
        <v>-2000.0</v>
      </c>
      <c r="E36" s="64"/>
      <c r="F36" s="64"/>
      <c r="G36" s="65"/>
    </row>
    <row r="37">
      <c r="A37" s="66"/>
      <c r="B37" s="61"/>
      <c r="C37" s="62"/>
      <c r="D37" s="64"/>
      <c r="E37" s="64"/>
      <c r="F37" s="64"/>
      <c r="G37" s="65"/>
    </row>
    <row r="38">
      <c r="A38" s="66"/>
      <c r="B38" s="61"/>
      <c r="C38" s="60" t="s">
        <v>89</v>
      </c>
      <c r="D38" s="64">
        <f>SUM(D15:D37)</f>
        <v>-140472</v>
      </c>
      <c r="E38" s="64"/>
      <c r="F38" s="64"/>
      <c r="G38" s="65"/>
    </row>
    <row r="39">
      <c r="A39" s="66"/>
      <c r="B39" s="61"/>
      <c r="C39" s="62"/>
      <c r="D39" s="64"/>
      <c r="E39" s="64"/>
      <c r="F39" s="64"/>
      <c r="G39" s="65"/>
    </row>
    <row r="40">
      <c r="A40" s="62"/>
      <c r="B40" s="62"/>
      <c r="C40" s="60" t="s">
        <v>96</v>
      </c>
      <c r="D40" s="73">
        <f>SUMIFS(D4:D39,C4:C39,"Subsubtotal")</f>
        <v>-29792</v>
      </c>
      <c r="E40" s="64"/>
      <c r="F40" s="64"/>
      <c r="G40" s="65"/>
    </row>
    <row r="41">
      <c r="A41" s="62"/>
      <c r="B41" s="62"/>
      <c r="C41" s="62"/>
      <c r="D41" s="64"/>
      <c r="E41" s="64"/>
      <c r="F41" s="64"/>
      <c r="G41" s="65"/>
    </row>
    <row r="42">
      <c r="A42" s="62"/>
      <c r="B42" s="205" t="s">
        <v>785</v>
      </c>
      <c r="C42" s="62"/>
      <c r="D42" s="67" t="s">
        <v>5</v>
      </c>
      <c r="E42" s="64"/>
      <c r="F42" s="64"/>
      <c r="G42" s="65"/>
    </row>
    <row r="43">
      <c r="A43" s="62"/>
      <c r="C43" s="71" t="s">
        <v>162</v>
      </c>
      <c r="D43" s="67">
        <v>80000.0</v>
      </c>
      <c r="E43" s="73"/>
      <c r="F43" s="73"/>
      <c r="G43" s="65"/>
    </row>
    <row r="44">
      <c r="A44" s="62"/>
      <c r="B44" s="61"/>
      <c r="C44" s="71"/>
      <c r="D44" s="67"/>
      <c r="E44" s="73"/>
      <c r="F44" s="64"/>
      <c r="G44" s="65"/>
    </row>
    <row r="45">
      <c r="A45" s="62"/>
      <c r="B45" s="61"/>
      <c r="C45" s="60" t="s">
        <v>89</v>
      </c>
      <c r="D45" s="67">
        <f>SUM(D42:D43)</f>
        <v>80000</v>
      </c>
      <c r="E45" s="73"/>
      <c r="F45" s="64"/>
      <c r="G45" s="65"/>
    </row>
    <row r="46">
      <c r="A46" s="62"/>
      <c r="B46" s="61"/>
      <c r="C46" s="71"/>
      <c r="D46" s="67"/>
      <c r="E46" s="73"/>
      <c r="F46" s="64"/>
      <c r="G46" s="65"/>
    </row>
    <row r="47">
      <c r="A47" s="62"/>
      <c r="B47" s="61"/>
      <c r="C47" s="71"/>
      <c r="D47" s="67" t="s">
        <v>6</v>
      </c>
      <c r="E47" s="73"/>
      <c r="F47" s="64"/>
      <c r="G47" s="65"/>
    </row>
    <row r="48">
      <c r="A48" s="62"/>
      <c r="B48" s="61"/>
      <c r="C48" s="152" t="s">
        <v>786</v>
      </c>
      <c r="D48" s="67">
        <v>-1000.0</v>
      </c>
      <c r="E48" s="73"/>
      <c r="F48" s="64"/>
      <c r="G48" s="65"/>
    </row>
    <row r="49">
      <c r="A49" s="62"/>
      <c r="B49" s="61"/>
      <c r="C49" s="152" t="s">
        <v>787</v>
      </c>
      <c r="D49" s="67">
        <v>-75000.0</v>
      </c>
      <c r="E49" s="73"/>
      <c r="F49" s="64"/>
      <c r="G49" s="65"/>
    </row>
    <row r="50">
      <c r="A50" s="62"/>
      <c r="B50" s="61"/>
      <c r="C50" s="152" t="s">
        <v>186</v>
      </c>
      <c r="D50" s="67">
        <v>-9300.0</v>
      </c>
      <c r="E50" s="73"/>
      <c r="F50" s="64"/>
      <c r="G50" s="65"/>
    </row>
    <row r="51">
      <c r="A51" s="62"/>
      <c r="B51" s="61"/>
      <c r="C51" s="152" t="s">
        <v>788</v>
      </c>
      <c r="D51" s="67">
        <v>-10600.0</v>
      </c>
      <c r="E51" s="73"/>
      <c r="F51" s="64"/>
      <c r="G51" s="65"/>
    </row>
    <row r="52">
      <c r="A52" s="62"/>
      <c r="B52" s="61"/>
      <c r="C52" s="152" t="s">
        <v>789</v>
      </c>
      <c r="D52" s="67">
        <v>-11500.0</v>
      </c>
      <c r="E52" s="73"/>
      <c r="F52" s="64"/>
      <c r="G52" s="65"/>
    </row>
    <row r="53">
      <c r="A53" s="62"/>
      <c r="B53" s="61"/>
      <c r="C53" s="152" t="s">
        <v>334</v>
      </c>
      <c r="D53" s="67">
        <v>-50216.0</v>
      </c>
      <c r="E53" s="73"/>
      <c r="F53" s="64"/>
      <c r="G53" s="65"/>
    </row>
    <row r="54">
      <c r="A54" s="62"/>
      <c r="B54" s="61"/>
      <c r="C54" s="152" t="s">
        <v>239</v>
      </c>
      <c r="D54" s="67">
        <v>-5000.0</v>
      </c>
      <c r="E54" s="73"/>
      <c r="F54" s="64"/>
      <c r="G54" s="65"/>
    </row>
    <row r="55">
      <c r="A55" s="62"/>
      <c r="B55" s="61"/>
      <c r="C55" s="152" t="s">
        <v>790</v>
      </c>
      <c r="D55" s="67">
        <v>-10300.0</v>
      </c>
      <c r="E55" s="73"/>
      <c r="F55" s="64"/>
      <c r="G55" s="65"/>
    </row>
    <row r="56">
      <c r="A56" s="62"/>
      <c r="B56" s="61"/>
      <c r="C56" s="62"/>
      <c r="D56" s="64"/>
      <c r="E56" s="73"/>
      <c r="F56" s="64"/>
      <c r="G56" s="65"/>
    </row>
    <row r="57">
      <c r="A57" s="62"/>
      <c r="B57" s="61"/>
      <c r="C57" s="60" t="s">
        <v>89</v>
      </c>
      <c r="D57" s="64">
        <f>SUM(D47:D56)</f>
        <v>-172916</v>
      </c>
      <c r="E57" s="73"/>
      <c r="F57" s="64"/>
      <c r="G57" s="65"/>
    </row>
    <row r="58">
      <c r="A58" s="62"/>
      <c r="B58" s="61"/>
      <c r="C58" s="62"/>
      <c r="D58" s="64"/>
      <c r="E58" s="73"/>
      <c r="F58" s="64"/>
      <c r="G58" s="65"/>
    </row>
    <row r="59">
      <c r="A59" s="62"/>
      <c r="B59" s="61"/>
      <c r="C59" s="60" t="s">
        <v>96</v>
      </c>
      <c r="D59" s="73">
        <f>SUMIFS(D43:D58,C43:C58,"Subsubtotal")</f>
        <v>-92916</v>
      </c>
      <c r="E59" s="73"/>
      <c r="F59" s="64"/>
      <c r="G59" s="65"/>
    </row>
    <row r="60">
      <c r="A60" s="62"/>
      <c r="B60" s="61"/>
      <c r="C60" s="62"/>
      <c r="D60" s="67"/>
      <c r="E60" s="73"/>
      <c r="F60" s="64"/>
      <c r="G60" s="65"/>
    </row>
    <row r="61">
      <c r="A61" s="62"/>
      <c r="B61" s="205" t="s">
        <v>791</v>
      </c>
      <c r="C61" s="62"/>
      <c r="D61" s="67" t="s">
        <v>5</v>
      </c>
      <c r="E61" s="73"/>
      <c r="F61" s="64"/>
      <c r="G61" s="65"/>
    </row>
    <row r="62">
      <c r="A62" s="62"/>
      <c r="C62" s="71" t="s">
        <v>162</v>
      </c>
      <c r="D62" s="67">
        <v>15250.0</v>
      </c>
      <c r="E62" s="73"/>
      <c r="F62" s="64"/>
      <c r="G62" s="65"/>
    </row>
    <row r="63">
      <c r="A63" s="62"/>
      <c r="C63" s="71" t="s">
        <v>126</v>
      </c>
      <c r="D63" s="67">
        <v>2500.0</v>
      </c>
      <c r="E63" s="73"/>
      <c r="F63" s="64"/>
      <c r="G63" s="65"/>
    </row>
    <row r="64">
      <c r="A64" s="62"/>
      <c r="B64" s="61"/>
      <c r="C64" s="71"/>
      <c r="D64" s="67"/>
      <c r="E64" s="73"/>
      <c r="F64" s="64"/>
      <c r="G64" s="65"/>
    </row>
    <row r="65">
      <c r="A65" s="62"/>
      <c r="B65" s="61"/>
      <c r="C65" s="60" t="s">
        <v>89</v>
      </c>
      <c r="D65" s="67">
        <f>SUM(D61:D63)</f>
        <v>17750</v>
      </c>
      <c r="E65" s="73"/>
      <c r="F65" s="64"/>
      <c r="G65" s="65"/>
    </row>
    <row r="66">
      <c r="A66" s="62"/>
      <c r="B66" s="61"/>
      <c r="C66" s="71"/>
      <c r="D66" s="67"/>
      <c r="E66" s="73"/>
      <c r="F66" s="64"/>
      <c r="G66" s="65"/>
    </row>
    <row r="67">
      <c r="A67" s="62"/>
      <c r="B67" s="61"/>
      <c r="C67" s="71"/>
      <c r="D67" s="67" t="s">
        <v>6</v>
      </c>
      <c r="E67" s="73"/>
      <c r="F67" s="64"/>
      <c r="G67" s="65"/>
    </row>
    <row r="68">
      <c r="A68" s="62"/>
      <c r="B68" s="61"/>
      <c r="C68" s="152" t="s">
        <v>91</v>
      </c>
      <c r="D68" s="67">
        <v>-9000.0</v>
      </c>
      <c r="E68" s="73"/>
      <c r="F68" s="64"/>
      <c r="G68" s="65"/>
    </row>
    <row r="69">
      <c r="A69" s="62"/>
      <c r="B69" s="61"/>
      <c r="C69" s="152" t="s">
        <v>131</v>
      </c>
      <c r="D69" s="67">
        <v>-1300.0</v>
      </c>
      <c r="E69" s="73"/>
      <c r="F69" s="64"/>
      <c r="G69" s="65"/>
    </row>
    <row r="70">
      <c r="A70" s="62"/>
      <c r="B70" s="61"/>
      <c r="C70" s="152" t="s">
        <v>147</v>
      </c>
      <c r="D70" s="67">
        <v>-600.0</v>
      </c>
      <c r="E70" s="73"/>
      <c r="F70" s="64"/>
      <c r="G70" s="65"/>
    </row>
    <row r="71">
      <c r="A71" s="62"/>
      <c r="B71" s="61"/>
      <c r="C71" s="152" t="s">
        <v>128</v>
      </c>
      <c r="D71" s="67">
        <v>-6200.0</v>
      </c>
      <c r="E71" s="73"/>
      <c r="F71" s="64"/>
      <c r="G71" s="65"/>
    </row>
    <row r="72">
      <c r="A72" s="62"/>
      <c r="B72" s="61"/>
      <c r="C72" s="62"/>
      <c r="D72" s="64"/>
      <c r="E72" s="73"/>
      <c r="F72" s="64"/>
      <c r="G72" s="65"/>
    </row>
    <row r="73">
      <c r="A73" s="62"/>
      <c r="B73" s="61"/>
      <c r="C73" s="60" t="s">
        <v>89</v>
      </c>
      <c r="D73" s="64">
        <f>SUM(D67:D72)</f>
        <v>-17100</v>
      </c>
      <c r="E73" s="73"/>
      <c r="F73" s="64"/>
      <c r="G73" s="65"/>
    </row>
    <row r="74">
      <c r="A74" s="62"/>
      <c r="B74" s="61"/>
      <c r="C74" s="62"/>
      <c r="D74" s="64"/>
      <c r="E74" s="73"/>
      <c r="F74" s="64"/>
      <c r="G74" s="65"/>
    </row>
    <row r="75">
      <c r="A75" s="62"/>
      <c r="B75" s="61"/>
      <c r="C75" s="60" t="s">
        <v>96</v>
      </c>
      <c r="D75" s="73">
        <f>SUMIFS(D62:D74,C62:C74,"Subsubtotal")</f>
        <v>650</v>
      </c>
      <c r="E75" s="73"/>
      <c r="F75" s="64"/>
      <c r="G75" s="65"/>
    </row>
    <row r="76">
      <c r="A76" s="62"/>
      <c r="B76" s="61"/>
      <c r="C76" s="60"/>
      <c r="D76" s="73"/>
      <c r="E76" s="73"/>
      <c r="F76" s="64"/>
      <c r="G76" s="65"/>
    </row>
    <row r="77">
      <c r="A77" s="62"/>
      <c r="B77" s="205" t="s">
        <v>792</v>
      </c>
      <c r="C77" s="62"/>
      <c r="D77" s="67" t="s">
        <v>5</v>
      </c>
      <c r="E77" s="73"/>
      <c r="F77" s="64"/>
      <c r="G77" s="65"/>
    </row>
    <row r="78">
      <c r="A78" s="62"/>
      <c r="C78" s="71" t="s">
        <v>162</v>
      </c>
      <c r="D78" s="67">
        <v>7625.0</v>
      </c>
      <c r="E78" s="73"/>
      <c r="F78" s="64"/>
      <c r="G78" s="65"/>
    </row>
    <row r="79">
      <c r="A79" s="62"/>
      <c r="C79" s="71" t="s">
        <v>126</v>
      </c>
      <c r="D79" s="67">
        <v>15000.0</v>
      </c>
      <c r="E79" s="73"/>
      <c r="F79" s="64"/>
      <c r="G79" s="65"/>
    </row>
    <row r="80">
      <c r="A80" s="62"/>
      <c r="B80" s="61"/>
      <c r="C80" s="71"/>
      <c r="D80" s="67"/>
      <c r="E80" s="73"/>
      <c r="F80" s="64"/>
      <c r="G80" s="65"/>
    </row>
    <row r="81">
      <c r="A81" s="62"/>
      <c r="B81" s="61"/>
      <c r="C81" s="60" t="s">
        <v>89</v>
      </c>
      <c r="D81" s="67">
        <f>SUM(D77:D79)</f>
        <v>22625</v>
      </c>
      <c r="E81" s="73"/>
      <c r="F81" s="64"/>
      <c r="G81" s="65"/>
    </row>
    <row r="82">
      <c r="A82" s="62"/>
      <c r="B82" s="61"/>
      <c r="C82" s="71"/>
      <c r="D82" s="67"/>
      <c r="E82" s="73"/>
      <c r="F82" s="64"/>
      <c r="G82" s="65"/>
    </row>
    <row r="83">
      <c r="A83" s="62"/>
      <c r="B83" s="61"/>
      <c r="C83" s="71"/>
      <c r="D83" s="67" t="s">
        <v>6</v>
      </c>
      <c r="E83" s="73"/>
      <c r="F83" s="64"/>
      <c r="G83" s="65"/>
    </row>
    <row r="84">
      <c r="A84" s="62"/>
      <c r="B84" s="61"/>
      <c r="C84" s="152" t="s">
        <v>91</v>
      </c>
      <c r="D84" s="67">
        <v>-4800.0</v>
      </c>
      <c r="E84" s="73"/>
      <c r="F84" s="64"/>
      <c r="G84" s="65"/>
    </row>
    <row r="85">
      <c r="A85" s="62"/>
      <c r="B85" s="61"/>
      <c r="C85" s="152" t="s">
        <v>131</v>
      </c>
      <c r="D85" s="67">
        <v>-700.0</v>
      </c>
      <c r="E85" s="73"/>
      <c r="F85" s="64"/>
      <c r="G85" s="65"/>
    </row>
    <row r="86">
      <c r="A86" s="62"/>
      <c r="B86" s="61"/>
      <c r="C86" s="152" t="s">
        <v>128</v>
      </c>
      <c r="D86" s="67">
        <v>-14100.0</v>
      </c>
      <c r="E86" s="73"/>
      <c r="F86" s="64"/>
      <c r="G86" s="65"/>
    </row>
    <row r="87">
      <c r="A87" s="62"/>
      <c r="B87" s="61"/>
      <c r="C87" s="62"/>
      <c r="D87" s="64"/>
      <c r="E87" s="73"/>
      <c r="F87" s="64"/>
      <c r="G87" s="65"/>
    </row>
    <row r="88">
      <c r="A88" s="62"/>
      <c r="B88" s="61"/>
      <c r="C88" s="60" t="s">
        <v>89</v>
      </c>
      <c r="D88" s="64">
        <f>SUM(D83:D87)</f>
        <v>-19600</v>
      </c>
      <c r="E88" s="73"/>
      <c r="F88" s="64"/>
      <c r="G88" s="65"/>
    </row>
    <row r="89">
      <c r="A89" s="62"/>
      <c r="B89" s="61"/>
      <c r="C89" s="62"/>
      <c r="D89" s="64"/>
      <c r="E89" s="73"/>
      <c r="F89" s="64"/>
      <c r="G89" s="65"/>
    </row>
    <row r="90">
      <c r="A90" s="62"/>
      <c r="B90" s="61"/>
      <c r="C90" s="60" t="s">
        <v>96</v>
      </c>
      <c r="D90" s="73">
        <f>SUMIFS(D78:D89,C78:C89,"Subsubtotal")</f>
        <v>3025</v>
      </c>
      <c r="E90" s="73"/>
      <c r="F90" s="64"/>
      <c r="G90" s="65"/>
    </row>
    <row r="91">
      <c r="A91" s="62"/>
      <c r="B91" s="61"/>
      <c r="C91" s="60"/>
      <c r="D91" s="73"/>
      <c r="E91" s="73"/>
      <c r="F91" s="64"/>
      <c r="G91" s="65"/>
    </row>
    <row r="92">
      <c r="A92" s="62"/>
      <c r="B92" s="205" t="s">
        <v>793</v>
      </c>
      <c r="C92" s="62"/>
      <c r="D92" s="67" t="s">
        <v>6</v>
      </c>
      <c r="E92" s="73"/>
      <c r="F92" s="64"/>
      <c r="G92" s="65"/>
    </row>
    <row r="93">
      <c r="A93" s="62"/>
      <c r="B93" s="61"/>
      <c r="C93" s="152" t="s">
        <v>139</v>
      </c>
      <c r="D93" s="67">
        <v>-13000.0</v>
      </c>
      <c r="E93" s="73"/>
      <c r="F93" s="64"/>
      <c r="G93" s="65"/>
    </row>
    <row r="94">
      <c r="A94" s="62"/>
      <c r="B94" s="61"/>
      <c r="C94" s="152" t="s">
        <v>334</v>
      </c>
      <c r="D94" s="67">
        <v>-37325.0</v>
      </c>
      <c r="E94" s="73"/>
      <c r="F94" s="64"/>
      <c r="G94" s="65"/>
    </row>
    <row r="95">
      <c r="A95" s="62"/>
      <c r="B95" s="61"/>
      <c r="C95" s="152" t="s">
        <v>735</v>
      </c>
      <c r="D95" s="67">
        <v>-500.0</v>
      </c>
      <c r="E95" s="73"/>
      <c r="F95" s="64"/>
      <c r="G95" s="65"/>
    </row>
    <row r="96">
      <c r="A96" s="62"/>
      <c r="B96" s="61"/>
      <c r="C96" s="152" t="s">
        <v>794</v>
      </c>
      <c r="D96" s="67">
        <v>-500.0</v>
      </c>
      <c r="E96" s="73"/>
      <c r="F96" s="64"/>
      <c r="G96" s="65"/>
    </row>
    <row r="97">
      <c r="A97" s="62"/>
      <c r="B97" s="61"/>
      <c r="C97" s="62" t="s">
        <v>239</v>
      </c>
      <c r="D97" s="67">
        <v>-4000.0</v>
      </c>
      <c r="E97" s="73"/>
      <c r="F97" s="64"/>
      <c r="G97" s="65"/>
    </row>
    <row r="98">
      <c r="A98" s="62"/>
      <c r="B98" s="61"/>
      <c r="C98" s="62"/>
      <c r="D98" s="64"/>
      <c r="E98" s="73"/>
      <c r="F98" s="64"/>
      <c r="G98" s="65"/>
    </row>
    <row r="99">
      <c r="A99" s="62"/>
      <c r="B99" s="61"/>
      <c r="C99" s="60" t="s">
        <v>89</v>
      </c>
      <c r="D99" s="64">
        <f>SUM(D93:D97)</f>
        <v>-55325</v>
      </c>
      <c r="E99" s="73"/>
      <c r="F99" s="64"/>
      <c r="G99" s="65"/>
    </row>
    <row r="100">
      <c r="A100" s="62"/>
      <c r="B100" s="61"/>
      <c r="C100" s="62"/>
      <c r="D100" s="64"/>
      <c r="E100" s="73"/>
      <c r="F100" s="64"/>
      <c r="G100" s="65"/>
    </row>
    <row r="101">
      <c r="A101" s="62"/>
      <c r="B101" s="61"/>
      <c r="C101" s="60" t="s">
        <v>96</v>
      </c>
      <c r="D101" s="73">
        <f>SUMIFS(D93:D100,C93:C100,"Subsubtotal")</f>
        <v>-55325</v>
      </c>
      <c r="E101" s="73"/>
      <c r="F101" s="64"/>
      <c r="G101" s="65"/>
    </row>
    <row r="102">
      <c r="A102" s="62"/>
      <c r="B102" s="61"/>
      <c r="C102" s="60"/>
      <c r="D102" s="73"/>
      <c r="E102" s="73"/>
      <c r="F102" s="64"/>
      <c r="G102" s="65"/>
    </row>
    <row r="103">
      <c r="A103" s="62"/>
      <c r="B103" s="205" t="s">
        <v>792</v>
      </c>
      <c r="C103" s="62"/>
      <c r="D103" s="67" t="s">
        <v>5</v>
      </c>
      <c r="E103" s="73"/>
      <c r="F103" s="64"/>
      <c r="G103" s="65"/>
    </row>
    <row r="104">
      <c r="A104" s="62"/>
      <c r="C104" s="71" t="s">
        <v>124</v>
      </c>
      <c r="D104" s="67">
        <v>46000.0</v>
      </c>
      <c r="E104" s="73"/>
      <c r="F104" s="64"/>
      <c r="G104" s="65"/>
    </row>
    <row r="105">
      <c r="A105" s="62"/>
      <c r="C105" s="71" t="s">
        <v>795</v>
      </c>
      <c r="D105" s="67">
        <v>10000.0</v>
      </c>
      <c r="E105" s="73"/>
      <c r="F105" s="64"/>
      <c r="G105" s="65"/>
    </row>
    <row r="106">
      <c r="A106" s="62"/>
      <c r="B106" s="61"/>
      <c r="C106" s="71"/>
      <c r="D106" s="67"/>
      <c r="E106" s="73"/>
      <c r="F106" s="64"/>
      <c r="G106" s="65"/>
    </row>
    <row r="107">
      <c r="A107" s="62"/>
      <c r="B107" s="61"/>
      <c r="C107" s="60" t="s">
        <v>89</v>
      </c>
      <c r="D107" s="67">
        <f>SUM(D103:D105)</f>
        <v>56000</v>
      </c>
      <c r="E107" s="73"/>
      <c r="F107" s="64"/>
      <c r="G107" s="65"/>
    </row>
    <row r="108">
      <c r="A108" s="62"/>
      <c r="B108" s="61"/>
      <c r="C108" s="71"/>
      <c r="D108" s="67"/>
      <c r="E108" s="73"/>
      <c r="F108" s="64"/>
      <c r="G108" s="65"/>
    </row>
    <row r="109">
      <c r="A109" s="62"/>
      <c r="B109" s="61"/>
      <c r="C109" s="71"/>
      <c r="D109" s="67" t="s">
        <v>6</v>
      </c>
      <c r="E109" s="73"/>
      <c r="F109" s="64"/>
      <c r="G109" s="65"/>
    </row>
    <row r="110">
      <c r="A110" s="62"/>
      <c r="B110" s="61"/>
      <c r="C110" s="152" t="s">
        <v>139</v>
      </c>
      <c r="D110" s="67">
        <v>-10000.0</v>
      </c>
      <c r="E110" s="73"/>
      <c r="F110" s="64"/>
      <c r="G110" s="65"/>
    </row>
    <row r="111">
      <c r="A111" s="62"/>
      <c r="B111" s="61"/>
      <c r="C111" s="152" t="s">
        <v>130</v>
      </c>
      <c r="D111" s="67">
        <v>-55000.0</v>
      </c>
      <c r="E111" s="73"/>
      <c r="F111" s="64"/>
      <c r="G111" s="65"/>
    </row>
    <row r="112">
      <c r="A112" s="62"/>
      <c r="B112" s="61"/>
      <c r="C112" s="152" t="s">
        <v>603</v>
      </c>
      <c r="D112" s="67">
        <v>-15000.0</v>
      </c>
      <c r="E112" s="73"/>
      <c r="F112" s="64"/>
      <c r="G112" s="65"/>
    </row>
    <row r="113">
      <c r="A113" s="62"/>
      <c r="B113" s="61"/>
      <c r="C113" s="62" t="s">
        <v>796</v>
      </c>
      <c r="D113" s="67">
        <v>-3000.0</v>
      </c>
      <c r="E113" s="73"/>
      <c r="F113" s="64"/>
      <c r="G113" s="65"/>
    </row>
    <row r="114">
      <c r="A114" s="62"/>
      <c r="B114" s="61"/>
      <c r="C114" s="62" t="s">
        <v>334</v>
      </c>
      <c r="D114" s="67">
        <v>-6000.0</v>
      </c>
      <c r="E114" s="73"/>
      <c r="F114" s="64"/>
      <c r="G114" s="65"/>
    </row>
    <row r="115">
      <c r="A115" s="62"/>
      <c r="B115" s="61"/>
      <c r="C115" s="62" t="s">
        <v>797</v>
      </c>
      <c r="D115" s="67">
        <v>-3000.0</v>
      </c>
      <c r="E115" s="73"/>
      <c r="F115" s="64"/>
      <c r="G115" s="65"/>
    </row>
    <row r="116">
      <c r="A116" s="62"/>
      <c r="B116" s="61"/>
      <c r="C116" s="62" t="s">
        <v>457</v>
      </c>
      <c r="D116" s="67">
        <v>-1000.0</v>
      </c>
      <c r="E116" s="73"/>
      <c r="F116" s="64"/>
      <c r="G116" s="65"/>
    </row>
    <row r="117">
      <c r="A117" s="62"/>
      <c r="B117" s="61"/>
      <c r="C117" s="62" t="s">
        <v>798</v>
      </c>
      <c r="D117" s="67">
        <v>-7000.0</v>
      </c>
      <c r="E117" s="73"/>
      <c r="F117" s="64"/>
      <c r="G117" s="65"/>
    </row>
    <row r="118">
      <c r="A118" s="62"/>
      <c r="B118" s="61"/>
      <c r="C118" s="62" t="s">
        <v>95</v>
      </c>
      <c r="D118" s="67">
        <v>-3000.0</v>
      </c>
      <c r="E118" s="73"/>
      <c r="F118" s="64"/>
      <c r="G118" s="65"/>
    </row>
    <row r="119">
      <c r="A119" s="62"/>
      <c r="B119" s="61"/>
      <c r="C119" s="62" t="s">
        <v>799</v>
      </c>
      <c r="D119" s="67">
        <v>-3000.0</v>
      </c>
      <c r="E119" s="73"/>
      <c r="F119" s="64"/>
      <c r="G119" s="65"/>
    </row>
    <row r="120">
      <c r="A120" s="62"/>
      <c r="B120" s="61"/>
      <c r="C120" s="62"/>
      <c r="D120" s="64"/>
      <c r="E120" s="73"/>
      <c r="F120" s="64"/>
      <c r="G120" s="65"/>
    </row>
    <row r="121">
      <c r="A121" s="62"/>
      <c r="B121" s="61"/>
      <c r="C121" s="60" t="s">
        <v>89</v>
      </c>
      <c r="D121" s="64">
        <f>SUM(D109:D120)</f>
        <v>-106000</v>
      </c>
      <c r="E121" s="73"/>
      <c r="F121" s="64"/>
      <c r="G121" s="65"/>
    </row>
    <row r="122">
      <c r="A122" s="62"/>
      <c r="B122" s="61"/>
      <c r="C122" s="62"/>
      <c r="D122" s="64"/>
      <c r="E122" s="73"/>
      <c r="F122" s="64"/>
      <c r="G122" s="65"/>
    </row>
    <row r="123">
      <c r="A123" s="62"/>
      <c r="B123" s="61"/>
      <c r="C123" s="60" t="s">
        <v>96</v>
      </c>
      <c r="D123" s="73">
        <f>SUMIFS(D104:D122,C104:C122,"Subsubtotal")</f>
        <v>-50000</v>
      </c>
      <c r="E123" s="73"/>
      <c r="F123" s="64"/>
      <c r="G123" s="65"/>
    </row>
    <row r="124">
      <c r="A124" s="62"/>
      <c r="B124" s="61"/>
      <c r="C124" s="60"/>
      <c r="D124" s="73"/>
      <c r="E124" s="73"/>
      <c r="F124" s="64"/>
      <c r="G124" s="65"/>
    </row>
    <row r="125">
      <c r="A125" s="62"/>
      <c r="B125" s="60" t="s">
        <v>62</v>
      </c>
      <c r="C125" s="62"/>
      <c r="D125" s="64"/>
      <c r="E125" s="73"/>
      <c r="F125" s="64"/>
      <c r="G125" s="65"/>
    </row>
    <row r="126">
      <c r="A126" s="62"/>
      <c r="B126" s="61"/>
      <c r="C126" s="60" t="s">
        <v>800</v>
      </c>
      <c r="D126" s="73">
        <f>SUMIFS(D2:D125,C2:C125,"Subsubtotal",D2:D125,"&gt;=0")</f>
        <v>287055</v>
      </c>
      <c r="E126" s="73"/>
      <c r="F126" s="64"/>
      <c r="G126" s="65"/>
    </row>
    <row r="127">
      <c r="A127" s="62"/>
      <c r="B127" s="61"/>
      <c r="C127" s="60" t="s">
        <v>801</v>
      </c>
      <c r="D127" s="73">
        <f>SUMIFS(D2:D125,C2:C125,"Subsubtotal",D2:D125,"&lt;0")</f>
        <v>-511413</v>
      </c>
      <c r="E127" s="73"/>
      <c r="F127" s="64"/>
      <c r="G127" s="65"/>
    </row>
    <row r="128">
      <c r="A128" s="62"/>
      <c r="B128" s="61"/>
      <c r="C128" s="60" t="s">
        <v>62</v>
      </c>
      <c r="D128" s="64">
        <f>SUM(D126:D127)</f>
        <v>-224358</v>
      </c>
      <c r="E128" s="73"/>
      <c r="F128" s="64"/>
      <c r="G128" s="65"/>
    </row>
    <row r="129">
      <c r="A129" s="62"/>
      <c r="B129" s="61"/>
      <c r="C129" s="60"/>
      <c r="D129" s="73"/>
      <c r="E129" s="73"/>
      <c r="F129" s="64"/>
      <c r="G129" s="65"/>
    </row>
  </sheetData>
  <conditionalFormatting sqref="D1:D129">
    <cfRule type="cellIs" dxfId="0" priority="1" operator="greaterThan">
      <formula>0</formula>
    </cfRule>
  </conditionalFormatting>
  <conditionalFormatting sqref="E1:E129">
    <cfRule type="cellIs" dxfId="1" priority="2" operator="greaterThan">
      <formula>0</formula>
    </cfRule>
  </conditionalFormatting>
  <conditionalFormatting sqref="F1:F129">
    <cfRule type="cellIs" dxfId="0" priority="3" operator="greaterThan">
      <formula>0</formula>
    </cfRule>
  </conditionalFormatting>
  <conditionalFormatting sqref="F1:F129">
    <cfRule type="cellIs" dxfId="1" priority="4" operator="lessThan">
      <formula>0</formula>
    </cfRule>
  </conditionalFormatting>
  <conditionalFormatting sqref="D1:D129">
    <cfRule type="cellIs" dxfId="1" priority="5" operator="lessThan">
      <formula>0</formula>
    </cfRule>
  </conditionalFormatting>
  <printOptions horizontalCentered="1"/>
  <pageMargins bottom="0.75" footer="0.0" header="0.0" left="0.25" right="0.25" top="0.75"/>
  <pageSetup fitToHeight="0" paperSize="9" orientation="portrait" pageOrder="overThenDown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50.75"/>
  </cols>
  <sheetData>
    <row r="1">
      <c r="A1" s="58" t="s">
        <v>4</v>
      </c>
      <c r="B1" s="58" t="s">
        <v>64</v>
      </c>
      <c r="C1" s="58" t="s">
        <v>65</v>
      </c>
      <c r="D1" s="58" t="s">
        <v>7</v>
      </c>
      <c r="E1" s="58"/>
      <c r="F1" s="58"/>
      <c r="G1" s="58" t="s">
        <v>3</v>
      </c>
    </row>
    <row r="2">
      <c r="A2" s="60" t="s">
        <v>41</v>
      </c>
      <c r="B2" s="61"/>
      <c r="C2" s="62"/>
      <c r="D2" s="64"/>
      <c r="E2" s="64"/>
      <c r="F2" s="64"/>
      <c r="G2" s="65"/>
    </row>
    <row r="3">
      <c r="A3" s="66"/>
      <c r="B3" s="60" t="s">
        <v>68</v>
      </c>
      <c r="C3" s="62"/>
      <c r="D3" s="67" t="s">
        <v>5</v>
      </c>
      <c r="E3" s="64"/>
      <c r="F3" s="64"/>
      <c r="G3" s="65"/>
    </row>
    <row r="4">
      <c r="A4" s="66"/>
      <c r="B4" s="61"/>
      <c r="C4" s="71" t="s">
        <v>658</v>
      </c>
      <c r="D4" s="67">
        <v>10000.0</v>
      </c>
      <c r="E4" s="64"/>
      <c r="F4" s="64"/>
      <c r="G4" s="65"/>
    </row>
    <row r="5">
      <c r="A5" s="66"/>
      <c r="B5" s="61"/>
      <c r="C5" s="71" t="s">
        <v>572</v>
      </c>
      <c r="D5" s="67">
        <v>20000.0</v>
      </c>
      <c r="E5" s="64"/>
      <c r="F5" s="64"/>
      <c r="G5" s="65"/>
    </row>
    <row r="6">
      <c r="A6" s="66"/>
      <c r="B6" s="61"/>
      <c r="C6" s="71" t="s">
        <v>777</v>
      </c>
      <c r="D6" s="67">
        <v>20000.0</v>
      </c>
      <c r="E6" s="64"/>
      <c r="F6" s="64"/>
      <c r="G6" s="65"/>
    </row>
    <row r="7">
      <c r="A7" s="66"/>
      <c r="B7" s="61"/>
      <c r="C7" s="71" t="s">
        <v>802</v>
      </c>
      <c r="D7" s="67">
        <v>2000.0</v>
      </c>
      <c r="E7" s="64"/>
      <c r="F7" s="64"/>
      <c r="G7" s="65"/>
    </row>
    <row r="8">
      <c r="A8" s="66"/>
      <c r="B8" s="61"/>
      <c r="C8" s="71" t="s">
        <v>803</v>
      </c>
      <c r="D8" s="67">
        <v>18000.0</v>
      </c>
      <c r="E8" s="64"/>
      <c r="F8" s="64"/>
      <c r="G8" s="65"/>
    </row>
    <row r="9">
      <c r="A9" s="66"/>
      <c r="B9" s="61"/>
      <c r="C9" s="71" t="s">
        <v>764</v>
      </c>
      <c r="D9" s="67">
        <v>15000.0</v>
      </c>
      <c r="E9" s="64"/>
      <c r="F9" s="64"/>
      <c r="G9" s="65"/>
    </row>
    <row r="10">
      <c r="A10" s="66"/>
      <c r="B10" s="61"/>
      <c r="C10" s="71" t="s">
        <v>270</v>
      </c>
      <c r="D10" s="67">
        <v>1000.0</v>
      </c>
      <c r="E10" s="64"/>
      <c r="F10" s="64"/>
      <c r="G10" s="65"/>
    </row>
    <row r="11">
      <c r="A11" s="66"/>
      <c r="B11" s="61"/>
      <c r="C11" s="71"/>
      <c r="D11" s="67"/>
      <c r="E11" s="64"/>
      <c r="F11" s="64"/>
      <c r="G11" s="65"/>
    </row>
    <row r="12">
      <c r="A12" s="66"/>
      <c r="B12" s="61"/>
      <c r="C12" s="60" t="s">
        <v>89</v>
      </c>
      <c r="D12" s="67">
        <f>SUM(D3:D10)</f>
        <v>86000</v>
      </c>
      <c r="E12" s="64"/>
      <c r="F12" s="64"/>
      <c r="G12" s="65"/>
    </row>
    <row r="13">
      <c r="A13" s="66"/>
      <c r="B13" s="61"/>
      <c r="C13" s="71"/>
      <c r="D13" s="67"/>
      <c r="E13" s="64"/>
      <c r="F13" s="64"/>
      <c r="G13" s="65"/>
    </row>
    <row r="14">
      <c r="A14" s="66"/>
      <c r="B14" s="61"/>
      <c r="C14" s="71"/>
      <c r="D14" s="67" t="s">
        <v>6</v>
      </c>
      <c r="E14" s="64"/>
      <c r="F14" s="64"/>
      <c r="G14" s="65"/>
    </row>
    <row r="15">
      <c r="A15" s="66"/>
      <c r="B15" s="61"/>
      <c r="C15" s="152" t="s">
        <v>804</v>
      </c>
      <c r="D15" s="67">
        <v>-440.0</v>
      </c>
      <c r="E15" s="64"/>
      <c r="F15" s="64"/>
      <c r="G15" s="65"/>
    </row>
    <row r="16">
      <c r="A16" s="66"/>
      <c r="B16" s="61"/>
      <c r="C16" s="152" t="s">
        <v>110</v>
      </c>
      <c r="D16" s="67">
        <v>-12000.0</v>
      </c>
      <c r="E16" s="64"/>
      <c r="F16" s="64"/>
      <c r="G16" s="65"/>
    </row>
    <row r="17">
      <c r="A17" s="66"/>
      <c r="B17" s="61"/>
      <c r="C17" s="152" t="s">
        <v>92</v>
      </c>
      <c r="D17" s="67">
        <v>-6000.0</v>
      </c>
      <c r="E17" s="64"/>
      <c r="F17" s="64"/>
      <c r="G17" s="65"/>
    </row>
    <row r="18">
      <c r="A18" s="66"/>
      <c r="B18" s="61"/>
      <c r="C18" s="152" t="s">
        <v>420</v>
      </c>
      <c r="D18" s="67">
        <v>-2500.0</v>
      </c>
      <c r="E18" s="64"/>
      <c r="F18" s="64"/>
      <c r="G18" s="65"/>
    </row>
    <row r="19">
      <c r="A19" s="66"/>
      <c r="B19" s="61"/>
      <c r="C19" s="152" t="s">
        <v>683</v>
      </c>
      <c r="D19" s="67">
        <v>-700.0</v>
      </c>
      <c r="E19" s="64"/>
      <c r="F19" s="64"/>
      <c r="G19" s="65"/>
    </row>
    <row r="20">
      <c r="A20" s="66"/>
      <c r="B20" s="61"/>
      <c r="C20" s="152" t="s">
        <v>156</v>
      </c>
      <c r="D20" s="67">
        <v>-5000.0</v>
      </c>
      <c r="E20" s="64"/>
      <c r="F20" s="64"/>
      <c r="G20" s="65"/>
    </row>
    <row r="21">
      <c r="A21" s="66"/>
      <c r="B21" s="61"/>
      <c r="C21" s="152" t="s">
        <v>764</v>
      </c>
      <c r="D21" s="67">
        <v>-20000.0</v>
      </c>
      <c r="E21" s="64"/>
      <c r="F21" s="64"/>
      <c r="G21" s="65"/>
    </row>
    <row r="22">
      <c r="A22" s="66"/>
      <c r="B22" s="61"/>
      <c r="C22" s="152" t="s">
        <v>270</v>
      </c>
      <c r="D22" s="67">
        <v>-1000.0</v>
      </c>
      <c r="E22" s="64"/>
      <c r="F22" s="64"/>
      <c r="G22" s="65"/>
    </row>
    <row r="23">
      <c r="A23" s="66"/>
      <c r="B23" s="61"/>
      <c r="C23" s="152" t="s">
        <v>780</v>
      </c>
      <c r="D23" s="67">
        <v>-12000.0</v>
      </c>
      <c r="E23" s="64"/>
      <c r="F23" s="64"/>
      <c r="G23" s="65"/>
    </row>
    <row r="24">
      <c r="A24" s="66"/>
      <c r="B24" s="61"/>
      <c r="C24" s="152" t="s">
        <v>666</v>
      </c>
      <c r="D24" s="67">
        <v>-200.0</v>
      </c>
      <c r="E24" s="64"/>
      <c r="F24" s="64"/>
      <c r="G24" s="65"/>
    </row>
    <row r="25">
      <c r="A25" s="66"/>
      <c r="B25" s="61"/>
      <c r="C25" s="152" t="s">
        <v>779</v>
      </c>
      <c r="D25" s="67">
        <v>-1000.0</v>
      </c>
      <c r="E25" s="64"/>
      <c r="F25" s="64"/>
      <c r="G25" s="65"/>
    </row>
    <row r="26">
      <c r="A26" s="66"/>
      <c r="B26" s="61"/>
      <c r="C26" s="152" t="s">
        <v>783</v>
      </c>
      <c r="D26" s="67">
        <v>-400.0</v>
      </c>
      <c r="E26" s="64"/>
      <c r="F26" s="64"/>
      <c r="G26" s="65"/>
    </row>
    <row r="27">
      <c r="A27" s="66"/>
      <c r="B27" s="61"/>
      <c r="C27" s="152" t="s">
        <v>805</v>
      </c>
      <c r="D27" s="67">
        <v>-150.0</v>
      </c>
      <c r="E27" s="64"/>
      <c r="F27" s="64"/>
      <c r="G27" s="65"/>
    </row>
    <row r="28">
      <c r="A28" s="66"/>
      <c r="B28" s="61"/>
      <c r="C28" s="152" t="s">
        <v>806</v>
      </c>
      <c r="D28" s="67">
        <v>-100.0</v>
      </c>
      <c r="E28" s="64"/>
      <c r="F28" s="64"/>
      <c r="G28" s="65"/>
    </row>
    <row r="29">
      <c r="A29" s="66"/>
      <c r="B29" s="61"/>
      <c r="C29" s="152" t="s">
        <v>782</v>
      </c>
      <c r="D29" s="67">
        <v>-900.0</v>
      </c>
      <c r="E29" s="64"/>
      <c r="F29" s="64"/>
      <c r="G29" s="65"/>
    </row>
    <row r="30">
      <c r="A30" s="66"/>
      <c r="B30" s="61"/>
      <c r="C30" s="62"/>
      <c r="D30" s="64"/>
      <c r="E30" s="64"/>
      <c r="F30" s="64"/>
      <c r="G30" s="65"/>
    </row>
    <row r="31">
      <c r="A31" s="66"/>
      <c r="B31" s="61"/>
      <c r="C31" s="60" t="s">
        <v>89</v>
      </c>
      <c r="D31" s="64">
        <f>SUM(D14:D30)</f>
        <v>-62390</v>
      </c>
      <c r="E31" s="64"/>
      <c r="F31" s="64"/>
      <c r="G31" s="65"/>
    </row>
    <row r="32">
      <c r="A32" s="66"/>
      <c r="B32" s="61"/>
      <c r="C32" s="62"/>
      <c r="D32" s="64"/>
      <c r="E32" s="64"/>
      <c r="F32" s="64"/>
      <c r="G32" s="65"/>
    </row>
    <row r="33">
      <c r="A33" s="62"/>
      <c r="B33" s="62"/>
      <c r="C33" s="60" t="s">
        <v>96</v>
      </c>
      <c r="D33" s="73">
        <f>SUMIFS(D4:D32,C4:C32,"Subsubtotal")</f>
        <v>23610</v>
      </c>
      <c r="E33" s="64"/>
      <c r="F33" s="64"/>
      <c r="G33" s="65"/>
    </row>
    <row r="34">
      <c r="A34" s="62"/>
      <c r="B34" s="62"/>
      <c r="C34" s="62"/>
      <c r="D34" s="64"/>
      <c r="E34" s="64"/>
      <c r="F34" s="64"/>
      <c r="G34" s="65"/>
    </row>
    <row r="35">
      <c r="A35" s="62"/>
      <c r="B35" s="205" t="s">
        <v>785</v>
      </c>
      <c r="C35" s="62"/>
      <c r="D35" s="67" t="s">
        <v>5</v>
      </c>
      <c r="E35" s="64"/>
      <c r="F35" s="64"/>
      <c r="G35" s="65"/>
    </row>
    <row r="36">
      <c r="A36" s="62"/>
      <c r="C36" s="71" t="s">
        <v>162</v>
      </c>
      <c r="D36" s="67">
        <v>20000.0</v>
      </c>
      <c r="E36" s="73"/>
      <c r="F36" s="73"/>
      <c r="G36" s="65"/>
    </row>
    <row r="37">
      <c r="A37" s="62"/>
      <c r="C37" s="71" t="s">
        <v>807</v>
      </c>
      <c r="D37" s="67">
        <v>1000.0</v>
      </c>
      <c r="E37" s="73"/>
      <c r="F37" s="73"/>
      <c r="G37" s="65"/>
    </row>
    <row r="38">
      <c r="A38" s="62"/>
      <c r="C38" s="71" t="s">
        <v>95</v>
      </c>
      <c r="D38" s="67">
        <v>3150.0</v>
      </c>
      <c r="E38" s="73"/>
      <c r="F38" s="73"/>
      <c r="G38" s="65"/>
    </row>
    <row r="39">
      <c r="A39" s="62"/>
      <c r="B39" s="61"/>
      <c r="C39" s="71"/>
      <c r="D39" s="67"/>
      <c r="E39" s="73"/>
      <c r="F39" s="64"/>
      <c r="G39" s="65"/>
    </row>
    <row r="40">
      <c r="A40" s="62"/>
      <c r="B40" s="61"/>
      <c r="C40" s="60" t="s">
        <v>89</v>
      </c>
      <c r="D40" s="67">
        <f>SUM(D35:D38)</f>
        <v>24150</v>
      </c>
      <c r="E40" s="73"/>
      <c r="F40" s="64"/>
      <c r="G40" s="65"/>
    </row>
    <row r="41">
      <c r="A41" s="62"/>
      <c r="B41" s="61"/>
      <c r="C41" s="71"/>
      <c r="D41" s="67"/>
      <c r="E41" s="73"/>
      <c r="F41" s="64"/>
      <c r="G41" s="65"/>
    </row>
    <row r="42">
      <c r="A42" s="62"/>
      <c r="B42" s="61"/>
      <c r="C42" s="71"/>
      <c r="D42" s="67" t="s">
        <v>6</v>
      </c>
      <c r="E42" s="73"/>
      <c r="F42" s="64"/>
      <c r="G42" s="65"/>
    </row>
    <row r="43">
      <c r="A43" s="62"/>
      <c r="B43" s="61"/>
      <c r="C43" s="152" t="s">
        <v>787</v>
      </c>
      <c r="D43" s="67">
        <v>-25000.0</v>
      </c>
      <c r="E43" s="73"/>
      <c r="F43" s="64"/>
      <c r="G43" s="65"/>
    </row>
    <row r="44">
      <c r="A44" s="62"/>
      <c r="B44" s="61"/>
      <c r="C44" s="152" t="s">
        <v>807</v>
      </c>
      <c r="D44" s="67">
        <v>-1000.0</v>
      </c>
      <c r="E44" s="73"/>
      <c r="F44" s="64"/>
      <c r="G44" s="65"/>
    </row>
    <row r="45">
      <c r="A45" s="62"/>
      <c r="B45" s="61"/>
      <c r="C45" s="152" t="s">
        <v>334</v>
      </c>
      <c r="D45" s="67">
        <v>-16000.0</v>
      </c>
      <c r="E45" s="73"/>
      <c r="F45" s="64"/>
      <c r="G45" s="65"/>
    </row>
    <row r="46">
      <c r="A46" s="62"/>
      <c r="B46" s="61"/>
      <c r="C46" s="152" t="s">
        <v>239</v>
      </c>
      <c r="D46" s="67">
        <v>-4000.0</v>
      </c>
      <c r="E46" s="73"/>
      <c r="F46" s="64"/>
      <c r="G46" s="65"/>
    </row>
    <row r="47">
      <c r="A47" s="62"/>
      <c r="B47" s="61"/>
      <c r="C47" s="152" t="s">
        <v>95</v>
      </c>
      <c r="D47" s="67">
        <v>-3150.0</v>
      </c>
      <c r="E47" s="73"/>
      <c r="F47" s="64"/>
      <c r="G47" s="65"/>
    </row>
    <row r="48">
      <c r="A48" s="62"/>
      <c r="B48" s="61"/>
      <c r="C48" s="152" t="s">
        <v>808</v>
      </c>
      <c r="D48" s="67">
        <v>-5000.0</v>
      </c>
      <c r="E48" s="73"/>
      <c r="F48" s="64"/>
      <c r="G48" s="65"/>
    </row>
    <row r="49">
      <c r="A49" s="62"/>
      <c r="B49" s="61"/>
      <c r="C49" s="152" t="s">
        <v>784</v>
      </c>
      <c r="D49" s="67">
        <v>-1000.0</v>
      </c>
      <c r="E49" s="73"/>
      <c r="F49" s="64"/>
      <c r="G49" s="65"/>
    </row>
    <row r="50">
      <c r="A50" s="62"/>
      <c r="B50" s="61"/>
      <c r="C50" s="152" t="s">
        <v>790</v>
      </c>
      <c r="D50" s="67">
        <v>-11000.0</v>
      </c>
      <c r="E50" s="73"/>
      <c r="F50" s="64"/>
      <c r="G50" s="65"/>
    </row>
    <row r="51">
      <c r="A51" s="62"/>
      <c r="B51" s="61"/>
      <c r="C51" s="62" t="s">
        <v>789</v>
      </c>
      <c r="D51" s="67">
        <v>-7500.0</v>
      </c>
      <c r="E51" s="73"/>
      <c r="F51" s="64"/>
      <c r="G51" s="65"/>
    </row>
    <row r="52">
      <c r="A52" s="62"/>
      <c r="B52" s="61"/>
      <c r="C52" s="62" t="s">
        <v>788</v>
      </c>
      <c r="D52" s="67">
        <v>-10000.0</v>
      </c>
      <c r="E52" s="73"/>
      <c r="F52" s="64"/>
      <c r="G52" s="65"/>
    </row>
    <row r="53">
      <c r="A53" s="62"/>
      <c r="B53" s="61"/>
      <c r="C53" s="62"/>
      <c r="D53" s="64"/>
      <c r="E53" s="73"/>
      <c r="F53" s="64"/>
      <c r="G53" s="65"/>
    </row>
    <row r="54">
      <c r="A54" s="62"/>
      <c r="B54" s="61"/>
      <c r="C54" s="60" t="s">
        <v>89</v>
      </c>
      <c r="D54" s="64">
        <f>SUM(D42:D51)</f>
        <v>-73650</v>
      </c>
      <c r="E54" s="73"/>
      <c r="F54" s="64"/>
      <c r="G54" s="65"/>
    </row>
    <row r="55">
      <c r="A55" s="62"/>
      <c r="B55" s="61"/>
      <c r="C55" s="62"/>
      <c r="D55" s="64"/>
      <c r="E55" s="73"/>
      <c r="F55" s="64"/>
      <c r="G55" s="65"/>
    </row>
    <row r="56">
      <c r="A56" s="62"/>
      <c r="B56" s="61"/>
      <c r="C56" s="60" t="s">
        <v>96</v>
      </c>
      <c r="D56" s="73">
        <f>SUMIFS(D36:D55,C36:C55,"Subsubtotal")</f>
        <v>-49500</v>
      </c>
      <c r="E56" s="73"/>
      <c r="F56" s="64"/>
      <c r="G56" s="65"/>
    </row>
    <row r="57">
      <c r="A57" s="62"/>
      <c r="B57" s="61"/>
      <c r="C57" s="62"/>
      <c r="D57" s="67"/>
      <c r="E57" s="73"/>
      <c r="F57" s="64"/>
      <c r="G57" s="65"/>
    </row>
    <row r="58">
      <c r="A58" s="62"/>
      <c r="B58" s="205" t="s">
        <v>791</v>
      </c>
      <c r="C58" s="62"/>
      <c r="D58" s="67" t="s">
        <v>5</v>
      </c>
      <c r="E58" s="73"/>
      <c r="F58" s="64"/>
      <c r="G58" s="65"/>
    </row>
    <row r="59">
      <c r="A59" s="62"/>
      <c r="C59" s="71" t="s">
        <v>316</v>
      </c>
      <c r="D59" s="67">
        <v>10000.0</v>
      </c>
      <c r="E59" s="73"/>
      <c r="F59" s="64"/>
      <c r="G59" s="65"/>
    </row>
    <row r="60">
      <c r="A60" s="62"/>
      <c r="C60" s="71" t="s">
        <v>126</v>
      </c>
      <c r="D60" s="67">
        <v>1200.0</v>
      </c>
      <c r="E60" s="73"/>
      <c r="F60" s="64"/>
      <c r="G60" s="65"/>
    </row>
    <row r="61">
      <c r="A61" s="62"/>
      <c r="B61" s="61"/>
      <c r="C61" s="71"/>
      <c r="D61" s="67"/>
      <c r="E61" s="73"/>
      <c r="F61" s="64"/>
      <c r="G61" s="65"/>
    </row>
    <row r="62">
      <c r="A62" s="62"/>
      <c r="B62" s="61"/>
      <c r="C62" s="60" t="s">
        <v>89</v>
      </c>
      <c r="D62" s="67">
        <f>SUM(D58:D60)</f>
        <v>11200</v>
      </c>
      <c r="E62" s="73"/>
      <c r="F62" s="64"/>
      <c r="G62" s="65"/>
    </row>
    <row r="63">
      <c r="A63" s="62"/>
      <c r="B63" s="61"/>
      <c r="C63" s="71"/>
      <c r="D63" s="67"/>
      <c r="E63" s="73"/>
      <c r="F63" s="64"/>
      <c r="G63" s="65"/>
    </row>
    <row r="64">
      <c r="A64" s="62"/>
      <c r="B64" s="61"/>
      <c r="C64" s="71"/>
      <c r="D64" s="67" t="s">
        <v>6</v>
      </c>
      <c r="E64" s="73"/>
      <c r="F64" s="64"/>
      <c r="G64" s="65"/>
    </row>
    <row r="65">
      <c r="A65" s="62"/>
      <c r="B65" s="61"/>
      <c r="C65" s="152" t="s">
        <v>91</v>
      </c>
      <c r="D65" s="67">
        <v>-9100.0</v>
      </c>
      <c r="E65" s="73"/>
      <c r="F65" s="64"/>
      <c r="G65" s="65"/>
    </row>
    <row r="66">
      <c r="A66" s="62"/>
      <c r="B66" s="61"/>
      <c r="C66" s="152" t="s">
        <v>131</v>
      </c>
      <c r="D66" s="67">
        <v>-1700.0</v>
      </c>
      <c r="E66" s="73"/>
      <c r="F66" s="64"/>
      <c r="G66" s="65"/>
    </row>
    <row r="67">
      <c r="A67" s="62"/>
      <c r="B67" s="61"/>
      <c r="C67" s="152" t="s">
        <v>147</v>
      </c>
      <c r="D67" s="67">
        <v>-450.0</v>
      </c>
      <c r="E67" s="73"/>
      <c r="F67" s="64"/>
      <c r="G67" s="65"/>
    </row>
    <row r="68">
      <c r="A68" s="62"/>
      <c r="B68" s="61"/>
      <c r="C68" s="152" t="s">
        <v>128</v>
      </c>
      <c r="D68" s="67">
        <v>-3950.0</v>
      </c>
      <c r="E68" s="73"/>
      <c r="F68" s="64"/>
      <c r="G68" s="65"/>
    </row>
    <row r="69">
      <c r="A69" s="62"/>
      <c r="B69" s="61"/>
      <c r="C69" s="62"/>
      <c r="D69" s="64"/>
      <c r="E69" s="73"/>
      <c r="F69" s="64"/>
      <c r="G69" s="65"/>
    </row>
    <row r="70">
      <c r="A70" s="62"/>
      <c r="B70" s="61"/>
      <c r="C70" s="60" t="s">
        <v>89</v>
      </c>
      <c r="D70" s="64">
        <f>SUM(D64:D69)</f>
        <v>-15200</v>
      </c>
      <c r="E70" s="73"/>
      <c r="F70" s="64"/>
      <c r="G70" s="65"/>
    </row>
    <row r="71">
      <c r="A71" s="62"/>
      <c r="B71" s="61"/>
      <c r="C71" s="62"/>
      <c r="D71" s="64"/>
      <c r="E71" s="73"/>
      <c r="F71" s="64"/>
      <c r="G71" s="65"/>
    </row>
    <row r="72">
      <c r="A72" s="62"/>
      <c r="B72" s="61"/>
      <c r="C72" s="60" t="s">
        <v>96</v>
      </c>
      <c r="D72" s="73">
        <f>SUMIFS(D59:D71,C59:C71,"Subsubtotal")</f>
        <v>-4000</v>
      </c>
      <c r="E72" s="73"/>
      <c r="F72" s="64"/>
      <c r="G72" s="65"/>
    </row>
    <row r="73">
      <c r="A73" s="62"/>
      <c r="B73" s="61"/>
      <c r="C73" s="60"/>
      <c r="D73" s="73"/>
      <c r="E73" s="73"/>
      <c r="F73" s="64"/>
      <c r="G73" s="65"/>
    </row>
    <row r="74">
      <c r="A74" s="62"/>
      <c r="B74" s="208" t="s">
        <v>732</v>
      </c>
      <c r="C74" s="62"/>
      <c r="D74" s="67" t="s">
        <v>5</v>
      </c>
      <c r="E74" s="73"/>
      <c r="F74" s="64"/>
      <c r="G74" s="65"/>
    </row>
    <row r="75">
      <c r="A75" s="62"/>
      <c r="B75" s="61"/>
      <c r="C75" s="71" t="s">
        <v>809</v>
      </c>
      <c r="D75" s="67">
        <v>1000.0</v>
      </c>
      <c r="E75" s="73"/>
      <c r="F75" s="64"/>
      <c r="G75" s="65"/>
    </row>
    <row r="76">
      <c r="A76" s="62"/>
      <c r="B76" s="61"/>
      <c r="C76" s="152"/>
      <c r="D76" s="67"/>
      <c r="E76" s="73"/>
      <c r="F76" s="64"/>
      <c r="G76" s="65"/>
    </row>
    <row r="77">
      <c r="A77" s="62"/>
      <c r="B77" s="61"/>
      <c r="C77" s="60" t="s">
        <v>89</v>
      </c>
      <c r="D77" s="64">
        <f>SUM(D73:D75)</f>
        <v>1000</v>
      </c>
      <c r="E77" s="73"/>
      <c r="F77" s="64"/>
      <c r="G77" s="65"/>
    </row>
    <row r="78">
      <c r="A78" s="62"/>
      <c r="B78" s="61"/>
      <c r="C78" s="152"/>
      <c r="D78" s="67"/>
      <c r="E78" s="73"/>
      <c r="F78" s="64"/>
      <c r="G78" s="65"/>
    </row>
    <row r="79">
      <c r="A79" s="62"/>
      <c r="B79" s="61"/>
      <c r="C79" s="152"/>
      <c r="D79" s="67" t="s">
        <v>6</v>
      </c>
      <c r="E79" s="73"/>
      <c r="F79" s="64"/>
      <c r="G79" s="65"/>
    </row>
    <row r="80">
      <c r="A80" s="62"/>
      <c r="B80" s="61"/>
      <c r="C80" s="152" t="s">
        <v>334</v>
      </c>
      <c r="D80" s="67">
        <v>-7300.0</v>
      </c>
      <c r="E80" s="73"/>
      <c r="F80" s="64"/>
      <c r="G80" s="65"/>
    </row>
    <row r="81">
      <c r="A81" s="62"/>
      <c r="B81" s="61"/>
      <c r="C81" s="152" t="s">
        <v>735</v>
      </c>
      <c r="D81" s="67">
        <v>-200.0</v>
      </c>
      <c r="E81" s="73"/>
      <c r="F81" s="64"/>
      <c r="G81" s="65"/>
    </row>
    <row r="82">
      <c r="A82" s="62"/>
      <c r="B82" s="61"/>
      <c r="C82" s="152" t="s">
        <v>794</v>
      </c>
      <c r="D82" s="67">
        <v>-600.0</v>
      </c>
      <c r="E82" s="73"/>
      <c r="F82" s="64"/>
      <c r="G82" s="65"/>
    </row>
    <row r="83">
      <c r="A83" s="62"/>
      <c r="B83" s="61"/>
      <c r="C83" s="71" t="s">
        <v>809</v>
      </c>
      <c r="D83" s="67">
        <v>-1000.0</v>
      </c>
      <c r="E83" s="73"/>
      <c r="F83" s="64"/>
      <c r="G83" s="65"/>
    </row>
    <row r="84">
      <c r="A84" s="62"/>
      <c r="B84" s="61"/>
      <c r="C84" s="62"/>
      <c r="D84" s="64"/>
      <c r="E84" s="73"/>
      <c r="F84" s="64"/>
      <c r="G84" s="65"/>
    </row>
    <row r="85">
      <c r="A85" s="62"/>
      <c r="B85" s="61"/>
      <c r="C85" s="60" t="s">
        <v>89</v>
      </c>
      <c r="D85" s="64">
        <f>SUM(D79:D83)</f>
        <v>-9100</v>
      </c>
      <c r="E85" s="73"/>
      <c r="F85" s="64"/>
      <c r="G85" s="65"/>
    </row>
    <row r="86">
      <c r="A86" s="62"/>
      <c r="B86" s="61"/>
      <c r="C86" s="62"/>
      <c r="D86" s="64"/>
      <c r="E86" s="73"/>
      <c r="F86" s="64"/>
      <c r="G86" s="65"/>
    </row>
    <row r="87">
      <c r="A87" s="62"/>
      <c r="B87" s="61"/>
      <c r="C87" s="60" t="s">
        <v>96</v>
      </c>
      <c r="D87" s="73">
        <f>SUMIFS(D75:D86,C75:C86,"Subsubtotal")</f>
        <v>-8100</v>
      </c>
      <c r="E87" s="73"/>
      <c r="F87" s="64"/>
      <c r="G87" s="65"/>
    </row>
    <row r="88">
      <c r="A88" s="62"/>
      <c r="B88" s="61"/>
      <c r="C88" s="60"/>
      <c r="D88" s="73"/>
      <c r="E88" s="73"/>
      <c r="F88" s="64"/>
      <c r="G88" s="65"/>
    </row>
    <row r="89">
      <c r="A89" s="62"/>
      <c r="B89" s="60" t="s">
        <v>62</v>
      </c>
      <c r="C89" s="62"/>
      <c r="D89" s="64"/>
      <c r="E89" s="73"/>
      <c r="F89" s="64"/>
      <c r="G89" s="65"/>
    </row>
    <row r="90">
      <c r="A90" s="62"/>
      <c r="B90" s="61"/>
      <c r="C90" s="60" t="s">
        <v>800</v>
      </c>
      <c r="D90" s="73">
        <f>SUMIFS(D2:D89,C2:C89,"Subsubtotal",D2:D89,"&gt;=0")</f>
        <v>122350</v>
      </c>
      <c r="E90" s="73"/>
      <c r="F90" s="64"/>
      <c r="G90" s="65"/>
    </row>
    <row r="91">
      <c r="A91" s="62"/>
      <c r="B91" s="61"/>
      <c r="C91" s="60" t="s">
        <v>801</v>
      </c>
      <c r="D91" s="73">
        <f>SUMIFS(D2:D89,C2:C89,"Subsubtotal",D2:D89,"&lt;0")</f>
        <v>-160340</v>
      </c>
      <c r="E91" s="73"/>
      <c r="F91" s="64"/>
      <c r="G91" s="65"/>
    </row>
    <row r="92">
      <c r="A92" s="62"/>
      <c r="B92" s="61"/>
      <c r="C92" s="60" t="s">
        <v>62</v>
      </c>
      <c r="D92" s="64">
        <f>SUM(D90:D91)</f>
        <v>-37990</v>
      </c>
      <c r="E92" s="73"/>
      <c r="F92" s="64"/>
      <c r="G92" s="65"/>
    </row>
    <row r="93">
      <c r="A93" s="62"/>
      <c r="B93" s="61"/>
      <c r="C93" s="60"/>
      <c r="D93" s="73"/>
      <c r="E93" s="73"/>
      <c r="F93" s="64"/>
      <c r="G93" s="65"/>
    </row>
  </sheetData>
  <conditionalFormatting sqref="D1:D93">
    <cfRule type="cellIs" dxfId="0" priority="1" operator="greaterThan">
      <formula>0</formula>
    </cfRule>
  </conditionalFormatting>
  <conditionalFormatting sqref="E1:E93">
    <cfRule type="cellIs" dxfId="1" priority="2" operator="greaterThan">
      <formula>0</formula>
    </cfRule>
  </conditionalFormatting>
  <conditionalFormatting sqref="F1:F93">
    <cfRule type="cellIs" dxfId="0" priority="3" operator="greaterThan">
      <formula>0</formula>
    </cfRule>
  </conditionalFormatting>
  <conditionalFormatting sqref="F1:F93">
    <cfRule type="cellIs" dxfId="1" priority="4" operator="lessThan">
      <formula>0</formula>
    </cfRule>
  </conditionalFormatting>
  <conditionalFormatting sqref="D1:D93">
    <cfRule type="cellIs" dxfId="1" priority="5" operator="lessThan">
      <formula>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13.25"/>
    <col customWidth="1" min="8" max="8" width="86.63"/>
  </cols>
  <sheetData>
    <row r="1">
      <c r="A1" s="40" t="s">
        <v>4</v>
      </c>
      <c r="B1" s="40" t="s">
        <v>64</v>
      </c>
      <c r="C1" s="40" t="s">
        <v>65</v>
      </c>
      <c r="D1" s="75" t="s">
        <v>66</v>
      </c>
      <c r="E1" s="40" t="s">
        <v>5</v>
      </c>
      <c r="F1" s="75" t="s">
        <v>6</v>
      </c>
      <c r="G1" s="40" t="s">
        <v>67</v>
      </c>
      <c r="H1" s="40" t="s">
        <v>3</v>
      </c>
    </row>
    <row r="2">
      <c r="A2" s="41" t="s">
        <v>11</v>
      </c>
      <c r="B2" s="42"/>
      <c r="C2" s="42"/>
      <c r="D2" s="76"/>
      <c r="E2" s="76"/>
      <c r="F2" s="76"/>
      <c r="G2" s="76"/>
      <c r="H2" s="76"/>
    </row>
    <row r="3">
      <c r="A3" s="42"/>
      <c r="B3" s="45" t="s">
        <v>68</v>
      </c>
      <c r="C3" s="42"/>
      <c r="D3" s="76"/>
      <c r="E3" s="76"/>
      <c r="F3" s="76"/>
      <c r="G3" s="76"/>
      <c r="H3" s="77"/>
    </row>
    <row r="4">
      <c r="A4" s="42"/>
      <c r="B4" s="42"/>
      <c r="C4" s="48" t="s">
        <v>90</v>
      </c>
      <c r="D4" s="76"/>
      <c r="E4" s="78">
        <v>0.0</v>
      </c>
      <c r="F4" s="79">
        <v>-8500.0</v>
      </c>
      <c r="G4" s="76"/>
      <c r="H4" s="76"/>
    </row>
    <row r="5">
      <c r="A5" s="42"/>
      <c r="B5" s="42"/>
      <c r="C5" s="48" t="s">
        <v>105</v>
      </c>
      <c r="D5" s="76"/>
      <c r="E5" s="78">
        <v>0.0</v>
      </c>
      <c r="F5" s="79">
        <v>-12800.0</v>
      </c>
      <c r="G5" s="76"/>
      <c r="H5" s="76"/>
    </row>
    <row r="6">
      <c r="A6" s="42"/>
      <c r="B6" s="42"/>
      <c r="C6" s="48" t="s">
        <v>133</v>
      </c>
      <c r="D6" s="76"/>
      <c r="E6" s="78">
        <v>0.0</v>
      </c>
      <c r="F6" s="80">
        <v>-5000.0</v>
      </c>
      <c r="G6" s="76"/>
      <c r="H6" s="76"/>
    </row>
    <row r="7">
      <c r="A7" s="42"/>
      <c r="B7" s="42"/>
      <c r="C7" s="48" t="s">
        <v>134</v>
      </c>
      <c r="D7" s="76"/>
      <c r="E7" s="78">
        <v>0.0</v>
      </c>
      <c r="F7" s="80">
        <v>-7500.0</v>
      </c>
      <c r="G7" s="76"/>
      <c r="H7" s="76"/>
    </row>
    <row r="8">
      <c r="A8" s="42"/>
      <c r="B8" s="42"/>
      <c r="C8" s="48" t="s">
        <v>135</v>
      </c>
      <c r="D8" s="76"/>
      <c r="E8" s="78">
        <v>0.0</v>
      </c>
      <c r="F8" s="80">
        <v>-1000.0</v>
      </c>
      <c r="G8" s="76"/>
      <c r="H8" s="76"/>
    </row>
    <row r="9">
      <c r="A9" s="42"/>
      <c r="B9" s="42"/>
      <c r="C9" s="42" t="s">
        <v>136</v>
      </c>
      <c r="D9" s="76"/>
      <c r="E9" s="78">
        <v>0.0</v>
      </c>
      <c r="F9" s="80">
        <v>-11000.0</v>
      </c>
      <c r="G9" s="76"/>
      <c r="H9" s="76"/>
    </row>
    <row r="10">
      <c r="A10" s="42"/>
      <c r="B10" s="42"/>
      <c r="C10" s="48" t="s">
        <v>137</v>
      </c>
      <c r="D10" s="76"/>
      <c r="E10" s="78">
        <v>0.0</v>
      </c>
      <c r="F10" s="80">
        <v>-2500.0</v>
      </c>
      <c r="G10" s="76"/>
      <c r="H10" s="76"/>
    </row>
    <row r="11">
      <c r="A11" s="42"/>
      <c r="B11" s="42"/>
      <c r="C11" s="42" t="s">
        <v>138</v>
      </c>
      <c r="D11" s="76"/>
      <c r="E11" s="78">
        <v>0.0</v>
      </c>
      <c r="F11" s="80">
        <v>-10000.0</v>
      </c>
      <c r="G11" s="76"/>
      <c r="H11" s="76"/>
    </row>
    <row r="12">
      <c r="A12" s="42"/>
      <c r="B12" s="42"/>
      <c r="C12" s="42" t="s">
        <v>139</v>
      </c>
      <c r="D12" s="76"/>
      <c r="E12" s="78">
        <v>0.0</v>
      </c>
      <c r="F12" s="80">
        <v>-1000.0</v>
      </c>
      <c r="G12" s="76"/>
      <c r="H12" s="76"/>
    </row>
    <row r="13">
      <c r="A13" s="42"/>
      <c r="B13" s="42"/>
      <c r="C13" s="51" t="s">
        <v>92</v>
      </c>
      <c r="D13" s="76"/>
      <c r="E13" s="78">
        <v>0.0</v>
      </c>
      <c r="F13" s="79">
        <v>-7300.0</v>
      </c>
      <c r="G13" s="76"/>
      <c r="H13" s="76"/>
    </row>
    <row r="14">
      <c r="A14" s="42"/>
      <c r="B14" s="42"/>
      <c r="C14" s="42" t="s">
        <v>140</v>
      </c>
      <c r="D14" s="76"/>
      <c r="E14" s="78">
        <v>0.0</v>
      </c>
      <c r="F14" s="80">
        <v>-2200.0</v>
      </c>
      <c r="G14" s="76"/>
      <c r="H14" s="76"/>
    </row>
    <row r="15">
      <c r="A15" s="42"/>
      <c r="B15" s="42"/>
      <c r="C15" s="42" t="s">
        <v>141</v>
      </c>
      <c r="D15" s="76"/>
      <c r="E15" s="78">
        <v>0.0</v>
      </c>
      <c r="F15" s="80">
        <v>-2500.0</v>
      </c>
      <c r="G15" s="76"/>
      <c r="H15" s="76"/>
    </row>
    <row r="16">
      <c r="A16" s="42"/>
      <c r="B16" s="42"/>
      <c r="C16" s="42" t="s">
        <v>142</v>
      </c>
      <c r="D16" s="76"/>
      <c r="E16" s="78">
        <v>0.0</v>
      </c>
      <c r="F16" s="80">
        <v>-880.0</v>
      </c>
      <c r="G16" s="76"/>
      <c r="H16" s="76"/>
    </row>
    <row r="17">
      <c r="A17" s="42"/>
      <c r="B17" s="42"/>
      <c r="C17" s="56" t="s">
        <v>99</v>
      </c>
      <c r="D17" s="76"/>
      <c r="E17" s="81">
        <v>0.0</v>
      </c>
      <c r="F17" s="79">
        <v>-1200.0</v>
      </c>
      <c r="G17" s="76"/>
      <c r="H17" s="76"/>
    </row>
    <row r="18">
      <c r="A18" s="42"/>
      <c r="B18" s="42"/>
      <c r="C18" s="42" t="s">
        <v>143</v>
      </c>
      <c r="D18" s="76"/>
      <c r="E18" s="78">
        <v>0.0</v>
      </c>
      <c r="F18" s="80">
        <v>-1100.0</v>
      </c>
      <c r="G18" s="76"/>
      <c r="H18" s="76"/>
    </row>
    <row r="19">
      <c r="A19" s="42"/>
      <c r="B19" s="42"/>
      <c r="C19" s="42"/>
      <c r="D19" s="76"/>
      <c r="E19" s="76"/>
      <c r="F19" s="76"/>
      <c r="G19" s="76"/>
      <c r="H19" s="76"/>
    </row>
    <row r="20">
      <c r="A20" s="42"/>
      <c r="B20" s="42"/>
      <c r="C20" s="41" t="s">
        <v>89</v>
      </c>
      <c r="D20" s="76"/>
      <c r="E20" s="78">
        <f t="shared" ref="E20:F20" si="1">SUM(E2:E18)</f>
        <v>0</v>
      </c>
      <c r="F20" s="80">
        <f t="shared" si="1"/>
        <v>-74480</v>
      </c>
      <c r="G20" s="76"/>
      <c r="H20" s="76"/>
    </row>
    <row r="21">
      <c r="A21" s="42"/>
      <c r="B21" s="42"/>
      <c r="C21" s="41"/>
      <c r="D21" s="76"/>
      <c r="E21" s="76"/>
      <c r="F21" s="76"/>
      <c r="G21" s="76"/>
      <c r="H21" s="76"/>
    </row>
    <row r="22">
      <c r="A22" s="42"/>
      <c r="B22" s="41" t="s">
        <v>110</v>
      </c>
      <c r="C22" s="42"/>
      <c r="D22" s="76"/>
      <c r="E22" s="76"/>
      <c r="F22" s="76"/>
      <c r="G22" s="76"/>
      <c r="H22" s="76"/>
    </row>
    <row r="23">
      <c r="A23" s="42"/>
      <c r="B23" s="42"/>
      <c r="C23" s="51" t="s">
        <v>110</v>
      </c>
      <c r="D23" s="76"/>
      <c r="E23" s="78">
        <v>0.0</v>
      </c>
      <c r="F23" s="79">
        <v>-13000.0</v>
      </c>
      <c r="G23" s="76"/>
      <c r="H23" s="77"/>
    </row>
    <row r="24">
      <c r="A24" s="42"/>
      <c r="B24" s="42"/>
      <c r="C24" s="42"/>
      <c r="D24" s="76"/>
      <c r="E24" s="76"/>
      <c r="F24" s="76"/>
      <c r="G24" s="76"/>
      <c r="H24" s="76"/>
    </row>
    <row r="25">
      <c r="A25" s="42"/>
      <c r="B25" s="42"/>
      <c r="C25" s="41" t="s">
        <v>89</v>
      </c>
      <c r="D25" s="76"/>
      <c r="E25" s="78">
        <f t="shared" ref="E25:F25" si="2">SUM(E23:E24)</f>
        <v>0</v>
      </c>
      <c r="F25" s="80">
        <f t="shared" si="2"/>
        <v>-13000</v>
      </c>
      <c r="G25" s="76"/>
      <c r="H25" s="76"/>
    </row>
    <row r="26">
      <c r="A26" s="42"/>
      <c r="B26" s="42"/>
      <c r="C26" s="41"/>
      <c r="D26" s="76"/>
      <c r="E26" s="76"/>
      <c r="F26" s="76"/>
      <c r="G26" s="76"/>
      <c r="H26" s="76"/>
    </row>
    <row r="27">
      <c r="A27" s="42"/>
      <c r="B27" s="41" t="s">
        <v>144</v>
      </c>
      <c r="C27" s="42"/>
      <c r="D27" s="76"/>
      <c r="E27" s="76"/>
      <c r="F27" s="76"/>
      <c r="G27" s="76"/>
      <c r="H27" s="82"/>
    </row>
    <row r="28">
      <c r="A28" s="42"/>
      <c r="B28" s="42"/>
      <c r="C28" s="42" t="s">
        <v>126</v>
      </c>
      <c r="D28" s="76"/>
      <c r="E28" s="83">
        <v>476000.0</v>
      </c>
      <c r="F28" s="78">
        <v>0.0</v>
      </c>
      <c r="G28" s="76"/>
      <c r="H28" s="76"/>
    </row>
    <row r="29">
      <c r="A29" s="42"/>
      <c r="B29" s="42"/>
      <c r="C29" s="42" t="s">
        <v>145</v>
      </c>
      <c r="D29" s="76"/>
      <c r="E29" s="83">
        <v>68000.0</v>
      </c>
      <c r="F29" s="78">
        <v>0.0</v>
      </c>
      <c r="G29" s="76"/>
      <c r="H29" s="76"/>
    </row>
    <row r="30">
      <c r="A30" s="42"/>
      <c r="B30" s="42"/>
      <c r="C30" s="51" t="s">
        <v>146</v>
      </c>
      <c r="D30" s="76"/>
      <c r="E30" s="78">
        <v>0.0</v>
      </c>
      <c r="F30" s="80">
        <v>-204000.0</v>
      </c>
      <c r="G30" s="76"/>
      <c r="H30" s="76"/>
    </row>
    <row r="31">
      <c r="A31" s="42"/>
      <c r="B31" s="42"/>
      <c r="C31" s="42" t="s">
        <v>130</v>
      </c>
      <c r="D31" s="76"/>
      <c r="E31" s="78">
        <v>0.0</v>
      </c>
      <c r="F31" s="80">
        <v>-68000.0</v>
      </c>
      <c r="G31" s="76"/>
      <c r="H31" s="76"/>
    </row>
    <row r="32">
      <c r="A32" s="42"/>
      <c r="B32" s="42"/>
      <c r="C32" s="42" t="s">
        <v>131</v>
      </c>
      <c r="D32" s="76"/>
      <c r="E32" s="78">
        <v>0.0</v>
      </c>
      <c r="F32" s="80">
        <v>-17000.0</v>
      </c>
      <c r="G32" s="76"/>
      <c r="H32" s="76"/>
    </row>
    <row r="33">
      <c r="A33" s="42"/>
      <c r="B33" s="42"/>
      <c r="C33" s="54" t="s">
        <v>147</v>
      </c>
      <c r="D33" s="76"/>
      <c r="E33" s="78">
        <v>0.0</v>
      </c>
      <c r="F33" s="80">
        <v>-24750.0</v>
      </c>
      <c r="G33" s="76"/>
      <c r="H33" s="76"/>
    </row>
    <row r="34">
      <c r="A34" s="42"/>
      <c r="B34" s="42"/>
      <c r="C34" s="42" t="s">
        <v>137</v>
      </c>
      <c r="D34" s="76"/>
      <c r="E34" s="78">
        <v>0.0</v>
      </c>
      <c r="F34" s="80">
        <v>-17000.0</v>
      </c>
      <c r="G34" s="76"/>
      <c r="H34" s="76"/>
    </row>
    <row r="35">
      <c r="A35" s="42"/>
      <c r="B35" s="54"/>
      <c r="C35" s="42"/>
      <c r="D35" s="76"/>
      <c r="E35" s="76"/>
      <c r="F35" s="76"/>
      <c r="G35" s="76"/>
      <c r="H35" s="76"/>
    </row>
    <row r="36">
      <c r="A36" s="42"/>
      <c r="B36" s="42"/>
      <c r="C36" s="45" t="s">
        <v>89</v>
      </c>
      <c r="D36" s="76"/>
      <c r="E36" s="83">
        <f t="shared" ref="E36:F36" si="3">SUM(E28:E34)</f>
        <v>544000</v>
      </c>
      <c r="F36" s="80">
        <f t="shared" si="3"/>
        <v>-330750</v>
      </c>
      <c r="G36" s="76"/>
      <c r="H36" s="76"/>
    </row>
    <row r="37">
      <c r="A37" s="42"/>
      <c r="B37" s="42"/>
      <c r="C37" s="42"/>
      <c r="D37" s="76"/>
      <c r="E37" s="76"/>
      <c r="F37" s="76"/>
      <c r="G37" s="76"/>
      <c r="H37" s="76"/>
    </row>
    <row r="38">
      <c r="A38" s="42"/>
      <c r="B38" s="41" t="s">
        <v>148</v>
      </c>
      <c r="C38" s="42"/>
      <c r="D38" s="76"/>
      <c r="E38" s="76"/>
      <c r="F38" s="76"/>
      <c r="G38" s="76"/>
      <c r="H38" s="76"/>
    </row>
    <row r="39">
      <c r="A39" s="42"/>
      <c r="B39" s="42"/>
      <c r="C39" s="42" t="s">
        <v>126</v>
      </c>
      <c r="D39" s="76"/>
      <c r="E39" s="83">
        <v>25000.0</v>
      </c>
      <c r="F39" s="78">
        <v>0.0</v>
      </c>
      <c r="G39" s="76"/>
      <c r="H39" s="76"/>
    </row>
    <row r="40">
      <c r="A40" s="42"/>
      <c r="B40" s="42"/>
      <c r="C40" s="42" t="s">
        <v>146</v>
      </c>
      <c r="D40" s="76"/>
      <c r="E40" s="78">
        <v>0.0</v>
      </c>
      <c r="F40" s="80">
        <v>-18250.0</v>
      </c>
      <c r="G40" s="76"/>
      <c r="H40" s="76"/>
    </row>
    <row r="41">
      <c r="A41" s="42"/>
      <c r="B41" s="42"/>
      <c r="C41" s="42" t="s">
        <v>131</v>
      </c>
      <c r="D41" s="76"/>
      <c r="E41" s="78">
        <v>0.0</v>
      </c>
      <c r="F41" s="80">
        <v>-2000.0</v>
      </c>
      <c r="G41" s="76"/>
      <c r="H41" s="76"/>
    </row>
    <row r="42">
      <c r="A42" s="42"/>
      <c r="B42" s="42"/>
      <c r="C42" s="51" t="s">
        <v>147</v>
      </c>
      <c r="D42" s="76"/>
      <c r="E42" s="78">
        <v>0.0</v>
      </c>
      <c r="F42" s="80">
        <v>-1000.0</v>
      </c>
      <c r="G42" s="76"/>
      <c r="H42" s="76"/>
    </row>
    <row r="43">
      <c r="A43" s="42"/>
      <c r="B43" s="42"/>
      <c r="C43" s="56" t="s">
        <v>149</v>
      </c>
      <c r="D43" s="76"/>
      <c r="E43" s="84">
        <v>0.0</v>
      </c>
      <c r="F43" s="84">
        <v>-2000.0</v>
      </c>
      <c r="G43" s="76"/>
      <c r="H43" s="76"/>
    </row>
    <row r="44">
      <c r="A44" s="42"/>
      <c r="B44" s="42"/>
      <c r="C44" s="42"/>
      <c r="D44" s="76"/>
      <c r="E44" s="76"/>
      <c r="F44" s="76"/>
      <c r="G44" s="76"/>
      <c r="H44" s="76"/>
    </row>
    <row r="45">
      <c r="A45" s="42"/>
      <c r="B45" s="51"/>
      <c r="C45" s="41" t="s">
        <v>89</v>
      </c>
      <c r="D45" s="76"/>
      <c r="E45" s="83">
        <f>SUM(E39:E42)</f>
        <v>25000</v>
      </c>
      <c r="F45" s="80">
        <f>SUM(F39:F43)</f>
        <v>-23250</v>
      </c>
      <c r="G45" s="76"/>
      <c r="H45" s="76"/>
    </row>
    <row r="46">
      <c r="A46" s="42"/>
      <c r="B46" s="42"/>
      <c r="C46" s="45"/>
      <c r="D46" s="76"/>
      <c r="E46" s="76"/>
      <c r="F46" s="76"/>
      <c r="G46" s="76"/>
      <c r="H46" s="76"/>
    </row>
    <row r="47">
      <c r="A47" s="42"/>
      <c r="B47" s="41" t="s">
        <v>150</v>
      </c>
      <c r="C47" s="42"/>
      <c r="D47" s="76"/>
      <c r="E47" s="76"/>
      <c r="F47" s="76"/>
      <c r="G47" s="76"/>
      <c r="H47" s="76"/>
    </row>
    <row r="48">
      <c r="A48" s="42"/>
      <c r="B48" s="42"/>
      <c r="C48" s="51" t="s">
        <v>126</v>
      </c>
      <c r="D48" s="76"/>
      <c r="E48" s="83">
        <v>25000.0</v>
      </c>
      <c r="F48" s="78">
        <v>0.0</v>
      </c>
      <c r="G48" s="76"/>
      <c r="H48" s="76"/>
    </row>
    <row r="49">
      <c r="A49" s="42"/>
      <c r="B49" s="42"/>
      <c r="C49" s="42" t="s">
        <v>146</v>
      </c>
      <c r="D49" s="76"/>
      <c r="E49" s="78">
        <v>0.0</v>
      </c>
      <c r="F49" s="80">
        <v>-18250.0</v>
      </c>
      <c r="G49" s="76"/>
      <c r="H49" s="76"/>
    </row>
    <row r="50">
      <c r="A50" s="42"/>
      <c r="B50" s="42"/>
      <c r="C50" s="42" t="s">
        <v>131</v>
      </c>
      <c r="D50" s="76"/>
      <c r="E50" s="78">
        <v>0.0</v>
      </c>
      <c r="F50" s="80">
        <v>-2000.0</v>
      </c>
      <c r="G50" s="76"/>
      <c r="H50" s="76"/>
    </row>
    <row r="51">
      <c r="A51" s="42"/>
      <c r="B51" s="42"/>
      <c r="C51" s="42" t="s">
        <v>147</v>
      </c>
      <c r="D51" s="76"/>
      <c r="E51" s="78">
        <v>0.0</v>
      </c>
      <c r="F51" s="80">
        <v>-1000.0</v>
      </c>
      <c r="G51" s="76"/>
      <c r="H51" s="76"/>
    </row>
    <row r="52">
      <c r="A52" s="42"/>
      <c r="B52" s="42"/>
      <c r="C52" s="42"/>
      <c r="D52" s="76"/>
      <c r="E52" s="76"/>
      <c r="F52" s="76"/>
      <c r="G52" s="76"/>
      <c r="H52" s="76"/>
    </row>
    <row r="53">
      <c r="A53" s="42"/>
      <c r="B53" s="42"/>
      <c r="C53" s="45" t="s">
        <v>89</v>
      </c>
      <c r="D53" s="76"/>
      <c r="E53" s="83">
        <f t="shared" ref="E53:F53" si="4">SUM(E48:E51)</f>
        <v>25000</v>
      </c>
      <c r="F53" s="80">
        <f t="shared" si="4"/>
        <v>-21250</v>
      </c>
      <c r="G53" s="76"/>
      <c r="H53" s="76"/>
    </row>
    <row r="54">
      <c r="A54" s="42"/>
      <c r="B54" s="42"/>
      <c r="C54" s="45"/>
      <c r="D54" s="76"/>
      <c r="E54" s="76"/>
      <c r="F54" s="76"/>
      <c r="G54" s="76"/>
      <c r="H54" s="76"/>
    </row>
    <row r="55">
      <c r="A55" s="42"/>
      <c r="B55" s="41" t="s">
        <v>151</v>
      </c>
      <c r="C55" s="42"/>
      <c r="D55" s="76"/>
      <c r="E55" s="76"/>
      <c r="F55" s="76"/>
      <c r="G55" s="76"/>
      <c r="H55" s="76"/>
    </row>
    <row r="56">
      <c r="A56" s="42"/>
      <c r="B56" s="42"/>
      <c r="C56" s="42" t="s">
        <v>152</v>
      </c>
      <c r="D56" s="76"/>
      <c r="E56" s="83">
        <v>70000.0</v>
      </c>
      <c r="F56" s="78">
        <v>0.0</v>
      </c>
      <c r="G56" s="76"/>
      <c r="H56" s="76"/>
    </row>
    <row r="57">
      <c r="A57" s="42"/>
      <c r="B57" s="42"/>
      <c r="C57" s="42" t="s">
        <v>139</v>
      </c>
      <c r="D57" s="76"/>
      <c r="E57" s="78">
        <v>0.0</v>
      </c>
      <c r="F57" s="80">
        <v>-105000.0</v>
      </c>
      <c r="G57" s="76"/>
      <c r="H57" s="76"/>
    </row>
    <row r="58">
      <c r="A58" s="42"/>
      <c r="B58" s="41"/>
      <c r="C58" s="54" t="s">
        <v>153</v>
      </c>
      <c r="D58" s="76"/>
      <c r="E58" s="78">
        <v>0.0</v>
      </c>
      <c r="F58" s="80">
        <v>-15000.0</v>
      </c>
      <c r="G58" s="76"/>
      <c r="H58" s="76"/>
    </row>
    <row r="59">
      <c r="A59" s="42"/>
      <c r="B59" s="42"/>
      <c r="C59" s="54" t="s">
        <v>130</v>
      </c>
      <c r="D59" s="76"/>
      <c r="E59" s="78">
        <v>0.0</v>
      </c>
      <c r="F59" s="80">
        <v>-8000.0</v>
      </c>
      <c r="G59" s="76"/>
      <c r="H59" s="76"/>
    </row>
    <row r="60">
      <c r="A60" s="42"/>
      <c r="B60" s="42"/>
      <c r="C60" s="54" t="s">
        <v>154</v>
      </c>
      <c r="D60" s="76"/>
      <c r="E60" s="78">
        <v>0.0</v>
      </c>
      <c r="F60" s="80">
        <v>-15000.0</v>
      </c>
      <c r="G60" s="76"/>
      <c r="H60" s="76"/>
    </row>
    <row r="61">
      <c r="A61" s="42"/>
      <c r="B61" s="42"/>
      <c r="C61" s="54" t="s">
        <v>155</v>
      </c>
      <c r="D61" s="76"/>
      <c r="E61" s="78">
        <v>0.0</v>
      </c>
      <c r="F61" s="80">
        <v>-5000.0</v>
      </c>
      <c r="G61" s="76"/>
      <c r="H61" s="76"/>
    </row>
    <row r="62">
      <c r="A62" s="42"/>
      <c r="B62" s="42"/>
      <c r="C62" s="48" t="s">
        <v>156</v>
      </c>
      <c r="D62" s="76"/>
      <c r="E62" s="78">
        <v>0.0</v>
      </c>
      <c r="F62" s="79">
        <v>-3000.0</v>
      </c>
      <c r="G62" s="76"/>
      <c r="H62" s="77" t="s">
        <v>157</v>
      </c>
    </row>
    <row r="63">
      <c r="A63" s="42"/>
      <c r="B63" s="42"/>
      <c r="C63" s="54" t="s">
        <v>158</v>
      </c>
      <c r="D63" s="76"/>
      <c r="E63" s="78">
        <v>0.0</v>
      </c>
      <c r="F63" s="80">
        <v>-8000.0</v>
      </c>
      <c r="G63" s="76"/>
      <c r="H63" s="76"/>
    </row>
    <row r="64">
      <c r="A64" s="42"/>
      <c r="B64" s="51"/>
      <c r="C64" s="54" t="s">
        <v>95</v>
      </c>
      <c r="D64" s="76"/>
      <c r="E64" s="78">
        <v>0.0</v>
      </c>
      <c r="F64" s="80">
        <v>-4000.0</v>
      </c>
      <c r="G64" s="76"/>
      <c r="H64" s="76"/>
    </row>
    <row r="65">
      <c r="A65" s="42"/>
      <c r="B65" s="42"/>
      <c r="C65" s="54" t="s">
        <v>131</v>
      </c>
      <c r="D65" s="76"/>
      <c r="E65" s="78">
        <v>0.0</v>
      </c>
      <c r="F65" s="80">
        <v>-2000.0</v>
      </c>
      <c r="G65" s="76"/>
      <c r="H65" s="76"/>
    </row>
    <row r="66">
      <c r="A66" s="42"/>
      <c r="B66" s="42"/>
      <c r="C66" s="56" t="s">
        <v>159</v>
      </c>
      <c r="D66" s="76"/>
      <c r="E66" s="78">
        <v>0.0</v>
      </c>
      <c r="F66" s="79">
        <v>-500.0</v>
      </c>
      <c r="G66" s="76"/>
      <c r="H66" s="77" t="s">
        <v>160</v>
      </c>
    </row>
    <row r="67">
      <c r="A67" s="42"/>
      <c r="B67" s="42"/>
      <c r="C67" s="42"/>
      <c r="D67" s="76"/>
      <c r="E67" s="76"/>
      <c r="F67" s="76"/>
      <c r="G67" s="76"/>
      <c r="H67" s="76"/>
    </row>
    <row r="68">
      <c r="A68" s="42"/>
      <c r="B68" s="42"/>
      <c r="C68" s="45" t="s">
        <v>89</v>
      </c>
      <c r="D68" s="76"/>
      <c r="E68" s="83">
        <f t="shared" ref="E68:F68" si="5">SUM(E56:E66)</f>
        <v>70000</v>
      </c>
      <c r="F68" s="80">
        <f t="shared" si="5"/>
        <v>-165500</v>
      </c>
      <c r="G68" s="76"/>
      <c r="H68" s="76"/>
    </row>
    <row r="69">
      <c r="A69" s="42"/>
      <c r="B69" s="42"/>
      <c r="C69" s="45"/>
      <c r="D69" s="76"/>
      <c r="E69" s="76"/>
      <c r="F69" s="76"/>
      <c r="G69" s="76"/>
      <c r="H69" s="76"/>
    </row>
    <row r="70">
      <c r="A70" s="42"/>
      <c r="B70" s="41" t="s">
        <v>161</v>
      </c>
      <c r="C70" s="42"/>
      <c r="D70" s="76"/>
      <c r="E70" s="76"/>
      <c r="F70" s="76"/>
      <c r="G70" s="76"/>
      <c r="H70" s="76"/>
    </row>
    <row r="71">
      <c r="A71" s="42"/>
      <c r="B71" s="42"/>
      <c r="C71" s="42" t="s">
        <v>126</v>
      </c>
      <c r="D71" s="76"/>
      <c r="E71" s="83">
        <v>10000.0</v>
      </c>
      <c r="F71" s="78">
        <v>0.0</v>
      </c>
      <c r="G71" s="76"/>
      <c r="H71" s="76"/>
    </row>
    <row r="72">
      <c r="A72" s="42"/>
      <c r="B72" s="42"/>
      <c r="C72" s="54" t="s">
        <v>162</v>
      </c>
      <c r="D72" s="76"/>
      <c r="E72" s="83">
        <v>13660.0</v>
      </c>
      <c r="F72" s="78">
        <v>0.0</v>
      </c>
      <c r="G72" s="76"/>
      <c r="H72" s="76"/>
    </row>
    <row r="73">
      <c r="A73" s="42"/>
      <c r="B73" s="42"/>
      <c r="C73" s="42" t="s">
        <v>146</v>
      </c>
      <c r="D73" s="76"/>
      <c r="E73" s="78">
        <v>0.0</v>
      </c>
      <c r="F73" s="80">
        <v>-5600.0</v>
      </c>
      <c r="G73" s="76"/>
      <c r="H73" s="76"/>
    </row>
    <row r="74">
      <c r="A74" s="42"/>
      <c r="B74" s="42"/>
      <c r="C74" s="54" t="s">
        <v>130</v>
      </c>
      <c r="D74" s="76"/>
      <c r="E74" s="78">
        <v>0.0</v>
      </c>
      <c r="F74" s="80">
        <v>-5000.0</v>
      </c>
      <c r="G74" s="76"/>
      <c r="H74" s="76"/>
    </row>
    <row r="75">
      <c r="A75" s="42"/>
      <c r="B75" s="42"/>
      <c r="C75" s="42" t="s">
        <v>131</v>
      </c>
      <c r="D75" s="76"/>
      <c r="E75" s="78">
        <v>0.0</v>
      </c>
      <c r="F75" s="80">
        <v>-2000.0</v>
      </c>
      <c r="G75" s="76"/>
      <c r="H75" s="76"/>
    </row>
    <row r="76">
      <c r="A76" s="42"/>
      <c r="B76" s="42"/>
      <c r="C76" s="42" t="s">
        <v>147</v>
      </c>
      <c r="D76" s="76"/>
      <c r="E76" s="78">
        <v>0.0</v>
      </c>
      <c r="F76" s="80">
        <v>-750.0</v>
      </c>
      <c r="G76" s="76"/>
      <c r="H76" s="76"/>
    </row>
    <row r="77">
      <c r="A77" s="42"/>
      <c r="B77" s="42"/>
      <c r="C77" s="48" t="s">
        <v>95</v>
      </c>
      <c r="D77" s="76"/>
      <c r="E77" s="78">
        <v>0.0</v>
      </c>
      <c r="F77" s="80">
        <v>-2000.0</v>
      </c>
      <c r="G77" s="76"/>
      <c r="H77" s="76"/>
    </row>
    <row r="78">
      <c r="A78" s="42"/>
      <c r="B78" s="42"/>
      <c r="C78" s="51"/>
      <c r="D78" s="76"/>
      <c r="E78" s="76"/>
      <c r="F78" s="76"/>
      <c r="G78" s="76"/>
      <c r="H78" s="76"/>
    </row>
    <row r="79">
      <c r="A79" s="42"/>
      <c r="B79" s="51"/>
      <c r="C79" s="41" t="s">
        <v>89</v>
      </c>
      <c r="D79" s="76"/>
      <c r="E79" s="83">
        <f>SUM(E71:E78)</f>
        <v>23660</v>
      </c>
      <c r="F79" s="80">
        <f>SUM(F71:F77)</f>
        <v>-15350</v>
      </c>
      <c r="G79" s="76"/>
      <c r="H79" s="76"/>
    </row>
    <row r="80">
      <c r="A80" s="42"/>
      <c r="B80" s="42"/>
      <c r="C80" s="45"/>
      <c r="D80" s="76"/>
      <c r="E80" s="76"/>
      <c r="F80" s="76"/>
      <c r="G80" s="76"/>
      <c r="H80" s="76"/>
    </row>
    <row r="81">
      <c r="A81" s="42"/>
      <c r="B81" s="41" t="s">
        <v>163</v>
      </c>
      <c r="C81" s="51"/>
      <c r="D81" s="76"/>
      <c r="E81" s="76"/>
      <c r="F81" s="76"/>
      <c r="G81" s="76"/>
      <c r="H81" s="76"/>
    </row>
    <row r="82">
      <c r="A82" s="42"/>
      <c r="B82" s="42"/>
      <c r="C82" s="51" t="s">
        <v>126</v>
      </c>
      <c r="D82" s="76"/>
      <c r="E82" s="83">
        <v>3500.0</v>
      </c>
      <c r="F82" s="78">
        <v>0.0</v>
      </c>
      <c r="G82" s="76"/>
      <c r="H82" s="76"/>
    </row>
    <row r="83">
      <c r="A83" s="42"/>
      <c r="B83" s="42"/>
      <c r="C83" s="48" t="s">
        <v>162</v>
      </c>
      <c r="D83" s="76"/>
      <c r="E83" s="83">
        <v>13480.0</v>
      </c>
      <c r="F83" s="78">
        <v>0.0</v>
      </c>
      <c r="G83" s="76"/>
      <c r="H83" s="76"/>
    </row>
    <row r="84">
      <c r="A84" s="42"/>
      <c r="B84" s="42"/>
      <c r="C84" s="51" t="s">
        <v>146</v>
      </c>
      <c r="D84" s="76"/>
      <c r="E84" s="78">
        <v>0.0</v>
      </c>
      <c r="F84" s="80">
        <v>-4250.0</v>
      </c>
      <c r="G84" s="76"/>
      <c r="H84" s="76"/>
    </row>
    <row r="85">
      <c r="A85" s="42"/>
      <c r="B85" s="42"/>
      <c r="C85" s="48" t="s">
        <v>130</v>
      </c>
      <c r="D85" s="76"/>
      <c r="E85" s="78">
        <v>0.0</v>
      </c>
      <c r="F85" s="80">
        <v>-15000.0</v>
      </c>
      <c r="G85" s="76"/>
      <c r="H85" s="76"/>
    </row>
    <row r="86">
      <c r="A86" s="42"/>
      <c r="B86" s="42"/>
      <c r="C86" s="48" t="s">
        <v>139</v>
      </c>
      <c r="D86" s="76"/>
      <c r="E86" s="78">
        <v>0.0</v>
      </c>
      <c r="F86" s="80">
        <v>-1200.0</v>
      </c>
      <c r="G86" s="76"/>
      <c r="H86" s="76"/>
    </row>
    <row r="87">
      <c r="A87" s="42"/>
      <c r="B87" s="42"/>
      <c r="C87" s="51" t="s">
        <v>131</v>
      </c>
      <c r="D87" s="76"/>
      <c r="E87" s="78">
        <v>0.0</v>
      </c>
      <c r="F87" s="80">
        <v>-1000.0</v>
      </c>
      <c r="G87" s="76"/>
      <c r="H87" s="76"/>
    </row>
    <row r="88">
      <c r="A88" s="42"/>
      <c r="B88" s="42"/>
      <c r="C88" s="51" t="s">
        <v>147</v>
      </c>
      <c r="D88" s="76"/>
      <c r="E88" s="78">
        <v>0.0</v>
      </c>
      <c r="F88" s="80">
        <v>-1250.0</v>
      </c>
      <c r="G88" s="76"/>
      <c r="H88" s="76"/>
    </row>
    <row r="89">
      <c r="A89" s="42"/>
      <c r="B89" s="42"/>
      <c r="C89" s="48" t="s">
        <v>95</v>
      </c>
      <c r="D89" s="76"/>
      <c r="E89" s="78">
        <v>0.0</v>
      </c>
      <c r="F89" s="80">
        <v>-2000.0</v>
      </c>
      <c r="G89" s="76"/>
      <c r="H89" s="76"/>
    </row>
    <row r="90">
      <c r="A90" s="42"/>
      <c r="B90" s="42"/>
      <c r="C90" s="54" t="s">
        <v>164</v>
      </c>
      <c r="D90" s="76"/>
      <c r="E90" s="78">
        <v>0.0</v>
      </c>
      <c r="F90" s="80">
        <v>-2000.0</v>
      </c>
      <c r="G90" s="76"/>
      <c r="H90" s="76"/>
    </row>
    <row r="91">
      <c r="A91" s="42"/>
      <c r="B91" s="42"/>
      <c r="C91" s="51"/>
      <c r="D91" s="76"/>
      <c r="E91" s="76"/>
      <c r="F91" s="76"/>
      <c r="G91" s="76"/>
      <c r="H91" s="76"/>
    </row>
    <row r="92">
      <c r="A92" s="42"/>
      <c r="B92" s="42"/>
      <c r="C92" s="41" t="s">
        <v>89</v>
      </c>
      <c r="D92" s="76"/>
      <c r="E92" s="83">
        <f t="shared" ref="E92:F92" si="6">SUM(E82:E90)</f>
        <v>16980</v>
      </c>
      <c r="F92" s="80">
        <f t="shared" si="6"/>
        <v>-26700</v>
      </c>
      <c r="G92" s="76"/>
      <c r="H92" s="76"/>
    </row>
    <row r="93">
      <c r="A93" s="42"/>
      <c r="B93" s="51"/>
      <c r="C93" s="41"/>
      <c r="D93" s="76"/>
      <c r="E93" s="76"/>
      <c r="F93" s="76"/>
      <c r="G93" s="76"/>
      <c r="H93" s="76"/>
    </row>
    <row r="94">
      <c r="A94" s="42"/>
      <c r="B94" s="41" t="s">
        <v>165</v>
      </c>
      <c r="C94" s="42"/>
      <c r="D94" s="76"/>
      <c r="E94" s="76"/>
      <c r="F94" s="76"/>
      <c r="G94" s="76"/>
      <c r="H94" s="76"/>
    </row>
    <row r="95">
      <c r="A95" s="42"/>
      <c r="B95" s="42"/>
      <c r="C95" s="51" t="s">
        <v>126</v>
      </c>
      <c r="D95" s="76"/>
      <c r="E95" s="83">
        <v>1000.0</v>
      </c>
      <c r="F95" s="78">
        <v>0.0</v>
      </c>
      <c r="G95" s="76"/>
      <c r="H95" s="76"/>
    </row>
    <row r="96">
      <c r="A96" s="42"/>
      <c r="B96" s="42"/>
      <c r="C96" s="54" t="s">
        <v>162</v>
      </c>
      <c r="D96" s="76"/>
      <c r="E96" s="83">
        <v>7000.0</v>
      </c>
      <c r="F96" s="78">
        <v>0.0</v>
      </c>
      <c r="G96" s="76"/>
      <c r="H96" s="76"/>
    </row>
    <row r="97">
      <c r="A97" s="42"/>
      <c r="B97" s="42"/>
      <c r="C97" s="51" t="s">
        <v>146</v>
      </c>
      <c r="D97" s="76"/>
      <c r="E97" s="78">
        <v>0.0</v>
      </c>
      <c r="F97" s="80">
        <v>-6600.0</v>
      </c>
      <c r="G97" s="76"/>
      <c r="H97" s="76"/>
    </row>
    <row r="98">
      <c r="A98" s="42"/>
      <c r="B98" s="42"/>
      <c r="C98" s="48" t="s">
        <v>130</v>
      </c>
      <c r="D98" s="76"/>
      <c r="E98" s="78">
        <v>0.0</v>
      </c>
      <c r="F98" s="80">
        <v>-5000.0</v>
      </c>
      <c r="G98" s="76"/>
      <c r="H98" s="76"/>
    </row>
    <row r="99">
      <c r="A99" s="42"/>
      <c r="B99" s="42"/>
      <c r="C99" s="42" t="s">
        <v>131</v>
      </c>
      <c r="D99" s="76"/>
      <c r="E99" s="78">
        <v>0.0</v>
      </c>
      <c r="F99" s="80">
        <v>-1250.0</v>
      </c>
      <c r="G99" s="76"/>
      <c r="H99" s="76"/>
    </row>
    <row r="100">
      <c r="A100" s="42"/>
      <c r="B100" s="42"/>
      <c r="C100" s="42" t="s">
        <v>147</v>
      </c>
      <c r="D100" s="76"/>
      <c r="E100" s="78">
        <v>0.0</v>
      </c>
      <c r="F100" s="80">
        <v>-500.0</v>
      </c>
      <c r="G100" s="76"/>
      <c r="H100" s="76"/>
    </row>
    <row r="101">
      <c r="A101" s="42"/>
      <c r="B101" s="42"/>
      <c r="C101" s="48" t="s">
        <v>95</v>
      </c>
      <c r="D101" s="76"/>
      <c r="E101" s="78">
        <v>0.0</v>
      </c>
      <c r="F101" s="80">
        <v>-3500.0</v>
      </c>
      <c r="G101" s="76"/>
      <c r="H101" s="76"/>
    </row>
    <row r="102">
      <c r="A102" s="42"/>
      <c r="B102" s="42"/>
      <c r="C102" s="42"/>
      <c r="D102" s="76"/>
      <c r="E102" s="76"/>
      <c r="F102" s="76"/>
      <c r="G102" s="76"/>
      <c r="H102" s="76"/>
    </row>
    <row r="103">
      <c r="A103" s="42"/>
      <c r="B103" s="42"/>
      <c r="C103" s="41" t="s">
        <v>89</v>
      </c>
      <c r="D103" s="76"/>
      <c r="E103" s="83">
        <f t="shared" ref="E103:F103" si="7">SUM(E95:E101)</f>
        <v>8000</v>
      </c>
      <c r="F103" s="80">
        <f t="shared" si="7"/>
        <v>-16850</v>
      </c>
      <c r="G103" s="76"/>
      <c r="H103" s="76"/>
    </row>
    <row r="104">
      <c r="A104" s="42"/>
      <c r="B104" s="42"/>
      <c r="C104" s="45"/>
      <c r="D104" s="76"/>
      <c r="E104" s="76"/>
      <c r="F104" s="76"/>
      <c r="G104" s="76"/>
      <c r="H104" s="76"/>
    </row>
    <row r="105">
      <c r="A105" s="42"/>
      <c r="B105" s="85" t="s">
        <v>166</v>
      </c>
      <c r="C105" s="42"/>
      <c r="D105" s="74"/>
      <c r="E105" s="86"/>
      <c r="F105" s="86"/>
      <c r="G105" s="86"/>
      <c r="H105" s="76"/>
    </row>
    <row r="106">
      <c r="A106" s="42"/>
      <c r="B106" s="87"/>
      <c r="C106" s="42" t="s">
        <v>167</v>
      </c>
      <c r="D106" s="74" t="s">
        <v>168</v>
      </c>
      <c r="E106" s="81">
        <v>3700.0</v>
      </c>
      <c r="F106" s="86"/>
      <c r="G106" s="86"/>
      <c r="H106" s="88"/>
    </row>
    <row r="107">
      <c r="A107" s="42"/>
      <c r="B107" s="87"/>
      <c r="C107" s="42" t="s">
        <v>130</v>
      </c>
      <c r="D107" s="74" t="s">
        <v>169</v>
      </c>
      <c r="E107" s="86"/>
      <c r="F107" s="81">
        <v>-4250.0</v>
      </c>
      <c r="G107" s="86"/>
      <c r="H107" s="76"/>
    </row>
    <row r="108">
      <c r="A108" s="42"/>
      <c r="B108" s="87"/>
      <c r="C108" s="51" t="s">
        <v>170</v>
      </c>
      <c r="D108" s="74" t="s">
        <v>171</v>
      </c>
      <c r="E108" s="86"/>
      <c r="F108" s="81">
        <v>-400.0</v>
      </c>
      <c r="G108" s="86"/>
      <c r="H108" s="76"/>
    </row>
    <row r="109">
      <c r="A109" s="42"/>
      <c r="B109" s="87"/>
      <c r="C109" s="42" t="s">
        <v>131</v>
      </c>
      <c r="D109" s="74" t="s">
        <v>172</v>
      </c>
      <c r="E109" s="86"/>
      <c r="F109" s="81">
        <v>-500.0</v>
      </c>
      <c r="G109" s="86"/>
      <c r="H109" s="76"/>
    </row>
    <row r="110">
      <c r="A110" s="42"/>
      <c r="B110" s="89"/>
      <c r="C110" s="42" t="s">
        <v>147</v>
      </c>
      <c r="D110" s="74" t="s">
        <v>173</v>
      </c>
      <c r="E110" s="86"/>
      <c r="F110" s="81">
        <v>-500.0</v>
      </c>
      <c r="G110" s="86"/>
      <c r="H110" s="76"/>
    </row>
    <row r="111">
      <c r="A111" s="42"/>
      <c r="B111" s="87"/>
      <c r="C111" s="42" t="s">
        <v>143</v>
      </c>
      <c r="D111" s="90" t="s">
        <v>174</v>
      </c>
      <c r="E111" s="86"/>
      <c r="F111" s="81">
        <v>-1900.0</v>
      </c>
      <c r="G111" s="86"/>
      <c r="H111" s="76"/>
    </row>
    <row r="112">
      <c r="A112" s="42"/>
      <c r="B112" s="87"/>
      <c r="C112" s="51"/>
      <c r="D112" s="76"/>
      <c r="E112" s="76"/>
      <c r="F112" s="76"/>
      <c r="G112" s="76"/>
      <c r="H112" s="76"/>
    </row>
    <row r="113">
      <c r="A113" s="42"/>
      <c r="B113" s="42"/>
      <c r="C113" s="45" t="s">
        <v>89</v>
      </c>
      <c r="D113" s="76"/>
      <c r="E113" s="83">
        <f t="shared" ref="E113:F113" si="8">SUM(E106:E112)</f>
        <v>3700</v>
      </c>
      <c r="F113" s="80">
        <f t="shared" si="8"/>
        <v>-7550</v>
      </c>
      <c r="G113" s="76"/>
      <c r="H113" s="76"/>
    </row>
    <row r="114">
      <c r="A114" s="42"/>
      <c r="B114" s="42"/>
      <c r="C114" s="45"/>
      <c r="D114" s="76"/>
      <c r="E114" s="76"/>
      <c r="F114" s="76"/>
      <c r="G114" s="76"/>
      <c r="H114" s="76"/>
    </row>
    <row r="115">
      <c r="A115" s="42"/>
      <c r="B115" s="41" t="s">
        <v>175</v>
      </c>
      <c r="C115" s="42"/>
      <c r="D115" s="76"/>
      <c r="E115" s="76"/>
      <c r="F115" s="76"/>
      <c r="G115" s="76"/>
      <c r="H115" s="76"/>
    </row>
    <row r="116">
      <c r="A116" s="42"/>
      <c r="B116" s="42"/>
      <c r="C116" s="42" t="s">
        <v>126</v>
      </c>
      <c r="D116" s="76"/>
      <c r="E116" s="83">
        <v>3000.0</v>
      </c>
      <c r="F116" s="78">
        <v>0.0</v>
      </c>
      <c r="G116" s="76"/>
      <c r="H116" s="76"/>
    </row>
    <row r="117">
      <c r="A117" s="42"/>
      <c r="B117" s="42"/>
      <c r="C117" s="48" t="s">
        <v>162</v>
      </c>
      <c r="D117" s="76"/>
      <c r="E117" s="83">
        <v>7000.0</v>
      </c>
      <c r="F117" s="78">
        <v>0.0</v>
      </c>
      <c r="G117" s="76"/>
      <c r="H117" s="76"/>
    </row>
    <row r="118">
      <c r="A118" s="42"/>
      <c r="B118" s="42"/>
      <c r="C118" s="51" t="s">
        <v>146</v>
      </c>
      <c r="D118" s="76"/>
      <c r="E118" s="91" t="s">
        <v>176</v>
      </c>
      <c r="F118" s="80">
        <v>-2000.0</v>
      </c>
      <c r="G118" s="76"/>
      <c r="H118" s="76"/>
    </row>
    <row r="119">
      <c r="A119" s="42"/>
      <c r="B119" s="42"/>
      <c r="C119" s="54" t="s">
        <v>130</v>
      </c>
      <c r="D119" s="76"/>
      <c r="E119" s="78">
        <v>0.0</v>
      </c>
      <c r="F119" s="80">
        <v>-7500.0</v>
      </c>
      <c r="G119" s="76"/>
      <c r="H119" s="76"/>
    </row>
    <row r="120">
      <c r="A120" s="42"/>
      <c r="B120" s="42"/>
      <c r="C120" s="42" t="s">
        <v>131</v>
      </c>
      <c r="D120" s="76"/>
      <c r="E120" s="78">
        <v>0.0</v>
      </c>
      <c r="F120" s="80">
        <v>-500.0</v>
      </c>
      <c r="G120" s="76"/>
      <c r="H120" s="76"/>
    </row>
    <row r="121">
      <c r="A121" s="42"/>
      <c r="B121" s="42"/>
      <c r="C121" s="51" t="s">
        <v>147</v>
      </c>
      <c r="D121" s="76"/>
      <c r="E121" s="78">
        <v>0.0</v>
      </c>
      <c r="F121" s="80">
        <v>-750.0</v>
      </c>
      <c r="G121" s="76"/>
      <c r="H121" s="76"/>
    </row>
    <row r="122">
      <c r="A122" s="42"/>
      <c r="B122" s="42"/>
      <c r="C122" s="51"/>
      <c r="D122" s="76"/>
      <c r="E122" s="76"/>
      <c r="F122" s="76"/>
      <c r="G122" s="76"/>
      <c r="H122" s="76"/>
    </row>
    <row r="123">
      <c r="A123" s="42"/>
      <c r="B123" s="42"/>
      <c r="C123" s="41" t="s">
        <v>89</v>
      </c>
      <c r="D123" s="76"/>
      <c r="E123" s="83">
        <f t="shared" ref="E123:F123" si="9">SUM(E116:E121)</f>
        <v>10000</v>
      </c>
      <c r="F123" s="80">
        <f t="shared" si="9"/>
        <v>-10750</v>
      </c>
      <c r="G123" s="76"/>
      <c r="H123" s="76"/>
    </row>
    <row r="124">
      <c r="A124" s="42"/>
      <c r="B124" s="42"/>
      <c r="C124" s="41"/>
      <c r="D124" s="76"/>
      <c r="E124" s="76"/>
      <c r="F124" s="76"/>
      <c r="G124" s="76"/>
      <c r="H124" s="76"/>
    </row>
    <row r="125">
      <c r="A125" s="42"/>
      <c r="B125" s="41" t="s">
        <v>177</v>
      </c>
      <c r="C125" s="42"/>
      <c r="D125" s="76"/>
      <c r="E125" s="76"/>
      <c r="F125" s="76"/>
      <c r="G125" s="76"/>
      <c r="H125" s="76"/>
    </row>
    <row r="126">
      <c r="A126" s="42"/>
      <c r="B126" s="42"/>
      <c r="C126" s="48" t="s">
        <v>162</v>
      </c>
      <c r="D126" s="76"/>
      <c r="E126" s="83">
        <v>5500.0</v>
      </c>
      <c r="F126" s="78">
        <v>0.0</v>
      </c>
      <c r="G126" s="76"/>
      <c r="H126" s="76"/>
    </row>
    <row r="127">
      <c r="A127" s="42"/>
      <c r="B127" s="42"/>
      <c r="C127" s="54" t="s">
        <v>130</v>
      </c>
      <c r="D127" s="76"/>
      <c r="E127" s="78">
        <v>0.0</v>
      </c>
      <c r="F127" s="80">
        <v>-5500.0</v>
      </c>
      <c r="G127" s="76"/>
      <c r="H127" s="76"/>
    </row>
    <row r="128">
      <c r="A128" s="42"/>
      <c r="B128" s="51"/>
      <c r="C128" s="54" t="s">
        <v>139</v>
      </c>
      <c r="D128" s="76"/>
      <c r="E128" s="78">
        <v>0.0</v>
      </c>
      <c r="F128" s="80">
        <v>-1750.0</v>
      </c>
      <c r="G128" s="76"/>
      <c r="H128" s="76"/>
    </row>
    <row r="129">
      <c r="A129" s="42"/>
      <c r="B129" s="42"/>
      <c r="C129" s="54" t="s">
        <v>131</v>
      </c>
      <c r="D129" s="76"/>
      <c r="E129" s="78">
        <v>0.0</v>
      </c>
      <c r="F129" s="80">
        <v>-1000.0</v>
      </c>
      <c r="G129" s="76"/>
      <c r="H129" s="76"/>
    </row>
    <row r="130">
      <c r="A130" s="42"/>
      <c r="B130" s="42"/>
      <c r="C130" s="51"/>
      <c r="D130" s="76"/>
      <c r="E130" s="76"/>
      <c r="F130" s="76"/>
      <c r="G130" s="76"/>
      <c r="H130" s="76"/>
    </row>
    <row r="131">
      <c r="A131" s="42"/>
      <c r="B131" s="42"/>
      <c r="C131" s="41" t="s">
        <v>89</v>
      </c>
      <c r="D131" s="76"/>
      <c r="E131" s="83">
        <f t="shared" ref="E131:F131" si="10">SUM(E126:E129)</f>
        <v>5500</v>
      </c>
      <c r="F131" s="80">
        <f t="shared" si="10"/>
        <v>-8250</v>
      </c>
      <c r="G131" s="76"/>
      <c r="H131" s="76"/>
    </row>
    <row r="132">
      <c r="A132" s="42"/>
      <c r="B132" s="42"/>
      <c r="C132" s="45"/>
      <c r="D132" s="76"/>
      <c r="E132" s="76"/>
      <c r="F132" s="76"/>
      <c r="G132" s="76"/>
      <c r="H132" s="76"/>
    </row>
    <row r="133">
      <c r="A133" s="42"/>
      <c r="B133" s="41" t="s">
        <v>178</v>
      </c>
      <c r="C133" s="51"/>
      <c r="D133" s="76"/>
      <c r="E133" s="76"/>
      <c r="F133" s="76"/>
      <c r="G133" s="76"/>
      <c r="H133" s="76"/>
    </row>
    <row r="134">
      <c r="A134" s="42"/>
      <c r="B134" s="42"/>
      <c r="C134" s="42" t="s">
        <v>126</v>
      </c>
      <c r="D134" s="76"/>
      <c r="E134" s="83">
        <v>50000.0</v>
      </c>
      <c r="F134" s="78">
        <v>0.0</v>
      </c>
      <c r="G134" s="76"/>
      <c r="H134" s="76"/>
    </row>
    <row r="135">
      <c r="A135" s="42"/>
      <c r="B135" s="42"/>
      <c r="C135" s="42" t="s">
        <v>146</v>
      </c>
      <c r="D135" s="76"/>
      <c r="E135" s="78">
        <v>0.0</v>
      </c>
      <c r="F135" s="80">
        <v>-36500.0</v>
      </c>
      <c r="G135" s="76"/>
      <c r="H135" s="76"/>
    </row>
    <row r="136">
      <c r="A136" s="42"/>
      <c r="B136" s="42"/>
      <c r="C136" s="48" t="s">
        <v>143</v>
      </c>
      <c r="D136" s="76"/>
      <c r="E136" s="78">
        <v>0.0</v>
      </c>
      <c r="F136" s="80">
        <v>-600.0</v>
      </c>
      <c r="G136" s="76"/>
      <c r="H136" s="76"/>
    </row>
    <row r="137">
      <c r="A137" s="42"/>
      <c r="B137" s="42"/>
      <c r="C137" s="42" t="s">
        <v>131</v>
      </c>
      <c r="D137" s="76"/>
      <c r="E137" s="78">
        <v>0.0</v>
      </c>
      <c r="F137" s="80">
        <v>-2000.0</v>
      </c>
      <c r="G137" s="76"/>
      <c r="H137" s="76"/>
    </row>
    <row r="138">
      <c r="A138" s="42"/>
      <c r="B138" s="42"/>
      <c r="C138" s="42" t="s">
        <v>147</v>
      </c>
      <c r="D138" s="76"/>
      <c r="E138" s="78">
        <v>0.0</v>
      </c>
      <c r="F138" s="80">
        <v>-2500.0</v>
      </c>
      <c r="G138" s="76"/>
      <c r="H138" s="76"/>
    </row>
    <row r="139">
      <c r="A139" s="42"/>
      <c r="B139" s="42"/>
      <c r="C139" s="48" t="s">
        <v>95</v>
      </c>
      <c r="D139" s="76"/>
      <c r="E139" s="78">
        <v>0.0</v>
      </c>
      <c r="F139" s="80">
        <v>-5000.0</v>
      </c>
      <c r="G139" s="76"/>
      <c r="H139" s="76"/>
    </row>
    <row r="140">
      <c r="A140" s="42"/>
      <c r="B140" s="42"/>
      <c r="C140" s="56" t="s">
        <v>179</v>
      </c>
      <c r="D140" s="76"/>
      <c r="E140" s="78">
        <v>0.0</v>
      </c>
      <c r="F140" s="79">
        <v>-5500.0</v>
      </c>
      <c r="G140" s="76"/>
      <c r="H140" s="76"/>
    </row>
    <row r="141">
      <c r="A141" s="42"/>
      <c r="B141" s="42"/>
      <c r="C141" s="42"/>
      <c r="D141" s="76"/>
      <c r="E141" s="76"/>
      <c r="F141" s="76"/>
      <c r="G141" s="76"/>
      <c r="H141" s="76"/>
    </row>
    <row r="142">
      <c r="A142" s="42"/>
      <c r="B142" s="42"/>
      <c r="C142" s="41" t="s">
        <v>89</v>
      </c>
      <c r="D142" s="76"/>
      <c r="E142" s="83">
        <f>SUM(E134:E138)</f>
        <v>50000</v>
      </c>
      <c r="F142" s="80">
        <f>SUM(F134:F140)</f>
        <v>-52100</v>
      </c>
      <c r="G142" s="76"/>
      <c r="H142" s="76"/>
    </row>
    <row r="143">
      <c r="A143" s="42"/>
      <c r="B143" s="42"/>
      <c r="C143" s="41"/>
      <c r="D143" s="76"/>
      <c r="E143" s="76"/>
      <c r="F143" s="76"/>
      <c r="G143" s="76"/>
      <c r="H143" s="76"/>
    </row>
    <row r="144">
      <c r="A144" s="42"/>
      <c r="B144" s="41" t="s">
        <v>180</v>
      </c>
      <c r="C144" s="51"/>
      <c r="D144" s="76"/>
      <c r="E144" s="76"/>
      <c r="F144" s="76"/>
      <c r="G144" s="76"/>
      <c r="H144" s="76"/>
    </row>
    <row r="145">
      <c r="A145" s="42"/>
      <c r="B145" s="42"/>
      <c r="C145" s="42" t="s">
        <v>126</v>
      </c>
      <c r="D145" s="76"/>
      <c r="E145" s="83">
        <v>10000.0</v>
      </c>
      <c r="F145" s="78">
        <v>0.0</v>
      </c>
      <c r="G145" s="76"/>
      <c r="H145" s="76"/>
    </row>
    <row r="146">
      <c r="A146" s="42"/>
      <c r="B146" s="51"/>
      <c r="C146" s="42" t="s">
        <v>146</v>
      </c>
      <c r="D146" s="76"/>
      <c r="E146" s="78">
        <v>0.0</v>
      </c>
      <c r="F146" s="80">
        <v>-5600.0</v>
      </c>
      <c r="G146" s="76"/>
      <c r="H146" s="76"/>
    </row>
    <row r="147">
      <c r="A147" s="42"/>
      <c r="B147" s="42"/>
      <c r="C147" s="54" t="s">
        <v>143</v>
      </c>
      <c r="D147" s="76"/>
      <c r="E147" s="78">
        <v>0.0</v>
      </c>
      <c r="F147" s="80">
        <v>-1100.0</v>
      </c>
      <c r="G147" s="76"/>
      <c r="H147" s="76"/>
    </row>
    <row r="148">
      <c r="A148" s="42"/>
      <c r="B148" s="42"/>
      <c r="C148" s="51" t="s">
        <v>131</v>
      </c>
      <c r="D148" s="76"/>
      <c r="E148" s="78">
        <v>0.0</v>
      </c>
      <c r="F148" s="80">
        <v>-2000.0</v>
      </c>
      <c r="G148" s="76"/>
      <c r="H148" s="76"/>
    </row>
    <row r="149">
      <c r="A149" s="42"/>
      <c r="B149" s="42"/>
      <c r="C149" s="42" t="s">
        <v>147</v>
      </c>
      <c r="D149" s="76"/>
      <c r="E149" s="78">
        <v>0.0</v>
      </c>
      <c r="F149" s="80">
        <v>-1000.0</v>
      </c>
      <c r="G149" s="76"/>
      <c r="H149" s="76"/>
    </row>
    <row r="150">
      <c r="A150" s="42"/>
      <c r="B150" s="42"/>
      <c r="C150" s="51"/>
      <c r="D150" s="76"/>
      <c r="E150" s="76"/>
      <c r="F150" s="91" t="s">
        <v>176</v>
      </c>
      <c r="G150" s="76"/>
      <c r="H150" s="76"/>
    </row>
    <row r="151">
      <c r="A151" s="42"/>
      <c r="B151" s="42"/>
      <c r="C151" s="45" t="s">
        <v>89</v>
      </c>
      <c r="D151" s="76"/>
      <c r="E151" s="83">
        <f t="shared" ref="E151:F151" si="11">SUM(E145:E150)</f>
        <v>10000</v>
      </c>
      <c r="F151" s="80">
        <f t="shared" si="11"/>
        <v>-9700</v>
      </c>
      <c r="G151" s="76"/>
      <c r="H151" s="76"/>
    </row>
    <row r="152">
      <c r="A152" s="42"/>
      <c r="B152" s="42"/>
      <c r="C152" s="41"/>
      <c r="D152" s="76"/>
      <c r="E152" s="76"/>
      <c r="F152" s="76"/>
      <c r="G152" s="76"/>
      <c r="H152" s="76"/>
    </row>
    <row r="153">
      <c r="A153" s="42"/>
      <c r="B153" s="42"/>
      <c r="C153" s="41" t="s">
        <v>96</v>
      </c>
      <c r="D153" s="76"/>
      <c r="E153" s="83">
        <f>SUMIFS(E4:E152,C4:C152,"Subsubtotal")</f>
        <v>791840</v>
      </c>
      <c r="F153" s="80">
        <f>SUMIFS(F4:F152,C4:C152,"Subsubtotal")</f>
        <v>-775480</v>
      </c>
      <c r="G153" s="76"/>
      <c r="H153" s="76"/>
    </row>
    <row r="154">
      <c r="A154" s="42"/>
      <c r="B154" s="42"/>
      <c r="C154" s="45"/>
      <c r="D154" s="76"/>
      <c r="E154" s="76"/>
      <c r="F154" s="76"/>
      <c r="G154" s="76"/>
      <c r="H154" s="76"/>
    </row>
  </sheetData>
  <conditionalFormatting sqref="D1:D154">
    <cfRule type="cellIs" dxfId="0" priority="1" operator="greaterThan">
      <formula>0</formula>
    </cfRule>
  </conditionalFormatting>
  <conditionalFormatting sqref="E1:E154 F107:F111">
    <cfRule type="cellIs" dxfId="1" priority="2" operator="greaterThan">
      <formula>0</formula>
    </cfRule>
  </conditionalFormatting>
  <conditionalFormatting sqref="F1:F154">
    <cfRule type="cellIs" dxfId="0" priority="3" operator="greaterThan">
      <formula>0</formula>
    </cfRule>
  </conditionalFormatting>
  <conditionalFormatting sqref="F1:F154">
    <cfRule type="cellIs" dxfId="1" priority="4" operator="lessThan">
      <formula>0</formula>
    </cfRule>
  </conditionalFormatting>
  <conditionalFormatting sqref="D1:D154">
    <cfRule type="cellIs" dxfId="1" priority="5" operator="lessThan">
      <formula>0</formula>
    </cfRule>
  </conditionalFormatting>
  <printOptions horizontalCentered="1"/>
  <pageMargins bottom="0.75" footer="0.0" header="0.0" left="0.25" right="0.25" top="0.75"/>
  <pageSetup fitToHeight="0" paperSize="9" orientation="portrait" pageOrder="overThenDown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50.75"/>
  </cols>
  <sheetData>
    <row r="1">
      <c r="A1" s="162" t="s">
        <v>4</v>
      </c>
      <c r="B1" s="162" t="s">
        <v>64</v>
      </c>
      <c r="C1" s="162" t="s">
        <v>65</v>
      </c>
      <c r="D1" s="162" t="s">
        <v>7</v>
      </c>
      <c r="E1" s="209"/>
      <c r="F1" s="162"/>
      <c r="G1" s="162" t="s">
        <v>3</v>
      </c>
    </row>
    <row r="2">
      <c r="A2" s="210" t="s">
        <v>810</v>
      </c>
      <c r="B2" s="66"/>
      <c r="C2" s="211"/>
      <c r="D2" s="212"/>
      <c r="E2" s="213"/>
      <c r="F2" s="213"/>
      <c r="G2" s="213"/>
    </row>
    <row r="3">
      <c r="A3" s="211"/>
      <c r="B3" s="210" t="s">
        <v>811</v>
      </c>
      <c r="C3" s="210"/>
      <c r="D3" s="67"/>
      <c r="E3" s="66"/>
      <c r="F3" s="213"/>
      <c r="G3" s="209"/>
    </row>
    <row r="4">
      <c r="A4" s="211"/>
      <c r="B4" s="210"/>
      <c r="C4" s="210" t="s">
        <v>811</v>
      </c>
      <c r="D4" s="67"/>
      <c r="E4" s="214">
        <v>979000.0</v>
      </c>
      <c r="F4" s="209">
        <v>0.0</v>
      </c>
      <c r="G4" s="209"/>
    </row>
    <row r="5">
      <c r="A5" s="211"/>
      <c r="B5" s="210"/>
      <c r="C5" s="210" t="s">
        <v>812</v>
      </c>
      <c r="D5" s="67"/>
      <c r="E5" s="214">
        <v>0.0</v>
      </c>
      <c r="F5" s="209">
        <v>-7600.0</v>
      </c>
      <c r="G5" s="209"/>
    </row>
    <row r="6">
      <c r="A6" s="211"/>
      <c r="B6" s="210"/>
      <c r="C6" s="210" t="s">
        <v>813</v>
      </c>
      <c r="D6" s="67"/>
      <c r="E6" s="214">
        <v>50800.0</v>
      </c>
      <c r="F6" s="209">
        <v>0.0</v>
      </c>
      <c r="G6" s="209"/>
    </row>
    <row r="7">
      <c r="A7" s="211"/>
      <c r="B7" s="210"/>
      <c r="C7" s="210" t="s">
        <v>130</v>
      </c>
      <c r="D7" s="67"/>
      <c r="E7" s="214">
        <v>0.0</v>
      </c>
      <c r="F7" s="209">
        <v>-5400.0</v>
      </c>
      <c r="G7" s="209"/>
    </row>
    <row r="8">
      <c r="A8" s="211"/>
      <c r="B8" s="210"/>
      <c r="C8" s="210"/>
      <c r="D8" s="67"/>
      <c r="E8" s="66"/>
      <c r="F8" s="213"/>
      <c r="G8" s="209"/>
    </row>
    <row r="9">
      <c r="A9" s="211"/>
      <c r="B9" s="210"/>
      <c r="C9" s="165" t="s">
        <v>89</v>
      </c>
      <c r="D9" s="67"/>
      <c r="E9" s="215">
        <f>SUM(E4:E7)</f>
        <v>1029800</v>
      </c>
      <c r="F9" s="213">
        <f>SUM(F4:F8)</f>
        <v>-13000</v>
      </c>
      <c r="G9" s="209"/>
    </row>
    <row r="10">
      <c r="A10" s="211"/>
      <c r="B10" s="210"/>
      <c r="C10" s="210"/>
      <c r="D10" s="67"/>
      <c r="E10" s="66"/>
      <c r="F10" s="213"/>
      <c r="G10" s="209"/>
    </row>
    <row r="11">
      <c r="A11" s="211"/>
      <c r="B11" s="210" t="s">
        <v>68</v>
      </c>
      <c r="C11" s="210"/>
      <c r="D11" s="67"/>
      <c r="E11" s="66"/>
      <c r="F11" s="213"/>
      <c r="G11" s="209"/>
    </row>
    <row r="12">
      <c r="A12" s="211"/>
      <c r="B12" s="211"/>
      <c r="C12" s="216" t="s">
        <v>213</v>
      </c>
      <c r="D12" s="67"/>
      <c r="E12" s="209">
        <v>0.0</v>
      </c>
      <c r="F12" s="209">
        <v>-12000.0</v>
      </c>
      <c r="G12" s="213"/>
    </row>
    <row r="13">
      <c r="A13" s="211"/>
      <c r="B13" s="211"/>
      <c r="C13" s="216" t="s">
        <v>814</v>
      </c>
      <c r="D13" s="67"/>
      <c r="E13" s="209">
        <v>0.0</v>
      </c>
      <c r="F13" s="209">
        <v>-3950.0</v>
      </c>
      <c r="G13" s="213"/>
    </row>
    <row r="14">
      <c r="A14" s="211"/>
      <c r="B14" s="211"/>
      <c r="C14" s="216" t="s">
        <v>92</v>
      </c>
      <c r="D14" s="67"/>
      <c r="E14" s="209">
        <v>0.0</v>
      </c>
      <c r="F14" s="209">
        <v>-12000.0</v>
      </c>
      <c r="G14" s="213"/>
    </row>
    <row r="15">
      <c r="A15" s="211"/>
      <c r="B15" s="211"/>
      <c r="C15" s="216" t="s">
        <v>242</v>
      </c>
      <c r="D15" s="67"/>
      <c r="E15" s="209">
        <v>0.0</v>
      </c>
      <c r="F15" s="209">
        <v>-7000.0</v>
      </c>
      <c r="G15" s="213"/>
    </row>
    <row r="16">
      <c r="A16" s="211"/>
      <c r="B16" s="211"/>
      <c r="C16" s="216" t="s">
        <v>815</v>
      </c>
      <c r="D16" s="67"/>
      <c r="E16" s="209">
        <v>0.0</v>
      </c>
      <c r="F16" s="209">
        <v>-700.0</v>
      </c>
      <c r="G16" s="213"/>
    </row>
    <row r="17">
      <c r="A17" s="211"/>
      <c r="B17" s="211"/>
      <c r="C17" s="216" t="s">
        <v>816</v>
      </c>
      <c r="D17" s="67"/>
      <c r="E17" s="209">
        <v>0.0</v>
      </c>
      <c r="F17" s="209">
        <v>-6000.0</v>
      </c>
      <c r="G17" s="213"/>
    </row>
    <row r="18">
      <c r="A18" s="211"/>
      <c r="B18" s="217"/>
      <c r="C18" s="216" t="s">
        <v>83</v>
      </c>
      <c r="D18" s="67"/>
      <c r="E18" s="209">
        <v>0.0</v>
      </c>
      <c r="F18" s="209">
        <v>-500.0</v>
      </c>
      <c r="G18" s="213"/>
    </row>
    <row r="19">
      <c r="A19" s="211"/>
      <c r="B19" s="217"/>
      <c r="C19" s="162" t="s">
        <v>817</v>
      </c>
      <c r="D19" s="66"/>
      <c r="E19" s="209">
        <v>0.0</v>
      </c>
      <c r="F19" s="209">
        <v>-22500.0</v>
      </c>
      <c r="G19" s="213"/>
    </row>
    <row r="20">
      <c r="A20" s="211"/>
      <c r="B20" s="217"/>
      <c r="C20" s="162" t="s">
        <v>818</v>
      </c>
      <c r="D20" s="66"/>
      <c r="E20" s="209">
        <v>0.0</v>
      </c>
      <c r="F20" s="209">
        <v>-7500.0</v>
      </c>
      <c r="G20" s="213"/>
    </row>
    <row r="21">
      <c r="A21" s="211"/>
      <c r="B21" s="217"/>
      <c r="C21" s="162" t="s">
        <v>819</v>
      </c>
      <c r="D21" s="66"/>
      <c r="E21" s="209">
        <v>0.0</v>
      </c>
      <c r="F21" s="209">
        <v>-1500.0</v>
      </c>
      <c r="G21" s="213"/>
    </row>
    <row r="22">
      <c r="A22" s="211"/>
      <c r="B22" s="217"/>
      <c r="C22" s="162" t="s">
        <v>746</v>
      </c>
      <c r="D22" s="66"/>
      <c r="E22" s="209">
        <v>0.0</v>
      </c>
      <c r="F22" s="209">
        <v>-20000.0</v>
      </c>
      <c r="G22" s="213"/>
    </row>
    <row r="23">
      <c r="A23" s="211"/>
      <c r="B23" s="217"/>
      <c r="C23" s="162" t="s">
        <v>110</v>
      </c>
      <c r="D23" s="66"/>
      <c r="E23" s="209">
        <v>0.0</v>
      </c>
      <c r="F23" s="209">
        <v>-30000.0</v>
      </c>
      <c r="G23" s="213"/>
    </row>
    <row r="24">
      <c r="A24" s="211"/>
      <c r="B24" s="217"/>
      <c r="C24" s="66"/>
      <c r="D24" s="66"/>
      <c r="E24" s="218"/>
      <c r="F24" s="209"/>
      <c r="G24" s="213"/>
    </row>
    <row r="25">
      <c r="A25" s="211"/>
      <c r="B25" s="217"/>
      <c r="C25" s="165" t="s">
        <v>89</v>
      </c>
      <c r="D25" s="67"/>
      <c r="E25" s="209">
        <f t="shared" ref="E25:F25" si="1">SUM(E12:E23)</f>
        <v>0</v>
      </c>
      <c r="F25" s="209">
        <f t="shared" si="1"/>
        <v>-123650</v>
      </c>
      <c r="G25" s="213"/>
    </row>
    <row r="26">
      <c r="A26" s="211"/>
      <c r="B26" s="217"/>
      <c r="C26" s="217"/>
      <c r="D26" s="67"/>
      <c r="E26" s="218"/>
      <c r="F26" s="209"/>
      <c r="G26" s="213"/>
    </row>
    <row r="27">
      <c r="A27" s="211"/>
      <c r="B27" s="210" t="s">
        <v>122</v>
      </c>
      <c r="C27" s="217"/>
      <c r="D27" s="67"/>
      <c r="E27" s="66"/>
      <c r="F27" s="209"/>
      <c r="G27" s="213"/>
    </row>
    <row r="28">
      <c r="A28" s="211"/>
      <c r="B28" s="210"/>
      <c r="C28" s="216" t="s">
        <v>361</v>
      </c>
      <c r="D28" s="67"/>
      <c r="E28" s="214">
        <v>0.0</v>
      </c>
      <c r="F28" s="209">
        <v>-417000.0</v>
      </c>
      <c r="G28" s="213"/>
    </row>
    <row r="29">
      <c r="A29" s="211"/>
      <c r="B29" s="210"/>
      <c r="C29" s="216" t="s">
        <v>121</v>
      </c>
      <c r="D29" s="67"/>
      <c r="E29" s="214">
        <v>0.0</v>
      </c>
      <c r="F29" s="209">
        <v>-290000.0</v>
      </c>
      <c r="G29" s="213"/>
    </row>
    <row r="30">
      <c r="A30" s="211"/>
      <c r="B30" s="210"/>
      <c r="C30" s="216" t="s">
        <v>820</v>
      </c>
      <c r="D30" s="67"/>
      <c r="E30" s="214">
        <v>0.0</v>
      </c>
      <c r="F30" s="209">
        <v>-37000.0</v>
      </c>
      <c r="G30" s="213"/>
    </row>
    <row r="31">
      <c r="A31" s="211"/>
      <c r="B31" s="210"/>
      <c r="C31" s="216" t="s">
        <v>821</v>
      </c>
      <c r="D31" s="67"/>
      <c r="E31" s="214">
        <v>0.0</v>
      </c>
      <c r="F31" s="209">
        <v>-37000.0</v>
      </c>
      <c r="G31" s="213"/>
    </row>
    <row r="32">
      <c r="A32" s="211"/>
      <c r="B32" s="210"/>
      <c r="C32" s="216" t="s">
        <v>91</v>
      </c>
      <c r="D32" s="67"/>
      <c r="E32" s="214">
        <v>0.0</v>
      </c>
      <c r="F32" s="209">
        <v>-90000.0</v>
      </c>
      <c r="G32" s="213"/>
    </row>
    <row r="33">
      <c r="A33" s="211"/>
      <c r="B33" s="210"/>
      <c r="C33" s="217"/>
      <c r="D33" s="67"/>
      <c r="E33" s="66"/>
      <c r="F33" s="209"/>
      <c r="G33" s="213"/>
    </row>
    <row r="34">
      <c r="A34" s="211"/>
      <c r="B34" s="210"/>
      <c r="C34" s="165" t="s">
        <v>89</v>
      </c>
      <c r="D34" s="67"/>
      <c r="E34" s="215">
        <f>SUM(E28:E32)</f>
        <v>0</v>
      </c>
      <c r="F34" s="209">
        <f>SUM(F28:F33)</f>
        <v>-871000</v>
      </c>
      <c r="G34" s="213"/>
    </row>
    <row r="35">
      <c r="A35" s="211"/>
      <c r="B35" s="210"/>
      <c r="C35" s="217"/>
      <c r="D35" s="67"/>
      <c r="E35" s="66"/>
      <c r="F35" s="209"/>
      <c r="G35" s="213"/>
    </row>
    <row r="36">
      <c r="A36" s="211"/>
      <c r="B36" s="210" t="s">
        <v>101</v>
      </c>
      <c r="C36" s="217"/>
      <c r="D36" s="67"/>
      <c r="E36" s="66"/>
      <c r="F36" s="209"/>
      <c r="G36" s="213"/>
    </row>
    <row r="37">
      <c r="A37" s="211"/>
      <c r="B37" s="217"/>
      <c r="C37" s="162" t="s">
        <v>131</v>
      </c>
      <c r="D37" s="66"/>
      <c r="E37" s="209">
        <v>0.0</v>
      </c>
      <c r="F37" s="209">
        <v>-850.0</v>
      </c>
      <c r="G37" s="213"/>
    </row>
    <row r="38">
      <c r="A38" s="211"/>
      <c r="B38" s="211"/>
      <c r="C38" s="216" t="s">
        <v>130</v>
      </c>
      <c r="D38" s="67"/>
      <c r="E38" s="209">
        <v>0.0</v>
      </c>
      <c r="F38" s="209">
        <v>-9000.0</v>
      </c>
      <c r="G38" s="213"/>
    </row>
    <row r="39">
      <c r="A39" s="211"/>
      <c r="B39" s="211"/>
      <c r="C39" s="162" t="s">
        <v>164</v>
      </c>
      <c r="D39" s="66"/>
      <c r="E39" s="209">
        <v>0.0</v>
      </c>
      <c r="F39" s="209">
        <v>-300.0</v>
      </c>
      <c r="G39" s="219"/>
    </row>
    <row r="40">
      <c r="A40" s="211"/>
      <c r="B40" s="211"/>
      <c r="C40" s="210"/>
      <c r="D40" s="67"/>
      <c r="E40" s="66"/>
      <c r="F40" s="209"/>
      <c r="G40" s="213"/>
    </row>
    <row r="41">
      <c r="A41" s="211"/>
      <c r="B41" s="211"/>
      <c r="C41" s="165" t="s">
        <v>89</v>
      </c>
      <c r="D41" s="66"/>
      <c r="E41" s="209">
        <f t="shared" ref="E41:F41" si="2">SUM(E37:E39)</f>
        <v>0</v>
      </c>
      <c r="F41" s="209">
        <f t="shared" si="2"/>
        <v>-10150</v>
      </c>
      <c r="G41" s="213"/>
    </row>
    <row r="42">
      <c r="A42" s="211"/>
      <c r="B42" s="210"/>
      <c r="C42" s="217"/>
      <c r="D42" s="67"/>
      <c r="E42" s="213"/>
      <c r="F42" s="209"/>
      <c r="G42" s="213"/>
    </row>
    <row r="43">
      <c r="A43" s="211"/>
      <c r="B43" s="165" t="s">
        <v>822</v>
      </c>
      <c r="C43" s="216"/>
      <c r="D43" s="67"/>
      <c r="E43" s="213"/>
      <c r="F43" s="209"/>
      <c r="G43" s="213"/>
    </row>
    <row r="44">
      <c r="A44" s="211"/>
      <c r="B44" s="211"/>
      <c r="C44" s="216" t="s">
        <v>130</v>
      </c>
      <c r="D44" s="67"/>
      <c r="E44" s="209">
        <v>0.0</v>
      </c>
      <c r="F44" s="209">
        <v>-12000.0</v>
      </c>
      <c r="G44" s="213"/>
    </row>
    <row r="45">
      <c r="A45" s="211"/>
      <c r="B45" s="211"/>
      <c r="C45" s="210"/>
      <c r="D45" s="67"/>
      <c r="E45" s="213"/>
      <c r="F45" s="209"/>
      <c r="G45" s="213"/>
    </row>
    <row r="46">
      <c r="A46" s="211"/>
      <c r="B46" s="211"/>
      <c r="C46" s="210" t="s">
        <v>89</v>
      </c>
      <c r="D46" s="67"/>
      <c r="E46" s="213">
        <f t="shared" ref="E46:F46" si="3">E44</f>
        <v>0</v>
      </c>
      <c r="F46" s="213">
        <f t="shared" si="3"/>
        <v>-12000</v>
      </c>
      <c r="G46" s="213"/>
    </row>
    <row r="47">
      <c r="A47" s="211"/>
      <c r="B47" s="211"/>
      <c r="C47" s="217"/>
      <c r="D47" s="67"/>
      <c r="E47" s="213"/>
      <c r="F47" s="209"/>
      <c r="G47" s="213"/>
    </row>
    <row r="48">
      <c r="A48" s="211"/>
      <c r="B48" s="211"/>
      <c r="C48" s="210" t="s">
        <v>96</v>
      </c>
      <c r="D48" s="67"/>
      <c r="E48" s="67">
        <f t="shared" ref="E48:F48" si="4">SUMIFS(E1:E46, $C1:$C46, "Subsubtotal")</f>
        <v>1029800</v>
      </c>
      <c r="F48" s="67">
        <f t="shared" si="4"/>
        <v>-1029800</v>
      </c>
      <c r="G48" s="213"/>
    </row>
    <row r="49">
      <c r="A49" s="211"/>
      <c r="B49" s="211"/>
      <c r="C49" s="216"/>
      <c r="D49" s="67"/>
      <c r="E49" s="213"/>
      <c r="F49" s="213"/>
      <c r="G49" s="213"/>
    </row>
  </sheetData>
  <conditionalFormatting sqref="D1:D49 E25:F25 F27:F41 E41 E48:F48">
    <cfRule type="cellIs" dxfId="0" priority="1" operator="greaterThan">
      <formula>0</formula>
    </cfRule>
  </conditionalFormatting>
  <conditionalFormatting sqref="E1:E26 F12:F48 E37:E39 E41:E49">
    <cfRule type="cellIs" dxfId="1" priority="2" operator="greaterThan">
      <formula>0</formula>
    </cfRule>
  </conditionalFormatting>
  <conditionalFormatting sqref="F1:F26 E25 F42:F49">
    <cfRule type="cellIs" dxfId="0" priority="3" operator="greaterThan">
      <formula>0</formula>
    </cfRule>
  </conditionalFormatting>
  <conditionalFormatting sqref="F1:F26 E25 F42:F49 E48">
    <cfRule type="cellIs" dxfId="1" priority="4" operator="lessThan">
      <formula>0</formula>
    </cfRule>
  </conditionalFormatting>
  <conditionalFormatting sqref="D1:D49">
    <cfRule type="cellIs" dxfId="1" priority="5" operator="lessThan">
      <formula>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50.75"/>
  </cols>
  <sheetData>
    <row r="1">
      <c r="A1" s="162" t="s">
        <v>4</v>
      </c>
      <c r="B1" s="162" t="s">
        <v>64</v>
      </c>
      <c r="C1" s="162" t="s">
        <v>65</v>
      </c>
      <c r="D1" s="162" t="s">
        <v>7</v>
      </c>
      <c r="E1" s="162"/>
      <c r="F1" s="162"/>
      <c r="G1" s="162" t="s">
        <v>3</v>
      </c>
    </row>
    <row r="2">
      <c r="A2" s="210" t="s">
        <v>42</v>
      </c>
      <c r="B2" s="66"/>
      <c r="C2" s="211"/>
      <c r="D2" s="212"/>
      <c r="E2" s="213"/>
      <c r="F2" s="213"/>
      <c r="G2" s="213"/>
    </row>
    <row r="3">
      <c r="A3" s="211"/>
      <c r="B3" s="220" t="s">
        <v>811</v>
      </c>
      <c r="C3" s="210"/>
      <c r="D3" s="67" t="s">
        <v>5</v>
      </c>
      <c r="E3" s="66"/>
      <c r="F3" s="213"/>
      <c r="G3" s="209" t="s">
        <v>823</v>
      </c>
    </row>
    <row r="4">
      <c r="A4" s="211"/>
      <c r="B4" s="211"/>
      <c r="C4" s="217" t="s">
        <v>813</v>
      </c>
      <c r="D4" s="67">
        <v>44000.0</v>
      </c>
      <c r="E4" s="213"/>
      <c r="F4" s="218"/>
      <c r="G4" s="213"/>
    </row>
    <row r="5">
      <c r="A5" s="211"/>
      <c r="B5" s="211"/>
      <c r="C5" s="217" t="s">
        <v>126</v>
      </c>
      <c r="D5" s="67">
        <v>8500.0</v>
      </c>
      <c r="E5" s="213"/>
      <c r="F5" s="218"/>
      <c r="G5" s="213"/>
    </row>
    <row r="6">
      <c r="A6" s="211"/>
      <c r="B6" s="211"/>
      <c r="C6" s="211" t="s">
        <v>811</v>
      </c>
      <c r="D6" s="67">
        <v>842400.0</v>
      </c>
      <c r="E6" s="213"/>
      <c r="F6" s="218"/>
      <c r="G6" s="213"/>
    </row>
    <row r="7">
      <c r="A7" s="211"/>
      <c r="B7" s="211"/>
      <c r="C7" s="217"/>
      <c r="D7" s="67"/>
      <c r="E7" s="213"/>
      <c r="F7" s="218"/>
      <c r="G7" s="213"/>
    </row>
    <row r="8">
      <c r="A8" s="211"/>
      <c r="B8" s="217"/>
      <c r="C8" s="221" t="s">
        <v>89</v>
      </c>
      <c r="D8" s="67">
        <f>SUM(D4:D6)</f>
        <v>894900</v>
      </c>
      <c r="E8" s="218"/>
      <c r="F8" s="209"/>
      <c r="G8" s="213"/>
    </row>
    <row r="9">
      <c r="A9" s="211"/>
      <c r="B9" s="217"/>
      <c r="C9" s="66"/>
      <c r="D9" s="66"/>
      <c r="E9" s="218"/>
      <c r="F9" s="209"/>
      <c r="G9" s="213"/>
    </row>
    <row r="10">
      <c r="A10" s="211"/>
      <c r="B10" s="217"/>
      <c r="C10" s="66"/>
      <c r="D10" s="67" t="s">
        <v>6</v>
      </c>
      <c r="E10" s="218"/>
      <c r="F10" s="209"/>
      <c r="G10" s="213"/>
    </row>
    <row r="11">
      <c r="A11" s="211"/>
      <c r="B11" s="217"/>
      <c r="C11" s="217" t="s">
        <v>824</v>
      </c>
      <c r="D11" s="67">
        <v>-12400.0</v>
      </c>
      <c r="E11" s="218"/>
      <c r="F11" s="209"/>
      <c r="G11" s="213"/>
    </row>
    <row r="12">
      <c r="A12" s="211"/>
      <c r="B12" s="217"/>
      <c r="C12" s="217" t="s">
        <v>812</v>
      </c>
      <c r="D12" s="67">
        <v>-7040.0</v>
      </c>
      <c r="E12" s="66"/>
      <c r="F12" s="66"/>
      <c r="G12" s="213"/>
    </row>
    <row r="13">
      <c r="A13" s="211"/>
      <c r="B13" s="211"/>
      <c r="C13" s="217" t="s">
        <v>130</v>
      </c>
      <c r="D13" s="67">
        <v>-5400.0</v>
      </c>
      <c r="E13" s="66"/>
      <c r="F13" s="66"/>
      <c r="G13" s="213"/>
    </row>
    <row r="14">
      <c r="A14" s="211"/>
      <c r="B14" s="211"/>
      <c r="C14" s="217" t="s">
        <v>128</v>
      </c>
      <c r="D14" s="67">
        <v>-6000.0</v>
      </c>
      <c r="E14" s="66"/>
      <c r="F14" s="66"/>
      <c r="G14" s="213"/>
    </row>
    <row r="15">
      <c r="A15" s="211"/>
      <c r="B15" s="217"/>
      <c r="C15" s="66"/>
      <c r="D15" s="66"/>
      <c r="E15" s="66"/>
      <c r="F15" s="66"/>
      <c r="G15" s="213"/>
    </row>
    <row r="16">
      <c r="A16" s="211"/>
      <c r="B16" s="211"/>
      <c r="C16" s="210" t="s">
        <v>89</v>
      </c>
      <c r="D16" s="67">
        <f>SUM(D11:D14)</f>
        <v>-30840</v>
      </c>
      <c r="E16" s="66"/>
      <c r="F16" s="66"/>
      <c r="G16" s="213"/>
    </row>
    <row r="17">
      <c r="A17" s="211"/>
      <c r="B17" s="211"/>
      <c r="C17" s="66"/>
      <c r="D17" s="66"/>
      <c r="E17" s="66"/>
      <c r="F17" s="66"/>
      <c r="G17" s="219"/>
    </row>
    <row r="18">
      <c r="A18" s="211"/>
      <c r="B18" s="211"/>
      <c r="C18" s="210" t="s">
        <v>96</v>
      </c>
      <c r="D18" s="67">
        <f>SUMIFS(D4:D16, C4:C16, "Subsubtotal")</f>
        <v>864060</v>
      </c>
      <c r="E18" s="66"/>
      <c r="F18" s="66"/>
      <c r="G18" s="213"/>
    </row>
    <row r="19">
      <c r="A19" s="211"/>
      <c r="B19" s="211"/>
      <c r="C19" s="66"/>
      <c r="D19" s="66"/>
      <c r="E19" s="66"/>
      <c r="F19" s="66"/>
      <c r="G19" s="213"/>
    </row>
    <row r="20">
      <c r="A20" s="211"/>
      <c r="B20" s="210" t="s">
        <v>68</v>
      </c>
      <c r="C20" s="217"/>
      <c r="D20" s="67" t="s">
        <v>5</v>
      </c>
      <c r="E20" s="213"/>
      <c r="F20" s="213"/>
      <c r="G20" s="213"/>
    </row>
    <row r="21">
      <c r="A21" s="211"/>
      <c r="B21" s="66"/>
      <c r="C21" s="216" t="s">
        <v>825</v>
      </c>
      <c r="D21" s="67">
        <v>5500.0</v>
      </c>
      <c r="E21" s="213"/>
      <c r="F21" s="213"/>
      <c r="G21" s="213"/>
    </row>
    <row r="22">
      <c r="A22" s="211"/>
      <c r="B22" s="211"/>
      <c r="C22" s="217"/>
      <c r="D22" s="67"/>
      <c r="E22" s="213"/>
      <c r="F22" s="213"/>
      <c r="G22" s="213"/>
    </row>
    <row r="23">
      <c r="A23" s="211"/>
      <c r="B23" s="211"/>
      <c r="C23" s="210" t="s">
        <v>89</v>
      </c>
      <c r="D23" s="67">
        <f>SUM(D21)</f>
        <v>5500</v>
      </c>
      <c r="E23" s="213"/>
      <c r="F23" s="213"/>
      <c r="G23" s="213"/>
    </row>
    <row r="24">
      <c r="A24" s="211"/>
      <c r="B24" s="211"/>
      <c r="C24" s="217"/>
      <c r="D24" s="67"/>
      <c r="E24" s="213"/>
      <c r="F24" s="213"/>
      <c r="G24" s="213"/>
    </row>
    <row r="25">
      <c r="A25" s="211"/>
      <c r="B25" s="211"/>
      <c r="C25" s="217"/>
      <c r="D25" s="67" t="s">
        <v>6</v>
      </c>
      <c r="E25" s="213"/>
      <c r="F25" s="213"/>
      <c r="G25" s="213"/>
    </row>
    <row r="26">
      <c r="A26" s="211"/>
      <c r="B26" s="211"/>
      <c r="C26" s="216" t="s">
        <v>213</v>
      </c>
      <c r="D26" s="67">
        <v>-9410.0</v>
      </c>
      <c r="E26" s="213"/>
      <c r="F26" s="213"/>
      <c r="G26" s="213"/>
    </row>
    <row r="27">
      <c r="A27" s="211"/>
      <c r="B27" s="211"/>
      <c r="C27" s="216" t="s">
        <v>814</v>
      </c>
      <c r="D27" s="67">
        <v>-3450.0</v>
      </c>
      <c r="E27" s="213"/>
      <c r="F27" s="213"/>
      <c r="G27" s="213"/>
    </row>
    <row r="28">
      <c r="A28" s="211"/>
      <c r="B28" s="211"/>
      <c r="C28" s="216" t="s">
        <v>92</v>
      </c>
      <c r="D28" s="67">
        <v>-4100.0</v>
      </c>
      <c r="E28" s="213"/>
      <c r="F28" s="213"/>
      <c r="G28" s="213"/>
    </row>
    <row r="29">
      <c r="A29" s="211"/>
      <c r="B29" s="211"/>
      <c r="C29" s="216" t="s">
        <v>242</v>
      </c>
      <c r="D29" s="67">
        <v>-18000.0</v>
      </c>
      <c r="E29" s="213"/>
      <c r="F29" s="213"/>
      <c r="G29" s="213"/>
    </row>
    <row r="30">
      <c r="A30" s="211"/>
      <c r="B30" s="211"/>
      <c r="C30" s="216" t="s">
        <v>815</v>
      </c>
      <c r="D30" s="67">
        <v>-325.0</v>
      </c>
      <c r="E30" s="213"/>
      <c r="F30" s="213"/>
      <c r="G30" s="213"/>
    </row>
    <row r="31">
      <c r="A31" s="211"/>
      <c r="B31" s="211"/>
      <c r="C31" s="216" t="s">
        <v>816</v>
      </c>
      <c r="D31" s="67">
        <v>-1500.0</v>
      </c>
      <c r="E31" s="213"/>
      <c r="F31" s="213"/>
      <c r="G31" s="213"/>
    </row>
    <row r="32">
      <c r="A32" s="211"/>
      <c r="B32" s="211"/>
      <c r="C32" s="216" t="s">
        <v>83</v>
      </c>
      <c r="D32" s="67">
        <v>-500.0</v>
      </c>
      <c r="E32" s="213"/>
      <c r="F32" s="213"/>
      <c r="G32" s="213"/>
    </row>
    <row r="33">
      <c r="A33" s="211"/>
      <c r="B33" s="211"/>
      <c r="C33" s="216" t="s">
        <v>817</v>
      </c>
      <c r="D33" s="67">
        <v>-11000.0</v>
      </c>
      <c r="E33" s="213"/>
      <c r="F33" s="213"/>
      <c r="G33" s="213"/>
    </row>
    <row r="34">
      <c r="A34" s="211"/>
      <c r="B34" s="211"/>
      <c r="C34" s="216" t="s">
        <v>818</v>
      </c>
      <c r="D34" s="67">
        <v>-7500.0</v>
      </c>
      <c r="E34" s="213"/>
      <c r="F34" s="213"/>
      <c r="G34" s="213"/>
    </row>
    <row r="35">
      <c r="A35" s="211"/>
      <c r="B35" s="211"/>
      <c r="C35" s="216" t="s">
        <v>819</v>
      </c>
      <c r="D35" s="67">
        <v>-1500.0</v>
      </c>
      <c r="E35" s="213"/>
      <c r="F35" s="213"/>
      <c r="G35" s="213"/>
    </row>
    <row r="36">
      <c r="A36" s="211"/>
      <c r="B36" s="211"/>
      <c r="C36" s="216" t="s">
        <v>746</v>
      </c>
      <c r="D36" s="67">
        <v>-2000.0</v>
      </c>
      <c r="E36" s="213"/>
      <c r="F36" s="218"/>
      <c r="G36" s="213"/>
    </row>
    <row r="37">
      <c r="A37" s="211"/>
      <c r="B37" s="211"/>
      <c r="C37" s="217"/>
      <c r="D37" s="67"/>
      <c r="E37" s="213"/>
      <c r="F37" s="218"/>
      <c r="G37" s="213"/>
    </row>
    <row r="38">
      <c r="A38" s="211"/>
      <c r="B38" s="211"/>
      <c r="C38" s="210" t="s">
        <v>89</v>
      </c>
      <c r="D38" s="67">
        <f>SUM(D25:D36)</f>
        <v>-59285</v>
      </c>
      <c r="E38" s="213"/>
      <c r="F38" s="218"/>
      <c r="G38" s="213"/>
    </row>
    <row r="39">
      <c r="A39" s="211"/>
      <c r="B39" s="211"/>
      <c r="C39" s="217"/>
      <c r="D39" s="66"/>
      <c r="E39" s="213"/>
      <c r="F39" s="218"/>
      <c r="G39" s="213"/>
    </row>
    <row r="40">
      <c r="A40" s="211"/>
      <c r="B40" s="211"/>
      <c r="C40" s="210" t="s">
        <v>96</v>
      </c>
      <c r="D40" s="67">
        <f>SUMIFS(D21:D38, C21:C38, "Subsubtotal")</f>
        <v>-53785</v>
      </c>
      <c r="E40" s="213"/>
      <c r="F40" s="218"/>
      <c r="G40" s="213"/>
    </row>
    <row r="41">
      <c r="A41" s="211"/>
      <c r="B41" s="211"/>
      <c r="C41" s="217"/>
      <c r="D41" s="212"/>
      <c r="E41" s="213"/>
      <c r="F41" s="218"/>
      <c r="G41" s="213"/>
    </row>
    <row r="42">
      <c r="A42" s="211"/>
      <c r="B42" s="210" t="s">
        <v>110</v>
      </c>
      <c r="C42" s="217"/>
      <c r="D42" s="222" t="s">
        <v>6</v>
      </c>
      <c r="E42" s="213"/>
      <c r="F42" s="218"/>
      <c r="G42" s="213"/>
    </row>
    <row r="43">
      <c r="A43" s="211"/>
      <c r="B43" s="211"/>
      <c r="C43" s="216" t="s">
        <v>110</v>
      </c>
      <c r="D43" s="67">
        <v>-23250.0</v>
      </c>
      <c r="E43" s="213"/>
      <c r="F43" s="218"/>
      <c r="G43" s="213"/>
    </row>
    <row r="44">
      <c r="A44" s="211"/>
      <c r="B44" s="211"/>
      <c r="C44" s="217"/>
      <c r="D44" s="67"/>
      <c r="E44" s="218"/>
      <c r="F44" s="213"/>
      <c r="G44" s="213"/>
    </row>
    <row r="45">
      <c r="A45" s="211"/>
      <c r="B45" s="211"/>
      <c r="C45" s="210" t="s">
        <v>89</v>
      </c>
      <c r="D45" s="67">
        <f>SUM(D43)</f>
        <v>-23250</v>
      </c>
      <c r="E45" s="213"/>
      <c r="F45" s="218"/>
      <c r="G45" s="213"/>
    </row>
    <row r="46">
      <c r="A46" s="211"/>
      <c r="B46" s="211"/>
      <c r="C46" s="217"/>
      <c r="D46" s="67"/>
      <c r="E46" s="213"/>
      <c r="F46" s="218"/>
      <c r="G46" s="213"/>
    </row>
    <row r="47">
      <c r="A47" s="211"/>
      <c r="B47" s="211"/>
      <c r="C47" s="210" t="s">
        <v>96</v>
      </c>
      <c r="D47" s="67">
        <f>SUMIFS(D43:D45, C43:C45, "Subsubtotal")</f>
        <v>-23250</v>
      </c>
      <c r="E47" s="213"/>
      <c r="F47" s="218"/>
      <c r="G47" s="213"/>
    </row>
    <row r="48">
      <c r="A48" s="211"/>
      <c r="B48" s="211"/>
      <c r="C48" s="217"/>
      <c r="D48" s="67"/>
      <c r="E48" s="213"/>
      <c r="F48" s="218"/>
      <c r="G48" s="213"/>
    </row>
    <row r="49">
      <c r="A49" s="211"/>
      <c r="B49" s="210" t="s">
        <v>122</v>
      </c>
      <c r="C49" s="217"/>
      <c r="D49" s="67" t="s">
        <v>6</v>
      </c>
      <c r="E49" s="213"/>
      <c r="F49" s="218"/>
      <c r="G49" s="213"/>
    </row>
    <row r="50">
      <c r="A50" s="211"/>
      <c r="B50" s="211"/>
      <c r="C50" s="216" t="s">
        <v>361</v>
      </c>
      <c r="D50" s="67">
        <v>-381865.0</v>
      </c>
      <c r="E50" s="213"/>
      <c r="F50" s="213"/>
      <c r="G50" s="213"/>
    </row>
    <row r="51">
      <c r="A51" s="211"/>
      <c r="B51" s="211"/>
      <c r="C51" s="216" t="s">
        <v>121</v>
      </c>
      <c r="D51" s="67">
        <v>-255000.0</v>
      </c>
      <c r="E51" s="219"/>
      <c r="F51" s="219"/>
      <c r="G51" s="219"/>
    </row>
    <row r="52">
      <c r="A52" s="211"/>
      <c r="B52" s="211"/>
      <c r="C52" s="216" t="s">
        <v>826</v>
      </c>
      <c r="D52" s="67">
        <v>-31000.0</v>
      </c>
      <c r="E52" s="213"/>
      <c r="F52" s="213"/>
      <c r="G52" s="213"/>
    </row>
    <row r="53">
      <c r="A53" s="211"/>
      <c r="B53" s="211"/>
      <c r="C53" s="216" t="s">
        <v>827</v>
      </c>
      <c r="D53" s="67">
        <v>-31000.0</v>
      </c>
      <c r="E53" s="213"/>
      <c r="F53" s="213"/>
      <c r="G53" s="213"/>
    </row>
    <row r="54">
      <c r="A54" s="211"/>
      <c r="B54" s="211"/>
      <c r="C54" s="216" t="s">
        <v>91</v>
      </c>
      <c r="D54" s="67">
        <v>-82060.0</v>
      </c>
      <c r="E54" s="213"/>
      <c r="F54" s="218"/>
      <c r="G54" s="213"/>
    </row>
    <row r="55">
      <c r="A55" s="211"/>
      <c r="B55" s="211"/>
      <c r="C55" s="217"/>
      <c r="D55" s="67"/>
      <c r="E55" s="213"/>
      <c r="F55" s="213"/>
      <c r="G55" s="213"/>
    </row>
    <row r="56">
      <c r="A56" s="211"/>
      <c r="B56" s="211"/>
      <c r="C56" s="210" t="s">
        <v>89</v>
      </c>
      <c r="D56" s="67">
        <f>SUM(D50:D54)</f>
        <v>-780925</v>
      </c>
      <c r="E56" s="219"/>
      <c r="F56" s="219"/>
      <c r="G56" s="219"/>
    </row>
    <row r="57">
      <c r="A57" s="211"/>
      <c r="B57" s="211"/>
      <c r="C57" s="217"/>
      <c r="D57" s="223"/>
      <c r="E57" s="213"/>
      <c r="F57" s="213"/>
      <c r="G57" s="213"/>
    </row>
    <row r="58">
      <c r="A58" s="211"/>
      <c r="B58" s="211"/>
      <c r="C58" s="221" t="s">
        <v>96</v>
      </c>
      <c r="D58" s="224">
        <f>SUMIFS(D50:D56, C50:C56, "Subsubtotal")</f>
        <v>-780925</v>
      </c>
      <c r="E58" s="213"/>
      <c r="F58" s="213"/>
      <c r="G58" s="213"/>
    </row>
    <row r="59">
      <c r="A59" s="211"/>
      <c r="B59" s="211"/>
      <c r="C59" s="217"/>
      <c r="D59" s="67"/>
      <c r="E59" s="213"/>
      <c r="F59" s="213"/>
      <c r="G59" s="213"/>
    </row>
    <row r="60">
      <c r="A60" s="211"/>
      <c r="B60" s="210" t="s">
        <v>101</v>
      </c>
      <c r="C60" s="211"/>
      <c r="D60" s="67" t="s">
        <v>5</v>
      </c>
      <c r="E60" s="213"/>
      <c r="F60" s="213"/>
      <c r="G60" s="213"/>
    </row>
    <row r="61">
      <c r="A61" s="211"/>
      <c r="B61" s="217"/>
      <c r="C61" s="216" t="s">
        <v>126</v>
      </c>
      <c r="D61" s="67">
        <v>8500.0</v>
      </c>
      <c r="E61" s="213"/>
      <c r="F61" s="218"/>
      <c r="G61" s="213"/>
    </row>
    <row r="62">
      <c r="A62" s="211"/>
      <c r="B62" s="211"/>
      <c r="C62" s="217"/>
      <c r="D62" s="67"/>
      <c r="E62" s="213"/>
      <c r="F62" s="218"/>
      <c r="G62" s="213"/>
    </row>
    <row r="63">
      <c r="A63" s="211"/>
      <c r="B63" s="211"/>
      <c r="C63" s="165" t="s">
        <v>89</v>
      </c>
      <c r="D63" s="67">
        <f>SUM(D61)</f>
        <v>8500</v>
      </c>
      <c r="E63" s="213"/>
      <c r="F63" s="218"/>
      <c r="G63" s="213"/>
    </row>
    <row r="64">
      <c r="A64" s="211"/>
      <c r="B64" s="211"/>
      <c r="C64" s="66"/>
      <c r="D64" s="66"/>
      <c r="E64" s="213"/>
      <c r="F64" s="218"/>
      <c r="G64" s="213"/>
    </row>
    <row r="65">
      <c r="A65" s="211"/>
      <c r="B65" s="211"/>
      <c r="C65" s="217"/>
      <c r="D65" s="67" t="s">
        <v>6</v>
      </c>
      <c r="E65" s="213"/>
      <c r="F65" s="218"/>
      <c r="G65" s="213"/>
    </row>
    <row r="66">
      <c r="A66" s="211"/>
      <c r="B66" s="211"/>
      <c r="C66" s="216" t="s">
        <v>128</v>
      </c>
      <c r="D66" s="67">
        <v>-6000.0</v>
      </c>
      <c r="E66" s="213"/>
      <c r="F66" s="213"/>
      <c r="G66" s="213"/>
    </row>
    <row r="67">
      <c r="A67" s="211"/>
      <c r="B67" s="211"/>
      <c r="C67" s="216" t="s">
        <v>131</v>
      </c>
      <c r="D67" s="67">
        <v>-1000.0</v>
      </c>
      <c r="E67" s="219"/>
      <c r="F67" s="219"/>
      <c r="G67" s="219"/>
    </row>
    <row r="68">
      <c r="A68" s="211"/>
      <c r="B68" s="211"/>
      <c r="C68" s="216" t="s">
        <v>130</v>
      </c>
      <c r="D68" s="67">
        <v>-2500.0</v>
      </c>
      <c r="E68" s="213"/>
      <c r="F68" s="213"/>
      <c r="G68" s="213"/>
    </row>
    <row r="69">
      <c r="A69" s="211"/>
      <c r="B69" s="211"/>
      <c r="C69" s="216" t="s">
        <v>164</v>
      </c>
      <c r="D69" s="67">
        <v>-200.0</v>
      </c>
      <c r="E69" s="213"/>
      <c r="F69" s="213"/>
      <c r="G69" s="213"/>
    </row>
    <row r="70">
      <c r="A70" s="211"/>
      <c r="B70" s="211"/>
      <c r="C70" s="217"/>
      <c r="D70" s="67"/>
      <c r="E70" s="213"/>
      <c r="F70" s="218"/>
      <c r="G70" s="213"/>
    </row>
    <row r="71">
      <c r="A71" s="211"/>
      <c r="B71" s="211"/>
      <c r="C71" s="210" t="s">
        <v>89</v>
      </c>
      <c r="D71" s="67">
        <f>SUM(D66:D69)</f>
        <v>-9700</v>
      </c>
      <c r="E71" s="218"/>
      <c r="F71" s="213"/>
      <c r="G71" s="213"/>
    </row>
    <row r="72">
      <c r="A72" s="211"/>
      <c r="B72" s="211"/>
      <c r="C72" s="217"/>
      <c r="D72" s="67"/>
      <c r="E72" s="213"/>
      <c r="F72" s="218"/>
      <c r="G72" s="213"/>
    </row>
    <row r="73">
      <c r="A73" s="211"/>
      <c r="B73" s="211"/>
      <c r="C73" s="210" t="s">
        <v>96</v>
      </c>
      <c r="D73" s="67">
        <f>SUMIFS(D61:D71, C61:C71, "Subsubtotal")</f>
        <v>-1200</v>
      </c>
      <c r="E73" s="213"/>
      <c r="F73" s="218"/>
      <c r="G73" s="213"/>
    </row>
    <row r="74">
      <c r="A74" s="211"/>
      <c r="B74" s="211"/>
      <c r="C74" s="217"/>
      <c r="D74" s="67"/>
      <c r="E74" s="213"/>
      <c r="F74" s="218"/>
      <c r="G74" s="213"/>
    </row>
    <row r="75">
      <c r="A75" s="211"/>
      <c r="B75" s="210" t="s">
        <v>822</v>
      </c>
      <c r="C75" s="217"/>
      <c r="D75" s="67" t="s">
        <v>5</v>
      </c>
      <c r="E75" s="213"/>
      <c r="F75" s="213"/>
      <c r="G75" s="213"/>
    </row>
    <row r="76">
      <c r="A76" s="211"/>
      <c r="B76" s="211"/>
      <c r="C76" s="216" t="s">
        <v>126</v>
      </c>
      <c r="D76" s="67">
        <v>8500.0</v>
      </c>
      <c r="E76" s="219"/>
      <c r="F76" s="219"/>
      <c r="G76" s="219"/>
    </row>
    <row r="77">
      <c r="A77" s="211"/>
      <c r="B77" s="211"/>
      <c r="C77" s="211"/>
      <c r="D77" s="67"/>
      <c r="E77" s="213"/>
      <c r="F77" s="213"/>
      <c r="G77" s="213"/>
    </row>
    <row r="78">
      <c r="A78" s="211"/>
      <c r="B78" s="211"/>
      <c r="C78" s="210" t="s">
        <v>89</v>
      </c>
      <c r="D78" s="67">
        <f>SUM(D76)</f>
        <v>8500</v>
      </c>
      <c r="E78" s="213"/>
      <c r="F78" s="213"/>
      <c r="G78" s="213"/>
    </row>
    <row r="79">
      <c r="A79" s="211"/>
      <c r="B79" s="211"/>
      <c r="C79" s="211"/>
      <c r="D79" s="67"/>
      <c r="E79" s="213"/>
      <c r="F79" s="213"/>
      <c r="G79" s="213"/>
    </row>
    <row r="80">
      <c r="A80" s="211"/>
      <c r="B80" s="211"/>
      <c r="C80" s="211"/>
      <c r="D80" s="67" t="s">
        <v>6</v>
      </c>
      <c r="E80" s="213"/>
      <c r="F80" s="213"/>
      <c r="G80" s="213"/>
    </row>
    <row r="81">
      <c r="A81" s="211"/>
      <c r="B81" s="211"/>
      <c r="C81" s="225" t="s">
        <v>128</v>
      </c>
      <c r="D81" s="67">
        <v>-6000.0</v>
      </c>
      <c r="E81" s="213"/>
      <c r="F81" s="213"/>
      <c r="G81" s="213"/>
    </row>
    <row r="82">
      <c r="A82" s="211"/>
      <c r="B82" s="211"/>
      <c r="C82" s="216" t="s">
        <v>130</v>
      </c>
      <c r="D82" s="67">
        <v>-6200.0</v>
      </c>
      <c r="E82" s="213"/>
      <c r="F82" s="213"/>
      <c r="G82" s="213"/>
    </row>
    <row r="83">
      <c r="A83" s="211"/>
      <c r="B83" s="211"/>
      <c r="C83" s="211"/>
      <c r="D83" s="67"/>
      <c r="E83" s="213"/>
      <c r="F83" s="213"/>
      <c r="G83" s="213"/>
    </row>
    <row r="84">
      <c r="A84" s="211"/>
      <c r="B84" s="211"/>
      <c r="C84" s="210" t="s">
        <v>89</v>
      </c>
      <c r="D84" s="67">
        <f>SUM(D81:D82)</f>
        <v>-12200</v>
      </c>
      <c r="E84" s="213"/>
      <c r="F84" s="213"/>
      <c r="G84" s="213"/>
    </row>
    <row r="85">
      <c r="A85" s="211"/>
      <c r="B85" s="211"/>
      <c r="C85" s="210"/>
      <c r="D85" s="67"/>
      <c r="E85" s="213"/>
      <c r="F85" s="213"/>
      <c r="G85" s="213"/>
    </row>
    <row r="86">
      <c r="A86" s="211"/>
      <c r="B86" s="211"/>
      <c r="C86" s="210" t="s">
        <v>96</v>
      </c>
      <c r="D86" s="67">
        <f>SUMIFS(D76:D84, C76:C84, "Subsubtotal")</f>
        <v>-3700</v>
      </c>
      <c r="E86" s="213"/>
      <c r="F86" s="213"/>
      <c r="G86" s="213"/>
    </row>
    <row r="87">
      <c r="A87" s="211"/>
      <c r="B87" s="211"/>
      <c r="C87" s="211"/>
      <c r="D87" s="67"/>
      <c r="E87" s="213"/>
      <c r="F87" s="213"/>
      <c r="G87" s="213"/>
    </row>
    <row r="88">
      <c r="A88" s="211"/>
      <c r="B88" s="220" t="s">
        <v>828</v>
      </c>
      <c r="C88" s="217"/>
      <c r="D88" s="67" t="s">
        <v>5</v>
      </c>
      <c r="E88" s="213"/>
      <c r="F88" s="213"/>
      <c r="G88" s="213"/>
    </row>
    <row r="89">
      <c r="A89" s="211"/>
      <c r="B89" s="66"/>
      <c r="C89" s="217" t="s">
        <v>126</v>
      </c>
      <c r="D89" s="67">
        <v>8500.0</v>
      </c>
      <c r="E89" s="213"/>
      <c r="F89" s="218"/>
      <c r="G89" s="213"/>
    </row>
    <row r="90">
      <c r="A90" s="211"/>
      <c r="B90" s="66"/>
      <c r="C90" s="66"/>
      <c r="D90" s="67"/>
      <c r="E90" s="218"/>
      <c r="F90" s="213"/>
      <c r="G90" s="213"/>
    </row>
    <row r="91">
      <c r="A91" s="211"/>
      <c r="B91" s="66"/>
      <c r="C91" s="165" t="s">
        <v>89</v>
      </c>
      <c r="D91" s="67">
        <f>SUM(D89)</f>
        <v>8500</v>
      </c>
      <c r="E91" s="213"/>
      <c r="F91" s="218"/>
      <c r="G91" s="213"/>
    </row>
    <row r="92">
      <c r="A92" s="211"/>
      <c r="B92" s="66"/>
      <c r="C92" s="66"/>
      <c r="D92" s="67"/>
      <c r="E92" s="213"/>
      <c r="F92" s="213"/>
      <c r="G92" s="213"/>
    </row>
    <row r="93">
      <c r="A93" s="211"/>
      <c r="B93" s="66"/>
      <c r="C93" s="66"/>
      <c r="D93" s="67" t="s">
        <v>6</v>
      </c>
      <c r="E93" s="213"/>
      <c r="F93" s="213"/>
      <c r="G93" s="213"/>
    </row>
    <row r="94">
      <c r="A94" s="211"/>
      <c r="B94" s="211"/>
      <c r="C94" s="217" t="s">
        <v>128</v>
      </c>
      <c r="D94" s="67">
        <v>-6000.0</v>
      </c>
      <c r="E94" s="213"/>
      <c r="F94" s="213"/>
      <c r="G94" s="213"/>
    </row>
    <row r="95">
      <c r="A95" s="211"/>
      <c r="B95" s="211"/>
      <c r="C95" s="217" t="s">
        <v>131</v>
      </c>
      <c r="D95" s="67">
        <v>-1000.0</v>
      </c>
      <c r="E95" s="213"/>
      <c r="F95" s="213"/>
      <c r="G95" s="213"/>
    </row>
    <row r="96">
      <c r="A96" s="211"/>
      <c r="B96" s="211"/>
      <c r="C96" s="217" t="s">
        <v>130</v>
      </c>
      <c r="D96" s="67">
        <v>-2500.0</v>
      </c>
      <c r="E96" s="213"/>
      <c r="F96" s="213"/>
      <c r="G96" s="213"/>
    </row>
    <row r="97">
      <c r="A97" s="211"/>
      <c r="B97" s="211"/>
      <c r="C97" s="217" t="s">
        <v>164</v>
      </c>
      <c r="D97" s="67">
        <v>-200.0</v>
      </c>
      <c r="E97" s="213"/>
      <c r="F97" s="213"/>
      <c r="G97" s="213"/>
    </row>
    <row r="98">
      <c r="A98" s="211"/>
      <c r="B98" s="211"/>
      <c r="C98" s="66"/>
      <c r="D98" s="67"/>
      <c r="E98" s="213"/>
      <c r="F98" s="213"/>
      <c r="G98" s="213"/>
    </row>
    <row r="99">
      <c r="A99" s="211"/>
      <c r="B99" s="211"/>
      <c r="C99" s="165" t="s">
        <v>89</v>
      </c>
      <c r="D99" s="67">
        <f>SUM(D94:D97)</f>
        <v>-9700</v>
      </c>
      <c r="E99" s="213"/>
      <c r="F99" s="213"/>
      <c r="G99" s="213"/>
    </row>
    <row r="100">
      <c r="A100" s="211"/>
      <c r="B100" s="66"/>
      <c r="C100" s="66"/>
      <c r="D100" s="67"/>
      <c r="E100" s="213"/>
      <c r="F100" s="218"/>
      <c r="G100" s="213"/>
    </row>
    <row r="101">
      <c r="A101" s="211"/>
      <c r="B101" s="66"/>
      <c r="C101" s="165" t="s">
        <v>96</v>
      </c>
      <c r="D101" s="67">
        <f>SUMIFS(D89:D99, C89:C99, "Subsubtotal")</f>
        <v>-1200</v>
      </c>
      <c r="E101" s="213"/>
      <c r="F101" s="218"/>
      <c r="G101" s="213"/>
    </row>
    <row r="102">
      <c r="A102" s="211"/>
      <c r="B102" s="211"/>
      <c r="C102" s="217"/>
      <c r="D102" s="67"/>
      <c r="E102" s="213"/>
      <c r="F102" s="213"/>
      <c r="G102" s="213"/>
    </row>
    <row r="103">
      <c r="A103" s="211"/>
      <c r="B103" s="210" t="s">
        <v>62</v>
      </c>
      <c r="C103" s="221"/>
      <c r="D103" s="67"/>
      <c r="E103" s="219"/>
      <c r="F103" s="219"/>
      <c r="G103" s="219"/>
    </row>
    <row r="104">
      <c r="A104" s="211"/>
      <c r="B104" s="211"/>
      <c r="C104" s="210" t="s">
        <v>800</v>
      </c>
      <c r="D104" s="67">
        <f>SUMIFS(D4:D101, C4:C101, "Subsubtotal", D4:D101, "&gt;=0")</f>
        <v>925900</v>
      </c>
      <c r="E104" s="213"/>
      <c r="F104" s="213"/>
      <c r="G104" s="213"/>
    </row>
    <row r="105">
      <c r="A105" s="211"/>
      <c r="B105" s="211"/>
      <c r="C105" s="210" t="s">
        <v>801</v>
      </c>
      <c r="D105" s="67">
        <f>SUMIFS(D5:D102, C5:C102, "Subsubtotal", D5:D102, "&lt;=0")</f>
        <v>-925900</v>
      </c>
      <c r="E105" s="213"/>
      <c r="F105" s="213"/>
      <c r="G105" s="213"/>
    </row>
    <row r="106">
      <c r="A106" s="211"/>
      <c r="B106" s="211"/>
      <c r="C106" s="210" t="s">
        <v>62</v>
      </c>
      <c r="D106" s="67">
        <f>SUM(D104:D105)</f>
        <v>0</v>
      </c>
      <c r="E106" s="213"/>
      <c r="F106" s="213"/>
      <c r="G106" s="213"/>
    </row>
    <row r="107">
      <c r="A107" s="211"/>
      <c r="B107" s="211"/>
      <c r="C107" s="221"/>
      <c r="D107" s="67"/>
      <c r="E107" s="219"/>
      <c r="F107" s="219"/>
      <c r="G107" s="219"/>
    </row>
  </sheetData>
  <conditionalFormatting sqref="D1:D107 F12:F19">
    <cfRule type="cellIs" dxfId="0" priority="1" operator="greaterThan">
      <formula>0</formula>
    </cfRule>
  </conditionalFormatting>
  <conditionalFormatting sqref="E1:E11 E20:E107">
    <cfRule type="cellIs" dxfId="1" priority="2" operator="greaterThan">
      <formula>0</formula>
    </cfRule>
  </conditionalFormatting>
  <conditionalFormatting sqref="F1:F11 F20:F107">
    <cfRule type="cellIs" dxfId="0" priority="3" operator="greaterThan">
      <formula>0</formula>
    </cfRule>
  </conditionalFormatting>
  <conditionalFormatting sqref="F1:F11 F20:F107">
    <cfRule type="cellIs" dxfId="1" priority="4" operator="lessThan">
      <formula>0</formula>
    </cfRule>
  </conditionalFormatting>
  <conditionalFormatting sqref="D1:D107">
    <cfRule type="cellIs" dxfId="1" priority="5" operator="lessThan">
      <formula>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50.75"/>
  </cols>
  <sheetData>
    <row r="1">
      <c r="A1" s="162" t="s">
        <v>4</v>
      </c>
      <c r="B1" s="162" t="s">
        <v>64</v>
      </c>
      <c r="C1" s="162" t="s">
        <v>65</v>
      </c>
      <c r="D1" s="162" t="s">
        <v>7</v>
      </c>
      <c r="E1" s="162"/>
      <c r="F1" s="162"/>
      <c r="G1" s="162" t="s">
        <v>3</v>
      </c>
    </row>
    <row r="2">
      <c r="A2" s="210" t="s">
        <v>43</v>
      </c>
      <c r="B2" s="66"/>
      <c r="C2" s="211"/>
      <c r="D2" s="212"/>
      <c r="E2" s="213"/>
      <c r="F2" s="213"/>
      <c r="G2" s="213"/>
    </row>
    <row r="3">
      <c r="A3" s="211"/>
      <c r="B3" s="220" t="s">
        <v>811</v>
      </c>
      <c r="C3" s="210"/>
      <c r="D3" s="67" t="s">
        <v>5</v>
      </c>
      <c r="E3" s="66"/>
      <c r="F3" s="213"/>
      <c r="G3" s="213"/>
    </row>
    <row r="4">
      <c r="A4" s="211"/>
      <c r="B4" s="211"/>
      <c r="C4" s="217" t="s">
        <v>813</v>
      </c>
      <c r="D4" s="67">
        <v>44000.0</v>
      </c>
      <c r="E4" s="213"/>
      <c r="F4" s="218"/>
      <c r="G4" s="213"/>
    </row>
    <row r="5">
      <c r="A5" s="211"/>
      <c r="B5" s="211"/>
      <c r="C5" s="217" t="s">
        <v>126</v>
      </c>
      <c r="D5" s="67">
        <v>8500.0</v>
      </c>
      <c r="E5" s="213"/>
      <c r="F5" s="218"/>
      <c r="G5" s="213"/>
    </row>
    <row r="6">
      <c r="A6" s="211"/>
      <c r="B6" s="211"/>
      <c r="C6" s="211" t="s">
        <v>811</v>
      </c>
      <c r="D6" s="67">
        <v>802400.0</v>
      </c>
      <c r="E6" s="213"/>
      <c r="F6" s="218"/>
      <c r="G6" s="213"/>
    </row>
    <row r="7">
      <c r="A7" s="211"/>
      <c r="B7" s="211"/>
      <c r="C7" s="217"/>
      <c r="D7" s="67"/>
      <c r="E7" s="213"/>
      <c r="F7" s="218"/>
      <c r="G7" s="213"/>
    </row>
    <row r="8">
      <c r="A8" s="211"/>
      <c r="B8" s="217"/>
      <c r="C8" s="221" t="s">
        <v>89</v>
      </c>
      <c r="D8" s="67">
        <f>SUM(D4:D6)</f>
        <v>854900</v>
      </c>
      <c r="E8" s="218"/>
      <c r="F8" s="209"/>
      <c r="G8" s="213"/>
    </row>
    <row r="9">
      <c r="A9" s="211"/>
      <c r="B9" s="217"/>
      <c r="C9" s="66"/>
      <c r="D9" s="66"/>
      <c r="E9" s="218"/>
      <c r="F9" s="209"/>
      <c r="G9" s="213"/>
    </row>
    <row r="10">
      <c r="A10" s="211"/>
      <c r="B10" s="217"/>
      <c r="C10" s="66"/>
      <c r="D10" s="67" t="s">
        <v>6</v>
      </c>
      <c r="E10" s="218"/>
      <c r="F10" s="209"/>
      <c r="G10" s="213"/>
    </row>
    <row r="11">
      <c r="A11" s="211"/>
      <c r="B11" s="217"/>
      <c r="C11" s="217" t="s">
        <v>824</v>
      </c>
      <c r="D11" s="67">
        <v>-12400.0</v>
      </c>
      <c r="E11" s="218"/>
      <c r="F11" s="209"/>
      <c r="G11" s="213"/>
    </row>
    <row r="12">
      <c r="A12" s="211"/>
      <c r="B12" s="217"/>
      <c r="C12" s="217" t="s">
        <v>812</v>
      </c>
      <c r="D12" s="67">
        <v>-4400.0</v>
      </c>
      <c r="E12" s="66"/>
      <c r="F12" s="66"/>
      <c r="G12" s="213"/>
    </row>
    <row r="13">
      <c r="A13" s="211"/>
      <c r="B13" s="211"/>
      <c r="C13" s="217" t="s">
        <v>130</v>
      </c>
      <c r="D13" s="67">
        <v>-5400.0</v>
      </c>
      <c r="E13" s="66"/>
      <c r="F13" s="66"/>
      <c r="G13" s="213"/>
    </row>
    <row r="14">
      <c r="A14" s="211"/>
      <c r="B14" s="211"/>
      <c r="C14" s="217" t="s">
        <v>128</v>
      </c>
      <c r="D14" s="67">
        <v>-6000.0</v>
      </c>
      <c r="E14" s="66"/>
      <c r="F14" s="66"/>
      <c r="G14" s="213"/>
    </row>
    <row r="15">
      <c r="A15" s="211"/>
      <c r="B15" s="217"/>
      <c r="C15" s="66"/>
      <c r="D15" s="66"/>
      <c r="E15" s="66"/>
      <c r="F15" s="66"/>
      <c r="G15" s="213"/>
    </row>
    <row r="16">
      <c r="A16" s="211"/>
      <c r="B16" s="211"/>
      <c r="C16" s="210" t="s">
        <v>89</v>
      </c>
      <c r="D16" s="67">
        <f>SUM(D11:D14)</f>
        <v>-28200</v>
      </c>
      <c r="E16" s="66"/>
      <c r="F16" s="66"/>
      <c r="G16" s="213"/>
    </row>
    <row r="17">
      <c r="A17" s="211"/>
      <c r="B17" s="211"/>
      <c r="C17" s="66"/>
      <c r="D17" s="66"/>
      <c r="E17" s="66"/>
      <c r="F17" s="66"/>
      <c r="G17" s="219"/>
    </row>
    <row r="18">
      <c r="A18" s="211"/>
      <c r="B18" s="211"/>
      <c r="C18" s="210" t="s">
        <v>96</v>
      </c>
      <c r="D18" s="67">
        <f>SUMIFS(D4:D16, C4:C16, "Subsubtotal")</f>
        <v>826700</v>
      </c>
      <c r="E18" s="66"/>
      <c r="F18" s="66"/>
      <c r="G18" s="213"/>
    </row>
    <row r="19">
      <c r="A19" s="211"/>
      <c r="B19" s="211"/>
      <c r="C19" s="66"/>
      <c r="D19" s="66"/>
      <c r="E19" s="66"/>
      <c r="F19" s="66"/>
      <c r="G19" s="213"/>
    </row>
    <row r="20">
      <c r="A20" s="211"/>
      <c r="B20" s="210" t="s">
        <v>68</v>
      </c>
      <c r="C20" s="217"/>
      <c r="D20" s="67" t="s">
        <v>5</v>
      </c>
      <c r="E20" s="213"/>
      <c r="F20" s="213"/>
      <c r="G20" s="213"/>
    </row>
    <row r="21">
      <c r="A21" s="211"/>
      <c r="B21" s="66"/>
      <c r="C21" s="216" t="s">
        <v>825</v>
      </c>
      <c r="D21" s="67">
        <v>5500.0</v>
      </c>
      <c r="E21" s="213"/>
      <c r="F21" s="213"/>
      <c r="G21" s="213"/>
    </row>
    <row r="22">
      <c r="A22" s="211"/>
      <c r="B22" s="211"/>
      <c r="C22" s="217"/>
      <c r="D22" s="67"/>
      <c r="E22" s="213"/>
      <c r="F22" s="213"/>
      <c r="G22" s="213"/>
    </row>
    <row r="23">
      <c r="A23" s="211"/>
      <c r="B23" s="211"/>
      <c r="C23" s="210" t="s">
        <v>89</v>
      </c>
      <c r="D23" s="67">
        <f>SUM(D21)</f>
        <v>5500</v>
      </c>
      <c r="E23" s="213"/>
      <c r="F23" s="213"/>
      <c r="G23" s="213"/>
    </row>
    <row r="24">
      <c r="A24" s="211"/>
      <c r="B24" s="211"/>
      <c r="C24" s="217"/>
      <c r="D24" s="67"/>
      <c r="E24" s="213"/>
      <c r="F24" s="213"/>
      <c r="G24" s="213"/>
    </row>
    <row r="25">
      <c r="A25" s="211"/>
      <c r="B25" s="211"/>
      <c r="C25" s="217"/>
      <c r="D25" s="67" t="s">
        <v>6</v>
      </c>
      <c r="E25" s="213"/>
      <c r="F25" s="213"/>
      <c r="G25" s="213"/>
    </row>
    <row r="26">
      <c r="A26" s="211"/>
      <c r="B26" s="211"/>
      <c r="C26" s="216" t="s">
        <v>213</v>
      </c>
      <c r="D26" s="67">
        <v>-7610.0</v>
      </c>
      <c r="E26" s="213"/>
      <c r="F26" s="213"/>
      <c r="G26" s="213"/>
    </row>
    <row r="27">
      <c r="A27" s="211"/>
      <c r="B27" s="211"/>
      <c r="C27" s="216" t="s">
        <v>814</v>
      </c>
      <c r="D27" s="67">
        <v>-3450.0</v>
      </c>
      <c r="E27" s="213"/>
      <c r="F27" s="213"/>
      <c r="G27" s="213"/>
    </row>
    <row r="28">
      <c r="A28" s="211"/>
      <c r="B28" s="211"/>
      <c r="C28" s="216" t="s">
        <v>92</v>
      </c>
      <c r="D28" s="67">
        <v>-4100.0</v>
      </c>
      <c r="E28" s="213"/>
      <c r="F28" s="213"/>
      <c r="G28" s="213"/>
    </row>
    <row r="29">
      <c r="A29" s="211"/>
      <c r="B29" s="211"/>
      <c r="C29" s="216" t="s">
        <v>242</v>
      </c>
      <c r="D29" s="67">
        <v>-18000.0</v>
      </c>
      <c r="E29" s="213"/>
      <c r="F29" s="213"/>
      <c r="G29" s="213"/>
    </row>
    <row r="30">
      <c r="A30" s="211"/>
      <c r="B30" s="211"/>
      <c r="C30" s="216" t="s">
        <v>815</v>
      </c>
      <c r="D30" s="67">
        <v>-325.0</v>
      </c>
      <c r="E30" s="213"/>
      <c r="F30" s="213"/>
      <c r="G30" s="213"/>
    </row>
    <row r="31">
      <c r="A31" s="211"/>
      <c r="B31" s="211"/>
      <c r="C31" s="216" t="s">
        <v>816</v>
      </c>
      <c r="D31" s="67">
        <v>-1500.0</v>
      </c>
      <c r="E31" s="213"/>
      <c r="F31" s="213"/>
      <c r="G31" s="213"/>
    </row>
    <row r="32">
      <c r="A32" s="211"/>
      <c r="B32" s="211"/>
      <c r="C32" s="216" t="s">
        <v>83</v>
      </c>
      <c r="D32" s="67">
        <v>-500.0</v>
      </c>
      <c r="E32" s="213"/>
      <c r="F32" s="213"/>
      <c r="G32" s="213"/>
    </row>
    <row r="33">
      <c r="A33" s="211"/>
      <c r="B33" s="211"/>
      <c r="C33" s="216" t="s">
        <v>817</v>
      </c>
      <c r="D33" s="67">
        <v>-11000.0</v>
      </c>
      <c r="E33" s="213"/>
      <c r="F33" s="213"/>
      <c r="G33" s="213"/>
    </row>
    <row r="34">
      <c r="A34" s="211"/>
      <c r="B34" s="211"/>
      <c r="C34" s="216" t="s">
        <v>818</v>
      </c>
      <c r="D34" s="67">
        <v>-7500.0</v>
      </c>
      <c r="E34" s="213"/>
      <c r="F34" s="213"/>
      <c r="G34" s="213"/>
    </row>
    <row r="35">
      <c r="A35" s="211"/>
      <c r="B35" s="211"/>
      <c r="C35" s="216" t="s">
        <v>819</v>
      </c>
      <c r="D35" s="67">
        <v>-1500.0</v>
      </c>
      <c r="E35" s="213"/>
      <c r="F35" s="213"/>
      <c r="G35" s="213"/>
    </row>
    <row r="36">
      <c r="A36" s="211"/>
      <c r="B36" s="211"/>
      <c r="C36" s="216" t="s">
        <v>746</v>
      </c>
      <c r="D36" s="67">
        <v>-2000.0</v>
      </c>
      <c r="E36" s="213"/>
      <c r="F36" s="218"/>
      <c r="G36" s="213"/>
    </row>
    <row r="37">
      <c r="A37" s="211"/>
      <c r="B37" s="211"/>
      <c r="C37" s="217"/>
      <c r="D37" s="67"/>
      <c r="E37" s="213"/>
      <c r="F37" s="218"/>
      <c r="G37" s="213"/>
    </row>
    <row r="38">
      <c r="A38" s="211"/>
      <c r="B38" s="211"/>
      <c r="C38" s="210" t="s">
        <v>89</v>
      </c>
      <c r="D38" s="67">
        <f>SUM(D25:D36)</f>
        <v>-57485</v>
      </c>
      <c r="E38" s="213"/>
      <c r="F38" s="218"/>
      <c r="G38" s="213"/>
    </row>
    <row r="39">
      <c r="A39" s="211"/>
      <c r="B39" s="211"/>
      <c r="C39" s="217"/>
      <c r="D39" s="66"/>
      <c r="E39" s="213"/>
      <c r="F39" s="218"/>
      <c r="G39" s="213"/>
    </row>
    <row r="40">
      <c r="A40" s="211"/>
      <c r="B40" s="211"/>
      <c r="C40" s="210" t="s">
        <v>96</v>
      </c>
      <c r="D40" s="67">
        <f>SUMIFS(D21:D38, C21:C38, "Subsubtotal")</f>
        <v>-51985</v>
      </c>
      <c r="E40" s="213"/>
      <c r="F40" s="218"/>
      <c r="G40" s="213"/>
    </row>
    <row r="41">
      <c r="A41" s="211"/>
      <c r="B41" s="211"/>
      <c r="C41" s="217"/>
      <c r="D41" s="212"/>
      <c r="E41" s="213"/>
      <c r="F41" s="218"/>
      <c r="G41" s="213"/>
    </row>
    <row r="42">
      <c r="A42" s="211"/>
      <c r="B42" s="210" t="s">
        <v>110</v>
      </c>
      <c r="C42" s="217"/>
      <c r="D42" s="222" t="s">
        <v>6</v>
      </c>
      <c r="E42" s="213"/>
      <c r="F42" s="218"/>
      <c r="G42" s="213"/>
    </row>
    <row r="43">
      <c r="A43" s="211"/>
      <c r="B43" s="211"/>
      <c r="C43" s="216" t="s">
        <v>110</v>
      </c>
      <c r="D43" s="67">
        <v>-23250.0</v>
      </c>
      <c r="E43" s="213"/>
      <c r="F43" s="218"/>
      <c r="G43" s="213"/>
    </row>
    <row r="44">
      <c r="A44" s="211"/>
      <c r="B44" s="211"/>
      <c r="C44" s="217"/>
      <c r="D44" s="67"/>
      <c r="E44" s="218"/>
      <c r="F44" s="213"/>
      <c r="G44" s="213"/>
    </row>
    <row r="45">
      <c r="A45" s="211"/>
      <c r="B45" s="211"/>
      <c r="C45" s="210" t="s">
        <v>89</v>
      </c>
      <c r="D45" s="67">
        <f>SUM(D43)</f>
        <v>-23250</v>
      </c>
      <c r="E45" s="213"/>
      <c r="F45" s="218"/>
      <c r="G45" s="213"/>
    </row>
    <row r="46">
      <c r="A46" s="211"/>
      <c r="B46" s="211"/>
      <c r="C46" s="217"/>
      <c r="D46" s="67"/>
      <c r="E46" s="213"/>
      <c r="F46" s="218"/>
      <c r="G46" s="213"/>
    </row>
    <row r="47">
      <c r="A47" s="211"/>
      <c r="B47" s="211"/>
      <c r="C47" s="210" t="s">
        <v>96</v>
      </c>
      <c r="D47" s="67">
        <f>SUMIFS(D43:D45, C43:C45, "Subsubtotal")</f>
        <v>-23250</v>
      </c>
      <c r="E47" s="213"/>
      <c r="F47" s="218"/>
      <c r="G47" s="213"/>
    </row>
    <row r="48">
      <c r="A48" s="211"/>
      <c r="B48" s="211"/>
      <c r="C48" s="217"/>
      <c r="D48" s="67"/>
      <c r="E48" s="213"/>
      <c r="F48" s="218"/>
      <c r="G48" s="213"/>
    </row>
    <row r="49">
      <c r="A49" s="211"/>
      <c r="B49" s="210" t="s">
        <v>122</v>
      </c>
      <c r="C49" s="217"/>
      <c r="D49" s="67" t="s">
        <v>6</v>
      </c>
      <c r="E49" s="213"/>
      <c r="F49" s="218"/>
      <c r="G49" s="213"/>
    </row>
    <row r="50">
      <c r="A50" s="211"/>
      <c r="B50" s="211"/>
      <c r="C50" s="216" t="s">
        <v>361</v>
      </c>
      <c r="D50" s="67">
        <v>-381865.0</v>
      </c>
      <c r="E50" s="213"/>
      <c r="F50" s="213"/>
      <c r="G50" s="213"/>
    </row>
    <row r="51">
      <c r="A51" s="211"/>
      <c r="B51" s="211"/>
      <c r="C51" s="216" t="s">
        <v>121</v>
      </c>
      <c r="D51" s="67">
        <v>-255000.0</v>
      </c>
      <c r="E51" s="219"/>
      <c r="F51" s="219"/>
      <c r="G51" s="219"/>
    </row>
    <row r="52">
      <c r="A52" s="211"/>
      <c r="B52" s="211"/>
      <c r="C52" s="216" t="s">
        <v>826</v>
      </c>
      <c r="D52" s="67">
        <v>-31000.0</v>
      </c>
      <c r="E52" s="213"/>
      <c r="F52" s="213"/>
      <c r="G52" s="213"/>
    </row>
    <row r="53">
      <c r="A53" s="211"/>
      <c r="B53" s="211"/>
      <c r="C53" s="216" t="s">
        <v>827</v>
      </c>
      <c r="D53" s="67">
        <v>-31000.0</v>
      </c>
      <c r="E53" s="213"/>
      <c r="F53" s="213"/>
      <c r="G53" s="213"/>
    </row>
    <row r="54">
      <c r="A54" s="211"/>
      <c r="B54" s="211"/>
      <c r="C54" s="216" t="s">
        <v>91</v>
      </c>
      <c r="D54" s="67">
        <v>-46500.0</v>
      </c>
      <c r="E54" s="213"/>
      <c r="F54" s="218"/>
      <c r="G54" s="213"/>
    </row>
    <row r="55">
      <c r="A55" s="211"/>
      <c r="B55" s="211"/>
      <c r="C55" s="217"/>
      <c r="D55" s="67"/>
      <c r="E55" s="213"/>
      <c r="F55" s="213"/>
      <c r="G55" s="213"/>
    </row>
    <row r="56">
      <c r="A56" s="211"/>
      <c r="B56" s="211"/>
      <c r="C56" s="210" t="s">
        <v>89</v>
      </c>
      <c r="D56" s="67">
        <f>SUM(D50:D54)</f>
        <v>-745365</v>
      </c>
      <c r="E56" s="219"/>
      <c r="F56" s="219"/>
      <c r="G56" s="219"/>
    </row>
    <row r="57">
      <c r="A57" s="211"/>
      <c r="B57" s="211"/>
      <c r="C57" s="217"/>
      <c r="D57" s="223"/>
      <c r="E57" s="213"/>
      <c r="F57" s="213"/>
      <c r="G57" s="213"/>
    </row>
    <row r="58">
      <c r="A58" s="211"/>
      <c r="B58" s="211"/>
      <c r="C58" s="221" t="s">
        <v>96</v>
      </c>
      <c r="D58" s="224">
        <f>SUMIFS(D50:D56, C50:C56, "Subsubtotal")</f>
        <v>-745365</v>
      </c>
      <c r="E58" s="213"/>
      <c r="F58" s="213"/>
      <c r="G58" s="213"/>
    </row>
    <row r="59">
      <c r="A59" s="211"/>
      <c r="B59" s="211"/>
      <c r="C59" s="217"/>
      <c r="D59" s="67"/>
      <c r="E59" s="213"/>
      <c r="F59" s="213"/>
      <c r="G59" s="213"/>
    </row>
    <row r="60">
      <c r="A60" s="211"/>
      <c r="B60" s="210" t="s">
        <v>101</v>
      </c>
      <c r="C60" s="211"/>
      <c r="D60" s="67" t="s">
        <v>5</v>
      </c>
      <c r="E60" s="213"/>
      <c r="F60" s="213"/>
      <c r="G60" s="213"/>
    </row>
    <row r="61">
      <c r="A61" s="211"/>
      <c r="B61" s="217"/>
      <c r="C61" s="216" t="s">
        <v>126</v>
      </c>
      <c r="D61" s="67">
        <v>8500.0</v>
      </c>
      <c r="E61" s="213"/>
      <c r="F61" s="218"/>
      <c r="G61" s="213"/>
    </row>
    <row r="62">
      <c r="A62" s="211"/>
      <c r="B62" s="211"/>
      <c r="C62" s="217"/>
      <c r="D62" s="67"/>
      <c r="E62" s="213"/>
      <c r="F62" s="218"/>
      <c r="G62" s="213"/>
    </row>
    <row r="63">
      <c r="A63" s="211"/>
      <c r="B63" s="211"/>
      <c r="C63" s="165" t="s">
        <v>89</v>
      </c>
      <c r="D63" s="67">
        <f>SUM(D61)</f>
        <v>8500</v>
      </c>
      <c r="E63" s="213"/>
      <c r="F63" s="218"/>
      <c r="G63" s="213"/>
    </row>
    <row r="64">
      <c r="A64" s="211"/>
      <c r="B64" s="211"/>
      <c r="C64" s="66"/>
      <c r="D64" s="66"/>
      <c r="E64" s="213"/>
      <c r="F64" s="218"/>
      <c r="G64" s="213"/>
    </row>
    <row r="65">
      <c r="A65" s="211"/>
      <c r="B65" s="211"/>
      <c r="C65" s="217"/>
      <c r="D65" s="67" t="s">
        <v>6</v>
      </c>
      <c r="E65" s="213"/>
      <c r="F65" s="218"/>
      <c r="G65" s="213"/>
    </row>
    <row r="66">
      <c r="A66" s="211"/>
      <c r="B66" s="211"/>
      <c r="C66" s="216" t="s">
        <v>128</v>
      </c>
      <c r="D66" s="67">
        <v>-6000.0</v>
      </c>
      <c r="E66" s="213"/>
      <c r="F66" s="213"/>
      <c r="G66" s="213"/>
    </row>
    <row r="67">
      <c r="A67" s="211"/>
      <c r="B67" s="211"/>
      <c r="C67" s="216" t="s">
        <v>131</v>
      </c>
      <c r="D67" s="67">
        <v>-1000.0</v>
      </c>
      <c r="E67" s="219"/>
      <c r="F67" s="219"/>
      <c r="G67" s="219"/>
    </row>
    <row r="68">
      <c r="A68" s="211"/>
      <c r="B68" s="211"/>
      <c r="C68" s="216" t="s">
        <v>130</v>
      </c>
      <c r="D68" s="67">
        <v>-2500.0</v>
      </c>
      <c r="E68" s="213"/>
      <c r="F68" s="213"/>
      <c r="G68" s="213"/>
    </row>
    <row r="69">
      <c r="A69" s="211"/>
      <c r="B69" s="211"/>
      <c r="C69" s="216" t="s">
        <v>164</v>
      </c>
      <c r="D69" s="67">
        <v>-200.0</v>
      </c>
      <c r="E69" s="213"/>
      <c r="F69" s="213"/>
      <c r="G69" s="213"/>
    </row>
    <row r="70">
      <c r="A70" s="211"/>
      <c r="B70" s="211"/>
      <c r="C70" s="217"/>
      <c r="D70" s="67"/>
      <c r="E70" s="213"/>
      <c r="F70" s="218"/>
      <c r="G70" s="213"/>
    </row>
    <row r="71">
      <c r="A71" s="211"/>
      <c r="B71" s="211"/>
      <c r="C71" s="210" t="s">
        <v>89</v>
      </c>
      <c r="D71" s="67">
        <f>SUM(D66:D69)</f>
        <v>-9700</v>
      </c>
      <c r="E71" s="218"/>
      <c r="F71" s="213"/>
      <c r="G71" s="213"/>
    </row>
    <row r="72">
      <c r="A72" s="211"/>
      <c r="B72" s="211"/>
      <c r="C72" s="217"/>
      <c r="D72" s="67"/>
      <c r="E72" s="213"/>
      <c r="F72" s="218"/>
      <c r="G72" s="213"/>
    </row>
    <row r="73">
      <c r="A73" s="211"/>
      <c r="B73" s="211"/>
      <c r="C73" s="210" t="s">
        <v>96</v>
      </c>
      <c r="D73" s="67">
        <f>SUMIFS(D61:D71, C61:C71, "Subsubtotal")</f>
        <v>-1200</v>
      </c>
      <c r="E73" s="213"/>
      <c r="F73" s="218"/>
      <c r="G73" s="213"/>
    </row>
    <row r="74">
      <c r="A74" s="211"/>
      <c r="B74" s="211"/>
      <c r="C74" s="217"/>
      <c r="D74" s="67"/>
      <c r="E74" s="213"/>
      <c r="F74" s="218"/>
      <c r="G74" s="213"/>
    </row>
    <row r="75">
      <c r="A75" s="211"/>
      <c r="B75" s="210" t="s">
        <v>822</v>
      </c>
      <c r="C75" s="217"/>
      <c r="D75" s="67" t="s">
        <v>5</v>
      </c>
      <c r="E75" s="213"/>
      <c r="F75" s="213"/>
      <c r="G75" s="213"/>
    </row>
    <row r="76">
      <c r="A76" s="211"/>
      <c r="B76" s="211"/>
      <c r="C76" s="216" t="s">
        <v>126</v>
      </c>
      <c r="D76" s="67">
        <v>8500.0</v>
      </c>
      <c r="E76" s="219"/>
      <c r="F76" s="219"/>
      <c r="G76" s="219"/>
    </row>
    <row r="77">
      <c r="A77" s="211"/>
      <c r="B77" s="211"/>
      <c r="C77" s="211"/>
      <c r="D77" s="67"/>
      <c r="E77" s="213"/>
      <c r="F77" s="213"/>
      <c r="G77" s="213"/>
    </row>
    <row r="78">
      <c r="A78" s="211"/>
      <c r="B78" s="211"/>
      <c r="C78" s="210" t="s">
        <v>89</v>
      </c>
      <c r="D78" s="67">
        <f>SUM(D76)</f>
        <v>8500</v>
      </c>
      <c r="E78" s="213"/>
      <c r="F78" s="213"/>
      <c r="G78" s="213"/>
    </row>
    <row r="79">
      <c r="A79" s="211"/>
      <c r="B79" s="211"/>
      <c r="C79" s="211"/>
      <c r="D79" s="67"/>
      <c r="E79" s="213"/>
      <c r="F79" s="213"/>
      <c r="G79" s="213"/>
    </row>
    <row r="80">
      <c r="A80" s="211"/>
      <c r="B80" s="211"/>
      <c r="C80" s="211"/>
      <c r="D80" s="67" t="s">
        <v>6</v>
      </c>
      <c r="E80" s="213"/>
      <c r="F80" s="213"/>
      <c r="G80" s="213"/>
    </row>
    <row r="81">
      <c r="A81" s="211"/>
      <c r="B81" s="211"/>
      <c r="C81" s="225" t="s">
        <v>128</v>
      </c>
      <c r="D81" s="67">
        <v>-6000.0</v>
      </c>
      <c r="E81" s="213"/>
      <c r="F81" s="213"/>
      <c r="G81" s="213"/>
    </row>
    <row r="82">
      <c r="A82" s="211"/>
      <c r="B82" s="211"/>
      <c r="C82" s="216" t="s">
        <v>130</v>
      </c>
      <c r="D82" s="67">
        <v>-6200.0</v>
      </c>
      <c r="E82" s="213"/>
      <c r="F82" s="213"/>
      <c r="G82" s="213"/>
    </row>
    <row r="83">
      <c r="A83" s="211"/>
      <c r="B83" s="211"/>
      <c r="C83" s="211"/>
      <c r="D83" s="67"/>
      <c r="E83" s="213"/>
      <c r="F83" s="213"/>
      <c r="G83" s="213"/>
    </row>
    <row r="84">
      <c r="A84" s="211"/>
      <c r="B84" s="211"/>
      <c r="C84" s="210" t="s">
        <v>89</v>
      </c>
      <c r="D84" s="67">
        <f>SUM(D81:D82)</f>
        <v>-12200</v>
      </c>
      <c r="E84" s="213"/>
      <c r="F84" s="213"/>
      <c r="G84" s="213"/>
    </row>
    <row r="85">
      <c r="A85" s="211"/>
      <c r="B85" s="211"/>
      <c r="C85" s="210"/>
      <c r="D85" s="67"/>
      <c r="E85" s="213"/>
      <c r="F85" s="213"/>
      <c r="G85" s="213"/>
    </row>
    <row r="86">
      <c r="A86" s="211"/>
      <c r="B86" s="211"/>
      <c r="C86" s="210" t="s">
        <v>96</v>
      </c>
      <c r="D86" s="67">
        <f>SUMIFS(D76:D84, C76:C84, "Subsubtotal")</f>
        <v>-3700</v>
      </c>
      <c r="E86" s="213"/>
      <c r="F86" s="213"/>
      <c r="G86" s="213"/>
    </row>
    <row r="87">
      <c r="A87" s="211"/>
      <c r="B87" s="211"/>
      <c r="C87" s="211"/>
      <c r="D87" s="67"/>
      <c r="E87" s="213"/>
      <c r="F87" s="213"/>
      <c r="G87" s="213"/>
    </row>
    <row r="88">
      <c r="A88" s="211"/>
      <c r="B88" s="220" t="s">
        <v>828</v>
      </c>
      <c r="C88" s="217"/>
      <c r="D88" s="67" t="s">
        <v>5</v>
      </c>
      <c r="E88" s="213"/>
      <c r="F88" s="213"/>
      <c r="G88" s="213"/>
    </row>
    <row r="89">
      <c r="A89" s="211"/>
      <c r="B89" s="66"/>
      <c r="C89" s="217" t="s">
        <v>126</v>
      </c>
      <c r="D89" s="67">
        <v>8500.0</v>
      </c>
      <c r="E89" s="213"/>
      <c r="F89" s="218"/>
      <c r="G89" s="213"/>
    </row>
    <row r="90">
      <c r="A90" s="211"/>
      <c r="B90" s="66"/>
      <c r="C90" s="66"/>
      <c r="D90" s="67"/>
      <c r="E90" s="218"/>
      <c r="F90" s="213"/>
      <c r="G90" s="213"/>
    </row>
    <row r="91">
      <c r="A91" s="211"/>
      <c r="B91" s="66"/>
      <c r="C91" s="165" t="s">
        <v>89</v>
      </c>
      <c r="D91" s="67">
        <f>SUM(D89)</f>
        <v>8500</v>
      </c>
      <c r="E91" s="213"/>
      <c r="F91" s="218"/>
      <c r="G91" s="213"/>
    </row>
    <row r="92">
      <c r="A92" s="211"/>
      <c r="B92" s="66"/>
      <c r="C92" s="66"/>
      <c r="D92" s="67"/>
      <c r="E92" s="213"/>
      <c r="F92" s="213"/>
      <c r="G92" s="213"/>
    </row>
    <row r="93">
      <c r="A93" s="211"/>
      <c r="B93" s="66"/>
      <c r="C93" s="66"/>
      <c r="D93" s="67" t="s">
        <v>6</v>
      </c>
      <c r="E93" s="213"/>
      <c r="F93" s="213"/>
      <c r="G93" s="213"/>
    </row>
    <row r="94">
      <c r="A94" s="211"/>
      <c r="B94" s="211"/>
      <c r="C94" s="217" t="s">
        <v>128</v>
      </c>
      <c r="D94" s="67">
        <v>-6000.0</v>
      </c>
      <c r="E94" s="213"/>
      <c r="F94" s="213"/>
      <c r="G94" s="213"/>
    </row>
    <row r="95">
      <c r="A95" s="211"/>
      <c r="B95" s="211"/>
      <c r="C95" s="217" t="s">
        <v>131</v>
      </c>
      <c r="D95" s="67">
        <v>-1000.0</v>
      </c>
      <c r="E95" s="213"/>
      <c r="F95" s="213"/>
      <c r="G95" s="213"/>
    </row>
    <row r="96">
      <c r="A96" s="211"/>
      <c r="B96" s="211"/>
      <c r="C96" s="217" t="s">
        <v>130</v>
      </c>
      <c r="D96" s="67">
        <v>-2500.0</v>
      </c>
      <c r="E96" s="213"/>
      <c r="F96" s="213"/>
      <c r="G96" s="213"/>
    </row>
    <row r="97">
      <c r="A97" s="211"/>
      <c r="B97" s="211"/>
      <c r="C97" s="217" t="s">
        <v>164</v>
      </c>
      <c r="D97" s="67">
        <v>-200.0</v>
      </c>
      <c r="E97" s="213"/>
      <c r="F97" s="213"/>
      <c r="G97" s="213"/>
    </row>
    <row r="98">
      <c r="A98" s="211"/>
      <c r="B98" s="211"/>
      <c r="C98" s="66"/>
      <c r="D98" s="67"/>
      <c r="E98" s="213"/>
      <c r="F98" s="213"/>
      <c r="G98" s="213"/>
    </row>
    <row r="99">
      <c r="A99" s="211"/>
      <c r="B99" s="211"/>
      <c r="C99" s="165" t="s">
        <v>89</v>
      </c>
      <c r="D99" s="67">
        <f>SUM(D94:D97)</f>
        <v>-9700</v>
      </c>
      <c r="E99" s="213"/>
      <c r="F99" s="213"/>
      <c r="G99" s="213"/>
    </row>
    <row r="100">
      <c r="A100" s="211"/>
      <c r="B100" s="66"/>
      <c r="C100" s="66"/>
      <c r="D100" s="67"/>
      <c r="E100" s="213"/>
      <c r="F100" s="218"/>
      <c r="G100" s="213"/>
    </row>
    <row r="101">
      <c r="A101" s="211"/>
      <c r="B101" s="66"/>
      <c r="C101" s="165" t="s">
        <v>96</v>
      </c>
      <c r="D101" s="67">
        <f>SUMIFS(D89:D99, C89:C99, "Subsubtotal")</f>
        <v>-1200</v>
      </c>
      <c r="E101" s="213"/>
      <c r="F101" s="218"/>
      <c r="G101" s="213"/>
    </row>
    <row r="102">
      <c r="A102" s="211"/>
      <c r="B102" s="211"/>
      <c r="C102" s="217"/>
      <c r="D102" s="67"/>
      <c r="E102" s="213"/>
      <c r="F102" s="213"/>
      <c r="G102" s="213"/>
    </row>
    <row r="103">
      <c r="A103" s="211"/>
      <c r="B103" s="210" t="s">
        <v>62</v>
      </c>
      <c r="C103" s="221"/>
      <c r="D103" s="67"/>
      <c r="E103" s="219"/>
      <c r="F103" s="219"/>
      <c r="G103" s="219"/>
    </row>
    <row r="104">
      <c r="A104" s="211"/>
      <c r="B104" s="211"/>
      <c r="C104" s="210" t="s">
        <v>800</v>
      </c>
      <c r="D104" s="67">
        <f>SUMIFS(D4:D101, C4:C101, "Subsubtotal", D4:D101, "&gt;=0")</f>
        <v>885900</v>
      </c>
      <c r="E104" s="213"/>
      <c r="F104" s="213"/>
      <c r="G104" s="213"/>
    </row>
    <row r="105">
      <c r="A105" s="211"/>
      <c r="B105" s="211"/>
      <c r="C105" s="210" t="s">
        <v>801</v>
      </c>
      <c r="D105" s="67">
        <f>SUMIFS(D5:D102, C5:C102, "Subsubtotal", D5:D102, "&lt;=0")</f>
        <v>-885900</v>
      </c>
      <c r="E105" s="213"/>
      <c r="F105" s="213"/>
      <c r="G105" s="213"/>
    </row>
    <row r="106">
      <c r="A106" s="211"/>
      <c r="B106" s="211"/>
      <c r="C106" s="210" t="s">
        <v>62</v>
      </c>
      <c r="D106" s="67">
        <f>SUM(D104:D105)</f>
        <v>0</v>
      </c>
      <c r="E106" s="213"/>
      <c r="F106" s="213"/>
      <c r="G106" s="213"/>
    </row>
    <row r="107">
      <c r="A107" s="211"/>
      <c r="B107" s="211"/>
      <c r="C107" s="221"/>
      <c r="D107" s="67"/>
      <c r="E107" s="219"/>
      <c r="F107" s="219"/>
      <c r="G107" s="219"/>
    </row>
  </sheetData>
  <conditionalFormatting sqref="D1:D107 F12:F19">
    <cfRule type="cellIs" dxfId="0" priority="1" operator="greaterThan">
      <formula>0</formula>
    </cfRule>
  </conditionalFormatting>
  <conditionalFormatting sqref="E1:E11 E20:E107">
    <cfRule type="cellIs" dxfId="1" priority="2" operator="greaterThan">
      <formula>0</formula>
    </cfRule>
  </conditionalFormatting>
  <conditionalFormatting sqref="F1:F11 F20:F107">
    <cfRule type="cellIs" dxfId="0" priority="3" operator="greaterThan">
      <formula>0</formula>
    </cfRule>
  </conditionalFormatting>
  <conditionalFormatting sqref="F1:F11 F20:F107">
    <cfRule type="cellIs" dxfId="1" priority="4" operator="lessThan">
      <formula>0</formula>
    </cfRule>
  </conditionalFormatting>
  <conditionalFormatting sqref="D1:D107">
    <cfRule type="cellIs" dxfId="1" priority="5" operator="lessThan">
      <formula>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50.75"/>
  </cols>
  <sheetData>
    <row r="1">
      <c r="A1" s="58" t="s">
        <v>4</v>
      </c>
      <c r="B1" s="58" t="s">
        <v>64</v>
      </c>
      <c r="C1" s="58" t="s">
        <v>65</v>
      </c>
      <c r="D1" s="58" t="s">
        <v>7</v>
      </c>
      <c r="E1" s="58"/>
      <c r="F1" s="58"/>
      <c r="G1" s="58" t="s">
        <v>3</v>
      </c>
    </row>
    <row r="2">
      <c r="A2" s="210" t="s">
        <v>44</v>
      </c>
      <c r="B2" s="226"/>
      <c r="C2" s="211"/>
      <c r="D2" s="212"/>
      <c r="E2" s="213"/>
      <c r="F2" s="213"/>
      <c r="G2" s="213"/>
    </row>
    <row r="3">
      <c r="A3" s="221"/>
      <c r="B3" s="227" t="s">
        <v>68</v>
      </c>
      <c r="C3" s="211"/>
      <c r="D3" s="222" t="s">
        <v>6</v>
      </c>
      <c r="E3" s="213"/>
      <c r="F3" s="213"/>
      <c r="G3" s="213"/>
    </row>
    <row r="4">
      <c r="A4" s="211"/>
      <c r="B4" s="220"/>
      <c r="C4" s="217" t="s">
        <v>213</v>
      </c>
      <c r="D4" s="67">
        <v>-5178.0</v>
      </c>
      <c r="E4" s="226"/>
      <c r="F4" s="213"/>
      <c r="G4" s="213"/>
    </row>
    <row r="5">
      <c r="A5" s="211"/>
      <c r="B5" s="211"/>
      <c r="C5" s="217" t="s">
        <v>242</v>
      </c>
      <c r="D5" s="67">
        <v>-18000.0</v>
      </c>
      <c r="E5" s="213"/>
      <c r="F5" s="218"/>
      <c r="G5" s="213"/>
    </row>
    <row r="6">
      <c r="A6" s="211"/>
      <c r="B6" s="211"/>
      <c r="C6" s="217" t="s">
        <v>815</v>
      </c>
      <c r="D6" s="67">
        <v>-325.0</v>
      </c>
      <c r="E6" s="213"/>
      <c r="F6" s="218"/>
      <c r="G6" s="213"/>
    </row>
    <row r="7">
      <c r="A7" s="211"/>
      <c r="B7" s="211"/>
      <c r="C7" s="211" t="s">
        <v>816</v>
      </c>
      <c r="D7" s="67">
        <v>-1500.0</v>
      </c>
      <c r="E7" s="213"/>
      <c r="F7" s="218"/>
      <c r="G7" s="213"/>
    </row>
    <row r="8">
      <c r="A8" s="211"/>
      <c r="B8" s="211"/>
      <c r="C8" s="217" t="s">
        <v>83</v>
      </c>
      <c r="D8" s="67">
        <v>-700.0</v>
      </c>
      <c r="E8" s="213"/>
      <c r="F8" s="218"/>
      <c r="G8" s="213"/>
    </row>
    <row r="9">
      <c r="A9" s="211"/>
      <c r="B9" s="217"/>
      <c r="C9" s="217" t="s">
        <v>817</v>
      </c>
      <c r="D9" s="67">
        <v>-9300.0</v>
      </c>
      <c r="E9" s="218"/>
      <c r="F9" s="213"/>
      <c r="G9" s="213"/>
    </row>
    <row r="10">
      <c r="A10" s="211"/>
      <c r="B10" s="217"/>
      <c r="C10" s="226" t="s">
        <v>829</v>
      </c>
      <c r="D10" s="67">
        <v>-1500.0</v>
      </c>
      <c r="E10" s="218"/>
      <c r="F10" s="213"/>
      <c r="G10" s="213"/>
    </row>
    <row r="11">
      <c r="A11" s="211"/>
      <c r="B11" s="217"/>
      <c r="C11" s="226"/>
      <c r="D11" s="64"/>
      <c r="E11" s="218"/>
      <c r="F11" s="213"/>
      <c r="G11" s="213"/>
    </row>
    <row r="12">
      <c r="A12" s="211"/>
      <c r="B12" s="217"/>
      <c r="C12" s="221" t="s">
        <v>89</v>
      </c>
      <c r="D12" s="64">
        <f>SUM(D4:D10)</f>
        <v>-36503</v>
      </c>
      <c r="E12" s="218"/>
      <c r="F12" s="213"/>
      <c r="G12" s="213"/>
    </row>
    <row r="13">
      <c r="A13" s="211"/>
      <c r="B13" s="217"/>
      <c r="C13" s="217"/>
      <c r="D13" s="64"/>
      <c r="E13" s="226"/>
      <c r="F13" s="226"/>
      <c r="G13" s="213"/>
    </row>
    <row r="14">
      <c r="A14" s="211"/>
      <c r="B14" s="220" t="s">
        <v>811</v>
      </c>
      <c r="C14" s="217"/>
      <c r="D14" s="67" t="s">
        <v>5</v>
      </c>
      <c r="E14" s="226"/>
      <c r="F14" s="226"/>
      <c r="G14" s="213"/>
    </row>
    <row r="15">
      <c r="A15" s="211"/>
      <c r="B15" s="211"/>
      <c r="C15" s="217" t="s">
        <v>811</v>
      </c>
      <c r="D15" s="67">
        <v>850000.0</v>
      </c>
      <c r="E15" s="226"/>
      <c r="F15" s="226"/>
      <c r="G15" s="213"/>
    </row>
    <row r="16">
      <c r="A16" s="211"/>
      <c r="B16" s="211"/>
      <c r="C16" s="217"/>
      <c r="D16" s="64"/>
      <c r="E16" s="226"/>
      <c r="F16" s="226"/>
      <c r="G16" s="213"/>
    </row>
    <row r="17">
      <c r="A17" s="211"/>
      <c r="B17" s="211"/>
      <c r="C17" s="210" t="s">
        <v>89</v>
      </c>
      <c r="D17" s="64">
        <f>SUM(D15)</f>
        <v>850000</v>
      </c>
      <c r="E17" s="226"/>
      <c r="F17" s="226"/>
      <c r="G17" s="213"/>
    </row>
    <row r="18">
      <c r="A18" s="211"/>
      <c r="B18" s="211"/>
      <c r="C18" s="217"/>
      <c r="D18" s="64"/>
      <c r="E18" s="226"/>
      <c r="F18" s="226"/>
      <c r="G18" s="213"/>
    </row>
    <row r="19">
      <c r="A19" s="211"/>
      <c r="B19" s="211"/>
      <c r="C19" s="217"/>
      <c r="D19" s="67" t="s">
        <v>6</v>
      </c>
      <c r="E19" s="226"/>
      <c r="F19" s="226"/>
      <c r="G19" s="213"/>
    </row>
    <row r="20">
      <c r="A20" s="211"/>
      <c r="B20" s="217"/>
      <c r="C20" s="226" t="s">
        <v>812</v>
      </c>
      <c r="D20" s="67">
        <v>-5000.0</v>
      </c>
      <c r="E20" s="226"/>
      <c r="F20" s="226"/>
      <c r="G20" s="213"/>
    </row>
    <row r="21">
      <c r="A21" s="211"/>
      <c r="B21" s="211"/>
      <c r="C21" s="221"/>
      <c r="D21" s="64"/>
      <c r="E21" s="226"/>
      <c r="F21" s="226"/>
      <c r="G21" s="213"/>
    </row>
    <row r="22">
      <c r="A22" s="211"/>
      <c r="B22" s="211"/>
      <c r="C22" s="228" t="s">
        <v>89</v>
      </c>
      <c r="D22" s="67">
        <f>SUM(D20)</f>
        <v>-5000</v>
      </c>
      <c r="E22" s="226"/>
      <c r="F22" s="226"/>
      <c r="G22" s="219"/>
    </row>
    <row r="23">
      <c r="A23" s="211"/>
      <c r="B23" s="211"/>
      <c r="C23" s="221"/>
      <c r="D23" s="64"/>
      <c r="E23" s="226"/>
      <c r="F23" s="226"/>
      <c r="G23" s="213"/>
    </row>
    <row r="24">
      <c r="A24" s="211"/>
      <c r="B24" s="211"/>
      <c r="C24" s="210" t="s">
        <v>96</v>
      </c>
      <c r="D24" s="64">
        <f>SUMIFS(D15:D22, C15:C22, "Subsubtotal")</f>
        <v>845000</v>
      </c>
      <c r="E24" s="226"/>
      <c r="F24" s="226"/>
      <c r="G24" s="213"/>
    </row>
    <row r="25">
      <c r="A25" s="211"/>
      <c r="B25" s="211"/>
      <c r="C25" s="221"/>
      <c r="D25" s="64"/>
      <c r="E25" s="226"/>
      <c r="F25" s="226"/>
      <c r="G25" s="213"/>
    </row>
    <row r="26">
      <c r="A26" s="211"/>
      <c r="B26" s="220" t="s">
        <v>110</v>
      </c>
      <c r="C26" s="226"/>
      <c r="D26" s="227" t="s">
        <v>6</v>
      </c>
      <c r="E26" s="226"/>
      <c r="F26" s="226"/>
      <c r="G26" s="213"/>
    </row>
    <row r="27">
      <c r="A27" s="211"/>
      <c r="B27" s="221"/>
      <c r="C27" s="217" t="s">
        <v>110</v>
      </c>
      <c r="D27" s="67">
        <v>-80000.0</v>
      </c>
      <c r="E27" s="213"/>
      <c r="F27" s="213"/>
      <c r="G27" s="213"/>
    </row>
    <row r="28">
      <c r="A28" s="211"/>
      <c r="B28" s="226"/>
      <c r="C28" s="217"/>
      <c r="D28" s="64"/>
      <c r="E28" s="213"/>
      <c r="F28" s="213"/>
      <c r="G28" s="213"/>
    </row>
    <row r="29">
      <c r="A29" s="211"/>
      <c r="B29" s="211"/>
      <c r="C29" s="221" t="s">
        <v>89</v>
      </c>
      <c r="D29" s="64">
        <f>SUM(D27)</f>
        <v>-80000</v>
      </c>
      <c r="E29" s="213"/>
      <c r="F29" s="213"/>
      <c r="G29" s="213"/>
    </row>
    <row r="30">
      <c r="A30" s="211"/>
      <c r="B30" s="211"/>
      <c r="C30" s="221"/>
      <c r="D30" s="64"/>
      <c r="E30" s="213"/>
      <c r="F30" s="213"/>
      <c r="G30" s="213"/>
    </row>
    <row r="31">
      <c r="A31" s="211"/>
      <c r="B31" s="211"/>
      <c r="C31" s="210" t="s">
        <v>96</v>
      </c>
      <c r="D31" s="64">
        <f>SUMIFS(D27:D29, C27:C29, "Subsubtotal")</f>
        <v>-80000</v>
      </c>
      <c r="E31" s="213"/>
      <c r="F31" s="213"/>
      <c r="G31" s="213"/>
    </row>
    <row r="32">
      <c r="A32" s="211"/>
      <c r="B32" s="211"/>
      <c r="C32" s="221"/>
      <c r="D32" s="64"/>
      <c r="E32" s="213"/>
      <c r="F32" s="213"/>
      <c r="G32" s="213"/>
    </row>
    <row r="33">
      <c r="A33" s="211"/>
      <c r="B33" s="220" t="s">
        <v>122</v>
      </c>
      <c r="C33" s="217"/>
      <c r="D33" s="67" t="s">
        <v>6</v>
      </c>
      <c r="E33" s="213"/>
      <c r="F33" s="213"/>
      <c r="G33" s="213"/>
    </row>
    <row r="34">
      <c r="A34" s="211"/>
      <c r="B34" s="211"/>
      <c r="C34" s="217" t="s">
        <v>361</v>
      </c>
      <c r="D34" s="67">
        <v>-310000.0</v>
      </c>
      <c r="E34" s="213"/>
      <c r="F34" s="213"/>
      <c r="G34" s="213"/>
    </row>
    <row r="35">
      <c r="A35" s="211"/>
      <c r="B35" s="211"/>
      <c r="C35" s="217" t="s">
        <v>121</v>
      </c>
      <c r="D35" s="67">
        <v>-418497.0</v>
      </c>
      <c r="E35" s="213"/>
      <c r="F35" s="213"/>
      <c r="G35" s="213"/>
    </row>
    <row r="36">
      <c r="A36" s="211"/>
      <c r="B36" s="211"/>
      <c r="C36" s="217"/>
      <c r="D36" s="64"/>
      <c r="E36" s="213"/>
      <c r="F36" s="213"/>
      <c r="G36" s="213"/>
    </row>
    <row r="37">
      <c r="A37" s="211"/>
      <c r="B37" s="211"/>
      <c r="C37" s="221" t="s">
        <v>89</v>
      </c>
      <c r="D37" s="64">
        <f>SUM(D34:D35)</f>
        <v>-728497</v>
      </c>
      <c r="E37" s="213"/>
      <c r="F37" s="213"/>
      <c r="G37" s="213"/>
    </row>
    <row r="38">
      <c r="A38" s="211"/>
      <c r="B38" s="211"/>
      <c r="C38" s="221"/>
      <c r="D38" s="64"/>
      <c r="E38" s="213"/>
      <c r="F38" s="213"/>
      <c r="G38" s="213"/>
    </row>
    <row r="39">
      <c r="A39" s="211"/>
      <c r="B39" s="211"/>
      <c r="C39" s="221" t="s">
        <v>96</v>
      </c>
      <c r="D39" s="64">
        <f>SUMIFS(D34:D37, C34:C37, "Subsubtotal")</f>
        <v>-728497</v>
      </c>
      <c r="E39" s="213"/>
      <c r="F39" s="213"/>
      <c r="G39" s="213"/>
    </row>
    <row r="40">
      <c r="A40" s="211"/>
      <c r="B40" s="211"/>
      <c r="C40" s="210"/>
      <c r="D40" s="67"/>
      <c r="E40" s="213"/>
      <c r="F40" s="213"/>
      <c r="G40" s="213"/>
    </row>
    <row r="41">
      <c r="A41" s="211"/>
      <c r="B41" s="210" t="s">
        <v>62</v>
      </c>
      <c r="C41" s="216"/>
      <c r="D41" s="67"/>
      <c r="E41" s="213"/>
      <c r="F41" s="213"/>
      <c r="G41" s="213"/>
    </row>
    <row r="42">
      <c r="A42" s="211"/>
      <c r="B42" s="211"/>
      <c r="C42" s="210" t="s">
        <v>800</v>
      </c>
      <c r="D42" s="67">
        <f>SUMIFS(D4:D39, C4:C39, "Subsubtotal", D4:D39, "&gt;=0")</f>
        <v>850000</v>
      </c>
      <c r="E42" s="213"/>
      <c r="F42" s="213"/>
      <c r="G42" s="213"/>
    </row>
    <row r="43">
      <c r="A43" s="211"/>
      <c r="B43" s="211"/>
      <c r="C43" s="210" t="s">
        <v>801</v>
      </c>
      <c r="D43" s="67">
        <f>SUMIFS(D4:D39, C4:C39, "Subsubtotal", D4:D39, "&lt;=0")</f>
        <v>-850000</v>
      </c>
      <c r="E43" s="213"/>
      <c r="F43" s="213"/>
      <c r="G43" s="213"/>
    </row>
    <row r="44">
      <c r="A44" s="211"/>
      <c r="B44" s="211"/>
      <c r="C44" s="210" t="s">
        <v>62</v>
      </c>
      <c r="D44" s="67">
        <f>SUM(D42:D43)</f>
        <v>0</v>
      </c>
      <c r="E44" s="213"/>
      <c r="F44" s="213"/>
      <c r="G44" s="209"/>
    </row>
    <row r="45">
      <c r="A45" s="211"/>
      <c r="B45" s="211"/>
      <c r="C45" s="216"/>
      <c r="D45" s="67"/>
      <c r="E45" s="213"/>
      <c r="F45" s="218"/>
      <c r="G45" s="213"/>
    </row>
  </sheetData>
  <conditionalFormatting sqref="D1:D45 F13:F26">
    <cfRule type="cellIs" dxfId="0" priority="1" operator="greaterThan">
      <formula>0</formula>
    </cfRule>
  </conditionalFormatting>
  <conditionalFormatting sqref="E1:E12 E27:E45">
    <cfRule type="cellIs" dxfId="1" priority="2" operator="greaterThan">
      <formula>0</formula>
    </cfRule>
  </conditionalFormatting>
  <conditionalFormatting sqref="F1:F12 F27:F45">
    <cfRule type="cellIs" dxfId="0" priority="3" operator="greaterThan">
      <formula>0</formula>
    </cfRule>
  </conditionalFormatting>
  <conditionalFormatting sqref="F1:F12 F27:F45">
    <cfRule type="cellIs" dxfId="1" priority="4" operator="lessThan">
      <formula>0</formula>
    </cfRule>
  </conditionalFormatting>
  <conditionalFormatting sqref="D1:D45">
    <cfRule type="cellIs" dxfId="1" priority="5" operator="lessThan">
      <formula>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50.75"/>
  </cols>
  <sheetData>
    <row r="1">
      <c r="A1" s="58" t="s">
        <v>4</v>
      </c>
      <c r="B1" s="58" t="s">
        <v>64</v>
      </c>
      <c r="C1" s="58" t="s">
        <v>65</v>
      </c>
      <c r="D1" s="58" t="s">
        <v>7</v>
      </c>
      <c r="E1" s="58"/>
      <c r="F1" s="58"/>
      <c r="G1" s="58" t="s">
        <v>3</v>
      </c>
    </row>
    <row r="2">
      <c r="A2" s="60" t="s">
        <v>830</v>
      </c>
      <c r="B2" s="61"/>
      <c r="C2" s="62"/>
      <c r="D2" s="67"/>
      <c r="E2" s="64"/>
      <c r="F2" s="64"/>
      <c r="G2" s="65"/>
    </row>
    <row r="3">
      <c r="A3" s="154"/>
      <c r="B3" s="61" t="s">
        <v>68</v>
      </c>
      <c r="C3" s="62"/>
      <c r="D3" s="67" t="s">
        <v>5</v>
      </c>
      <c r="E3" s="64"/>
      <c r="F3" s="64"/>
      <c r="G3" s="65"/>
    </row>
    <row r="4">
      <c r="A4" s="66"/>
      <c r="B4" s="154"/>
      <c r="C4" s="62" t="s">
        <v>316</v>
      </c>
      <c r="D4" s="67">
        <v>20000.0</v>
      </c>
      <c r="E4" s="64"/>
      <c r="F4" s="64"/>
      <c r="G4" s="65"/>
    </row>
    <row r="5">
      <c r="A5" s="66"/>
      <c r="B5" s="154"/>
      <c r="C5" s="62"/>
      <c r="D5" s="67"/>
      <c r="E5" s="64"/>
      <c r="F5" s="64"/>
      <c r="G5" s="65"/>
    </row>
    <row r="6">
      <c r="A6" s="66"/>
      <c r="B6" s="154"/>
      <c r="C6" s="60" t="s">
        <v>89</v>
      </c>
      <c r="D6" s="67">
        <f>SUM(D3:D4)</f>
        <v>20000</v>
      </c>
      <c r="E6" s="64"/>
      <c r="F6" s="64"/>
      <c r="G6" s="65"/>
    </row>
    <row r="7">
      <c r="A7" s="66"/>
      <c r="B7" s="154"/>
      <c r="C7" s="60"/>
      <c r="D7" s="67"/>
      <c r="E7" s="64"/>
      <c r="F7" s="64"/>
      <c r="G7" s="65"/>
    </row>
    <row r="8">
      <c r="A8" s="66"/>
      <c r="B8" s="154"/>
      <c r="C8" s="62"/>
      <c r="D8" s="67" t="s">
        <v>6</v>
      </c>
      <c r="E8" s="64"/>
      <c r="F8" s="64"/>
      <c r="G8" s="65"/>
    </row>
    <row r="9">
      <c r="A9" s="66"/>
      <c r="B9" s="61"/>
      <c r="C9" s="152" t="s">
        <v>831</v>
      </c>
      <c r="D9" s="67">
        <v>-500.0</v>
      </c>
      <c r="E9" s="64"/>
      <c r="F9" s="64"/>
      <c r="G9" s="65"/>
    </row>
    <row r="10">
      <c r="A10" s="66"/>
      <c r="B10" s="61"/>
      <c r="C10" s="152" t="s">
        <v>832</v>
      </c>
      <c r="D10" s="67">
        <v>-6000.0</v>
      </c>
      <c r="E10" s="64"/>
      <c r="F10" s="64"/>
      <c r="G10" s="65"/>
    </row>
    <row r="11">
      <c r="A11" s="66"/>
      <c r="B11" s="61"/>
      <c r="C11" s="152"/>
      <c r="D11" s="64"/>
      <c r="E11" s="64"/>
      <c r="F11" s="64"/>
      <c r="G11" s="65"/>
    </row>
    <row r="12">
      <c r="A12" s="66"/>
      <c r="B12" s="61"/>
      <c r="C12" s="154" t="s">
        <v>89</v>
      </c>
      <c r="D12" s="64">
        <f>SUM(D8:D10)</f>
        <v>-6500</v>
      </c>
      <c r="E12" s="64"/>
      <c r="F12" s="64"/>
      <c r="G12" s="65"/>
    </row>
    <row r="13">
      <c r="A13" s="66"/>
      <c r="B13" s="61"/>
      <c r="C13" s="152"/>
      <c r="D13" s="64"/>
      <c r="E13" s="64"/>
      <c r="F13" s="64"/>
      <c r="G13" s="65"/>
    </row>
    <row r="14">
      <c r="A14" s="66"/>
      <c r="B14" s="61"/>
      <c r="C14" s="60" t="s">
        <v>96</v>
      </c>
      <c r="D14" s="229">
        <f>SUMIFS(D3:D13,C3:C13,"Subsubtotal")</f>
        <v>13500</v>
      </c>
      <c r="E14" s="64"/>
      <c r="F14" s="64"/>
      <c r="G14" s="65"/>
    </row>
    <row r="15">
      <c r="A15" s="66"/>
      <c r="B15" s="61"/>
      <c r="C15" s="152"/>
      <c r="D15" s="64"/>
      <c r="E15" s="64"/>
      <c r="F15" s="64"/>
      <c r="G15" s="65"/>
    </row>
    <row r="16">
      <c r="A16" s="66"/>
      <c r="B16" s="61" t="s">
        <v>833</v>
      </c>
      <c r="C16" s="152"/>
      <c r="D16" s="67" t="s">
        <v>5</v>
      </c>
      <c r="E16" s="64"/>
      <c r="F16" s="64"/>
      <c r="G16" s="65"/>
    </row>
    <row r="17">
      <c r="A17" s="66"/>
      <c r="B17" s="61"/>
      <c r="C17" s="152" t="s">
        <v>126</v>
      </c>
      <c r="D17" s="67">
        <v>8000.0</v>
      </c>
      <c r="E17" s="64"/>
      <c r="F17" s="64"/>
      <c r="G17" s="65"/>
    </row>
    <row r="18">
      <c r="A18" s="66"/>
      <c r="B18" s="61"/>
      <c r="C18" s="152" t="s">
        <v>145</v>
      </c>
      <c r="D18" s="67">
        <v>2000.0</v>
      </c>
      <c r="E18" s="64"/>
      <c r="F18" s="64"/>
      <c r="G18" s="65"/>
    </row>
    <row r="19">
      <c r="A19" s="66"/>
      <c r="B19" s="61"/>
      <c r="C19" s="152"/>
      <c r="D19" s="67"/>
      <c r="E19" s="64"/>
      <c r="F19" s="64"/>
      <c r="G19" s="65"/>
    </row>
    <row r="20">
      <c r="A20" s="66"/>
      <c r="B20" s="61"/>
      <c r="C20" s="60" t="s">
        <v>89</v>
      </c>
      <c r="D20" s="67">
        <f>SUM(D17:D18)</f>
        <v>10000</v>
      </c>
      <c r="E20" s="64"/>
      <c r="F20" s="64"/>
      <c r="G20" s="65"/>
    </row>
    <row r="21">
      <c r="A21" s="66"/>
      <c r="B21" s="61"/>
      <c r="C21" s="152"/>
      <c r="D21" s="67"/>
      <c r="E21" s="64"/>
      <c r="F21" s="64"/>
      <c r="G21" s="65"/>
    </row>
    <row r="22">
      <c r="A22" s="66"/>
      <c r="B22" s="61"/>
      <c r="C22" s="152"/>
      <c r="D22" s="67" t="s">
        <v>6</v>
      </c>
      <c r="E22" s="64"/>
      <c r="F22" s="64"/>
      <c r="G22" s="65"/>
    </row>
    <row r="23">
      <c r="A23" s="66"/>
      <c r="B23" s="61"/>
      <c r="C23" s="154" t="s">
        <v>131</v>
      </c>
      <c r="D23" s="67">
        <v>-1100.0</v>
      </c>
      <c r="E23" s="64"/>
      <c r="F23" s="64"/>
      <c r="G23" s="65"/>
    </row>
    <row r="24">
      <c r="A24" s="66"/>
      <c r="B24" s="61"/>
      <c r="C24" s="152" t="s">
        <v>128</v>
      </c>
      <c r="D24" s="67">
        <v>-6400.0</v>
      </c>
      <c r="E24" s="64"/>
      <c r="F24" s="64"/>
      <c r="G24" s="65"/>
    </row>
    <row r="25">
      <c r="A25" s="66"/>
      <c r="B25" s="61"/>
      <c r="C25" s="152" t="s">
        <v>130</v>
      </c>
      <c r="D25" s="67">
        <v>-3000.0</v>
      </c>
      <c r="E25" s="64"/>
      <c r="F25" s="64"/>
      <c r="G25" s="65"/>
    </row>
    <row r="26">
      <c r="A26" s="66"/>
      <c r="B26" s="61"/>
      <c r="C26" s="152" t="s">
        <v>95</v>
      </c>
      <c r="D26" s="67">
        <v>-2000.0</v>
      </c>
      <c r="E26" s="64"/>
      <c r="F26" s="64"/>
      <c r="G26" s="65"/>
    </row>
    <row r="27">
      <c r="A27" s="66"/>
      <c r="B27" s="61"/>
      <c r="C27" s="152"/>
      <c r="D27" s="64"/>
      <c r="E27" s="64"/>
      <c r="F27" s="64"/>
      <c r="G27" s="65"/>
    </row>
    <row r="28">
      <c r="A28" s="66"/>
      <c r="B28" s="61"/>
      <c r="C28" s="154" t="s">
        <v>89</v>
      </c>
      <c r="D28" s="64">
        <f>SUM(D23:D26)</f>
        <v>-12500</v>
      </c>
      <c r="E28" s="64"/>
      <c r="F28" s="64"/>
      <c r="G28" s="65"/>
    </row>
    <row r="29">
      <c r="A29" s="66"/>
      <c r="B29" s="61"/>
      <c r="C29" s="152"/>
      <c r="D29" s="64"/>
      <c r="E29" s="64"/>
      <c r="F29" s="64"/>
      <c r="G29" s="65"/>
    </row>
    <row r="30">
      <c r="A30" s="66"/>
      <c r="B30" s="61"/>
      <c r="C30" s="60" t="s">
        <v>96</v>
      </c>
      <c r="D30" s="229">
        <f>SUMIFS(D16:D29,C16:C29,"Subsubtotal")</f>
        <v>-2500</v>
      </c>
      <c r="E30" s="64"/>
      <c r="F30" s="64"/>
      <c r="G30" s="65"/>
    </row>
    <row r="31">
      <c r="A31" s="66"/>
      <c r="B31" s="61"/>
      <c r="C31" s="152"/>
      <c r="D31" s="64"/>
      <c r="E31" s="64"/>
      <c r="F31" s="64"/>
      <c r="G31" s="65"/>
    </row>
    <row r="32">
      <c r="A32" s="66"/>
      <c r="B32" s="61" t="s">
        <v>618</v>
      </c>
      <c r="C32" s="152"/>
      <c r="D32" s="67" t="s">
        <v>6</v>
      </c>
      <c r="E32" s="64"/>
      <c r="F32" s="64"/>
      <c r="G32" s="65"/>
    </row>
    <row r="33">
      <c r="A33" s="66"/>
      <c r="B33" s="61"/>
      <c r="C33" s="152" t="s">
        <v>130</v>
      </c>
      <c r="D33" s="67">
        <v>-7000.0</v>
      </c>
      <c r="E33" s="64"/>
      <c r="F33" s="64"/>
      <c r="G33" s="65"/>
    </row>
    <row r="34">
      <c r="A34" s="66"/>
      <c r="B34" s="61"/>
      <c r="C34" s="152" t="s">
        <v>834</v>
      </c>
      <c r="D34" s="67">
        <v>-2000.0</v>
      </c>
      <c r="E34" s="64"/>
      <c r="F34" s="64"/>
      <c r="G34" s="65"/>
    </row>
    <row r="35">
      <c r="A35" s="66"/>
      <c r="B35" s="61"/>
      <c r="C35" s="152" t="s">
        <v>131</v>
      </c>
      <c r="D35" s="67">
        <v>-2000.0</v>
      </c>
      <c r="E35" s="64"/>
      <c r="F35" s="64"/>
      <c r="G35" s="65"/>
    </row>
    <row r="36">
      <c r="A36" s="66"/>
      <c r="B36" s="61"/>
      <c r="C36" s="152"/>
      <c r="D36" s="64"/>
      <c r="E36" s="64"/>
      <c r="F36" s="64"/>
      <c r="G36" s="65"/>
    </row>
    <row r="37">
      <c r="A37" s="66"/>
      <c r="B37" s="61"/>
      <c r="C37" s="154" t="s">
        <v>89</v>
      </c>
      <c r="D37" s="64">
        <f>SUM(D33:D35)</f>
        <v>-11000</v>
      </c>
      <c r="E37" s="64"/>
      <c r="F37" s="64"/>
      <c r="G37" s="65"/>
    </row>
    <row r="38">
      <c r="A38" s="66"/>
      <c r="B38" s="61"/>
      <c r="C38" s="152"/>
      <c r="D38" s="64"/>
      <c r="E38" s="64"/>
      <c r="F38" s="64"/>
      <c r="G38" s="65"/>
    </row>
    <row r="39">
      <c r="A39" s="66"/>
      <c r="B39" s="61"/>
      <c r="C39" s="154" t="s">
        <v>96</v>
      </c>
      <c r="D39" s="229">
        <f>SUMIFS(D32:D38,C32:C38,"Subsubtotal")</f>
        <v>-11000</v>
      </c>
      <c r="E39" s="64"/>
      <c r="F39" s="64"/>
      <c r="G39" s="65"/>
    </row>
    <row r="40">
      <c r="A40" s="62"/>
      <c r="B40" s="61"/>
      <c r="C40" s="60"/>
      <c r="D40" s="73"/>
      <c r="E40" s="73"/>
      <c r="F40" s="64"/>
      <c r="G40" s="65"/>
    </row>
    <row r="41">
      <c r="A41" s="62"/>
      <c r="B41" s="60" t="s">
        <v>62</v>
      </c>
      <c r="C41" s="62"/>
      <c r="D41" s="64"/>
      <c r="E41" s="73"/>
      <c r="F41" s="64"/>
      <c r="G41" s="65"/>
    </row>
    <row r="42">
      <c r="A42" s="62"/>
      <c r="B42" s="61"/>
      <c r="C42" s="60" t="s">
        <v>800</v>
      </c>
      <c r="D42" s="73">
        <f>SUMIFS(D3:D41,C3:C41,"Subsubtotal",D3:D41,"&gt;=0")</f>
        <v>30000</v>
      </c>
      <c r="E42" s="73"/>
      <c r="F42" s="64"/>
      <c r="G42" s="65"/>
    </row>
    <row r="43">
      <c r="A43" s="62"/>
      <c r="B43" s="61"/>
      <c r="C43" s="60" t="s">
        <v>801</v>
      </c>
      <c r="D43" s="73">
        <f>SUMIFS(D3:D41,C3:C41,"Subsubtotal",D3:D41,"&lt;0")</f>
        <v>-30000</v>
      </c>
      <c r="E43" s="73"/>
      <c r="F43" s="64"/>
      <c r="G43" s="65"/>
    </row>
    <row r="44">
      <c r="A44" s="62"/>
      <c r="B44" s="61"/>
      <c r="C44" s="60" t="s">
        <v>62</v>
      </c>
      <c r="D44" s="64">
        <f>SUM(D42:D43)</f>
        <v>0</v>
      </c>
      <c r="E44" s="73"/>
      <c r="F44" s="64"/>
      <c r="G44" s="65"/>
    </row>
    <row r="45">
      <c r="A45" s="62"/>
      <c r="B45" s="61"/>
      <c r="C45" s="60"/>
      <c r="D45" s="73"/>
      <c r="E45" s="73"/>
      <c r="F45" s="64"/>
      <c r="G45" s="65"/>
    </row>
  </sheetData>
  <conditionalFormatting sqref="D1:D45">
    <cfRule type="cellIs" dxfId="0" priority="1" operator="greaterThan">
      <formula>0</formula>
    </cfRule>
  </conditionalFormatting>
  <conditionalFormatting sqref="E1:E45">
    <cfRule type="cellIs" dxfId="1" priority="2" operator="greaterThan">
      <formula>0</formula>
    </cfRule>
  </conditionalFormatting>
  <conditionalFormatting sqref="F1:F45">
    <cfRule type="cellIs" dxfId="0" priority="3" operator="greaterThan">
      <formula>0</formula>
    </cfRule>
  </conditionalFormatting>
  <conditionalFormatting sqref="F1:F45">
    <cfRule type="cellIs" dxfId="1" priority="4" operator="lessThan">
      <formula>0</formula>
    </cfRule>
  </conditionalFormatting>
  <conditionalFormatting sqref="D1:D45">
    <cfRule type="cellIs" dxfId="1" priority="5" operator="lessThan">
      <formula>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50.75"/>
  </cols>
  <sheetData>
    <row r="1">
      <c r="A1" s="162" t="s">
        <v>4</v>
      </c>
      <c r="B1" s="162" t="s">
        <v>64</v>
      </c>
      <c r="C1" s="162" t="s">
        <v>65</v>
      </c>
      <c r="D1" s="230" t="s">
        <v>7</v>
      </c>
      <c r="E1" s="162"/>
      <c r="F1" s="162"/>
      <c r="G1" s="162" t="s">
        <v>3</v>
      </c>
    </row>
    <row r="2">
      <c r="A2" s="60" t="s">
        <v>46</v>
      </c>
      <c r="B2" s="61"/>
      <c r="C2" s="62"/>
      <c r="D2" s="231"/>
      <c r="E2" s="64"/>
      <c r="F2" s="64"/>
      <c r="G2" s="65"/>
    </row>
    <row r="3">
      <c r="A3" s="154"/>
      <c r="B3" s="61" t="s">
        <v>68</v>
      </c>
      <c r="C3" s="62"/>
      <c r="D3" s="232" t="s">
        <v>6</v>
      </c>
      <c r="E3" s="64"/>
      <c r="F3" s="64"/>
      <c r="G3" s="65"/>
    </row>
    <row r="4">
      <c r="A4" s="154"/>
      <c r="B4" s="61"/>
      <c r="C4" s="62" t="s">
        <v>92</v>
      </c>
      <c r="D4" s="232">
        <v>-500.0</v>
      </c>
      <c r="E4" s="64"/>
      <c r="F4" s="64"/>
      <c r="G4" s="65"/>
    </row>
    <row r="5">
      <c r="A5" s="66"/>
      <c r="B5" s="154"/>
      <c r="C5" s="62" t="s">
        <v>110</v>
      </c>
      <c r="D5" s="232">
        <v>-800.0</v>
      </c>
      <c r="E5" s="64"/>
      <c r="F5" s="64"/>
      <c r="G5" s="65"/>
    </row>
    <row r="6">
      <c r="A6" s="66"/>
      <c r="B6" s="154"/>
      <c r="C6" s="62" t="s">
        <v>105</v>
      </c>
      <c r="D6" s="232">
        <v>-1500.0</v>
      </c>
      <c r="E6" s="64"/>
      <c r="F6" s="64"/>
      <c r="G6" s="65"/>
    </row>
    <row r="7">
      <c r="A7" s="66"/>
      <c r="B7" s="154"/>
      <c r="C7" s="152" t="s">
        <v>95</v>
      </c>
      <c r="D7" s="232">
        <v>-2000.0</v>
      </c>
      <c r="E7" s="64"/>
      <c r="F7" s="64"/>
      <c r="G7" s="65"/>
    </row>
    <row r="8">
      <c r="A8" s="66"/>
      <c r="B8" s="154"/>
      <c r="C8" s="154"/>
      <c r="D8" s="231"/>
      <c r="E8" s="64"/>
      <c r="F8" s="64"/>
      <c r="G8" s="65"/>
    </row>
    <row r="9">
      <c r="A9" s="66"/>
      <c r="B9" s="154"/>
      <c r="C9" s="61" t="s">
        <v>89</v>
      </c>
      <c r="D9" s="231">
        <f>SUM(D4:D7)</f>
        <v>-4800</v>
      </c>
      <c r="E9" s="64"/>
      <c r="F9" s="64"/>
      <c r="G9" s="65"/>
    </row>
    <row r="10">
      <c r="A10" s="66"/>
      <c r="B10" s="154"/>
      <c r="C10" s="61"/>
      <c r="D10" s="231"/>
      <c r="E10" s="64"/>
      <c r="F10" s="64"/>
      <c r="G10" s="65"/>
    </row>
    <row r="11">
      <c r="A11" s="66"/>
      <c r="B11" s="154"/>
      <c r="C11" s="60" t="s">
        <v>96</v>
      </c>
      <c r="D11" s="229">
        <f>SUMIFS(D3:D10,C3:C10,"Subsubtotal")</f>
        <v>-4800</v>
      </c>
      <c r="E11" s="64"/>
      <c r="F11" s="64"/>
      <c r="G11" s="65"/>
    </row>
    <row r="12">
      <c r="A12" s="66"/>
      <c r="B12" s="61"/>
      <c r="C12" s="152"/>
      <c r="D12" s="231"/>
      <c r="E12" s="64"/>
      <c r="F12" s="64"/>
      <c r="G12" s="65"/>
    </row>
    <row r="13">
      <c r="A13" s="66"/>
      <c r="B13" s="61" t="s">
        <v>835</v>
      </c>
      <c r="C13" s="152"/>
      <c r="D13" s="232" t="s">
        <v>5</v>
      </c>
      <c r="E13" s="64"/>
      <c r="F13" s="64"/>
      <c r="G13" s="65"/>
    </row>
    <row r="14">
      <c r="A14" s="66"/>
      <c r="B14" s="61"/>
      <c r="C14" s="71" t="s">
        <v>836</v>
      </c>
      <c r="D14" s="232">
        <v>2750.0</v>
      </c>
      <c r="E14" s="64"/>
      <c r="F14" s="64"/>
      <c r="G14" s="65"/>
    </row>
    <row r="15">
      <c r="A15" s="66"/>
      <c r="B15" s="61"/>
      <c r="C15" s="71"/>
      <c r="D15" s="232"/>
      <c r="E15" s="64"/>
      <c r="F15" s="64"/>
      <c r="G15" s="65"/>
    </row>
    <row r="16">
      <c r="A16" s="66"/>
      <c r="B16" s="61"/>
      <c r="C16" s="60" t="s">
        <v>89</v>
      </c>
      <c r="D16" s="232">
        <f>SUM(D13:D15)</f>
        <v>2750</v>
      </c>
      <c r="E16" s="64"/>
      <c r="F16" s="64"/>
      <c r="G16" s="65"/>
    </row>
    <row r="17">
      <c r="A17" s="66"/>
      <c r="B17" s="61"/>
      <c r="C17" s="152"/>
      <c r="D17" s="232"/>
      <c r="E17" s="64"/>
      <c r="F17" s="64"/>
      <c r="G17" s="65"/>
    </row>
    <row r="18">
      <c r="A18" s="66"/>
      <c r="B18" s="61"/>
      <c r="C18" s="152"/>
      <c r="D18" s="232" t="s">
        <v>6</v>
      </c>
      <c r="E18" s="64"/>
      <c r="F18" s="64"/>
      <c r="G18" s="65"/>
    </row>
    <row r="19">
      <c r="A19" s="66"/>
      <c r="B19" s="61"/>
      <c r="C19" s="152" t="s">
        <v>837</v>
      </c>
      <c r="D19" s="232">
        <v>-5000.0</v>
      </c>
      <c r="E19" s="64"/>
      <c r="F19" s="64"/>
      <c r="G19" s="65"/>
    </row>
    <row r="20">
      <c r="A20" s="66"/>
      <c r="B20" s="61"/>
      <c r="C20" s="152" t="s">
        <v>838</v>
      </c>
      <c r="D20" s="232">
        <v>-2000.0</v>
      </c>
      <c r="E20" s="64"/>
      <c r="F20" s="64"/>
      <c r="G20" s="65" t="s">
        <v>839</v>
      </c>
    </row>
    <row r="21">
      <c r="A21" s="66"/>
      <c r="B21" s="61"/>
      <c r="C21" s="152" t="s">
        <v>840</v>
      </c>
      <c r="D21" s="232">
        <v>-28890.0</v>
      </c>
      <c r="E21" s="64"/>
      <c r="F21" s="64"/>
      <c r="G21" s="65" t="s">
        <v>841</v>
      </c>
    </row>
    <row r="22">
      <c r="A22" s="66"/>
      <c r="B22" s="61"/>
      <c r="C22" s="152" t="s">
        <v>842</v>
      </c>
      <c r="D22" s="233">
        <v>-19500.0</v>
      </c>
      <c r="E22" s="64"/>
      <c r="F22" s="64"/>
      <c r="G22" s="65"/>
    </row>
    <row r="23">
      <c r="A23" s="66"/>
      <c r="B23" s="61"/>
      <c r="C23" s="152" t="s">
        <v>82</v>
      </c>
      <c r="D23" s="232">
        <v>-5700.0</v>
      </c>
      <c r="E23" s="64"/>
      <c r="F23" s="64"/>
      <c r="G23" s="65"/>
    </row>
    <row r="24">
      <c r="A24" s="66"/>
      <c r="B24" s="61"/>
      <c r="C24" s="152" t="s">
        <v>843</v>
      </c>
      <c r="D24" s="232">
        <v>-17000.0</v>
      </c>
      <c r="E24" s="64"/>
      <c r="F24" s="64"/>
      <c r="G24" s="65" t="s">
        <v>844</v>
      </c>
    </row>
    <row r="25">
      <c r="A25" s="66"/>
      <c r="B25" s="61"/>
      <c r="C25" s="152" t="s">
        <v>155</v>
      </c>
      <c r="D25" s="232">
        <v>-5000.0</v>
      </c>
      <c r="E25" s="64"/>
      <c r="F25" s="64"/>
      <c r="G25" s="65"/>
    </row>
    <row r="26">
      <c r="A26" s="66"/>
      <c r="B26" s="61"/>
      <c r="C26" s="152" t="s">
        <v>845</v>
      </c>
      <c r="D26" s="232">
        <v>-6000.0</v>
      </c>
      <c r="E26" s="64"/>
      <c r="F26" s="64"/>
      <c r="G26" s="65"/>
    </row>
    <row r="27">
      <c r="A27" s="66"/>
      <c r="B27" s="61"/>
      <c r="C27" s="152" t="s">
        <v>846</v>
      </c>
      <c r="D27" s="232">
        <v>-4800.0</v>
      </c>
      <c r="E27" s="64"/>
      <c r="F27" s="64"/>
      <c r="G27" s="65"/>
    </row>
    <row r="28">
      <c r="A28" s="66"/>
      <c r="B28" s="61"/>
      <c r="C28" s="152" t="s">
        <v>836</v>
      </c>
      <c r="D28" s="232">
        <v>-2500.0</v>
      </c>
      <c r="E28" s="64"/>
      <c r="F28" s="64"/>
      <c r="G28" s="65" t="s">
        <v>847</v>
      </c>
    </row>
    <row r="29">
      <c r="A29" s="66"/>
      <c r="B29" s="61"/>
      <c r="C29" s="152" t="s">
        <v>131</v>
      </c>
      <c r="D29" s="232">
        <v>-3500.0</v>
      </c>
      <c r="E29" s="64"/>
      <c r="F29" s="64"/>
      <c r="G29" s="65"/>
    </row>
    <row r="30">
      <c r="A30" s="66"/>
      <c r="B30" s="61"/>
      <c r="C30" s="152" t="s">
        <v>137</v>
      </c>
      <c r="D30" s="232">
        <v>-800.0</v>
      </c>
      <c r="E30" s="64"/>
      <c r="F30" s="64"/>
      <c r="G30" s="65"/>
    </row>
    <row r="31">
      <c r="A31" s="66"/>
      <c r="B31" s="61"/>
      <c r="C31" s="152" t="s">
        <v>405</v>
      </c>
      <c r="D31" s="232">
        <v>-3200.0</v>
      </c>
      <c r="E31" s="64"/>
      <c r="F31" s="64"/>
      <c r="G31" s="65"/>
    </row>
    <row r="32">
      <c r="A32" s="66"/>
      <c r="B32" s="61"/>
      <c r="C32" s="152"/>
      <c r="D32" s="231"/>
      <c r="E32" s="64"/>
      <c r="F32" s="64"/>
      <c r="G32" s="65"/>
    </row>
    <row r="33">
      <c r="A33" s="66"/>
      <c r="B33" s="61"/>
      <c r="C33" s="154" t="s">
        <v>89</v>
      </c>
      <c r="D33" s="231">
        <f>SUM(D18:D31)</f>
        <v>-103890</v>
      </c>
      <c r="E33" s="64"/>
      <c r="F33" s="64"/>
      <c r="G33" s="65"/>
    </row>
    <row r="34">
      <c r="A34" s="66"/>
      <c r="B34" s="61"/>
      <c r="C34" s="154"/>
      <c r="D34" s="231"/>
      <c r="E34" s="64"/>
      <c r="F34" s="64"/>
      <c r="G34" s="65"/>
    </row>
    <row r="35">
      <c r="A35" s="66"/>
      <c r="B35" s="61"/>
      <c r="C35" s="60" t="s">
        <v>96</v>
      </c>
      <c r="D35" s="229">
        <f>SUMIFS(D13:D34,C13:C34,"Subsubtotal")</f>
        <v>-101140</v>
      </c>
      <c r="E35" s="64"/>
      <c r="F35" s="64"/>
      <c r="G35" s="65"/>
    </row>
    <row r="36">
      <c r="A36" s="66"/>
      <c r="B36" s="61"/>
      <c r="C36" s="152"/>
      <c r="D36" s="231"/>
      <c r="E36" s="64"/>
      <c r="F36" s="64"/>
      <c r="G36" s="65"/>
    </row>
    <row r="37">
      <c r="A37" s="66"/>
      <c r="B37" s="61" t="s">
        <v>848</v>
      </c>
      <c r="C37" s="152"/>
      <c r="D37" s="232" t="s">
        <v>6</v>
      </c>
      <c r="E37" s="64"/>
      <c r="F37" s="64"/>
      <c r="G37" s="65"/>
    </row>
    <row r="38">
      <c r="A38" s="66"/>
      <c r="B38" s="61"/>
      <c r="C38" s="152" t="s">
        <v>849</v>
      </c>
      <c r="D38" s="232">
        <v>-800.0</v>
      </c>
      <c r="E38" s="64"/>
      <c r="F38" s="64"/>
      <c r="G38" s="65"/>
    </row>
    <row r="39">
      <c r="A39" s="66"/>
      <c r="B39" s="61"/>
      <c r="C39" s="152" t="s">
        <v>131</v>
      </c>
      <c r="D39" s="232">
        <v>-1000.0</v>
      </c>
      <c r="E39" s="64"/>
      <c r="F39" s="64"/>
      <c r="G39" s="65"/>
    </row>
    <row r="40">
      <c r="A40" s="66"/>
      <c r="B40" s="61"/>
      <c r="C40" s="154"/>
      <c r="D40" s="234"/>
      <c r="E40" s="64"/>
      <c r="F40" s="64"/>
      <c r="G40" s="65"/>
    </row>
    <row r="41">
      <c r="A41" s="66"/>
      <c r="B41" s="61"/>
      <c r="C41" s="154" t="s">
        <v>89</v>
      </c>
      <c r="D41" s="231">
        <f>SUM(D37:D40)</f>
        <v>-1800</v>
      </c>
      <c r="E41" s="64"/>
      <c r="F41" s="64"/>
      <c r="G41" s="65"/>
    </row>
    <row r="42">
      <c r="A42" s="66"/>
      <c r="B42" s="61"/>
      <c r="C42" s="152"/>
      <c r="D42" s="231"/>
      <c r="E42" s="64"/>
      <c r="F42" s="64"/>
      <c r="G42" s="65"/>
    </row>
    <row r="43">
      <c r="A43" s="66"/>
      <c r="B43" s="61"/>
      <c r="C43" s="154" t="s">
        <v>96</v>
      </c>
      <c r="D43" s="229">
        <f>SUMIFS(D37:D42,C37:C42,"Subsubtotal")</f>
        <v>-1800</v>
      </c>
      <c r="E43" s="64"/>
      <c r="F43" s="64"/>
      <c r="G43" s="65"/>
    </row>
    <row r="44">
      <c r="A44" s="62"/>
      <c r="B44" s="61"/>
      <c r="C44" s="60"/>
      <c r="D44" s="235"/>
      <c r="E44" s="73"/>
      <c r="F44" s="64"/>
      <c r="G44" s="65"/>
    </row>
    <row r="45">
      <c r="A45" s="62"/>
      <c r="B45" s="60" t="s">
        <v>62</v>
      </c>
      <c r="C45" s="62"/>
      <c r="D45" s="231"/>
      <c r="E45" s="73"/>
      <c r="F45" s="64"/>
      <c r="G45" s="65"/>
    </row>
    <row r="46">
      <c r="A46" s="62"/>
      <c r="B46" s="61"/>
      <c r="C46" s="60" t="s">
        <v>800</v>
      </c>
      <c r="D46" s="235">
        <f>SUMIFS(D4:D45,C4:C45,"Subsubtotal",D4:D45,"&gt;=0")</f>
        <v>2750</v>
      </c>
      <c r="E46" s="73"/>
      <c r="F46" s="64"/>
      <c r="G46" s="65"/>
    </row>
    <row r="47">
      <c r="A47" s="62"/>
      <c r="B47" s="61"/>
      <c r="C47" s="60" t="s">
        <v>801</v>
      </c>
      <c r="D47" s="235">
        <f>SUMIFS(D4:D45,C4:C45,"Subsubtotal",D4:D45,"&lt;0")</f>
        <v>-110490</v>
      </c>
      <c r="E47" s="73"/>
      <c r="F47" s="64"/>
      <c r="G47" s="65"/>
    </row>
    <row r="48">
      <c r="A48" s="62"/>
      <c r="B48" s="61"/>
      <c r="C48" s="60" t="s">
        <v>62</v>
      </c>
      <c r="D48" s="231">
        <f>SUM(D46:D47)</f>
        <v>-107740</v>
      </c>
      <c r="E48" s="73"/>
      <c r="F48" s="64"/>
      <c r="G48" s="65"/>
    </row>
    <row r="49">
      <c r="A49" s="62"/>
      <c r="B49" s="61"/>
      <c r="C49" s="60"/>
      <c r="D49" s="235"/>
      <c r="E49" s="73"/>
      <c r="F49" s="64"/>
      <c r="G49" s="65"/>
    </row>
  </sheetData>
  <conditionalFormatting sqref="D1:D49">
    <cfRule type="cellIs" dxfId="0" priority="1" operator="greaterThan">
      <formula>0</formula>
    </cfRule>
  </conditionalFormatting>
  <conditionalFormatting sqref="E1:E49">
    <cfRule type="cellIs" dxfId="1" priority="2" operator="greaterThan">
      <formula>0</formula>
    </cfRule>
  </conditionalFormatting>
  <conditionalFormatting sqref="F1:F49">
    <cfRule type="cellIs" dxfId="0" priority="3" operator="greaterThan">
      <formula>0</formula>
    </cfRule>
  </conditionalFormatting>
  <conditionalFormatting sqref="F1:F49">
    <cfRule type="cellIs" dxfId="1" priority="4" operator="lessThan">
      <formula>0</formula>
    </cfRule>
  </conditionalFormatting>
  <conditionalFormatting sqref="D1:D49">
    <cfRule type="cellIs" dxfId="1" priority="5" operator="lessThan">
      <formula>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50.75"/>
  </cols>
  <sheetData>
    <row r="1">
      <c r="A1" s="162" t="s">
        <v>4</v>
      </c>
      <c r="B1" s="162" t="s">
        <v>64</v>
      </c>
      <c r="C1" s="162" t="s">
        <v>65</v>
      </c>
      <c r="D1" s="230" t="s">
        <v>7</v>
      </c>
      <c r="E1" s="162"/>
      <c r="F1" s="162"/>
      <c r="G1" s="162" t="s">
        <v>3</v>
      </c>
    </row>
    <row r="2">
      <c r="A2" s="60" t="s">
        <v>47</v>
      </c>
      <c r="B2" s="61"/>
      <c r="C2" s="62"/>
      <c r="D2" s="231"/>
      <c r="E2" s="64"/>
      <c r="F2" s="64"/>
      <c r="G2" s="65"/>
    </row>
    <row r="3">
      <c r="A3" s="154"/>
      <c r="B3" s="61" t="s">
        <v>68</v>
      </c>
      <c r="C3" s="62"/>
      <c r="D3" s="231"/>
      <c r="E3" s="64"/>
      <c r="F3" s="64"/>
      <c r="G3" s="65"/>
    </row>
    <row r="4">
      <c r="A4" s="154"/>
      <c r="B4" s="61"/>
      <c r="C4" s="62" t="s">
        <v>105</v>
      </c>
      <c r="D4" s="232">
        <v>-880.0</v>
      </c>
      <c r="E4" s="64"/>
      <c r="F4" s="64"/>
      <c r="G4" s="65"/>
    </row>
    <row r="5">
      <c r="A5" s="66"/>
      <c r="B5" s="154"/>
      <c r="C5" s="62" t="s">
        <v>95</v>
      </c>
      <c r="D5" s="232">
        <v>-2500.0</v>
      </c>
      <c r="E5" s="64"/>
      <c r="F5" s="64"/>
      <c r="G5" s="65"/>
    </row>
    <row r="6">
      <c r="A6" s="66"/>
      <c r="B6" s="154"/>
      <c r="C6" s="62" t="s">
        <v>850</v>
      </c>
      <c r="D6" s="232">
        <v>-4000.0</v>
      </c>
      <c r="E6" s="64"/>
      <c r="F6" s="64"/>
      <c r="G6" s="65"/>
    </row>
    <row r="7">
      <c r="A7" s="66"/>
      <c r="B7" s="154"/>
      <c r="C7" s="152"/>
      <c r="D7" s="231"/>
      <c r="E7" s="64"/>
      <c r="F7" s="64"/>
      <c r="G7" s="65"/>
    </row>
    <row r="8">
      <c r="A8" s="66"/>
      <c r="B8" s="154"/>
      <c r="C8" s="61" t="s">
        <v>89</v>
      </c>
      <c r="D8" s="231">
        <f>SUM(D4:D7)</f>
        <v>-7380</v>
      </c>
      <c r="E8" s="64"/>
      <c r="F8" s="64"/>
      <c r="G8" s="65"/>
    </row>
    <row r="9">
      <c r="A9" s="66"/>
      <c r="B9" s="154"/>
      <c r="C9" s="61"/>
      <c r="D9" s="231"/>
      <c r="E9" s="64"/>
      <c r="F9" s="64"/>
      <c r="G9" s="65"/>
    </row>
    <row r="10">
      <c r="A10" s="66"/>
      <c r="B10" s="154"/>
      <c r="C10" s="60" t="s">
        <v>96</v>
      </c>
      <c r="D10" s="229">
        <f>SUMIFS(D3:D9,C3:C9,"Subsubtotal")</f>
        <v>-7380</v>
      </c>
      <c r="E10" s="64"/>
      <c r="F10" s="64"/>
      <c r="G10" s="65"/>
    </row>
    <row r="11">
      <c r="A11" s="66"/>
      <c r="B11" s="61"/>
      <c r="C11" s="152"/>
      <c r="D11" s="231"/>
      <c r="E11" s="64"/>
      <c r="F11" s="64"/>
      <c r="G11" s="65"/>
    </row>
    <row r="12">
      <c r="A12" s="62"/>
      <c r="B12" s="60" t="s">
        <v>62</v>
      </c>
      <c r="C12" s="62"/>
      <c r="D12" s="231"/>
      <c r="E12" s="73"/>
      <c r="F12" s="64"/>
      <c r="G12" s="65"/>
    </row>
    <row r="13">
      <c r="A13" s="62"/>
      <c r="B13" s="61"/>
      <c r="C13" s="60" t="s">
        <v>800</v>
      </c>
      <c r="D13" s="235">
        <f>SUMIFS(D4:D12,C4:C12,"Subsubtotal",D4:D12,"&gt;=0")</f>
        <v>0</v>
      </c>
      <c r="E13" s="73"/>
      <c r="F13" s="64"/>
      <c r="G13" s="65"/>
    </row>
    <row r="14">
      <c r="A14" s="62"/>
      <c r="B14" s="61"/>
      <c r="C14" s="60" t="s">
        <v>801</v>
      </c>
      <c r="D14" s="235">
        <f>SUMIFS(D4:D12,C4:C12,"Subsubtotal",D4:D12,"&lt;0")</f>
        <v>-7380</v>
      </c>
      <c r="E14" s="73"/>
      <c r="F14" s="64"/>
      <c r="G14" s="65"/>
    </row>
    <row r="15">
      <c r="A15" s="62"/>
      <c r="B15" s="61"/>
      <c r="C15" s="60" t="s">
        <v>62</v>
      </c>
      <c r="D15" s="231">
        <f>SUM(D13:D14)</f>
        <v>-7380</v>
      </c>
      <c r="E15" s="73"/>
      <c r="F15" s="64"/>
      <c r="G15" s="65"/>
    </row>
    <row r="16">
      <c r="A16" s="62"/>
      <c r="B16" s="61"/>
      <c r="C16" s="60"/>
      <c r="D16" s="235"/>
      <c r="E16" s="73"/>
      <c r="F16" s="64"/>
      <c r="G16" s="65"/>
    </row>
  </sheetData>
  <conditionalFormatting sqref="D1:D16">
    <cfRule type="cellIs" dxfId="0" priority="1" operator="greaterThan">
      <formula>0</formula>
    </cfRule>
  </conditionalFormatting>
  <conditionalFormatting sqref="E1:E16">
    <cfRule type="cellIs" dxfId="1" priority="2" operator="greaterThan">
      <formula>0</formula>
    </cfRule>
  </conditionalFormatting>
  <conditionalFormatting sqref="F1:F16">
    <cfRule type="cellIs" dxfId="0" priority="3" operator="greaterThan">
      <formula>0</formula>
    </cfRule>
  </conditionalFormatting>
  <conditionalFormatting sqref="F1:F16">
    <cfRule type="cellIs" dxfId="1" priority="4" operator="lessThan">
      <formula>0</formula>
    </cfRule>
  </conditionalFormatting>
  <conditionalFormatting sqref="D1:D16">
    <cfRule type="cellIs" dxfId="1" priority="5" operator="lessThan">
      <formula>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50.75"/>
  </cols>
  <sheetData>
    <row r="1">
      <c r="A1" s="162" t="s">
        <v>4</v>
      </c>
      <c r="B1" s="162" t="s">
        <v>64</v>
      </c>
      <c r="C1" s="162" t="s">
        <v>65</v>
      </c>
      <c r="D1" s="230" t="s">
        <v>7</v>
      </c>
      <c r="E1" s="162"/>
      <c r="F1" s="162"/>
      <c r="G1" s="162" t="s">
        <v>3</v>
      </c>
    </row>
    <row r="2">
      <c r="A2" s="60" t="s">
        <v>49</v>
      </c>
      <c r="B2" s="61"/>
      <c r="C2" s="62"/>
      <c r="D2" s="231"/>
      <c r="E2" s="64"/>
      <c r="F2" s="64"/>
      <c r="G2" s="65"/>
    </row>
    <row r="3">
      <c r="A3" s="154"/>
      <c r="B3" s="61" t="s">
        <v>68</v>
      </c>
      <c r="C3" s="62"/>
      <c r="D3" s="232" t="s">
        <v>5</v>
      </c>
      <c r="E3" s="64"/>
      <c r="F3" s="64"/>
      <c r="G3" s="65"/>
    </row>
    <row r="4">
      <c r="A4" s="66"/>
      <c r="B4" s="154"/>
      <c r="C4" s="62" t="s">
        <v>316</v>
      </c>
      <c r="D4" s="232">
        <v>4000.0</v>
      </c>
      <c r="E4" s="64"/>
      <c r="F4" s="64"/>
      <c r="G4" s="65"/>
    </row>
    <row r="5">
      <c r="A5" s="66"/>
      <c r="B5" s="154"/>
      <c r="C5" s="62"/>
      <c r="D5" s="232"/>
      <c r="E5" s="64"/>
      <c r="F5" s="64"/>
      <c r="G5" s="65"/>
    </row>
    <row r="6">
      <c r="A6" s="66"/>
      <c r="B6" s="154"/>
      <c r="C6" s="60" t="s">
        <v>89</v>
      </c>
      <c r="D6" s="232">
        <f>SUM(D2:D4)</f>
        <v>4000</v>
      </c>
      <c r="E6" s="64"/>
      <c r="F6" s="64"/>
      <c r="G6" s="65"/>
    </row>
    <row r="7">
      <c r="A7" s="66"/>
      <c r="B7" s="154"/>
      <c r="C7" s="62"/>
      <c r="D7" s="232"/>
      <c r="E7" s="64"/>
      <c r="F7" s="64"/>
      <c r="G7" s="65"/>
    </row>
    <row r="8">
      <c r="A8" s="66"/>
      <c r="B8" s="154"/>
      <c r="C8" s="62"/>
      <c r="D8" s="232" t="s">
        <v>6</v>
      </c>
      <c r="E8" s="64"/>
      <c r="F8" s="64"/>
      <c r="G8" s="65"/>
    </row>
    <row r="9">
      <c r="A9" s="154"/>
      <c r="B9" s="61"/>
      <c r="C9" s="62" t="s">
        <v>92</v>
      </c>
      <c r="D9" s="232">
        <v>-1000.0</v>
      </c>
      <c r="E9" s="64"/>
      <c r="F9" s="64"/>
      <c r="G9" s="65"/>
    </row>
    <row r="10">
      <c r="A10" s="66"/>
      <c r="B10" s="154"/>
      <c r="C10" s="62" t="s">
        <v>110</v>
      </c>
      <c r="D10" s="232">
        <v>-500.0</v>
      </c>
      <c r="E10" s="64"/>
      <c r="F10" s="64"/>
      <c r="G10" s="65"/>
    </row>
    <row r="11">
      <c r="A11" s="66"/>
      <c r="B11" s="154"/>
      <c r="C11" s="62" t="s">
        <v>584</v>
      </c>
      <c r="D11" s="232">
        <v>-1000.0</v>
      </c>
      <c r="E11" s="64"/>
      <c r="F11" s="64"/>
      <c r="G11" s="65"/>
    </row>
    <row r="12">
      <c r="A12" s="66"/>
      <c r="B12" s="154"/>
      <c r="C12" s="62" t="s">
        <v>141</v>
      </c>
      <c r="D12" s="232">
        <v>-500.0</v>
      </c>
      <c r="E12" s="64"/>
      <c r="F12" s="64"/>
      <c r="G12" s="65"/>
    </row>
    <row r="13">
      <c r="A13" s="66"/>
      <c r="B13" s="154"/>
      <c r="C13" s="62" t="s">
        <v>95</v>
      </c>
      <c r="D13" s="231"/>
      <c r="E13" s="64"/>
      <c r="F13" s="64"/>
      <c r="G13" s="65"/>
    </row>
    <row r="14">
      <c r="A14" s="66"/>
      <c r="B14" s="154"/>
      <c r="C14" s="62" t="s">
        <v>635</v>
      </c>
      <c r="D14" s="232">
        <v>-500.0</v>
      </c>
      <c r="E14" s="64"/>
      <c r="F14" s="64"/>
      <c r="G14" s="65"/>
    </row>
    <row r="15">
      <c r="A15" s="66"/>
      <c r="B15" s="154"/>
      <c r="C15" s="152"/>
      <c r="D15" s="231"/>
      <c r="E15" s="64"/>
      <c r="F15" s="64"/>
      <c r="G15" s="65"/>
    </row>
    <row r="16">
      <c r="A16" s="66"/>
      <c r="B16" s="154"/>
      <c r="C16" s="61" t="s">
        <v>89</v>
      </c>
      <c r="D16" s="231">
        <f>SUM(D9:D15)</f>
        <v>-3500</v>
      </c>
      <c r="E16" s="64"/>
      <c r="F16" s="64"/>
      <c r="G16" s="65"/>
    </row>
    <row r="17">
      <c r="A17" s="66"/>
      <c r="B17" s="154"/>
      <c r="C17" s="61"/>
      <c r="D17" s="231"/>
      <c r="E17" s="64"/>
      <c r="F17" s="64"/>
      <c r="G17" s="65"/>
    </row>
    <row r="18">
      <c r="A18" s="66"/>
      <c r="B18" s="154"/>
      <c r="C18" s="60" t="s">
        <v>96</v>
      </c>
      <c r="D18" s="229">
        <f>SUMIFS(D3:D17,C3:C17,"Subsubtotal")</f>
        <v>500</v>
      </c>
      <c r="E18" s="64"/>
      <c r="F18" s="64"/>
      <c r="G18" s="65"/>
    </row>
    <row r="19">
      <c r="A19" s="66"/>
      <c r="B19" s="61"/>
      <c r="C19" s="152"/>
      <c r="D19" s="231"/>
      <c r="E19" s="64"/>
      <c r="F19" s="64"/>
      <c r="G19" s="65"/>
    </row>
    <row r="20">
      <c r="A20" s="62"/>
      <c r="B20" s="60" t="s">
        <v>62</v>
      </c>
      <c r="C20" s="62"/>
      <c r="D20" s="231"/>
      <c r="E20" s="73"/>
      <c r="F20" s="64"/>
      <c r="G20" s="65"/>
    </row>
    <row r="21">
      <c r="A21" s="62"/>
      <c r="B21" s="61"/>
      <c r="C21" s="60" t="s">
        <v>800</v>
      </c>
      <c r="D21" s="235">
        <f>SUMIFS(D9:D20,C9:C20,"Subsubtotal",D9:D20,"&gt;=0")</f>
        <v>0</v>
      </c>
      <c r="E21" s="73"/>
      <c r="F21" s="64"/>
      <c r="G21" s="65"/>
    </row>
    <row r="22">
      <c r="A22" s="62"/>
      <c r="B22" s="61"/>
      <c r="C22" s="60" t="s">
        <v>801</v>
      </c>
      <c r="D22" s="235">
        <f>SUMIFS(D9:D20,C9:C20,"Subsubtotal",D9:D20,"&lt;0")</f>
        <v>-3500</v>
      </c>
      <c r="E22" s="73"/>
      <c r="F22" s="64"/>
      <c r="G22" s="65"/>
    </row>
    <row r="23">
      <c r="A23" s="62"/>
      <c r="B23" s="61"/>
      <c r="C23" s="60" t="s">
        <v>62</v>
      </c>
      <c r="D23" s="231">
        <f>SUM(D21:D22)</f>
        <v>-3500</v>
      </c>
      <c r="E23" s="73"/>
      <c r="F23" s="64"/>
      <c r="G23" s="65"/>
    </row>
    <row r="24">
      <c r="A24" s="62"/>
      <c r="B24" s="61"/>
      <c r="C24" s="60"/>
      <c r="D24" s="235"/>
      <c r="E24" s="73"/>
      <c r="F24" s="64"/>
      <c r="G24" s="65"/>
    </row>
  </sheetData>
  <conditionalFormatting sqref="D1:D24">
    <cfRule type="cellIs" dxfId="0" priority="1" operator="greaterThan">
      <formula>0</formula>
    </cfRule>
  </conditionalFormatting>
  <conditionalFormatting sqref="E1:E24">
    <cfRule type="cellIs" dxfId="1" priority="2" operator="greaterThan">
      <formula>0</formula>
    </cfRule>
  </conditionalFormatting>
  <conditionalFormatting sqref="F1:F24">
    <cfRule type="cellIs" dxfId="0" priority="3" operator="greaterThan">
      <formula>0</formula>
    </cfRule>
  </conditionalFormatting>
  <conditionalFormatting sqref="F1:F24">
    <cfRule type="cellIs" dxfId="1" priority="4" operator="lessThan">
      <formula>0</formula>
    </cfRule>
  </conditionalFormatting>
  <conditionalFormatting sqref="D1:D24">
    <cfRule type="cellIs" dxfId="1" priority="5" operator="lessThan">
      <formula>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50.75"/>
  </cols>
  <sheetData>
    <row r="1">
      <c r="A1" s="54" t="s">
        <v>4</v>
      </c>
      <c r="B1" s="54" t="s">
        <v>64</v>
      </c>
      <c r="C1" s="54" t="s">
        <v>65</v>
      </c>
      <c r="D1" s="54"/>
      <c r="E1" s="55" t="s">
        <v>5</v>
      </c>
      <c r="F1" s="55" t="s">
        <v>6</v>
      </c>
      <c r="G1" s="54" t="s">
        <v>3</v>
      </c>
    </row>
    <row r="2">
      <c r="A2" s="98" t="s">
        <v>851</v>
      </c>
      <c r="B2" s="42"/>
      <c r="C2" s="42"/>
      <c r="D2" s="43"/>
      <c r="E2" s="43"/>
      <c r="F2" s="43"/>
      <c r="G2" s="44"/>
    </row>
    <row r="3">
      <c r="A3" s="42"/>
      <c r="B3" s="111" t="s">
        <v>68</v>
      </c>
      <c r="C3" s="42"/>
      <c r="D3" s="43"/>
      <c r="E3" s="43"/>
      <c r="F3" s="46"/>
      <c r="G3" s="44"/>
    </row>
    <row r="4">
      <c r="A4" s="42"/>
      <c r="B4" s="42"/>
      <c r="C4" s="56" t="s">
        <v>92</v>
      </c>
      <c r="D4" s="43"/>
      <c r="E4" s="202">
        <v>0.0</v>
      </c>
      <c r="F4" s="53">
        <v>-500.0</v>
      </c>
      <c r="G4" s="44"/>
    </row>
    <row r="5">
      <c r="A5" s="42"/>
      <c r="B5" s="42"/>
      <c r="C5" s="55" t="s">
        <v>95</v>
      </c>
      <c r="D5" s="43"/>
      <c r="E5" s="202">
        <v>0.0</v>
      </c>
      <c r="F5" s="57">
        <v>-2000.0</v>
      </c>
      <c r="G5" s="44"/>
    </row>
    <row r="6">
      <c r="A6" s="42"/>
      <c r="B6" s="42"/>
      <c r="C6" s="56" t="s">
        <v>105</v>
      </c>
      <c r="D6" s="43"/>
      <c r="E6" s="202">
        <v>0.0</v>
      </c>
      <c r="F6" s="57">
        <v>-1500.0</v>
      </c>
      <c r="G6" s="47"/>
    </row>
    <row r="7">
      <c r="A7" s="42"/>
      <c r="B7" s="42"/>
      <c r="C7" s="42" t="s">
        <v>110</v>
      </c>
      <c r="D7" s="43"/>
      <c r="E7" s="202">
        <v>0.0</v>
      </c>
      <c r="F7" s="57">
        <v>-1000.0</v>
      </c>
      <c r="G7" s="47"/>
    </row>
    <row r="8">
      <c r="A8" s="42"/>
      <c r="B8" s="42"/>
      <c r="C8" s="42"/>
      <c r="D8" s="43"/>
      <c r="E8" s="202"/>
      <c r="F8" s="57"/>
      <c r="G8" s="44"/>
    </row>
    <row r="9">
      <c r="A9" s="42"/>
      <c r="B9" s="42"/>
      <c r="C9" s="111" t="s">
        <v>89</v>
      </c>
      <c r="D9" s="43"/>
      <c r="E9" s="53">
        <f>SUM(E6:E7)</f>
        <v>0</v>
      </c>
      <c r="F9" s="53">
        <f>SUM(F4:F7)</f>
        <v>-5000</v>
      </c>
      <c r="G9" s="44"/>
    </row>
    <row r="10">
      <c r="A10" s="42"/>
      <c r="B10" s="42"/>
      <c r="C10" s="42"/>
      <c r="D10" s="43"/>
      <c r="E10" s="202"/>
      <c r="F10" s="57"/>
      <c r="G10" s="44"/>
    </row>
    <row r="11">
      <c r="A11" s="42"/>
      <c r="B11" s="148" t="s">
        <v>852</v>
      </c>
      <c r="C11" s="42"/>
      <c r="D11" s="43"/>
      <c r="E11" s="202"/>
      <c r="F11" s="57"/>
      <c r="G11" s="44"/>
    </row>
    <row r="12">
      <c r="A12" s="42"/>
      <c r="B12" s="42"/>
      <c r="C12" s="56" t="s">
        <v>131</v>
      </c>
      <c r="D12" s="43"/>
      <c r="E12" s="202">
        <v>0.0</v>
      </c>
      <c r="F12" s="57">
        <v>-1800.0</v>
      </c>
      <c r="G12" s="44"/>
    </row>
    <row r="13">
      <c r="A13" s="42"/>
      <c r="B13" s="42"/>
      <c r="C13" s="56" t="s">
        <v>849</v>
      </c>
      <c r="D13" s="43"/>
      <c r="E13" s="202">
        <v>0.0</v>
      </c>
      <c r="F13" s="57">
        <v>-1200.0</v>
      </c>
      <c r="G13" s="93"/>
    </row>
    <row r="14">
      <c r="A14" s="42"/>
      <c r="B14" s="42"/>
      <c r="C14" s="42"/>
      <c r="D14" s="43"/>
      <c r="E14" s="202"/>
      <c r="F14" s="53"/>
      <c r="G14" s="44"/>
    </row>
    <row r="15">
      <c r="A15" s="42"/>
      <c r="B15" s="42"/>
      <c r="C15" s="111" t="s">
        <v>89</v>
      </c>
      <c r="D15" s="43"/>
      <c r="E15" s="53">
        <f t="shared" ref="E15:F15" si="1">SUM(E12:E13)</f>
        <v>0</v>
      </c>
      <c r="F15" s="53">
        <f t="shared" si="1"/>
        <v>-3000</v>
      </c>
      <c r="G15" s="44"/>
    </row>
    <row r="16">
      <c r="A16" s="42"/>
      <c r="B16" s="42"/>
      <c r="C16" s="42"/>
      <c r="D16" s="43"/>
      <c r="E16" s="202"/>
      <c r="F16" s="53"/>
      <c r="G16" s="44"/>
    </row>
    <row r="17">
      <c r="A17" s="42"/>
      <c r="B17" s="148" t="s">
        <v>835</v>
      </c>
      <c r="C17" s="42"/>
      <c r="D17" s="43"/>
      <c r="E17" s="202"/>
      <c r="F17" s="53"/>
      <c r="G17" s="44"/>
    </row>
    <row r="18">
      <c r="A18" s="42"/>
      <c r="B18" s="42"/>
      <c r="C18" s="56" t="s">
        <v>853</v>
      </c>
      <c r="D18" s="43"/>
      <c r="E18" s="202">
        <v>0.0</v>
      </c>
      <c r="F18" s="57">
        <v>-2500.0</v>
      </c>
      <c r="G18" s="44"/>
    </row>
    <row r="19">
      <c r="A19" s="42"/>
      <c r="B19" s="42"/>
      <c r="C19" s="56" t="s">
        <v>837</v>
      </c>
      <c r="D19" s="43"/>
      <c r="E19" s="202">
        <v>0.0</v>
      </c>
      <c r="F19" s="57">
        <v>-6250.0</v>
      </c>
      <c r="G19" s="93"/>
    </row>
    <row r="20">
      <c r="A20" s="42"/>
      <c r="B20" s="42"/>
      <c r="C20" s="56" t="s">
        <v>131</v>
      </c>
      <c r="D20" s="43"/>
      <c r="E20" s="202">
        <v>0.0</v>
      </c>
      <c r="F20" s="57">
        <v>-3500.0</v>
      </c>
      <c r="G20" s="44"/>
    </row>
    <row r="21">
      <c r="A21" s="42"/>
      <c r="B21" s="42"/>
      <c r="C21" s="56" t="s">
        <v>155</v>
      </c>
      <c r="D21" s="43"/>
      <c r="E21" s="202">
        <v>0.0</v>
      </c>
      <c r="F21" s="57">
        <v>-5000.0</v>
      </c>
      <c r="G21" s="44"/>
    </row>
    <row r="22">
      <c r="A22" s="42"/>
      <c r="B22" s="42"/>
      <c r="C22" s="56" t="s">
        <v>137</v>
      </c>
      <c r="D22" s="43"/>
      <c r="E22" s="202">
        <v>0.0</v>
      </c>
      <c r="F22" s="57">
        <v>-800.0</v>
      </c>
      <c r="G22" s="44"/>
    </row>
    <row r="23">
      <c r="A23" s="42"/>
      <c r="B23" s="42"/>
      <c r="C23" s="56" t="s">
        <v>840</v>
      </c>
      <c r="D23" s="43"/>
      <c r="E23" s="202">
        <v>0.0</v>
      </c>
      <c r="F23" s="57">
        <v>-34375.0</v>
      </c>
      <c r="G23" s="44"/>
    </row>
    <row r="24">
      <c r="A24" s="42"/>
      <c r="B24" s="42"/>
      <c r="C24" s="56" t="s">
        <v>838</v>
      </c>
      <c r="D24" s="43"/>
      <c r="E24" s="202">
        <v>0.0</v>
      </c>
      <c r="F24" s="57">
        <v>-2000.0</v>
      </c>
      <c r="G24" s="44"/>
    </row>
    <row r="25">
      <c r="A25" s="42"/>
      <c r="B25" s="42"/>
      <c r="C25" s="56" t="s">
        <v>82</v>
      </c>
      <c r="D25" s="43"/>
      <c r="E25" s="202">
        <v>0.0</v>
      </c>
      <c r="F25" s="57">
        <v>-5700.0</v>
      </c>
      <c r="G25" s="44"/>
    </row>
    <row r="26">
      <c r="A26" s="42"/>
      <c r="B26" s="42"/>
      <c r="C26" s="56" t="s">
        <v>842</v>
      </c>
      <c r="D26" s="43"/>
      <c r="E26" s="202">
        <v>0.0</v>
      </c>
      <c r="F26" s="57">
        <v>-19500.0</v>
      </c>
      <c r="G26" s="44"/>
    </row>
    <row r="27">
      <c r="A27" s="42"/>
      <c r="B27" s="42"/>
      <c r="C27" s="56" t="s">
        <v>843</v>
      </c>
      <c r="D27" s="43"/>
      <c r="E27" s="202">
        <v>0.0</v>
      </c>
      <c r="F27" s="57">
        <v>-24125.0</v>
      </c>
      <c r="G27" s="44"/>
    </row>
    <row r="28">
      <c r="A28" s="42"/>
      <c r="B28" s="42"/>
      <c r="C28" s="56" t="s">
        <v>405</v>
      </c>
      <c r="D28" s="43"/>
      <c r="E28" s="202">
        <v>0.0</v>
      </c>
      <c r="F28" s="57">
        <v>-3200.0</v>
      </c>
      <c r="G28" s="44"/>
    </row>
    <row r="29">
      <c r="A29" s="42"/>
      <c r="B29" s="42"/>
      <c r="C29" s="56" t="s">
        <v>854</v>
      </c>
      <c r="D29" s="43"/>
      <c r="E29" s="202">
        <v>0.0</v>
      </c>
      <c r="F29" s="57">
        <v>-4250.0</v>
      </c>
      <c r="G29" s="44"/>
    </row>
    <row r="30">
      <c r="A30" s="42"/>
      <c r="B30" s="42"/>
      <c r="C30" s="42"/>
      <c r="D30" s="43"/>
      <c r="E30" s="43"/>
      <c r="F30" s="43"/>
      <c r="G30" s="44"/>
    </row>
    <row r="31">
      <c r="A31" s="42"/>
      <c r="B31" s="42"/>
      <c r="C31" s="111" t="s">
        <v>89</v>
      </c>
      <c r="D31" s="43"/>
      <c r="E31" s="53">
        <f>SUM(E4:E30)</f>
        <v>0</v>
      </c>
      <c r="F31" s="53">
        <f>SUM(F18:F30)</f>
        <v>-111200</v>
      </c>
      <c r="G31" s="44"/>
    </row>
    <row r="32">
      <c r="A32" s="42"/>
      <c r="B32" s="42"/>
      <c r="C32" s="42"/>
      <c r="D32" s="43"/>
      <c r="E32" s="43"/>
      <c r="F32" s="43"/>
      <c r="G32" s="44"/>
    </row>
    <row r="33">
      <c r="A33" s="42"/>
      <c r="B33" s="42"/>
      <c r="C33" s="41" t="s">
        <v>96</v>
      </c>
      <c r="D33" s="43"/>
      <c r="E33" s="53">
        <f>SUMIFS(E5:E32,C5:C32,"Subsubtotal")</f>
        <v>0</v>
      </c>
      <c r="F33" s="53">
        <f>SUMIFS(F5:F32,C5:C32,"Subsubtotal")</f>
        <v>-119200</v>
      </c>
      <c r="G33" s="44"/>
    </row>
    <row r="34">
      <c r="A34" s="42"/>
      <c r="B34" s="42"/>
      <c r="C34" s="42"/>
      <c r="D34" s="43"/>
      <c r="E34" s="43"/>
      <c r="F34" s="43"/>
      <c r="G34" s="44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50.75"/>
  </cols>
  <sheetData>
    <row r="1">
      <c r="A1" s="54" t="s">
        <v>4</v>
      </c>
      <c r="B1" s="54" t="s">
        <v>64</v>
      </c>
      <c r="C1" s="54" t="s">
        <v>65</v>
      </c>
      <c r="D1" s="54"/>
      <c r="E1" s="55" t="s">
        <v>5</v>
      </c>
      <c r="F1" s="55" t="s">
        <v>6</v>
      </c>
      <c r="G1" s="54" t="s">
        <v>3</v>
      </c>
    </row>
    <row r="2">
      <c r="A2" s="98" t="s">
        <v>855</v>
      </c>
      <c r="B2" s="42"/>
      <c r="C2" s="42"/>
      <c r="D2" s="43"/>
      <c r="E2" s="43"/>
      <c r="F2" s="43"/>
      <c r="G2" s="44"/>
    </row>
    <row r="3">
      <c r="A3" s="42"/>
      <c r="B3" s="42" t="s">
        <v>68</v>
      </c>
      <c r="C3" s="42"/>
      <c r="D3" s="43"/>
      <c r="E3" s="43"/>
      <c r="F3" s="46"/>
      <c r="G3" s="47" t="s">
        <v>856</v>
      </c>
    </row>
    <row r="4">
      <c r="A4" s="42"/>
      <c r="B4" s="42"/>
      <c r="C4" s="56" t="s">
        <v>110</v>
      </c>
      <c r="D4" s="43"/>
      <c r="E4" s="202">
        <v>0.0</v>
      </c>
      <c r="F4" s="57">
        <v>-1500.0</v>
      </c>
      <c r="G4" s="44"/>
    </row>
    <row r="5">
      <c r="A5" s="42"/>
      <c r="B5" s="42"/>
      <c r="C5" s="55" t="s">
        <v>143</v>
      </c>
      <c r="D5" s="43"/>
      <c r="E5" s="202">
        <v>0.0</v>
      </c>
      <c r="F5" s="57">
        <v>-1100.0</v>
      </c>
      <c r="G5" s="44"/>
    </row>
    <row r="6">
      <c r="A6" s="42"/>
      <c r="B6" s="42"/>
      <c r="C6" s="55" t="s">
        <v>746</v>
      </c>
      <c r="D6" s="43"/>
      <c r="E6" s="202">
        <v>0.0</v>
      </c>
      <c r="F6" s="57">
        <v>-2000.0</v>
      </c>
      <c r="G6" s="44"/>
    </row>
    <row r="7">
      <c r="A7" s="42"/>
      <c r="B7" s="42"/>
      <c r="C7" s="56" t="s">
        <v>92</v>
      </c>
      <c r="D7" s="43"/>
      <c r="E7" s="202">
        <v>0.0</v>
      </c>
      <c r="F7" s="57">
        <v>-2400.0</v>
      </c>
      <c r="G7" s="44"/>
    </row>
    <row r="8">
      <c r="A8" s="42"/>
      <c r="B8" s="42"/>
      <c r="C8" s="42"/>
      <c r="D8" s="43"/>
      <c r="E8" s="202"/>
      <c r="F8" s="57"/>
      <c r="G8" s="44"/>
    </row>
    <row r="9">
      <c r="A9" s="42"/>
      <c r="B9" s="42"/>
      <c r="C9" s="42" t="s">
        <v>89</v>
      </c>
      <c r="D9" s="43"/>
      <c r="E9" s="202">
        <f t="shared" ref="E9:F9" si="1">SUM(E4:E8)</f>
        <v>0</v>
      </c>
      <c r="F9" s="57">
        <f t="shared" si="1"/>
        <v>-7000</v>
      </c>
      <c r="G9" s="203" t="s">
        <v>176</v>
      </c>
    </row>
    <row r="10">
      <c r="A10" s="42"/>
      <c r="B10" s="42"/>
      <c r="C10" s="42"/>
      <c r="D10" s="43"/>
      <c r="E10" s="202"/>
      <c r="F10" s="57"/>
      <c r="G10" s="44"/>
    </row>
    <row r="11">
      <c r="A11" s="42"/>
      <c r="B11" s="56" t="s">
        <v>857</v>
      </c>
      <c r="C11" s="42"/>
      <c r="D11" s="43"/>
      <c r="E11" s="202"/>
      <c r="F11" s="57"/>
      <c r="G11" s="44"/>
    </row>
    <row r="12">
      <c r="A12" s="42"/>
      <c r="B12" s="42"/>
      <c r="C12" s="56" t="s">
        <v>167</v>
      </c>
      <c r="D12" s="43"/>
      <c r="E12" s="202">
        <v>90750.0</v>
      </c>
      <c r="F12" s="57">
        <v>0.0</v>
      </c>
      <c r="G12" s="47" t="s">
        <v>858</v>
      </c>
    </row>
    <row r="13">
      <c r="A13" s="42"/>
      <c r="B13" s="42"/>
      <c r="C13" s="56" t="s">
        <v>139</v>
      </c>
      <c r="D13" s="43"/>
      <c r="E13" s="202">
        <v>0.0</v>
      </c>
      <c r="F13" s="57">
        <v>-40000.0</v>
      </c>
      <c r="G13" s="44"/>
    </row>
    <row r="14">
      <c r="A14" s="42"/>
      <c r="B14" s="42"/>
      <c r="C14" s="56" t="s">
        <v>797</v>
      </c>
      <c r="D14" s="43"/>
      <c r="E14" s="202">
        <v>0.0</v>
      </c>
      <c r="F14" s="57">
        <v>-16000.0</v>
      </c>
      <c r="G14" s="44"/>
    </row>
    <row r="15">
      <c r="A15" s="42"/>
      <c r="B15" s="42"/>
      <c r="C15" s="56" t="s">
        <v>859</v>
      </c>
      <c r="D15" s="43"/>
      <c r="E15" s="202">
        <v>0.0</v>
      </c>
      <c r="F15" s="57">
        <v>-5500.0</v>
      </c>
      <c r="G15" s="44"/>
    </row>
    <row r="16">
      <c r="A16" s="42"/>
      <c r="B16" s="42"/>
      <c r="C16" s="56" t="s">
        <v>91</v>
      </c>
      <c r="D16" s="43"/>
      <c r="E16" s="202">
        <v>0.0</v>
      </c>
      <c r="F16" s="57">
        <v>-105000.0</v>
      </c>
      <c r="G16" s="47" t="s">
        <v>860</v>
      </c>
    </row>
    <row r="17">
      <c r="A17" s="42"/>
      <c r="B17" s="42"/>
      <c r="C17" s="56" t="s">
        <v>861</v>
      </c>
      <c r="D17" s="43"/>
      <c r="E17" s="202">
        <v>0.0</v>
      </c>
      <c r="F17" s="57">
        <v>-2250.0</v>
      </c>
      <c r="G17" s="47" t="s">
        <v>862</v>
      </c>
    </row>
    <row r="18">
      <c r="A18" s="42"/>
      <c r="B18" s="42"/>
      <c r="C18" s="56" t="s">
        <v>863</v>
      </c>
      <c r="D18" s="43"/>
      <c r="E18" s="202">
        <v>0.0</v>
      </c>
      <c r="F18" s="57">
        <v>-25500.0</v>
      </c>
      <c r="G18" s="47" t="s">
        <v>864</v>
      </c>
    </row>
    <row r="19">
      <c r="A19" s="42"/>
      <c r="B19" s="42"/>
      <c r="C19" s="56" t="s">
        <v>131</v>
      </c>
      <c r="D19" s="43"/>
      <c r="E19" s="202">
        <v>0.0</v>
      </c>
      <c r="F19" s="57">
        <v>-7100.0</v>
      </c>
      <c r="G19" s="44"/>
    </row>
    <row r="20">
      <c r="A20" s="42"/>
      <c r="B20" s="42"/>
      <c r="C20" s="56" t="s">
        <v>95</v>
      </c>
      <c r="D20" s="43"/>
      <c r="E20" s="202">
        <v>0.0</v>
      </c>
      <c r="F20" s="57">
        <v>-3300.0</v>
      </c>
      <c r="G20" s="44"/>
    </row>
    <row r="21">
      <c r="A21" s="42"/>
      <c r="B21" s="42"/>
      <c r="C21" s="56" t="s">
        <v>232</v>
      </c>
      <c r="D21" s="43"/>
      <c r="E21" s="202">
        <v>0.0</v>
      </c>
      <c r="F21" s="57">
        <v>-1200.0</v>
      </c>
      <c r="G21" s="44"/>
    </row>
    <row r="22">
      <c r="A22" s="42"/>
      <c r="B22" s="42"/>
      <c r="C22" s="56" t="s">
        <v>865</v>
      </c>
      <c r="D22" s="43"/>
      <c r="E22" s="202">
        <v>0.0</v>
      </c>
      <c r="F22" s="57">
        <v>-8000.0</v>
      </c>
      <c r="G22" s="44"/>
    </row>
    <row r="23">
      <c r="A23" s="42"/>
      <c r="B23" s="42"/>
      <c r="C23" s="56" t="s">
        <v>866</v>
      </c>
      <c r="D23" s="43"/>
      <c r="E23" s="202">
        <v>0.0</v>
      </c>
      <c r="F23" s="57">
        <v>-8000.0</v>
      </c>
      <c r="G23" s="44"/>
    </row>
    <row r="24">
      <c r="A24" s="42"/>
      <c r="B24" s="42"/>
      <c r="C24" s="56" t="s">
        <v>242</v>
      </c>
      <c r="D24" s="43"/>
      <c r="E24" s="202">
        <v>0.0</v>
      </c>
      <c r="F24" s="57">
        <v>-4000.0</v>
      </c>
      <c r="G24" s="44"/>
    </row>
    <row r="25">
      <c r="A25" s="42"/>
      <c r="B25" s="42"/>
      <c r="C25" s="56" t="s">
        <v>241</v>
      </c>
      <c r="D25" s="43"/>
      <c r="E25" s="202">
        <v>0.0</v>
      </c>
      <c r="F25" s="57">
        <v>-3000.0</v>
      </c>
      <c r="G25" s="44"/>
    </row>
    <row r="26">
      <c r="A26" s="42"/>
      <c r="B26" s="42"/>
      <c r="C26" s="42"/>
      <c r="D26" s="43"/>
      <c r="E26" s="202"/>
      <c r="F26" s="57"/>
      <c r="G26" s="44"/>
    </row>
    <row r="27">
      <c r="A27" s="42"/>
      <c r="B27" s="42"/>
      <c r="C27" s="42" t="s">
        <v>89</v>
      </c>
      <c r="D27" s="43"/>
      <c r="E27" s="202">
        <f t="shared" ref="E27:F27" si="2">SUM(E12:E26)</f>
        <v>90750</v>
      </c>
      <c r="F27" s="57">
        <f t="shared" si="2"/>
        <v>-228850</v>
      </c>
      <c r="G27" s="47" t="s">
        <v>867</v>
      </c>
    </row>
    <row r="28">
      <c r="A28" s="42"/>
      <c r="B28" s="56" t="s">
        <v>868</v>
      </c>
      <c r="C28" s="42"/>
      <c r="D28" s="43"/>
      <c r="E28" s="202"/>
      <c r="F28" s="57"/>
      <c r="G28" s="44"/>
    </row>
    <row r="29">
      <c r="A29" s="42"/>
      <c r="B29" s="42"/>
      <c r="C29" s="56" t="s">
        <v>869</v>
      </c>
      <c r="D29" s="43"/>
      <c r="E29" s="202">
        <v>0.0</v>
      </c>
      <c r="F29" s="57">
        <v>-3300.0</v>
      </c>
      <c r="G29" s="44"/>
    </row>
    <row r="30">
      <c r="A30" s="42"/>
      <c r="B30" s="42"/>
      <c r="C30" s="56" t="s">
        <v>870</v>
      </c>
      <c r="D30" s="43"/>
      <c r="E30" s="202">
        <v>0.0</v>
      </c>
      <c r="F30" s="57">
        <v>-1000.0</v>
      </c>
      <c r="G30" s="44"/>
    </row>
    <row r="31">
      <c r="A31" s="42"/>
      <c r="B31" s="42"/>
      <c r="C31" s="56" t="s">
        <v>91</v>
      </c>
      <c r="D31" s="43"/>
      <c r="E31" s="202">
        <v>0.0</v>
      </c>
      <c r="F31" s="57">
        <v>-3000.0</v>
      </c>
      <c r="G31" s="44"/>
    </row>
    <row r="32">
      <c r="A32" s="42"/>
      <c r="B32" s="42"/>
      <c r="C32" s="56" t="s">
        <v>162</v>
      </c>
      <c r="D32" s="43"/>
      <c r="E32" s="202">
        <v>2500.0</v>
      </c>
      <c r="F32" s="57">
        <v>0.0</v>
      </c>
      <c r="G32" s="44"/>
    </row>
    <row r="33">
      <c r="A33" s="42"/>
      <c r="B33" s="42"/>
      <c r="C33" s="42"/>
      <c r="D33" s="43"/>
      <c r="E33" s="202"/>
      <c r="F33" s="57"/>
      <c r="G33" s="44"/>
    </row>
    <row r="34">
      <c r="A34" s="42"/>
      <c r="B34" s="56"/>
      <c r="C34" s="42" t="s">
        <v>89</v>
      </c>
      <c r="D34" s="43"/>
      <c r="E34" s="202">
        <f t="shared" ref="E34:F34" si="3">SUM(E29:E32)</f>
        <v>2500</v>
      </c>
      <c r="F34" s="57">
        <f t="shared" si="3"/>
        <v>-7300</v>
      </c>
      <c r="G34" s="44"/>
    </row>
    <row r="35">
      <c r="A35" s="42"/>
      <c r="B35" s="56"/>
      <c r="C35" s="42"/>
      <c r="D35" s="43"/>
      <c r="E35" s="202"/>
      <c r="F35" s="57"/>
      <c r="G35" s="44"/>
    </row>
    <row r="36">
      <c r="A36" s="42"/>
      <c r="B36" s="56" t="s">
        <v>871</v>
      </c>
      <c r="C36" s="42"/>
      <c r="D36" s="43"/>
      <c r="E36" s="202"/>
      <c r="F36" s="57"/>
      <c r="G36" s="44"/>
    </row>
    <row r="37">
      <c r="A37" s="42"/>
      <c r="B37" s="42"/>
      <c r="C37" s="56" t="s">
        <v>249</v>
      </c>
      <c r="D37" s="43"/>
      <c r="E37" s="202">
        <v>8000.0</v>
      </c>
      <c r="F37" s="57">
        <v>-6000.0</v>
      </c>
      <c r="G37" s="44"/>
    </row>
    <row r="38">
      <c r="A38" s="42"/>
      <c r="B38" s="42"/>
      <c r="C38" s="56" t="s">
        <v>147</v>
      </c>
      <c r="D38" s="43"/>
      <c r="E38" s="202">
        <v>0.0</v>
      </c>
      <c r="F38" s="57">
        <v>-1700.0</v>
      </c>
      <c r="G38" s="44"/>
    </row>
    <row r="39">
      <c r="A39" s="42"/>
      <c r="B39" s="42"/>
      <c r="C39" s="42"/>
      <c r="D39" s="43"/>
      <c r="E39" s="202"/>
      <c r="F39" s="57"/>
      <c r="G39" s="44"/>
    </row>
    <row r="40">
      <c r="A40" s="42"/>
      <c r="B40" s="42"/>
      <c r="C40" s="42" t="s">
        <v>89</v>
      </c>
      <c r="D40" s="43"/>
      <c r="E40" s="202">
        <f t="shared" ref="E40:F40" si="4">SUM(E37:E39)</f>
        <v>8000</v>
      </c>
      <c r="F40" s="57">
        <f t="shared" si="4"/>
        <v>-7700</v>
      </c>
      <c r="G40" s="44"/>
    </row>
    <row r="41">
      <c r="A41" s="42"/>
      <c r="B41" s="42"/>
      <c r="C41" s="42"/>
      <c r="D41" s="43"/>
      <c r="E41" s="202"/>
      <c r="F41" s="43"/>
      <c r="G41" s="44"/>
    </row>
    <row r="42">
      <c r="A42" s="42"/>
      <c r="B42" s="42"/>
      <c r="C42" s="41" t="s">
        <v>96</v>
      </c>
      <c r="D42" s="43"/>
      <c r="E42" s="202">
        <f>SUMIFS(E6:E41,C6:C41,"Subsubtotal")</f>
        <v>101250</v>
      </c>
      <c r="F42" s="53">
        <f>SUMIFS(F6:F41,C6:C41,"Subsubtotal")</f>
        <v>-250850</v>
      </c>
      <c r="G42" s="44"/>
    </row>
    <row r="43">
      <c r="A43" s="42"/>
      <c r="B43" s="42"/>
      <c r="C43" s="42"/>
      <c r="D43" s="43"/>
      <c r="E43" s="202"/>
      <c r="F43" s="43"/>
      <c r="G43" s="44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25.75"/>
    <col customWidth="1" min="8" max="8" width="50.75"/>
  </cols>
  <sheetData>
    <row r="1">
      <c r="A1" s="40" t="s">
        <v>4</v>
      </c>
      <c r="B1" s="40" t="s">
        <v>64</v>
      </c>
      <c r="C1" s="40" t="s">
        <v>65</v>
      </c>
      <c r="D1" s="75" t="s">
        <v>66</v>
      </c>
      <c r="E1" s="40" t="s">
        <v>5</v>
      </c>
      <c r="F1" s="40" t="s">
        <v>6</v>
      </c>
      <c r="G1" s="40" t="s">
        <v>67</v>
      </c>
      <c r="H1" s="40" t="s">
        <v>3</v>
      </c>
    </row>
    <row r="2">
      <c r="A2" s="45" t="s">
        <v>12</v>
      </c>
      <c r="B2" s="42"/>
      <c r="C2" s="42"/>
      <c r="D2" s="74"/>
      <c r="E2" s="43"/>
      <c r="F2" s="43"/>
      <c r="G2" s="43"/>
      <c r="H2" s="92"/>
    </row>
    <row r="3">
      <c r="A3" s="42"/>
      <c r="B3" s="51" t="s">
        <v>68</v>
      </c>
      <c r="C3" s="42"/>
      <c r="D3" s="74"/>
      <c r="E3" s="43"/>
      <c r="F3" s="43"/>
      <c r="G3" s="93"/>
      <c r="H3" s="92"/>
    </row>
    <row r="4">
      <c r="A4" s="42"/>
      <c r="B4" s="42"/>
      <c r="C4" s="48" t="s">
        <v>181</v>
      </c>
      <c r="D4" s="74">
        <v>4037.0</v>
      </c>
      <c r="E4" s="50">
        <v>0.0</v>
      </c>
      <c r="F4" s="57">
        <v>-1000.0</v>
      </c>
      <c r="G4" s="43"/>
      <c r="H4" s="94"/>
    </row>
    <row r="5">
      <c r="A5" s="42"/>
      <c r="B5" s="42"/>
      <c r="C5" s="48" t="s">
        <v>164</v>
      </c>
      <c r="D5" s="74"/>
      <c r="E5" s="50">
        <v>0.0</v>
      </c>
      <c r="F5" s="57">
        <v>-1000.0</v>
      </c>
      <c r="G5" s="43"/>
      <c r="H5" s="94"/>
    </row>
    <row r="6">
      <c r="A6" s="42"/>
      <c r="B6" s="42"/>
      <c r="C6" s="51" t="s">
        <v>182</v>
      </c>
      <c r="D6" s="74">
        <v>5460.0</v>
      </c>
      <c r="E6" s="50">
        <v>0.0</v>
      </c>
      <c r="F6" s="57">
        <v>-4000.0</v>
      </c>
      <c r="G6" s="43"/>
      <c r="H6" s="92"/>
    </row>
    <row r="7">
      <c r="A7" s="42"/>
      <c r="B7" s="42"/>
      <c r="C7" s="51" t="s">
        <v>110</v>
      </c>
      <c r="D7" s="74">
        <v>7631.0</v>
      </c>
      <c r="E7" s="50">
        <v>0.0</v>
      </c>
      <c r="F7" s="57">
        <v>-1000.0</v>
      </c>
      <c r="G7" s="43"/>
      <c r="H7" s="92"/>
    </row>
    <row r="8">
      <c r="A8" s="42"/>
      <c r="B8" s="42"/>
      <c r="C8" s="42" t="s">
        <v>92</v>
      </c>
      <c r="D8" s="74">
        <v>7691.0</v>
      </c>
      <c r="E8" s="50">
        <v>0.0</v>
      </c>
      <c r="F8" s="57">
        <v>-500.0</v>
      </c>
      <c r="G8" s="43"/>
      <c r="H8" s="92"/>
    </row>
    <row r="9">
      <c r="A9" s="42"/>
      <c r="B9" s="42"/>
      <c r="C9" s="42" t="s">
        <v>183</v>
      </c>
      <c r="D9" s="74">
        <v>4029.0</v>
      </c>
      <c r="E9" s="50">
        <v>0.0</v>
      </c>
      <c r="F9" s="57">
        <v>-1000.0</v>
      </c>
      <c r="G9" s="43"/>
      <c r="H9" s="92"/>
    </row>
    <row r="10">
      <c r="A10" s="42"/>
      <c r="B10" s="42"/>
      <c r="C10" s="42" t="s">
        <v>139</v>
      </c>
      <c r="D10" s="74">
        <v>5010.0</v>
      </c>
      <c r="E10" s="50">
        <v>0.0</v>
      </c>
      <c r="F10" s="57">
        <v>-3600.0</v>
      </c>
      <c r="G10" s="43"/>
      <c r="H10" s="94"/>
    </row>
    <row r="11">
      <c r="A11" s="42"/>
      <c r="B11" s="42"/>
      <c r="C11" s="42"/>
      <c r="D11" s="74"/>
      <c r="E11" s="43"/>
      <c r="F11" s="43"/>
      <c r="G11" s="43"/>
      <c r="H11" s="92"/>
    </row>
    <row r="12">
      <c r="A12" s="42"/>
      <c r="B12" s="42"/>
      <c r="C12" s="45" t="s">
        <v>89</v>
      </c>
      <c r="D12" s="74"/>
      <c r="E12" s="50">
        <f t="shared" ref="E12:F12" si="1">SUM(E4:E11)</f>
        <v>0</v>
      </c>
      <c r="F12" s="53">
        <f t="shared" si="1"/>
        <v>-12100</v>
      </c>
      <c r="G12" s="53">
        <f>E12-F12</f>
        <v>12100</v>
      </c>
      <c r="H12" s="92"/>
    </row>
    <row r="13">
      <c r="A13" s="42"/>
      <c r="B13" s="42"/>
      <c r="C13" s="51"/>
      <c r="D13" s="74"/>
      <c r="E13" s="43"/>
      <c r="F13" s="43"/>
      <c r="G13" s="43"/>
      <c r="H13" s="92"/>
    </row>
    <row r="14">
      <c r="A14" s="42"/>
      <c r="B14" s="51"/>
      <c r="C14" s="51" t="s">
        <v>96</v>
      </c>
      <c r="D14" s="74"/>
      <c r="E14" s="50">
        <f>SUM(E6:E13)</f>
        <v>0</v>
      </c>
      <c r="F14" s="53">
        <f>SUMIFS(F3:F13,$C3:$C13,"Subsubtotal")</f>
        <v>-12100</v>
      </c>
      <c r="G14" s="53">
        <f>E14-F14</f>
        <v>12100</v>
      </c>
      <c r="H14" s="92"/>
    </row>
    <row r="15">
      <c r="A15" s="42"/>
      <c r="B15" s="51"/>
      <c r="C15" s="51"/>
      <c r="D15" s="76"/>
      <c r="E15" s="76"/>
      <c r="F15" s="76"/>
      <c r="G15" s="76"/>
      <c r="H15" s="76"/>
    </row>
  </sheetData>
  <conditionalFormatting sqref="D1:D15">
    <cfRule type="cellIs" dxfId="0" priority="1" operator="greaterThan">
      <formula>0</formula>
    </cfRule>
  </conditionalFormatting>
  <conditionalFormatting sqref="E1:E15">
    <cfRule type="cellIs" dxfId="1" priority="2" operator="greaterThan">
      <formula>0</formula>
    </cfRule>
  </conditionalFormatting>
  <conditionalFormatting sqref="F1:F15">
    <cfRule type="cellIs" dxfId="0" priority="3" operator="greaterThan">
      <formula>0</formula>
    </cfRule>
  </conditionalFormatting>
  <conditionalFormatting sqref="F1:F15">
    <cfRule type="cellIs" dxfId="1" priority="4" operator="lessThan">
      <formula>0</formula>
    </cfRule>
  </conditionalFormatting>
  <conditionalFormatting sqref="D1:D15">
    <cfRule type="cellIs" dxfId="1" priority="5" operator="lessThan">
      <formula>0</formula>
    </cfRule>
  </conditionalFormatting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50.75"/>
  </cols>
  <sheetData>
    <row r="1">
      <c r="A1" s="58" t="s">
        <v>4</v>
      </c>
      <c r="B1" s="58" t="s">
        <v>64</v>
      </c>
      <c r="C1" s="58" t="s">
        <v>65</v>
      </c>
      <c r="D1" s="58" t="s">
        <v>7</v>
      </c>
      <c r="E1" s="58"/>
      <c r="F1" s="58"/>
      <c r="G1" s="58" t="s">
        <v>3</v>
      </c>
    </row>
    <row r="2">
      <c r="A2" s="60" t="s">
        <v>51</v>
      </c>
      <c r="B2" s="61"/>
      <c r="C2" s="62"/>
      <c r="D2" s="64"/>
      <c r="E2" s="64"/>
      <c r="F2" s="64"/>
      <c r="G2" s="65"/>
    </row>
    <row r="3">
      <c r="A3" s="66"/>
      <c r="B3" s="154" t="s">
        <v>68</v>
      </c>
      <c r="C3" s="62"/>
      <c r="D3" s="67" t="s">
        <v>5</v>
      </c>
      <c r="E3" s="64"/>
      <c r="F3" s="64"/>
      <c r="G3" s="70" t="s">
        <v>823</v>
      </c>
    </row>
    <row r="4">
      <c r="A4" s="66"/>
      <c r="B4" s="154"/>
      <c r="C4" s="71" t="s">
        <v>316</v>
      </c>
      <c r="D4" s="67">
        <v>50000.0</v>
      </c>
      <c r="E4" s="64"/>
      <c r="F4" s="64"/>
      <c r="G4" s="65"/>
    </row>
    <row r="5">
      <c r="A5" s="66"/>
      <c r="B5" s="154"/>
      <c r="C5" s="71"/>
      <c r="D5" s="67"/>
      <c r="E5" s="64"/>
      <c r="F5" s="64"/>
      <c r="G5" s="65"/>
    </row>
    <row r="6">
      <c r="A6" s="66"/>
      <c r="B6" s="154"/>
      <c r="C6" s="60" t="s">
        <v>89</v>
      </c>
      <c r="D6" s="67">
        <f>SUM(D2:D4)</f>
        <v>50000</v>
      </c>
      <c r="E6" s="64"/>
      <c r="F6" s="64"/>
      <c r="G6" s="65"/>
    </row>
    <row r="7">
      <c r="A7" s="66"/>
      <c r="B7" s="154"/>
      <c r="C7" s="62"/>
      <c r="D7" s="67"/>
      <c r="E7" s="64"/>
      <c r="F7" s="64"/>
      <c r="G7" s="65"/>
    </row>
    <row r="8">
      <c r="A8" s="66"/>
      <c r="B8" s="154"/>
      <c r="C8" s="62"/>
      <c r="D8" s="67" t="s">
        <v>6</v>
      </c>
      <c r="E8" s="64"/>
      <c r="F8" s="64"/>
      <c r="G8" s="65"/>
    </row>
    <row r="9">
      <c r="A9" s="66"/>
      <c r="B9" s="61"/>
      <c r="C9" s="152" t="s">
        <v>110</v>
      </c>
      <c r="D9" s="67">
        <v>-2300.0</v>
      </c>
      <c r="E9" s="64"/>
      <c r="F9" s="64"/>
      <c r="G9" s="65"/>
    </row>
    <row r="10">
      <c r="A10" s="66"/>
      <c r="B10" s="61"/>
      <c r="C10" s="152" t="s">
        <v>143</v>
      </c>
      <c r="D10" s="67">
        <v>-1100.0</v>
      </c>
      <c r="E10" s="64"/>
      <c r="F10" s="64"/>
      <c r="G10" s="65"/>
    </row>
    <row r="11">
      <c r="A11" s="66"/>
      <c r="B11" s="61"/>
      <c r="C11" s="152" t="s">
        <v>872</v>
      </c>
      <c r="D11" s="67">
        <v>-2000.0</v>
      </c>
      <c r="E11" s="64"/>
      <c r="F11" s="64"/>
      <c r="G11" s="65"/>
    </row>
    <row r="12">
      <c r="A12" s="66"/>
      <c r="B12" s="61"/>
      <c r="C12" s="152" t="s">
        <v>746</v>
      </c>
      <c r="D12" s="67">
        <v>-2000.0</v>
      </c>
      <c r="E12" s="64"/>
      <c r="F12" s="64"/>
      <c r="G12" s="65"/>
    </row>
    <row r="13">
      <c r="A13" s="66"/>
      <c r="B13" s="61"/>
      <c r="C13" s="152" t="s">
        <v>92</v>
      </c>
      <c r="D13" s="67">
        <v>-1000.0</v>
      </c>
      <c r="E13" s="64"/>
      <c r="F13" s="64"/>
      <c r="G13" s="65"/>
    </row>
    <row r="14">
      <c r="A14" s="66"/>
      <c r="B14" s="61"/>
      <c r="C14" s="152"/>
      <c r="D14" s="64"/>
      <c r="E14" s="64"/>
      <c r="F14" s="64"/>
      <c r="G14" s="65"/>
    </row>
    <row r="15">
      <c r="A15" s="66"/>
      <c r="B15" s="61"/>
      <c r="C15" s="154" t="s">
        <v>89</v>
      </c>
      <c r="D15" s="64">
        <f>SUM(D8:D14)</f>
        <v>-8400</v>
      </c>
      <c r="E15" s="64"/>
      <c r="F15" s="64"/>
      <c r="G15" s="65"/>
    </row>
    <row r="16">
      <c r="A16" s="66"/>
      <c r="B16" s="61"/>
      <c r="C16" s="154"/>
      <c r="D16" s="64"/>
      <c r="E16" s="64"/>
      <c r="F16" s="64"/>
      <c r="G16" s="65"/>
    </row>
    <row r="17">
      <c r="A17" s="66"/>
      <c r="B17" s="61"/>
      <c r="C17" s="60" t="s">
        <v>96</v>
      </c>
      <c r="D17" s="64">
        <f>SUMIFS(D3:D16,C3:C16,"Subsubtotal")</f>
        <v>41600</v>
      </c>
      <c r="E17" s="64"/>
      <c r="F17" s="64"/>
      <c r="G17" s="65"/>
    </row>
    <row r="18">
      <c r="A18" s="66"/>
      <c r="B18" s="61"/>
      <c r="C18" s="152"/>
      <c r="D18" s="64"/>
      <c r="E18" s="64"/>
      <c r="F18" s="64"/>
      <c r="G18" s="65"/>
    </row>
    <row r="19">
      <c r="A19" s="66"/>
      <c r="B19" s="61" t="s">
        <v>873</v>
      </c>
      <c r="C19" s="154"/>
      <c r="D19" s="67" t="s">
        <v>5</v>
      </c>
      <c r="E19" s="64"/>
      <c r="F19" s="64"/>
      <c r="G19" s="65"/>
    </row>
    <row r="20">
      <c r="A20" s="66"/>
      <c r="B20" s="61"/>
      <c r="C20" s="71" t="s">
        <v>874</v>
      </c>
      <c r="D20" s="67">
        <v>46000.0</v>
      </c>
      <c r="E20" s="64"/>
      <c r="F20" s="64"/>
      <c r="G20" s="65"/>
    </row>
    <row r="21">
      <c r="A21" s="66"/>
      <c r="B21" s="61"/>
      <c r="C21" s="71" t="s">
        <v>875</v>
      </c>
      <c r="D21" s="67">
        <v>7000.0</v>
      </c>
      <c r="E21" s="64"/>
      <c r="F21" s="64"/>
      <c r="G21" s="65"/>
    </row>
    <row r="22">
      <c r="A22" s="66"/>
      <c r="B22" s="61"/>
      <c r="C22" s="152" t="s">
        <v>876</v>
      </c>
      <c r="D22" s="67">
        <v>32000.0</v>
      </c>
      <c r="E22" s="64"/>
      <c r="F22" s="64"/>
      <c r="G22" s="65"/>
    </row>
    <row r="23">
      <c r="A23" s="66"/>
      <c r="B23" s="61"/>
      <c r="C23" s="152"/>
      <c r="D23" s="67"/>
      <c r="E23" s="64"/>
      <c r="F23" s="64"/>
      <c r="G23" s="65"/>
    </row>
    <row r="24">
      <c r="A24" s="66"/>
      <c r="B24" s="61"/>
      <c r="C24" s="60" t="s">
        <v>89</v>
      </c>
      <c r="D24" s="67">
        <f>SUM(D20:D22)</f>
        <v>85000</v>
      </c>
      <c r="E24" s="64"/>
      <c r="F24" s="64"/>
      <c r="G24" s="65"/>
    </row>
    <row r="25">
      <c r="A25" s="66"/>
      <c r="B25" s="61"/>
      <c r="C25" s="152"/>
      <c r="D25" s="67"/>
      <c r="E25" s="64"/>
      <c r="F25" s="64"/>
      <c r="G25" s="65"/>
    </row>
    <row r="26">
      <c r="A26" s="66"/>
      <c r="B26" s="61"/>
      <c r="C26" s="152"/>
      <c r="D26" s="67" t="s">
        <v>6</v>
      </c>
      <c r="E26" s="64"/>
      <c r="F26" s="64"/>
      <c r="G26" s="65"/>
    </row>
    <row r="27">
      <c r="A27" s="66"/>
      <c r="B27" s="61"/>
      <c r="C27" s="152" t="s">
        <v>139</v>
      </c>
      <c r="D27" s="67">
        <v>-40000.0</v>
      </c>
      <c r="E27" s="64"/>
      <c r="F27" s="64"/>
      <c r="G27" s="65"/>
    </row>
    <row r="28">
      <c r="A28" s="66"/>
      <c r="B28" s="61"/>
      <c r="C28" s="152" t="s">
        <v>797</v>
      </c>
      <c r="D28" s="67">
        <v>-16000.0</v>
      </c>
      <c r="E28" s="64"/>
      <c r="F28" s="64"/>
      <c r="G28" s="65"/>
    </row>
    <row r="29">
      <c r="A29" s="66"/>
      <c r="B29" s="61"/>
      <c r="C29" s="152" t="s">
        <v>877</v>
      </c>
      <c r="D29" s="67">
        <v>-5500.0</v>
      </c>
      <c r="E29" s="64"/>
      <c r="F29" s="64"/>
      <c r="G29" s="65"/>
    </row>
    <row r="30">
      <c r="A30" s="66"/>
      <c r="B30" s="61"/>
      <c r="C30" s="152" t="s">
        <v>878</v>
      </c>
      <c r="D30" s="67">
        <v>-105000.0</v>
      </c>
      <c r="E30" s="64"/>
      <c r="F30" s="64"/>
      <c r="G30" s="65"/>
    </row>
    <row r="31">
      <c r="A31" s="66"/>
      <c r="B31" s="61"/>
      <c r="C31" s="152" t="s">
        <v>861</v>
      </c>
      <c r="D31" s="67">
        <v>-2250.0</v>
      </c>
      <c r="E31" s="64"/>
      <c r="F31" s="64"/>
      <c r="G31" s="65"/>
    </row>
    <row r="32">
      <c r="A32" s="66"/>
      <c r="B32" s="61"/>
      <c r="C32" s="152" t="s">
        <v>879</v>
      </c>
      <c r="D32" s="67">
        <v>-25500.0</v>
      </c>
      <c r="E32" s="64"/>
      <c r="F32" s="64"/>
      <c r="G32" s="65"/>
    </row>
    <row r="33">
      <c r="A33" s="66"/>
      <c r="B33" s="61"/>
      <c r="C33" s="152" t="s">
        <v>131</v>
      </c>
      <c r="D33" s="67">
        <v>-7100.0</v>
      </c>
      <c r="E33" s="64"/>
      <c r="F33" s="64"/>
      <c r="G33" s="65"/>
    </row>
    <row r="34">
      <c r="A34" s="66"/>
      <c r="B34" s="61"/>
      <c r="C34" s="152" t="s">
        <v>95</v>
      </c>
      <c r="D34" s="67">
        <v>-3300.0</v>
      </c>
      <c r="E34" s="64"/>
      <c r="F34" s="64"/>
      <c r="G34" s="65"/>
    </row>
    <row r="35">
      <c r="A35" s="66"/>
      <c r="B35" s="61"/>
      <c r="C35" s="152" t="s">
        <v>232</v>
      </c>
      <c r="D35" s="67">
        <v>-1200.0</v>
      </c>
      <c r="E35" s="64"/>
      <c r="F35" s="64"/>
      <c r="G35" s="65"/>
    </row>
    <row r="36">
      <c r="A36" s="66"/>
      <c r="B36" s="61"/>
      <c r="C36" s="152" t="s">
        <v>242</v>
      </c>
      <c r="D36" s="67">
        <v>-4000.0</v>
      </c>
      <c r="E36" s="64"/>
      <c r="F36" s="64"/>
      <c r="G36" s="65"/>
    </row>
    <row r="37">
      <c r="A37" s="66"/>
      <c r="B37" s="61"/>
      <c r="C37" s="152"/>
      <c r="D37" s="64"/>
      <c r="E37" s="64"/>
      <c r="F37" s="64"/>
      <c r="G37" s="65"/>
    </row>
    <row r="38">
      <c r="A38" s="66"/>
      <c r="B38" s="61"/>
      <c r="C38" s="154" t="s">
        <v>89</v>
      </c>
      <c r="D38" s="64">
        <f>SUM(D27:D36)</f>
        <v>-209850</v>
      </c>
      <c r="E38" s="64"/>
      <c r="F38" s="64"/>
      <c r="G38" s="65"/>
    </row>
    <row r="39">
      <c r="A39" s="66"/>
      <c r="B39" s="61"/>
      <c r="C39" s="154"/>
      <c r="D39" s="64"/>
      <c r="E39" s="64"/>
      <c r="F39" s="64"/>
      <c r="G39" s="65"/>
    </row>
    <row r="40">
      <c r="A40" s="66"/>
      <c r="B40" s="61"/>
      <c r="C40" s="60" t="s">
        <v>96</v>
      </c>
      <c r="D40" s="64">
        <f>SUMIFS(D19:D39,C19:C39,"Subsubtotal")</f>
        <v>-124850</v>
      </c>
      <c r="E40" s="64"/>
      <c r="F40" s="64"/>
      <c r="G40" s="65"/>
    </row>
    <row r="41">
      <c r="A41" s="66"/>
      <c r="B41" s="61"/>
      <c r="C41" s="152"/>
      <c r="D41" s="64"/>
      <c r="E41" s="64"/>
      <c r="F41" s="64"/>
      <c r="G41" s="65"/>
    </row>
    <row r="42">
      <c r="A42" s="66"/>
      <c r="B42" s="61" t="s">
        <v>871</v>
      </c>
      <c r="C42" s="152"/>
      <c r="D42" s="67" t="s">
        <v>5</v>
      </c>
      <c r="E42" s="64"/>
      <c r="F42" s="64"/>
      <c r="G42" s="65"/>
    </row>
    <row r="43">
      <c r="A43" s="66"/>
      <c r="B43" s="61"/>
      <c r="C43" s="62" t="s">
        <v>249</v>
      </c>
      <c r="D43" s="67">
        <v>8000.0</v>
      </c>
      <c r="E43" s="64"/>
      <c r="F43" s="64"/>
      <c r="G43" s="65"/>
    </row>
    <row r="44">
      <c r="A44" s="66"/>
      <c r="B44" s="61"/>
      <c r="C44" s="62"/>
      <c r="D44" s="67"/>
      <c r="E44" s="64"/>
      <c r="F44" s="64"/>
      <c r="G44" s="65"/>
    </row>
    <row r="45">
      <c r="A45" s="66"/>
      <c r="B45" s="61"/>
      <c r="C45" s="60" t="s">
        <v>89</v>
      </c>
      <c r="D45" s="67">
        <f>SUM(D42:D43)</f>
        <v>8000</v>
      </c>
      <c r="E45" s="64"/>
      <c r="F45" s="64"/>
      <c r="G45" s="65"/>
    </row>
    <row r="46">
      <c r="A46" s="66"/>
      <c r="B46" s="61"/>
      <c r="C46" s="62"/>
      <c r="D46" s="67"/>
      <c r="E46" s="64"/>
      <c r="F46" s="64"/>
      <c r="G46" s="65"/>
    </row>
    <row r="47">
      <c r="A47" s="66"/>
      <c r="B47" s="61"/>
      <c r="C47" s="62"/>
      <c r="D47" s="67" t="s">
        <v>6</v>
      </c>
      <c r="E47" s="64"/>
      <c r="F47" s="64"/>
      <c r="G47" s="65"/>
    </row>
    <row r="48">
      <c r="A48" s="66"/>
      <c r="B48" s="61"/>
      <c r="C48" s="71" t="s">
        <v>249</v>
      </c>
      <c r="D48" s="67">
        <v>-6000.0</v>
      </c>
      <c r="E48" s="64"/>
      <c r="F48" s="64"/>
      <c r="G48" s="65"/>
    </row>
    <row r="49">
      <c r="A49" s="66"/>
      <c r="B49" s="61"/>
      <c r="C49" s="152" t="s">
        <v>380</v>
      </c>
      <c r="D49" s="67">
        <v>-1500.0</v>
      </c>
      <c r="E49" s="64"/>
      <c r="F49" s="64"/>
      <c r="G49" s="65"/>
    </row>
    <row r="50">
      <c r="A50" s="66"/>
      <c r="B50" s="61"/>
      <c r="C50" s="62" t="s">
        <v>880</v>
      </c>
      <c r="D50" s="67">
        <v>-400.0</v>
      </c>
      <c r="E50" s="64"/>
      <c r="F50" s="64"/>
      <c r="G50" s="65"/>
    </row>
    <row r="51">
      <c r="A51" s="62"/>
      <c r="B51" s="62"/>
      <c r="C51" s="152" t="s">
        <v>866</v>
      </c>
      <c r="D51" s="69">
        <v>-8000.0</v>
      </c>
      <c r="E51" s="64"/>
      <c r="F51" s="64"/>
      <c r="G51" s="65"/>
    </row>
    <row r="52">
      <c r="A52" s="62"/>
      <c r="B52" s="62"/>
      <c r="C52" s="62" t="s">
        <v>881</v>
      </c>
      <c r="D52" s="67">
        <v>-6900.0</v>
      </c>
      <c r="E52" s="64"/>
      <c r="F52" s="64"/>
      <c r="G52" s="65"/>
    </row>
    <row r="53">
      <c r="A53" s="62"/>
      <c r="B53" s="208"/>
      <c r="C53" s="62" t="s">
        <v>241</v>
      </c>
      <c r="D53" s="67">
        <v>-3000.0</v>
      </c>
      <c r="E53" s="64"/>
      <c r="F53" s="64"/>
      <c r="G53" s="65"/>
    </row>
    <row r="54">
      <c r="A54" s="62"/>
      <c r="C54" s="152"/>
      <c r="D54" s="64"/>
      <c r="E54" s="73"/>
      <c r="F54" s="73"/>
      <c r="G54" s="65"/>
    </row>
    <row r="55">
      <c r="A55" s="62"/>
      <c r="C55" s="154" t="s">
        <v>89</v>
      </c>
      <c r="D55" s="64">
        <f>SUM(D48:D53)</f>
        <v>-25800</v>
      </c>
      <c r="E55" s="73"/>
      <c r="F55" s="73"/>
      <c r="G55" s="65"/>
    </row>
    <row r="56">
      <c r="A56" s="62"/>
      <c r="C56" s="152"/>
      <c r="D56" s="64"/>
      <c r="E56" s="73"/>
      <c r="F56" s="73"/>
      <c r="G56" s="65"/>
    </row>
    <row r="57">
      <c r="A57" s="62"/>
      <c r="B57" s="61"/>
      <c r="C57" s="154" t="s">
        <v>96</v>
      </c>
      <c r="D57" s="64">
        <f>SUMIFS(D42:D56,C42:C56,"Subsubtotal")</f>
        <v>-17800</v>
      </c>
      <c r="E57" s="73"/>
      <c r="F57" s="64"/>
      <c r="G57" s="65"/>
    </row>
    <row r="58">
      <c r="A58" s="62"/>
      <c r="B58" s="61"/>
      <c r="C58" s="60"/>
      <c r="D58" s="73"/>
      <c r="E58" s="73"/>
      <c r="F58" s="64"/>
      <c r="G58" s="65"/>
    </row>
    <row r="59">
      <c r="A59" s="62"/>
      <c r="B59" s="60" t="s">
        <v>62</v>
      </c>
      <c r="C59" s="62"/>
      <c r="D59" s="64"/>
      <c r="E59" s="73"/>
      <c r="F59" s="64"/>
      <c r="G59" s="65"/>
    </row>
    <row r="60">
      <c r="A60" s="62"/>
      <c r="B60" s="61"/>
      <c r="C60" s="60" t="s">
        <v>800</v>
      </c>
      <c r="D60" s="73">
        <f>SUMIFS(D2:D59,C2:C59,"Subsubtotal",D2:D59,"&gt;=0")</f>
        <v>143000</v>
      </c>
      <c r="E60" s="73"/>
      <c r="F60" s="64"/>
      <c r="G60" s="65"/>
    </row>
    <row r="61">
      <c r="A61" s="62"/>
      <c r="B61" s="61"/>
      <c r="C61" s="60" t="s">
        <v>801</v>
      </c>
      <c r="D61" s="73">
        <f>SUMIFS(D2:D59,C2:C59,"Subsubtotal",D2:D59,"&lt;0")</f>
        <v>-244050</v>
      </c>
      <c r="E61" s="73"/>
      <c r="F61" s="64"/>
      <c r="G61" s="65"/>
    </row>
    <row r="62">
      <c r="A62" s="62"/>
      <c r="B62" s="61"/>
      <c r="C62" s="60" t="s">
        <v>62</v>
      </c>
      <c r="D62" s="64">
        <f>SUM(D60:D61)</f>
        <v>-101050</v>
      </c>
      <c r="E62" s="73"/>
      <c r="F62" s="64"/>
      <c r="G62" s="65"/>
    </row>
    <row r="63">
      <c r="A63" s="62"/>
      <c r="B63" s="61"/>
      <c r="C63" s="60"/>
      <c r="D63" s="73"/>
      <c r="E63" s="73"/>
      <c r="F63" s="64"/>
      <c r="G63" s="65"/>
    </row>
  </sheetData>
  <conditionalFormatting sqref="D1:D63">
    <cfRule type="cellIs" dxfId="0" priority="1" operator="greaterThan">
      <formula>0</formula>
    </cfRule>
  </conditionalFormatting>
  <conditionalFormatting sqref="E1:E63">
    <cfRule type="cellIs" dxfId="1" priority="2" operator="greaterThan">
      <formula>0</formula>
    </cfRule>
  </conditionalFormatting>
  <conditionalFormatting sqref="F1:F63">
    <cfRule type="cellIs" dxfId="0" priority="3" operator="greaterThan">
      <formula>0</formula>
    </cfRule>
  </conditionalFormatting>
  <conditionalFormatting sqref="F1:F63">
    <cfRule type="cellIs" dxfId="1" priority="4" operator="lessThan">
      <formula>0</formula>
    </cfRule>
  </conditionalFormatting>
  <conditionalFormatting sqref="D1:D63">
    <cfRule type="cellIs" dxfId="1" priority="5" operator="lessThan">
      <formula>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50.75"/>
  </cols>
  <sheetData>
    <row r="1">
      <c r="A1" s="58" t="s">
        <v>4</v>
      </c>
      <c r="B1" s="58" t="s">
        <v>64</v>
      </c>
      <c r="C1" s="58" t="s">
        <v>65</v>
      </c>
      <c r="D1" s="58" t="s">
        <v>7</v>
      </c>
      <c r="E1" s="58"/>
      <c r="F1" s="58"/>
      <c r="G1" s="58" t="s">
        <v>3</v>
      </c>
    </row>
    <row r="2">
      <c r="A2" s="60" t="s">
        <v>51</v>
      </c>
      <c r="B2" s="61"/>
      <c r="C2" s="62"/>
      <c r="D2" s="64"/>
      <c r="E2" s="64"/>
      <c r="F2" s="64"/>
      <c r="G2" s="65"/>
    </row>
    <row r="3">
      <c r="A3" s="66"/>
      <c r="B3" s="154" t="s">
        <v>68</v>
      </c>
      <c r="C3" s="62"/>
      <c r="D3" s="67" t="s">
        <v>6</v>
      </c>
      <c r="E3" s="64"/>
      <c r="F3" s="64"/>
      <c r="G3" s="65"/>
    </row>
    <row r="4">
      <c r="A4" s="66"/>
      <c r="B4" s="61"/>
      <c r="C4" s="152" t="s">
        <v>110</v>
      </c>
      <c r="D4" s="67">
        <v>-2300.0</v>
      </c>
      <c r="E4" s="64"/>
      <c r="F4" s="64"/>
      <c r="G4" s="65"/>
    </row>
    <row r="5">
      <c r="A5" s="66"/>
      <c r="B5" s="61"/>
      <c r="C5" s="152" t="s">
        <v>143</v>
      </c>
      <c r="D5" s="67">
        <v>-1100.0</v>
      </c>
      <c r="E5" s="64"/>
      <c r="F5" s="64"/>
      <c r="G5" s="65"/>
    </row>
    <row r="6">
      <c r="A6" s="66"/>
      <c r="B6" s="61"/>
      <c r="C6" s="152" t="s">
        <v>872</v>
      </c>
      <c r="D6" s="67">
        <v>-2000.0</v>
      </c>
      <c r="E6" s="64"/>
      <c r="F6" s="64"/>
      <c r="G6" s="65"/>
    </row>
    <row r="7">
      <c r="A7" s="66"/>
      <c r="B7" s="61"/>
      <c r="C7" s="152" t="s">
        <v>746</v>
      </c>
      <c r="D7" s="67">
        <v>-2000.0</v>
      </c>
      <c r="E7" s="64"/>
      <c r="F7" s="64"/>
      <c r="G7" s="65"/>
    </row>
    <row r="8">
      <c r="A8" s="66"/>
      <c r="B8" s="61"/>
      <c r="C8" s="152" t="s">
        <v>92</v>
      </c>
      <c r="D8" s="67">
        <v>-1000.0</v>
      </c>
      <c r="E8" s="64"/>
      <c r="F8" s="64"/>
      <c r="G8" s="65"/>
    </row>
    <row r="9">
      <c r="A9" s="66"/>
      <c r="B9" s="61"/>
      <c r="C9" s="152"/>
      <c r="D9" s="64"/>
      <c r="E9" s="64"/>
      <c r="F9" s="64"/>
      <c r="G9" s="65"/>
    </row>
    <row r="10">
      <c r="A10" s="66"/>
      <c r="B10" s="61"/>
      <c r="C10" s="154" t="s">
        <v>89</v>
      </c>
      <c r="D10" s="64">
        <f>SUM(D3:D9)</f>
        <v>-8400</v>
      </c>
      <c r="E10" s="64"/>
      <c r="F10" s="64"/>
      <c r="G10" s="65"/>
    </row>
    <row r="11">
      <c r="A11" s="66"/>
      <c r="B11" s="61"/>
      <c r="C11" s="154"/>
      <c r="D11" s="64"/>
      <c r="E11" s="64"/>
      <c r="F11" s="64"/>
      <c r="G11" s="65"/>
    </row>
    <row r="12">
      <c r="A12" s="66"/>
      <c r="B12" s="61"/>
      <c r="C12" s="60" t="s">
        <v>96</v>
      </c>
      <c r="D12" s="64">
        <f>SUMIFS(D3:D11,C3:C11,"Subsubtotal")</f>
        <v>-8400</v>
      </c>
      <c r="E12" s="64"/>
      <c r="F12" s="64"/>
      <c r="G12" s="65"/>
    </row>
    <row r="13">
      <c r="A13" s="66"/>
      <c r="B13" s="61"/>
      <c r="C13" s="152"/>
      <c r="D13" s="64"/>
      <c r="E13" s="64"/>
      <c r="F13" s="64"/>
      <c r="G13" s="65"/>
    </row>
    <row r="14">
      <c r="A14" s="66"/>
      <c r="B14" s="61" t="s">
        <v>873</v>
      </c>
      <c r="C14" s="154"/>
      <c r="D14" s="67" t="s">
        <v>5</v>
      </c>
      <c r="E14" s="64"/>
      <c r="F14" s="64"/>
      <c r="G14" s="65"/>
    </row>
    <row r="15">
      <c r="A15" s="66"/>
      <c r="B15" s="61"/>
      <c r="C15" s="152" t="s">
        <v>167</v>
      </c>
      <c r="D15" s="67">
        <v>57130.0</v>
      </c>
      <c r="E15" s="64"/>
      <c r="F15" s="64"/>
      <c r="G15" s="65"/>
    </row>
    <row r="16">
      <c r="A16" s="66"/>
      <c r="B16" s="61"/>
      <c r="C16" s="152" t="s">
        <v>876</v>
      </c>
      <c r="D16" s="67">
        <v>19320.0</v>
      </c>
      <c r="E16" s="64"/>
      <c r="F16" s="64"/>
      <c r="G16" s="65"/>
    </row>
    <row r="17">
      <c r="A17" s="66"/>
      <c r="B17" s="61"/>
      <c r="C17" s="152"/>
      <c r="D17" s="67"/>
      <c r="E17" s="64"/>
      <c r="F17" s="64"/>
      <c r="G17" s="65"/>
    </row>
    <row r="18">
      <c r="A18" s="66"/>
      <c r="B18" s="61"/>
      <c r="C18" s="60" t="s">
        <v>89</v>
      </c>
      <c r="D18" s="67">
        <f>SUM(D15:D16)</f>
        <v>76450</v>
      </c>
      <c r="E18" s="64"/>
      <c r="F18" s="64"/>
      <c r="G18" s="65"/>
    </row>
    <row r="19">
      <c r="A19" s="66"/>
      <c r="B19" s="61"/>
      <c r="C19" s="152"/>
      <c r="D19" s="67"/>
      <c r="E19" s="64"/>
      <c r="F19" s="64"/>
      <c r="G19" s="65"/>
    </row>
    <row r="20">
      <c r="A20" s="66"/>
      <c r="B20" s="61"/>
      <c r="C20" s="152"/>
      <c r="D20" s="67" t="s">
        <v>6</v>
      </c>
      <c r="E20" s="64"/>
      <c r="F20" s="64"/>
      <c r="G20" s="65"/>
    </row>
    <row r="21">
      <c r="A21" s="66"/>
      <c r="B21" s="61"/>
      <c r="C21" s="152" t="s">
        <v>232</v>
      </c>
      <c r="D21" s="67">
        <v>-1200.0</v>
      </c>
      <c r="E21" s="64"/>
      <c r="F21" s="64"/>
      <c r="G21" s="65"/>
    </row>
    <row r="22">
      <c r="A22" s="66"/>
      <c r="B22" s="61"/>
      <c r="C22" s="152" t="s">
        <v>139</v>
      </c>
      <c r="D22" s="67">
        <v>-36900.0</v>
      </c>
      <c r="E22" s="64"/>
      <c r="F22" s="64"/>
      <c r="G22" s="65"/>
    </row>
    <row r="23">
      <c r="A23" s="66"/>
      <c r="B23" s="61"/>
      <c r="C23" s="152" t="s">
        <v>797</v>
      </c>
      <c r="D23" s="67">
        <v>-16000.0</v>
      </c>
      <c r="E23" s="64"/>
      <c r="F23" s="64"/>
      <c r="G23" s="65"/>
    </row>
    <row r="24">
      <c r="A24" s="66"/>
      <c r="B24" s="61"/>
      <c r="C24" s="152" t="s">
        <v>877</v>
      </c>
      <c r="D24" s="67">
        <v>-5330.0</v>
      </c>
      <c r="E24" s="64"/>
      <c r="F24" s="64"/>
      <c r="G24" s="65"/>
    </row>
    <row r="25">
      <c r="A25" s="66"/>
      <c r="B25" s="61"/>
      <c r="C25" s="152" t="s">
        <v>878</v>
      </c>
      <c r="D25" s="67">
        <v>-104125.0</v>
      </c>
      <c r="E25" s="64"/>
      <c r="F25" s="64"/>
      <c r="G25" s="65"/>
    </row>
    <row r="26">
      <c r="A26" s="66"/>
      <c r="B26" s="61"/>
      <c r="C26" s="152" t="s">
        <v>861</v>
      </c>
      <c r="D26" s="67">
        <v>-2100.0</v>
      </c>
      <c r="E26" s="64"/>
      <c r="F26" s="64"/>
      <c r="G26" s="65"/>
    </row>
    <row r="27">
      <c r="A27" s="66"/>
      <c r="B27" s="61"/>
      <c r="C27" s="152" t="s">
        <v>879</v>
      </c>
      <c r="D27" s="67">
        <v>-26775.0</v>
      </c>
      <c r="E27" s="64"/>
      <c r="F27" s="64"/>
      <c r="G27" s="65"/>
    </row>
    <row r="28">
      <c r="A28" s="66"/>
      <c r="B28" s="61"/>
      <c r="C28" s="152" t="s">
        <v>131</v>
      </c>
      <c r="D28" s="67">
        <v>-7100.0</v>
      </c>
      <c r="E28" s="64"/>
      <c r="F28" s="64"/>
      <c r="G28" s="65"/>
    </row>
    <row r="29">
      <c r="A29" s="66"/>
      <c r="B29" s="61"/>
      <c r="C29" s="152" t="s">
        <v>95</v>
      </c>
      <c r="D29" s="67">
        <v>-3300.0</v>
      </c>
      <c r="E29" s="64"/>
      <c r="F29" s="64"/>
      <c r="G29" s="65"/>
    </row>
    <row r="30">
      <c r="A30" s="66"/>
      <c r="B30" s="61"/>
      <c r="C30" s="152" t="s">
        <v>882</v>
      </c>
      <c r="D30" s="67">
        <v>-2500.0</v>
      </c>
      <c r="E30" s="64"/>
      <c r="F30" s="64"/>
      <c r="G30" s="65"/>
    </row>
    <row r="31">
      <c r="A31" s="66"/>
      <c r="B31" s="61"/>
      <c r="C31" s="152" t="s">
        <v>242</v>
      </c>
      <c r="D31" s="67">
        <v>-4000.0</v>
      </c>
      <c r="E31" s="64"/>
      <c r="F31" s="64"/>
      <c r="G31" s="65"/>
    </row>
    <row r="32">
      <c r="A32" s="66"/>
      <c r="B32" s="61"/>
      <c r="C32" s="152"/>
      <c r="D32" s="64"/>
      <c r="E32" s="64"/>
      <c r="F32" s="64"/>
      <c r="G32" s="65"/>
    </row>
    <row r="33">
      <c r="A33" s="66"/>
      <c r="B33" s="61"/>
      <c r="C33" s="154" t="s">
        <v>89</v>
      </c>
      <c r="D33" s="64">
        <f>SUM(D21:D31)</f>
        <v>-209330</v>
      </c>
      <c r="E33" s="64"/>
      <c r="F33" s="64"/>
      <c r="G33" s="65"/>
    </row>
    <row r="34">
      <c r="A34" s="66"/>
      <c r="B34" s="61"/>
      <c r="C34" s="154"/>
      <c r="D34" s="64"/>
      <c r="E34" s="64"/>
      <c r="F34" s="64"/>
      <c r="G34" s="65"/>
    </row>
    <row r="35">
      <c r="A35" s="66"/>
      <c r="B35" s="61"/>
      <c r="C35" s="60" t="s">
        <v>96</v>
      </c>
      <c r="D35" s="64">
        <f>SUMIFS(D14:D34,C14:C34,"Subsubtotal")</f>
        <v>-132880</v>
      </c>
      <c r="E35" s="64"/>
      <c r="F35" s="64"/>
      <c r="G35" s="65"/>
    </row>
    <row r="36">
      <c r="A36" s="66"/>
      <c r="B36" s="61"/>
      <c r="C36" s="152"/>
      <c r="D36" s="64"/>
      <c r="E36" s="64"/>
      <c r="F36" s="64"/>
      <c r="G36" s="65"/>
    </row>
    <row r="37">
      <c r="A37" s="66"/>
      <c r="B37" s="61" t="s">
        <v>871</v>
      </c>
      <c r="C37" s="152"/>
      <c r="D37" s="67" t="s">
        <v>5</v>
      </c>
      <c r="E37" s="64"/>
      <c r="F37" s="64"/>
      <c r="G37" s="65"/>
    </row>
    <row r="38">
      <c r="A38" s="66"/>
      <c r="B38" s="61"/>
      <c r="C38" s="62" t="s">
        <v>249</v>
      </c>
      <c r="D38" s="67">
        <v>8000.0</v>
      </c>
      <c r="E38" s="64"/>
      <c r="F38" s="64"/>
      <c r="G38" s="65"/>
    </row>
    <row r="39">
      <c r="A39" s="66"/>
      <c r="B39" s="61"/>
      <c r="C39" s="62"/>
      <c r="D39" s="67"/>
      <c r="E39" s="64"/>
      <c r="F39" s="64"/>
      <c r="G39" s="65"/>
    </row>
    <row r="40">
      <c r="A40" s="66"/>
      <c r="B40" s="61"/>
      <c r="C40" s="60" t="s">
        <v>89</v>
      </c>
      <c r="D40" s="67">
        <f>SUM(D37:D38)</f>
        <v>8000</v>
      </c>
      <c r="E40" s="64"/>
      <c r="F40" s="64"/>
      <c r="G40" s="65"/>
    </row>
    <row r="41">
      <c r="A41" s="66"/>
      <c r="B41" s="61"/>
      <c r="C41" s="62"/>
      <c r="D41" s="67"/>
      <c r="E41" s="64"/>
      <c r="F41" s="64"/>
      <c r="G41" s="65"/>
    </row>
    <row r="42">
      <c r="A42" s="66"/>
      <c r="B42" s="61"/>
      <c r="C42" s="62"/>
      <c r="D42" s="67" t="s">
        <v>6</v>
      </c>
      <c r="E42" s="64"/>
      <c r="F42" s="64"/>
      <c r="G42" s="65"/>
    </row>
    <row r="43">
      <c r="A43" s="66"/>
      <c r="B43" s="61"/>
      <c r="C43" s="71" t="s">
        <v>249</v>
      </c>
      <c r="D43" s="67">
        <v>-6000.0</v>
      </c>
      <c r="E43" s="64"/>
      <c r="F43" s="64"/>
      <c r="G43" s="65"/>
    </row>
    <row r="44">
      <c r="A44" s="66"/>
      <c r="B44" s="61"/>
      <c r="C44" s="154" t="s">
        <v>380</v>
      </c>
      <c r="D44" s="67">
        <v>-1500.0</v>
      </c>
      <c r="E44" s="64"/>
      <c r="F44" s="64"/>
      <c r="G44" s="65"/>
    </row>
    <row r="45">
      <c r="A45" s="66"/>
      <c r="B45" s="61"/>
      <c r="C45" s="62" t="s">
        <v>880</v>
      </c>
      <c r="D45" s="67">
        <v>-400.0</v>
      </c>
      <c r="E45" s="64"/>
      <c r="F45" s="64"/>
      <c r="G45" s="65"/>
    </row>
    <row r="46">
      <c r="A46" s="62"/>
      <c r="B46" s="62"/>
      <c r="C46" s="154" t="s">
        <v>866</v>
      </c>
      <c r="D46" s="69">
        <v>-8000.0</v>
      </c>
      <c r="E46" s="64"/>
      <c r="F46" s="64"/>
      <c r="G46" s="65"/>
    </row>
    <row r="47">
      <c r="A47" s="62"/>
      <c r="B47" s="62"/>
      <c r="C47" s="62" t="s">
        <v>881</v>
      </c>
      <c r="D47" s="67">
        <v>-6900.0</v>
      </c>
      <c r="E47" s="64"/>
      <c r="F47" s="64"/>
      <c r="G47" s="65"/>
    </row>
    <row r="48">
      <c r="A48" s="62"/>
      <c r="B48" s="208"/>
      <c r="C48" s="62" t="s">
        <v>241</v>
      </c>
      <c r="D48" s="67">
        <v>-3000.0</v>
      </c>
      <c r="E48" s="64"/>
      <c r="F48" s="64"/>
      <c r="G48" s="65"/>
    </row>
    <row r="49">
      <c r="A49" s="62"/>
      <c r="C49" s="152"/>
      <c r="D49" s="64"/>
      <c r="E49" s="73"/>
      <c r="F49" s="73"/>
      <c r="G49" s="65"/>
    </row>
    <row r="50">
      <c r="A50" s="62"/>
      <c r="C50" s="154" t="s">
        <v>89</v>
      </c>
      <c r="D50" s="64">
        <f>SUM(D43:D48)</f>
        <v>-25800</v>
      </c>
      <c r="E50" s="73"/>
      <c r="F50" s="73"/>
      <c r="G50" s="65"/>
    </row>
    <row r="51">
      <c r="A51" s="62"/>
      <c r="C51" s="152"/>
      <c r="D51" s="64"/>
      <c r="E51" s="73"/>
      <c r="F51" s="73"/>
      <c r="G51" s="65"/>
    </row>
    <row r="52">
      <c r="A52" s="62"/>
      <c r="B52" s="61"/>
      <c r="C52" s="154" t="s">
        <v>96</v>
      </c>
      <c r="D52" s="64">
        <f>SUMIFS(D37:D51,C37:C51,"Subsubtotal")</f>
        <v>-17800</v>
      </c>
      <c r="E52" s="73"/>
      <c r="F52" s="64"/>
      <c r="G52" s="65"/>
    </row>
    <row r="53">
      <c r="A53" s="62"/>
      <c r="B53" s="61"/>
      <c r="C53" s="60"/>
      <c r="D53" s="73"/>
      <c r="E53" s="73"/>
      <c r="F53" s="64"/>
      <c r="G53" s="65"/>
    </row>
    <row r="54">
      <c r="A54" s="62"/>
      <c r="B54" s="60" t="s">
        <v>62</v>
      </c>
      <c r="C54" s="62"/>
      <c r="D54" s="64"/>
      <c r="E54" s="73"/>
      <c r="F54" s="64"/>
      <c r="G54" s="65"/>
    </row>
    <row r="55">
      <c r="A55" s="62"/>
      <c r="B55" s="61"/>
      <c r="C55" s="60" t="s">
        <v>800</v>
      </c>
      <c r="D55" s="73">
        <f>SUMIFS(D2:D54,C2:C54,"Subsubtotal",D2:D54,"&gt;=0")</f>
        <v>84450</v>
      </c>
      <c r="E55" s="73"/>
      <c r="F55" s="64"/>
      <c r="G55" s="65"/>
    </row>
    <row r="56">
      <c r="A56" s="62"/>
      <c r="B56" s="61"/>
      <c r="C56" s="60" t="s">
        <v>801</v>
      </c>
      <c r="D56" s="73">
        <f>SUMIFS(D2:D54,C2:C54,"Subsubtotal",D2:D54,"&lt;0")</f>
        <v>-243530</v>
      </c>
      <c r="E56" s="73"/>
      <c r="F56" s="64"/>
      <c r="G56" s="65"/>
    </row>
    <row r="57">
      <c r="A57" s="62"/>
      <c r="B57" s="61"/>
      <c r="C57" s="60" t="s">
        <v>62</v>
      </c>
      <c r="D57" s="64">
        <f>SUM(D55:D56)</f>
        <v>-159080</v>
      </c>
      <c r="E57" s="73"/>
      <c r="F57" s="64"/>
      <c r="G57" s="65"/>
    </row>
    <row r="58">
      <c r="A58" s="62"/>
      <c r="B58" s="61"/>
      <c r="C58" s="60"/>
      <c r="D58" s="73"/>
      <c r="E58" s="73"/>
      <c r="F58" s="64"/>
      <c r="G58" s="65"/>
    </row>
  </sheetData>
  <conditionalFormatting sqref="D1:D58">
    <cfRule type="cellIs" dxfId="0" priority="1" operator="greaterThan">
      <formula>0</formula>
    </cfRule>
  </conditionalFormatting>
  <conditionalFormatting sqref="E1:E58">
    <cfRule type="cellIs" dxfId="1" priority="2" operator="greaterThan">
      <formula>0</formula>
    </cfRule>
  </conditionalFormatting>
  <conditionalFormatting sqref="F1:F58">
    <cfRule type="cellIs" dxfId="0" priority="3" operator="greaterThan">
      <formula>0</formula>
    </cfRule>
  </conditionalFormatting>
  <conditionalFormatting sqref="F1:F58">
    <cfRule type="cellIs" dxfId="1" priority="4" operator="lessThan">
      <formula>0</formula>
    </cfRule>
  </conditionalFormatting>
  <conditionalFormatting sqref="D1:D58">
    <cfRule type="cellIs" dxfId="1" priority="5" operator="lessThan">
      <formula>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50.75"/>
  </cols>
  <sheetData>
    <row r="1">
      <c r="A1" s="236" t="s">
        <v>4</v>
      </c>
      <c r="B1" s="236" t="s">
        <v>64</v>
      </c>
      <c r="C1" s="236" t="s">
        <v>65</v>
      </c>
      <c r="E1" s="58" t="s">
        <v>5</v>
      </c>
      <c r="F1" s="58" t="s">
        <v>6</v>
      </c>
      <c r="G1" s="236" t="s">
        <v>3</v>
      </c>
    </row>
    <row r="2">
      <c r="A2" s="60" t="s">
        <v>883</v>
      </c>
      <c r="B2" s="61"/>
      <c r="C2" s="62"/>
      <c r="D2" s="64"/>
      <c r="E2" s="64"/>
      <c r="F2" s="64"/>
      <c r="G2" s="65"/>
    </row>
    <row r="3">
      <c r="A3" s="66"/>
      <c r="B3" s="154" t="s">
        <v>68</v>
      </c>
      <c r="C3" s="62"/>
      <c r="D3" s="64"/>
      <c r="E3" s="64"/>
      <c r="F3" s="67"/>
      <c r="G3" s="65"/>
    </row>
    <row r="4">
      <c r="A4" s="66"/>
      <c r="B4" s="61"/>
      <c r="C4" s="152" t="s">
        <v>110</v>
      </c>
      <c r="D4" s="64"/>
      <c r="E4" s="67">
        <v>0.0</v>
      </c>
      <c r="F4" s="67">
        <v>-2250.0</v>
      </c>
      <c r="G4" s="65"/>
    </row>
    <row r="5">
      <c r="A5" s="66"/>
      <c r="B5" s="61"/>
      <c r="C5" s="71" t="s">
        <v>92</v>
      </c>
      <c r="D5" s="64"/>
      <c r="E5" s="67">
        <v>0.0</v>
      </c>
      <c r="F5" s="67">
        <v>-1800.0</v>
      </c>
      <c r="G5" s="65"/>
    </row>
    <row r="6">
      <c r="A6" s="66"/>
      <c r="B6" s="61"/>
      <c r="C6" s="71" t="s">
        <v>101</v>
      </c>
      <c r="D6" s="64"/>
      <c r="E6" s="67">
        <v>0.0</v>
      </c>
      <c r="F6" s="67">
        <v>-300.0</v>
      </c>
      <c r="G6" s="65"/>
    </row>
    <row r="7">
      <c r="A7" s="66"/>
      <c r="B7" s="61"/>
      <c r="C7" s="71" t="s">
        <v>884</v>
      </c>
      <c r="D7" s="64"/>
      <c r="E7" s="67">
        <v>0.0</v>
      </c>
      <c r="F7" s="67">
        <v>-450.0</v>
      </c>
      <c r="G7" s="65"/>
    </row>
    <row r="8">
      <c r="A8" s="66"/>
      <c r="B8" s="61"/>
      <c r="C8" s="152"/>
      <c r="D8" s="64"/>
      <c r="E8" s="64"/>
      <c r="F8" s="64"/>
      <c r="G8" s="65"/>
    </row>
    <row r="9">
      <c r="A9" s="66"/>
      <c r="B9" s="61"/>
      <c r="C9" s="154" t="s">
        <v>89</v>
      </c>
      <c r="D9" s="64"/>
      <c r="E9" s="64">
        <f t="shared" ref="E9:F9" si="1">SUM(E3:E8)</f>
        <v>0</v>
      </c>
      <c r="F9" s="64">
        <f t="shared" si="1"/>
        <v>-4800</v>
      </c>
      <c r="G9" s="65"/>
    </row>
    <row r="10">
      <c r="A10" s="66"/>
      <c r="B10" s="61"/>
      <c r="C10" s="154"/>
      <c r="D10" s="64"/>
      <c r="E10" s="64"/>
      <c r="F10" s="64"/>
      <c r="G10" s="65"/>
    </row>
    <row r="11">
      <c r="A11" s="66"/>
      <c r="B11" s="60" t="s">
        <v>885</v>
      </c>
      <c r="C11" s="154"/>
      <c r="D11" s="64"/>
      <c r="E11" s="64"/>
      <c r="F11" s="67"/>
      <c r="G11" s="65"/>
    </row>
    <row r="12">
      <c r="A12" s="66"/>
      <c r="B12" s="61"/>
      <c r="C12" s="152" t="s">
        <v>167</v>
      </c>
      <c r="D12" s="64"/>
      <c r="E12" s="67">
        <v>554400.0</v>
      </c>
      <c r="F12" s="67">
        <v>0.0</v>
      </c>
      <c r="G12" s="237"/>
    </row>
    <row r="13">
      <c r="A13" s="66"/>
      <c r="B13" s="61"/>
      <c r="C13" s="71" t="s">
        <v>886</v>
      </c>
      <c r="D13" s="64"/>
      <c r="E13" s="67">
        <v>0.0</v>
      </c>
      <c r="F13" s="67">
        <v>-432000.0</v>
      </c>
      <c r="G13" s="237"/>
    </row>
    <row r="14">
      <c r="A14" s="66"/>
      <c r="B14" s="61"/>
      <c r="C14" s="71" t="s">
        <v>887</v>
      </c>
      <c r="D14" s="64"/>
      <c r="E14" s="67">
        <v>0.0</v>
      </c>
      <c r="F14" s="67">
        <v>-127500.0</v>
      </c>
      <c r="G14" s="70"/>
    </row>
    <row r="15">
      <c r="A15" s="66"/>
      <c r="B15" s="61"/>
      <c r="C15" s="71" t="s">
        <v>888</v>
      </c>
      <c r="D15" s="64"/>
      <c r="E15" s="67">
        <v>0.0</v>
      </c>
      <c r="F15" s="67">
        <v>-4500.0</v>
      </c>
      <c r="G15" s="70"/>
    </row>
    <row r="16">
      <c r="A16" s="66"/>
      <c r="B16" s="61"/>
      <c r="C16" s="71" t="s">
        <v>889</v>
      </c>
      <c r="D16" s="64"/>
      <c r="E16" s="67">
        <v>0.0</v>
      </c>
      <c r="F16" s="67">
        <v>-129600.0</v>
      </c>
      <c r="G16" s="237"/>
    </row>
    <row r="17">
      <c r="A17" s="66"/>
      <c r="B17" s="61"/>
      <c r="C17" s="71" t="s">
        <v>890</v>
      </c>
      <c r="D17" s="64"/>
      <c r="E17" s="67">
        <v>0.0</v>
      </c>
      <c r="F17" s="67">
        <v>-4000.0</v>
      </c>
      <c r="G17" s="70"/>
    </row>
    <row r="18">
      <c r="A18" s="66"/>
      <c r="B18" s="61"/>
      <c r="C18" s="71" t="s">
        <v>891</v>
      </c>
      <c r="D18" s="64"/>
      <c r="E18" s="67">
        <v>0.0</v>
      </c>
      <c r="F18" s="67">
        <v>-15000.0</v>
      </c>
      <c r="G18" s="70"/>
    </row>
    <row r="19">
      <c r="A19" s="66"/>
      <c r="B19" s="61"/>
      <c r="C19" s="71" t="s">
        <v>270</v>
      </c>
      <c r="D19" s="64"/>
      <c r="E19" s="67">
        <v>0.0</v>
      </c>
      <c r="F19" s="67">
        <v>-3550.0</v>
      </c>
      <c r="G19" s="70"/>
    </row>
    <row r="20">
      <c r="A20" s="66"/>
      <c r="B20" s="61"/>
      <c r="C20" s="152"/>
      <c r="D20" s="64"/>
      <c r="E20" s="64"/>
      <c r="F20" s="64"/>
      <c r="G20" s="65"/>
    </row>
    <row r="21">
      <c r="A21" s="66"/>
      <c r="B21" s="61"/>
      <c r="C21" s="154" t="s">
        <v>89</v>
      </c>
      <c r="D21" s="64"/>
      <c r="E21" s="64">
        <f t="shared" ref="E21:F21" si="2">SUM(E13:E19)</f>
        <v>0</v>
      </c>
      <c r="F21" s="64">
        <f t="shared" si="2"/>
        <v>-716150</v>
      </c>
      <c r="G21" s="65"/>
    </row>
    <row r="22">
      <c r="A22" s="66"/>
      <c r="B22" s="61"/>
      <c r="C22" s="154"/>
      <c r="D22" s="64"/>
      <c r="E22" s="64"/>
      <c r="F22" s="64"/>
      <c r="G22" s="65"/>
    </row>
    <row r="23">
      <c r="A23" s="66"/>
      <c r="B23" s="61"/>
      <c r="C23" s="60" t="s">
        <v>96</v>
      </c>
      <c r="D23" s="64"/>
      <c r="E23" s="64">
        <f>SUMIFS(E3:E21,C3:C21,"Subsubtotal")</f>
        <v>0</v>
      </c>
      <c r="F23" s="64">
        <f>SUMIFS(F3:F22,C3:C22,"Subsubtotal")</f>
        <v>-720950</v>
      </c>
      <c r="G23" s="65"/>
    </row>
    <row r="24">
      <c r="A24" s="62"/>
      <c r="B24" s="61"/>
      <c r="C24" s="60"/>
      <c r="D24" s="64"/>
      <c r="E24" s="73"/>
      <c r="F24" s="73"/>
      <c r="G24" s="65"/>
    </row>
  </sheetData>
  <conditionalFormatting sqref="F2:F24 E4:E6 E12:E19 E21 E23">
    <cfRule type="cellIs" dxfId="0" priority="1" operator="greaterThan">
      <formula>0</formula>
    </cfRule>
  </conditionalFormatting>
  <conditionalFormatting sqref="E1:E11 F12 E13:E24">
    <cfRule type="cellIs" dxfId="1" priority="2" operator="greaterThan">
      <formula>0</formula>
    </cfRule>
  </conditionalFormatting>
  <conditionalFormatting sqref="F1 D2:D24">
    <cfRule type="cellIs" dxfId="0" priority="3" operator="greaterThan">
      <formula>0</formula>
    </cfRule>
  </conditionalFormatting>
  <conditionalFormatting sqref="F1 D2:D24">
    <cfRule type="cellIs" dxfId="1" priority="4" operator="lessThan">
      <formula>0</formula>
    </cfRule>
  </conditionalFormatting>
  <conditionalFormatting sqref="F2:F24 E4:E6 E12:E19 E21 E23">
    <cfRule type="cellIs" dxfId="1" priority="5" operator="lessThan">
      <formula>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50.75"/>
  </cols>
  <sheetData>
    <row r="1">
      <c r="A1" s="58" t="s">
        <v>4</v>
      </c>
      <c r="B1" s="58" t="s">
        <v>64</v>
      </c>
      <c r="C1" s="58" t="s">
        <v>65</v>
      </c>
      <c r="D1" s="58" t="s">
        <v>7</v>
      </c>
      <c r="E1" s="58"/>
      <c r="F1" s="58"/>
      <c r="G1" s="58" t="s">
        <v>3</v>
      </c>
    </row>
    <row r="2">
      <c r="A2" s="60" t="s">
        <v>52</v>
      </c>
      <c r="B2" s="61"/>
      <c r="C2" s="62"/>
      <c r="D2" s="64"/>
      <c r="E2" s="64"/>
      <c r="F2" s="64"/>
      <c r="G2" s="65"/>
    </row>
    <row r="3">
      <c r="A3" s="66"/>
      <c r="B3" s="154" t="s">
        <v>68</v>
      </c>
      <c r="C3" s="62"/>
      <c r="D3" s="67" t="s">
        <v>6</v>
      </c>
      <c r="E3" s="64"/>
      <c r="F3" s="64"/>
      <c r="G3" s="65"/>
    </row>
    <row r="4">
      <c r="A4" s="66"/>
      <c r="B4" s="61"/>
      <c r="C4" s="152" t="s">
        <v>110</v>
      </c>
      <c r="D4" s="67">
        <v>-1000.0</v>
      </c>
      <c r="E4" s="64"/>
      <c r="F4" s="64"/>
      <c r="G4" s="65"/>
    </row>
    <row r="5">
      <c r="A5" s="66"/>
      <c r="B5" s="61"/>
      <c r="C5" s="71" t="s">
        <v>92</v>
      </c>
      <c r="D5" s="67">
        <v>-500.0</v>
      </c>
      <c r="E5" s="64"/>
      <c r="F5" s="64"/>
      <c r="G5" s="65"/>
    </row>
    <row r="6">
      <c r="A6" s="66"/>
      <c r="B6" s="61"/>
      <c r="C6" s="71" t="s">
        <v>892</v>
      </c>
      <c r="D6" s="67">
        <v>-1200.0</v>
      </c>
      <c r="E6" s="64"/>
      <c r="F6" s="64"/>
      <c r="G6" s="65"/>
    </row>
    <row r="7">
      <c r="A7" s="66"/>
      <c r="B7" s="61"/>
      <c r="C7" s="71" t="s">
        <v>101</v>
      </c>
      <c r="D7" s="67">
        <v>-480.0</v>
      </c>
      <c r="E7" s="64"/>
      <c r="F7" s="64"/>
      <c r="G7" s="65"/>
    </row>
    <row r="8">
      <c r="A8" s="66"/>
      <c r="B8" s="61"/>
      <c r="C8" s="152"/>
      <c r="D8" s="64"/>
      <c r="E8" s="64"/>
      <c r="F8" s="64"/>
      <c r="G8" s="65"/>
    </row>
    <row r="9">
      <c r="A9" s="66"/>
      <c r="B9" s="61"/>
      <c r="C9" s="154" t="s">
        <v>89</v>
      </c>
      <c r="D9" s="64">
        <f>SUM(D3:D8)</f>
        <v>-3180</v>
      </c>
      <c r="E9" s="64"/>
      <c r="F9" s="64"/>
      <c r="G9" s="65"/>
    </row>
    <row r="10">
      <c r="A10" s="66"/>
      <c r="B10" s="61"/>
      <c r="C10" s="154"/>
      <c r="D10" s="64"/>
      <c r="E10" s="64"/>
      <c r="F10" s="64"/>
      <c r="G10" s="65"/>
    </row>
    <row r="11">
      <c r="A11" s="66"/>
      <c r="B11" s="61"/>
      <c r="C11" s="60" t="s">
        <v>96</v>
      </c>
      <c r="D11" s="64">
        <f>SUMIFS(D3:D10,C3:C10,"Subsubtotal")</f>
        <v>-3180</v>
      </c>
      <c r="E11" s="64"/>
      <c r="F11" s="64"/>
      <c r="G11" s="65"/>
    </row>
    <row r="12">
      <c r="A12" s="66"/>
      <c r="B12" s="61"/>
      <c r="C12" s="152"/>
      <c r="D12" s="64"/>
      <c r="E12" s="64"/>
      <c r="F12" s="64"/>
      <c r="G12" s="65"/>
    </row>
    <row r="13">
      <c r="A13" s="66"/>
      <c r="B13" s="60" t="s">
        <v>885</v>
      </c>
      <c r="C13" s="154"/>
      <c r="D13" s="67" t="s">
        <v>5</v>
      </c>
      <c r="E13" s="64"/>
      <c r="F13" s="64"/>
      <c r="G13" s="65"/>
    </row>
    <row r="14">
      <c r="A14" s="66"/>
      <c r="B14" s="61"/>
      <c r="C14" s="152" t="s">
        <v>167</v>
      </c>
      <c r="D14" s="67">
        <v>415600.0</v>
      </c>
      <c r="E14" s="64"/>
      <c r="F14" s="64"/>
      <c r="G14" s="237" t="s">
        <v>893</v>
      </c>
    </row>
    <row r="15">
      <c r="A15" s="66"/>
      <c r="B15" s="61"/>
      <c r="C15" s="152"/>
      <c r="D15" s="67"/>
      <c r="E15" s="64"/>
      <c r="F15" s="64"/>
      <c r="G15" s="65"/>
    </row>
    <row r="16">
      <c r="A16" s="66"/>
      <c r="B16" s="61"/>
      <c r="C16" s="60" t="s">
        <v>89</v>
      </c>
      <c r="D16" s="67">
        <f>SUM(D14)</f>
        <v>415600</v>
      </c>
      <c r="E16" s="64"/>
      <c r="F16" s="64"/>
      <c r="G16" s="65"/>
    </row>
    <row r="17">
      <c r="A17" s="66"/>
      <c r="B17" s="61"/>
      <c r="C17" s="152"/>
      <c r="D17" s="67"/>
      <c r="E17" s="64"/>
      <c r="F17" s="64"/>
      <c r="G17" s="65"/>
    </row>
    <row r="18">
      <c r="A18" s="66"/>
      <c r="B18" s="61"/>
      <c r="C18" s="152"/>
      <c r="D18" s="67" t="s">
        <v>6</v>
      </c>
      <c r="E18" s="64"/>
      <c r="F18" s="64"/>
      <c r="G18" s="65"/>
    </row>
    <row r="19">
      <c r="A19" s="66"/>
      <c r="B19" s="61"/>
      <c r="C19" s="71" t="s">
        <v>886</v>
      </c>
      <c r="D19" s="67">
        <v>-337590.0</v>
      </c>
      <c r="E19" s="64"/>
      <c r="F19" s="64"/>
      <c r="G19" s="237" t="s">
        <v>894</v>
      </c>
    </row>
    <row r="20">
      <c r="A20" s="66"/>
      <c r="B20" s="61"/>
      <c r="C20" s="71" t="s">
        <v>887</v>
      </c>
      <c r="D20" s="67">
        <v>-77215.0</v>
      </c>
      <c r="E20" s="64"/>
      <c r="F20" s="64"/>
      <c r="G20" s="70" t="s">
        <v>895</v>
      </c>
    </row>
    <row r="21">
      <c r="A21" s="66"/>
      <c r="B21" s="61"/>
      <c r="C21" s="71" t="s">
        <v>890</v>
      </c>
      <c r="D21" s="67">
        <v>-2647.0</v>
      </c>
      <c r="E21" s="64"/>
      <c r="F21" s="64"/>
      <c r="G21" s="70" t="s">
        <v>896</v>
      </c>
    </row>
    <row r="22">
      <c r="A22" s="66"/>
      <c r="B22" s="61"/>
      <c r="C22" s="71" t="s">
        <v>889</v>
      </c>
      <c r="D22" s="67">
        <v>-75000.0</v>
      </c>
      <c r="E22" s="64"/>
      <c r="F22" s="64"/>
      <c r="G22" s="237"/>
    </row>
    <row r="23">
      <c r="A23" s="66"/>
      <c r="B23" s="61"/>
      <c r="C23" s="71" t="s">
        <v>891</v>
      </c>
      <c r="D23" s="67">
        <v>-13606.0</v>
      </c>
      <c r="E23" s="64"/>
      <c r="F23" s="64"/>
      <c r="G23" s="70" t="s">
        <v>897</v>
      </c>
    </row>
    <row r="24">
      <c r="A24" s="66"/>
      <c r="B24" s="61"/>
      <c r="C24" s="71" t="s">
        <v>270</v>
      </c>
      <c r="D24" s="67">
        <v>-3542.0</v>
      </c>
      <c r="E24" s="64"/>
      <c r="F24" s="64"/>
      <c r="G24" s="70" t="s">
        <v>898</v>
      </c>
    </row>
    <row r="25">
      <c r="A25" s="66"/>
      <c r="B25" s="61"/>
      <c r="C25" s="152"/>
      <c r="D25" s="64"/>
      <c r="E25" s="64"/>
      <c r="F25" s="64"/>
      <c r="G25" s="65"/>
    </row>
    <row r="26">
      <c r="A26" s="66"/>
      <c r="B26" s="61"/>
      <c r="C26" s="154" t="s">
        <v>89</v>
      </c>
      <c r="D26" s="64">
        <f>SUM(D19:D24)</f>
        <v>-509600</v>
      </c>
      <c r="E26" s="64"/>
      <c r="F26" s="64"/>
      <c r="G26" s="65"/>
    </row>
    <row r="27">
      <c r="A27" s="66"/>
      <c r="B27" s="61"/>
      <c r="C27" s="154"/>
      <c r="D27" s="64"/>
      <c r="E27" s="64"/>
      <c r="F27" s="64"/>
      <c r="G27" s="65"/>
    </row>
    <row r="28">
      <c r="A28" s="66"/>
      <c r="B28" s="61"/>
      <c r="C28" s="60" t="s">
        <v>96</v>
      </c>
      <c r="D28" s="64">
        <f>SUMIFS(D13:D27,C13:C27,"Subsubtotal")</f>
        <v>-94000</v>
      </c>
      <c r="E28" s="64"/>
      <c r="F28" s="64"/>
      <c r="G28" s="65"/>
    </row>
    <row r="29">
      <c r="A29" s="62"/>
      <c r="B29" s="61"/>
      <c r="C29" s="60"/>
      <c r="D29" s="73"/>
      <c r="E29" s="73"/>
      <c r="F29" s="64"/>
      <c r="G29" s="65"/>
    </row>
    <row r="30">
      <c r="A30" s="62"/>
      <c r="B30" s="60" t="s">
        <v>62</v>
      </c>
      <c r="C30" s="62"/>
      <c r="D30" s="64"/>
      <c r="E30" s="73"/>
      <c r="F30" s="64"/>
      <c r="G30" s="65"/>
    </row>
    <row r="31">
      <c r="A31" s="62"/>
      <c r="B31" s="61"/>
      <c r="C31" s="60" t="s">
        <v>800</v>
      </c>
      <c r="D31" s="73">
        <f>SUMIFS(D2:D30,C2:C30,"Subsubtotal",D2:D30,"&gt;=0")</f>
        <v>415600</v>
      </c>
      <c r="E31" s="73"/>
      <c r="F31" s="64"/>
      <c r="G31" s="65"/>
    </row>
    <row r="32">
      <c r="A32" s="62"/>
      <c r="B32" s="61"/>
      <c r="C32" s="60" t="s">
        <v>801</v>
      </c>
      <c r="D32" s="73">
        <f>SUMIFS(D2:D30,C2:C30,"Subsubtotal",D2:D30,"&lt;0")</f>
        <v>-512780</v>
      </c>
      <c r="E32" s="73"/>
      <c r="F32" s="64"/>
      <c r="G32" s="65"/>
    </row>
    <row r="33">
      <c r="A33" s="62"/>
      <c r="B33" s="61"/>
      <c r="C33" s="60" t="s">
        <v>62</v>
      </c>
      <c r="D33" s="64">
        <f>SUM(D31:D32)</f>
        <v>-97180</v>
      </c>
      <c r="E33" s="73"/>
      <c r="F33" s="64"/>
      <c r="G33" s="65"/>
    </row>
    <row r="34">
      <c r="A34" s="62"/>
      <c r="B34" s="61"/>
      <c r="C34" s="60"/>
      <c r="D34" s="73"/>
      <c r="E34" s="73"/>
      <c r="F34" s="64"/>
      <c r="G34" s="65"/>
    </row>
  </sheetData>
  <conditionalFormatting sqref="D1:D34">
    <cfRule type="cellIs" dxfId="0" priority="1" operator="greaterThan">
      <formula>0</formula>
    </cfRule>
  </conditionalFormatting>
  <conditionalFormatting sqref="E1:E34">
    <cfRule type="cellIs" dxfId="1" priority="2" operator="greaterThan">
      <formula>0</formula>
    </cfRule>
  </conditionalFormatting>
  <conditionalFormatting sqref="F1:F34">
    <cfRule type="cellIs" dxfId="0" priority="3" operator="greaterThan">
      <formula>0</formula>
    </cfRule>
  </conditionalFormatting>
  <conditionalFormatting sqref="F1:F34">
    <cfRule type="cellIs" dxfId="1" priority="4" operator="lessThan">
      <formula>0</formula>
    </cfRule>
  </conditionalFormatting>
  <conditionalFormatting sqref="D1:D34">
    <cfRule type="cellIs" dxfId="1" priority="5" operator="lessThan">
      <formula>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50.75"/>
  </cols>
  <sheetData>
    <row r="1">
      <c r="A1" s="58" t="s">
        <v>4</v>
      </c>
      <c r="B1" s="58" t="s">
        <v>64</v>
      </c>
      <c r="C1" s="58" t="s">
        <v>65</v>
      </c>
      <c r="D1" s="58" t="s">
        <v>7</v>
      </c>
      <c r="E1" s="58"/>
      <c r="F1" s="58"/>
      <c r="G1" s="58" t="s">
        <v>3</v>
      </c>
    </row>
    <row r="2">
      <c r="A2" s="60" t="s">
        <v>53</v>
      </c>
      <c r="B2" s="61"/>
      <c r="C2" s="62"/>
      <c r="D2" s="64"/>
      <c r="E2" s="64"/>
      <c r="F2" s="64"/>
      <c r="G2" s="65"/>
    </row>
    <row r="3">
      <c r="A3" s="66"/>
      <c r="B3" s="154" t="s">
        <v>68</v>
      </c>
      <c r="C3" s="62"/>
      <c r="D3" s="67" t="s">
        <v>6</v>
      </c>
      <c r="E3" s="64"/>
      <c r="F3" s="64"/>
      <c r="G3" s="65"/>
    </row>
    <row r="4">
      <c r="A4" s="66"/>
      <c r="B4" s="61"/>
      <c r="C4" s="152" t="s">
        <v>110</v>
      </c>
      <c r="D4" s="67">
        <v>-1000.0</v>
      </c>
      <c r="E4" s="64"/>
      <c r="F4" s="64"/>
      <c r="G4" s="65"/>
    </row>
    <row r="5">
      <c r="A5" s="66"/>
      <c r="B5" s="61"/>
      <c r="C5" s="152" t="s">
        <v>92</v>
      </c>
      <c r="D5" s="67">
        <v>-500.0</v>
      </c>
      <c r="E5" s="64"/>
      <c r="F5" s="64"/>
      <c r="G5" s="65"/>
    </row>
    <row r="6">
      <c r="A6" s="66"/>
      <c r="B6" s="61"/>
      <c r="C6" s="152" t="s">
        <v>892</v>
      </c>
      <c r="D6" s="67">
        <v>-1200.0</v>
      </c>
      <c r="E6" s="64"/>
      <c r="F6" s="64"/>
      <c r="G6" s="65"/>
    </row>
    <row r="7">
      <c r="A7" s="66"/>
      <c r="B7" s="61"/>
      <c r="C7" s="152"/>
      <c r="D7" s="64"/>
      <c r="E7" s="64"/>
      <c r="F7" s="64"/>
      <c r="G7" s="65"/>
    </row>
    <row r="8">
      <c r="A8" s="66"/>
      <c r="B8" s="61"/>
      <c r="C8" s="154" t="s">
        <v>89</v>
      </c>
      <c r="D8" s="64">
        <f>SUM(D4:D6)</f>
        <v>-2700</v>
      </c>
      <c r="E8" s="64"/>
      <c r="F8" s="64"/>
      <c r="G8" s="65"/>
    </row>
    <row r="9">
      <c r="A9" s="66"/>
      <c r="B9" s="61"/>
      <c r="C9" s="154"/>
      <c r="D9" s="64"/>
      <c r="E9" s="64"/>
      <c r="F9" s="64"/>
      <c r="G9" s="65"/>
    </row>
    <row r="10">
      <c r="A10" s="66"/>
      <c r="B10" s="61" t="s">
        <v>885</v>
      </c>
      <c r="C10" s="154"/>
      <c r="D10" s="67" t="s">
        <v>5</v>
      </c>
      <c r="E10" s="64"/>
      <c r="F10" s="64"/>
      <c r="G10" s="65"/>
    </row>
    <row r="11">
      <c r="A11" s="66"/>
      <c r="B11" s="61"/>
      <c r="C11" s="152" t="s">
        <v>167</v>
      </c>
      <c r="D11" s="67">
        <v>415600.0</v>
      </c>
      <c r="E11" s="64"/>
      <c r="F11" s="64"/>
      <c r="G11" s="65"/>
    </row>
    <row r="12">
      <c r="A12" s="66"/>
      <c r="B12" s="61"/>
      <c r="C12" s="154"/>
      <c r="D12" s="67"/>
      <c r="E12" s="64"/>
      <c r="F12" s="64"/>
      <c r="G12" s="65"/>
    </row>
    <row r="13">
      <c r="A13" s="66"/>
      <c r="B13" s="61"/>
      <c r="C13" s="60" t="s">
        <v>89</v>
      </c>
      <c r="D13" s="67">
        <f>SUM(D10:D12)</f>
        <v>415600</v>
      </c>
      <c r="E13" s="64"/>
      <c r="F13" s="64"/>
      <c r="G13" s="65"/>
    </row>
    <row r="14">
      <c r="A14" s="66"/>
      <c r="B14" s="61"/>
      <c r="C14" s="154"/>
      <c r="D14" s="67"/>
      <c r="E14" s="64"/>
      <c r="F14" s="64"/>
      <c r="G14" s="65"/>
    </row>
    <row r="15">
      <c r="A15" s="66"/>
      <c r="B15" s="61"/>
      <c r="C15" s="154"/>
      <c r="D15" s="67" t="s">
        <v>6</v>
      </c>
      <c r="E15" s="64"/>
      <c r="F15" s="64"/>
      <c r="G15" s="65"/>
    </row>
    <row r="16">
      <c r="A16" s="66"/>
      <c r="B16" s="61"/>
      <c r="C16" s="152" t="s">
        <v>889</v>
      </c>
      <c r="D16" s="67">
        <v>-75000.0</v>
      </c>
      <c r="E16" s="64"/>
      <c r="F16" s="64"/>
      <c r="G16" s="65"/>
    </row>
    <row r="17">
      <c r="A17" s="66"/>
      <c r="B17" s="154"/>
      <c r="C17" s="152" t="s">
        <v>899</v>
      </c>
      <c r="D17" s="67">
        <v>-337590.0</v>
      </c>
      <c r="E17" s="64"/>
      <c r="F17" s="64"/>
      <c r="G17" s="65"/>
    </row>
    <row r="18">
      <c r="A18" s="66"/>
      <c r="B18" s="61"/>
      <c r="C18" s="152" t="s">
        <v>887</v>
      </c>
      <c r="D18" s="67">
        <v>-77215.0</v>
      </c>
      <c r="E18" s="64"/>
      <c r="F18" s="64"/>
      <c r="G18" s="65"/>
    </row>
    <row r="19">
      <c r="A19" s="66"/>
      <c r="B19" s="61"/>
      <c r="C19" s="152" t="s">
        <v>270</v>
      </c>
      <c r="D19" s="67">
        <v>-2810.0</v>
      </c>
      <c r="E19" s="64"/>
      <c r="F19" s="64"/>
      <c r="G19" s="65"/>
    </row>
    <row r="20">
      <c r="A20" s="66"/>
      <c r="B20" s="61"/>
      <c r="C20" s="152" t="s">
        <v>900</v>
      </c>
      <c r="D20" s="67">
        <v>-10795.0</v>
      </c>
      <c r="E20" s="64"/>
      <c r="F20" s="64"/>
      <c r="G20" s="65"/>
    </row>
    <row r="21">
      <c r="A21" s="66"/>
      <c r="B21" s="61"/>
      <c r="C21" s="152" t="s">
        <v>901</v>
      </c>
      <c r="D21" s="67">
        <v>-2000.0</v>
      </c>
      <c r="E21" s="64"/>
      <c r="F21" s="64"/>
      <c r="G21" s="65"/>
    </row>
    <row r="22">
      <c r="A22" s="66"/>
      <c r="B22" s="61"/>
      <c r="C22" s="152"/>
      <c r="D22" s="64"/>
      <c r="E22" s="64"/>
      <c r="F22" s="64"/>
      <c r="G22" s="65"/>
    </row>
    <row r="23">
      <c r="A23" s="66"/>
      <c r="B23" s="61"/>
      <c r="C23" s="154" t="s">
        <v>89</v>
      </c>
      <c r="D23" s="64">
        <f>SUM(D16:D21)</f>
        <v>-505410</v>
      </c>
      <c r="E23" s="64"/>
      <c r="F23" s="64"/>
      <c r="G23" s="65"/>
    </row>
    <row r="24">
      <c r="A24" s="66"/>
      <c r="B24" s="61"/>
      <c r="C24" s="152"/>
      <c r="D24" s="64"/>
      <c r="E24" s="64"/>
      <c r="F24" s="64"/>
      <c r="G24" s="238"/>
    </row>
    <row r="25">
      <c r="A25" s="66"/>
      <c r="B25" s="61"/>
      <c r="C25" s="154" t="s">
        <v>96</v>
      </c>
      <c r="D25" s="64">
        <f>SUMIFS(D3:D24,C3:C24,"Subsubtotal")</f>
        <v>-92510</v>
      </c>
      <c r="E25" s="64"/>
      <c r="F25" s="64"/>
      <c r="G25" s="238"/>
    </row>
    <row r="26">
      <c r="A26" s="62"/>
      <c r="B26" s="61"/>
      <c r="C26" s="60"/>
      <c r="D26" s="73"/>
      <c r="E26" s="73"/>
      <c r="F26" s="64"/>
      <c r="G26" s="65"/>
    </row>
    <row r="27">
      <c r="A27" s="62"/>
      <c r="B27" s="60" t="s">
        <v>62</v>
      </c>
      <c r="C27" s="62"/>
      <c r="D27" s="64"/>
      <c r="E27" s="73"/>
      <c r="F27" s="64"/>
      <c r="G27" s="65"/>
    </row>
    <row r="28">
      <c r="A28" s="62"/>
      <c r="B28" s="61"/>
      <c r="C28" s="60" t="s">
        <v>800</v>
      </c>
      <c r="D28" s="73">
        <f>SUMIFS(D2:D27,C2:C27,"Subsubtotal",D2:D27,"&gt;=0")</f>
        <v>415600</v>
      </c>
      <c r="E28" s="73"/>
      <c r="F28" s="64"/>
      <c r="G28" s="65"/>
    </row>
    <row r="29">
      <c r="A29" s="62"/>
      <c r="B29" s="61"/>
      <c r="C29" s="60" t="s">
        <v>801</v>
      </c>
      <c r="D29" s="73">
        <f>SUMIFS(D2:D27,C2:C27,"Subsubtotal",D2:D27,"&lt;0")</f>
        <v>-508110</v>
      </c>
      <c r="E29" s="73"/>
      <c r="F29" s="64"/>
      <c r="G29" s="65"/>
    </row>
    <row r="30">
      <c r="A30" s="62"/>
      <c r="B30" s="61"/>
      <c r="C30" s="60" t="s">
        <v>62</v>
      </c>
      <c r="D30" s="64">
        <f>SUM(D28:D29)</f>
        <v>-92510</v>
      </c>
      <c r="E30" s="73"/>
      <c r="F30" s="64"/>
      <c r="G30" s="65"/>
    </row>
    <row r="31">
      <c r="A31" s="62"/>
      <c r="B31" s="61"/>
      <c r="C31" s="60"/>
      <c r="D31" s="73"/>
      <c r="E31" s="73"/>
      <c r="F31" s="64"/>
      <c r="G31" s="65"/>
    </row>
  </sheetData>
  <conditionalFormatting sqref="D1:D31">
    <cfRule type="cellIs" dxfId="0" priority="1" operator="greaterThan">
      <formula>0</formula>
    </cfRule>
  </conditionalFormatting>
  <conditionalFormatting sqref="E1:E31">
    <cfRule type="cellIs" dxfId="1" priority="2" operator="greaterThan">
      <formula>0</formula>
    </cfRule>
  </conditionalFormatting>
  <conditionalFormatting sqref="F1:F31">
    <cfRule type="cellIs" dxfId="0" priority="3" operator="greaterThan">
      <formula>0</formula>
    </cfRule>
  </conditionalFormatting>
  <conditionalFormatting sqref="F1:F31">
    <cfRule type="cellIs" dxfId="1" priority="4" operator="lessThan">
      <formula>0</formula>
    </cfRule>
  </conditionalFormatting>
  <conditionalFormatting sqref="D1:D31">
    <cfRule type="cellIs" dxfId="1" priority="5" operator="lessThan">
      <formula>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61.25"/>
  </cols>
  <sheetData>
    <row r="1">
      <c r="A1" s="58" t="s">
        <v>4</v>
      </c>
      <c r="B1" s="58" t="s">
        <v>64</v>
      </c>
      <c r="C1" s="58" t="s">
        <v>65</v>
      </c>
      <c r="D1" s="58" t="s">
        <v>66</v>
      </c>
      <c r="E1" s="58" t="s">
        <v>5</v>
      </c>
      <c r="F1" s="58" t="s">
        <v>6</v>
      </c>
      <c r="G1" s="58" t="s">
        <v>3</v>
      </c>
    </row>
    <row r="2">
      <c r="A2" s="60" t="s">
        <v>54</v>
      </c>
      <c r="B2" s="61"/>
      <c r="C2" s="62"/>
      <c r="D2" s="64"/>
      <c r="E2" s="64"/>
      <c r="F2" s="64"/>
      <c r="G2" s="65"/>
    </row>
    <row r="3">
      <c r="A3" s="66"/>
      <c r="B3" s="154" t="s">
        <v>68</v>
      </c>
      <c r="C3" s="62"/>
      <c r="D3" s="64"/>
      <c r="E3" s="64"/>
      <c r="F3" s="67"/>
      <c r="G3" s="65"/>
    </row>
    <row r="4">
      <c r="A4" s="66"/>
      <c r="B4" s="61"/>
      <c r="C4" s="152" t="s">
        <v>902</v>
      </c>
      <c r="D4" s="64"/>
      <c r="E4" s="67">
        <v>498250.0</v>
      </c>
      <c r="F4" s="67">
        <v>0.0</v>
      </c>
      <c r="G4" s="70" t="s">
        <v>903</v>
      </c>
    </row>
    <row r="5">
      <c r="A5" s="66"/>
      <c r="B5" s="61"/>
      <c r="C5" s="152" t="s">
        <v>110</v>
      </c>
      <c r="D5" s="64"/>
      <c r="E5" s="67">
        <v>0.0</v>
      </c>
      <c r="F5" s="67">
        <v>-15000.0</v>
      </c>
      <c r="G5" s="65"/>
    </row>
    <row r="6">
      <c r="A6" s="66"/>
      <c r="B6" s="61"/>
      <c r="C6" s="152" t="s">
        <v>746</v>
      </c>
      <c r="D6" s="64"/>
      <c r="E6" s="67">
        <v>0.0</v>
      </c>
      <c r="F6" s="67">
        <v>-6000.0</v>
      </c>
      <c r="G6" s="70" t="s">
        <v>904</v>
      </c>
    </row>
    <row r="7">
      <c r="A7" s="66"/>
      <c r="B7" s="61"/>
      <c r="C7" s="152" t="s">
        <v>92</v>
      </c>
      <c r="D7" s="64"/>
      <c r="E7" s="67">
        <v>0.0</v>
      </c>
      <c r="F7" s="67">
        <v>-5000.0</v>
      </c>
      <c r="G7" s="65"/>
    </row>
    <row r="8">
      <c r="A8" s="66"/>
      <c r="B8" s="61"/>
      <c r="C8" s="152" t="s">
        <v>905</v>
      </c>
      <c r="D8" s="64"/>
      <c r="E8" s="67">
        <v>0.0</v>
      </c>
      <c r="F8" s="67">
        <v>-5000.0</v>
      </c>
      <c r="G8" s="65"/>
    </row>
    <row r="9">
      <c r="A9" s="66"/>
      <c r="B9" s="61"/>
      <c r="C9" s="152" t="s">
        <v>906</v>
      </c>
      <c r="D9" s="64"/>
      <c r="E9" s="67">
        <v>0.0</v>
      </c>
      <c r="F9" s="67">
        <v>-10000.0</v>
      </c>
      <c r="G9" s="65"/>
    </row>
    <row r="10">
      <c r="A10" s="66"/>
      <c r="B10" s="61"/>
      <c r="C10" s="71" t="s">
        <v>650</v>
      </c>
      <c r="D10" s="64"/>
      <c r="E10" s="67">
        <v>0.0</v>
      </c>
      <c r="F10" s="67">
        <v>-2500.0</v>
      </c>
      <c r="G10" s="70" t="s">
        <v>907</v>
      </c>
    </row>
    <row r="11">
      <c r="A11" s="66"/>
      <c r="B11" s="61"/>
      <c r="C11" s="152" t="s">
        <v>95</v>
      </c>
      <c r="D11" s="64"/>
      <c r="E11" s="67">
        <v>0.0</v>
      </c>
      <c r="F11" s="67">
        <v>-10000.0</v>
      </c>
      <c r="G11" s="65"/>
    </row>
    <row r="12">
      <c r="A12" s="66"/>
      <c r="B12" s="61"/>
      <c r="C12" s="152" t="s">
        <v>872</v>
      </c>
      <c r="D12" s="64"/>
      <c r="E12" s="67">
        <v>0.0</v>
      </c>
      <c r="F12" s="67">
        <v>-7000.0</v>
      </c>
      <c r="G12" s="65"/>
    </row>
    <row r="13">
      <c r="A13" s="66"/>
      <c r="B13" s="61"/>
      <c r="C13" s="71" t="s">
        <v>316</v>
      </c>
      <c r="D13" s="64"/>
      <c r="E13" s="67">
        <v>200000.0</v>
      </c>
      <c r="F13" s="67">
        <v>0.0</v>
      </c>
      <c r="G13" s="65"/>
    </row>
    <row r="14">
      <c r="A14" s="66"/>
      <c r="B14" s="61"/>
      <c r="C14" s="71" t="s">
        <v>908</v>
      </c>
      <c r="D14" s="64"/>
      <c r="E14" s="67">
        <v>0.0</v>
      </c>
      <c r="F14" s="67">
        <v>-50.0</v>
      </c>
      <c r="G14" s="65"/>
    </row>
    <row r="15">
      <c r="A15" s="66"/>
      <c r="B15" s="61"/>
      <c r="C15" s="152"/>
      <c r="D15" s="64"/>
      <c r="E15" s="64"/>
      <c r="F15" s="64"/>
      <c r="G15" s="65"/>
    </row>
    <row r="16">
      <c r="A16" s="66"/>
      <c r="B16" s="61"/>
      <c r="C16" s="154" t="s">
        <v>89</v>
      </c>
      <c r="D16" s="64"/>
      <c r="E16" s="64">
        <f>SUM(E4:E14)</f>
        <v>698250</v>
      </c>
      <c r="F16" s="64">
        <f>SUM(F5:F14)</f>
        <v>-60550</v>
      </c>
      <c r="G16" s="65"/>
    </row>
    <row r="17">
      <c r="A17" s="66"/>
      <c r="B17" s="61"/>
      <c r="C17" s="154"/>
      <c r="D17" s="64"/>
      <c r="E17" s="64"/>
      <c r="F17" s="64"/>
      <c r="G17" s="65"/>
    </row>
    <row r="18">
      <c r="A18" s="66"/>
      <c r="B18" s="61" t="s">
        <v>909</v>
      </c>
      <c r="C18" s="152"/>
      <c r="D18" s="64"/>
      <c r="E18" s="64"/>
      <c r="F18" s="67"/>
      <c r="G18" s="65"/>
    </row>
    <row r="19">
      <c r="A19" s="66"/>
      <c r="B19" s="61"/>
      <c r="C19" s="152" t="s">
        <v>162</v>
      </c>
      <c r="D19" s="64"/>
      <c r="E19" s="67">
        <v>15000.0</v>
      </c>
      <c r="F19" s="67">
        <v>0.0</v>
      </c>
      <c r="G19" s="70" t="s">
        <v>910</v>
      </c>
    </row>
    <row r="20">
      <c r="A20" s="66"/>
      <c r="B20" s="61"/>
      <c r="C20" s="152" t="s">
        <v>130</v>
      </c>
      <c r="D20" s="64"/>
      <c r="E20" s="67">
        <v>0.0</v>
      </c>
      <c r="F20" s="67">
        <v>-9000.0</v>
      </c>
      <c r="G20" s="70" t="s">
        <v>911</v>
      </c>
    </row>
    <row r="21">
      <c r="A21" s="66"/>
      <c r="B21" s="61"/>
      <c r="C21" s="152" t="s">
        <v>128</v>
      </c>
      <c r="D21" s="64"/>
      <c r="E21" s="67">
        <v>0.0</v>
      </c>
      <c r="F21" s="67">
        <v>-4200.0</v>
      </c>
      <c r="G21" s="65"/>
    </row>
    <row r="22">
      <c r="A22" s="66"/>
      <c r="B22" s="61"/>
      <c r="C22" s="152" t="s">
        <v>912</v>
      </c>
      <c r="D22" s="64"/>
      <c r="E22" s="67">
        <v>0.0</v>
      </c>
      <c r="F22" s="67">
        <v>-700.0</v>
      </c>
      <c r="G22" s="70" t="s">
        <v>913</v>
      </c>
    </row>
    <row r="23">
      <c r="A23" s="66"/>
      <c r="B23" s="61"/>
      <c r="C23" s="71" t="s">
        <v>232</v>
      </c>
      <c r="D23" s="64"/>
      <c r="E23" s="67">
        <v>0.0</v>
      </c>
      <c r="F23" s="67">
        <v>-500.0</v>
      </c>
      <c r="G23" s="70" t="s">
        <v>542</v>
      </c>
    </row>
    <row r="24">
      <c r="A24" s="66"/>
      <c r="B24" s="61"/>
      <c r="C24" s="71" t="s">
        <v>914</v>
      </c>
      <c r="D24" s="64"/>
      <c r="E24" s="67">
        <v>0.0</v>
      </c>
      <c r="F24" s="67">
        <v>-100.0</v>
      </c>
      <c r="G24" s="70" t="s">
        <v>542</v>
      </c>
    </row>
    <row r="25">
      <c r="A25" s="66"/>
      <c r="B25" s="61"/>
      <c r="C25" s="152" t="s">
        <v>131</v>
      </c>
      <c r="D25" s="64"/>
      <c r="E25" s="67">
        <v>0.0</v>
      </c>
      <c r="F25" s="67">
        <v>-9000.0</v>
      </c>
      <c r="G25" s="70" t="s">
        <v>915</v>
      </c>
    </row>
    <row r="26">
      <c r="A26" s="66"/>
      <c r="B26" s="61"/>
      <c r="C26" s="152" t="s">
        <v>95</v>
      </c>
      <c r="D26" s="64"/>
      <c r="E26" s="67">
        <v>0.0</v>
      </c>
      <c r="F26" s="67">
        <v>-1500.0</v>
      </c>
      <c r="G26" s="65"/>
    </row>
    <row r="27">
      <c r="A27" s="66"/>
      <c r="B27" s="61"/>
      <c r="C27" s="154"/>
      <c r="D27" s="64"/>
      <c r="E27" s="64"/>
      <c r="F27" s="64"/>
      <c r="G27" s="65"/>
    </row>
    <row r="28">
      <c r="A28" s="66"/>
      <c r="B28" s="61"/>
      <c r="C28" s="154" t="s">
        <v>89</v>
      </c>
      <c r="D28" s="64"/>
      <c r="E28" s="64">
        <f>SUM(E19:E26)</f>
        <v>15000</v>
      </c>
      <c r="F28" s="64">
        <f>SUM(F20:F26)</f>
        <v>-25000</v>
      </c>
      <c r="G28" s="65"/>
    </row>
    <row r="29">
      <c r="A29" s="66"/>
      <c r="B29" s="61"/>
      <c r="C29" s="152"/>
      <c r="D29" s="64"/>
      <c r="E29" s="64"/>
      <c r="F29" s="64"/>
      <c r="G29" s="65"/>
    </row>
    <row r="30">
      <c r="A30" s="66"/>
      <c r="B30" s="60" t="s">
        <v>916</v>
      </c>
      <c r="C30" s="152"/>
      <c r="D30" s="64"/>
      <c r="E30" s="64"/>
      <c r="F30" s="67"/>
      <c r="G30" s="70" t="s">
        <v>917</v>
      </c>
    </row>
    <row r="31">
      <c r="A31" s="66"/>
      <c r="B31" s="61"/>
      <c r="C31" s="152" t="s">
        <v>162</v>
      </c>
      <c r="D31" s="64"/>
      <c r="E31" s="67">
        <v>238500.0</v>
      </c>
      <c r="F31" s="67">
        <v>0.0</v>
      </c>
      <c r="G31" s="65"/>
    </row>
    <row r="32">
      <c r="A32" s="66"/>
      <c r="B32" s="61"/>
      <c r="C32" s="152" t="s">
        <v>130</v>
      </c>
      <c r="D32" s="64"/>
      <c r="E32" s="67">
        <v>0.0</v>
      </c>
      <c r="F32" s="67">
        <v>-393550.0</v>
      </c>
      <c r="G32" s="65"/>
    </row>
    <row r="33">
      <c r="A33" s="66"/>
      <c r="B33" s="61"/>
      <c r="C33" s="71" t="s">
        <v>249</v>
      </c>
      <c r="D33" s="64"/>
      <c r="E33" s="67">
        <v>0.0</v>
      </c>
      <c r="F33" s="67">
        <v>-285750.0</v>
      </c>
      <c r="G33" s="65"/>
    </row>
    <row r="34">
      <c r="A34" s="66"/>
      <c r="B34" s="61"/>
      <c r="C34" s="71" t="s">
        <v>457</v>
      </c>
      <c r="D34" s="64"/>
      <c r="E34" s="67">
        <v>0.0</v>
      </c>
      <c r="F34" s="67">
        <v>-13500.0</v>
      </c>
      <c r="G34" s="65"/>
    </row>
    <row r="35">
      <c r="A35" s="66"/>
      <c r="B35" s="61"/>
      <c r="C35" s="71" t="s">
        <v>918</v>
      </c>
      <c r="D35" s="64"/>
      <c r="E35" s="67">
        <v>0.0</v>
      </c>
      <c r="F35" s="67">
        <v>-50000.0</v>
      </c>
      <c r="G35" s="65"/>
    </row>
    <row r="36">
      <c r="A36" s="66"/>
      <c r="B36" s="61"/>
      <c r="C36" s="71" t="s">
        <v>239</v>
      </c>
      <c r="D36" s="64"/>
      <c r="E36" s="67">
        <v>0.0</v>
      </c>
      <c r="F36" s="67">
        <v>-80000.0</v>
      </c>
      <c r="G36" s="65"/>
    </row>
    <row r="37">
      <c r="A37" s="66"/>
      <c r="B37" s="61"/>
      <c r="C37" s="152" t="s">
        <v>95</v>
      </c>
      <c r="D37" s="64"/>
      <c r="E37" s="67">
        <v>0.0</v>
      </c>
      <c r="F37" s="67">
        <v>-5400.0</v>
      </c>
      <c r="G37" s="65"/>
    </row>
    <row r="38">
      <c r="A38" s="66"/>
      <c r="B38" s="61"/>
      <c r="C38" s="152"/>
      <c r="D38" s="64"/>
      <c r="E38" s="64"/>
      <c r="F38" s="64"/>
      <c r="G38" s="65"/>
    </row>
    <row r="39">
      <c r="A39" s="66"/>
      <c r="B39" s="61"/>
      <c r="C39" s="154" t="s">
        <v>89</v>
      </c>
      <c r="D39" s="64"/>
      <c r="E39" s="64">
        <f>SUM(E31:E37)</f>
        <v>238500</v>
      </c>
      <c r="F39" s="64">
        <f>SUM(F32:F37)</f>
        <v>-828200</v>
      </c>
      <c r="G39" s="65"/>
    </row>
    <row r="40">
      <c r="A40" s="66"/>
      <c r="B40" s="61"/>
      <c r="C40" s="152"/>
      <c r="D40" s="64"/>
      <c r="E40" s="64"/>
      <c r="F40" s="64"/>
      <c r="G40" s="65"/>
    </row>
    <row r="41">
      <c r="A41" s="66"/>
      <c r="B41" s="61" t="s">
        <v>919</v>
      </c>
      <c r="C41" s="152"/>
      <c r="D41" s="64"/>
      <c r="E41" s="64"/>
      <c r="F41" s="67"/>
      <c r="G41" s="65"/>
    </row>
    <row r="42">
      <c r="A42" s="66"/>
      <c r="B42" s="61"/>
      <c r="C42" s="152" t="s">
        <v>131</v>
      </c>
      <c r="D42" s="64"/>
      <c r="E42" s="67">
        <v>0.0</v>
      </c>
      <c r="F42" s="67">
        <v>-2000.0</v>
      </c>
      <c r="G42" s="65"/>
    </row>
    <row r="43">
      <c r="A43" s="66"/>
      <c r="B43" s="61"/>
      <c r="C43" s="71" t="s">
        <v>139</v>
      </c>
      <c r="D43" s="64"/>
      <c r="E43" s="67">
        <v>0.0</v>
      </c>
      <c r="F43" s="67">
        <v>-10000.0</v>
      </c>
      <c r="G43" s="65"/>
    </row>
    <row r="44">
      <c r="A44" s="66"/>
      <c r="B44" s="61"/>
      <c r="C44" s="152" t="s">
        <v>852</v>
      </c>
      <c r="D44" s="64"/>
      <c r="E44" s="67">
        <v>0.0</v>
      </c>
      <c r="F44" s="67">
        <v>-64000.0</v>
      </c>
      <c r="G44" s="70" t="s">
        <v>920</v>
      </c>
    </row>
    <row r="45">
      <c r="A45" s="66"/>
      <c r="B45" s="61"/>
      <c r="C45" s="154"/>
      <c r="D45" s="64"/>
      <c r="E45" s="64"/>
      <c r="F45" s="64"/>
      <c r="G45" s="65"/>
    </row>
    <row r="46">
      <c r="A46" s="66"/>
      <c r="B46" s="61"/>
      <c r="C46" s="154" t="s">
        <v>89</v>
      </c>
      <c r="D46" s="64"/>
      <c r="E46" s="64">
        <f t="shared" ref="E46:F46" si="1">SUM(E42:E44)</f>
        <v>0</v>
      </c>
      <c r="F46" s="64">
        <f t="shared" si="1"/>
        <v>-76000</v>
      </c>
      <c r="G46" s="65"/>
    </row>
    <row r="47">
      <c r="A47" s="66"/>
      <c r="B47" s="61"/>
      <c r="C47" s="154"/>
      <c r="D47" s="64"/>
      <c r="E47" s="64"/>
      <c r="F47" s="64"/>
      <c r="G47" s="65"/>
    </row>
    <row r="48">
      <c r="A48" s="66"/>
      <c r="B48" s="61" t="s">
        <v>921</v>
      </c>
      <c r="C48" s="152"/>
      <c r="D48" s="64"/>
      <c r="E48" s="64"/>
      <c r="F48" s="67"/>
      <c r="G48" s="65"/>
    </row>
    <row r="49">
      <c r="A49" s="66"/>
      <c r="B49" s="61"/>
      <c r="C49" s="152" t="s">
        <v>162</v>
      </c>
      <c r="D49" s="64"/>
      <c r="E49" s="67">
        <v>120000.0</v>
      </c>
      <c r="F49" s="67">
        <v>0.0</v>
      </c>
      <c r="G49" s="65"/>
    </row>
    <row r="50">
      <c r="A50" s="66"/>
      <c r="B50" s="61"/>
      <c r="C50" s="152" t="s">
        <v>130</v>
      </c>
      <c r="D50" s="64"/>
      <c r="E50" s="67">
        <v>0.0</v>
      </c>
      <c r="F50" s="67">
        <v>-116000.0</v>
      </c>
      <c r="G50" s="65"/>
    </row>
    <row r="51">
      <c r="A51" s="66"/>
      <c r="B51" s="61"/>
      <c r="C51" s="152" t="s">
        <v>128</v>
      </c>
      <c r="D51" s="64"/>
      <c r="E51" s="67">
        <v>0.0</v>
      </c>
      <c r="F51" s="67">
        <v>-32800.0</v>
      </c>
      <c r="G51" s="65"/>
    </row>
    <row r="52">
      <c r="A52" s="66"/>
      <c r="B52" s="61"/>
      <c r="C52" s="152" t="s">
        <v>912</v>
      </c>
      <c r="D52" s="64"/>
      <c r="E52" s="67">
        <v>0.0</v>
      </c>
      <c r="F52" s="67">
        <v>-4000.0</v>
      </c>
      <c r="G52" s="65"/>
    </row>
    <row r="53">
      <c r="A53" s="66"/>
      <c r="B53" s="61"/>
      <c r="C53" s="71" t="s">
        <v>922</v>
      </c>
      <c r="D53" s="64"/>
      <c r="E53" s="67">
        <v>0.0</v>
      </c>
      <c r="F53" s="67">
        <v>-30000.0</v>
      </c>
      <c r="G53" s="70"/>
    </row>
    <row r="54">
      <c r="A54" s="66"/>
      <c r="B54" s="61"/>
      <c r="C54" s="152" t="s">
        <v>241</v>
      </c>
      <c r="D54" s="64"/>
      <c r="E54" s="67">
        <v>0.0</v>
      </c>
      <c r="F54" s="67">
        <v>-135000.0</v>
      </c>
      <c r="G54" s="65"/>
    </row>
    <row r="55">
      <c r="A55" s="66"/>
      <c r="B55" s="61"/>
      <c r="C55" s="152" t="s">
        <v>923</v>
      </c>
      <c r="D55" s="64"/>
      <c r="E55" s="67">
        <v>0.0</v>
      </c>
      <c r="F55" s="67">
        <v>-15000.0</v>
      </c>
      <c r="G55" s="65"/>
    </row>
    <row r="56">
      <c r="A56" s="66"/>
      <c r="B56" s="61"/>
      <c r="C56" s="152" t="s">
        <v>232</v>
      </c>
      <c r="D56" s="64"/>
      <c r="E56" s="67">
        <v>0.0</v>
      </c>
      <c r="F56" s="67">
        <v>-2000.0</v>
      </c>
      <c r="G56" s="65"/>
    </row>
    <row r="57">
      <c r="A57" s="66"/>
      <c r="B57" s="61"/>
      <c r="C57" s="152" t="s">
        <v>139</v>
      </c>
      <c r="D57" s="64"/>
      <c r="E57" s="67">
        <v>0.0</v>
      </c>
      <c r="F57" s="67">
        <v>-70000.0</v>
      </c>
      <c r="G57" s="65"/>
    </row>
    <row r="58">
      <c r="A58" s="66"/>
      <c r="B58" s="61"/>
      <c r="C58" s="62" t="s">
        <v>154</v>
      </c>
      <c r="D58" s="64"/>
      <c r="E58" s="67">
        <v>0.0</v>
      </c>
      <c r="F58" s="67">
        <v>-20000.0</v>
      </c>
      <c r="G58" s="65"/>
    </row>
    <row r="59">
      <c r="A59" s="66"/>
      <c r="B59" s="61"/>
      <c r="C59" s="62" t="s">
        <v>95</v>
      </c>
      <c r="D59" s="64"/>
      <c r="E59" s="67">
        <v>0.0</v>
      </c>
      <c r="F59" s="67">
        <v>-4800.0</v>
      </c>
      <c r="G59" s="65"/>
    </row>
    <row r="60">
      <c r="A60" s="66"/>
      <c r="B60" s="61"/>
      <c r="C60" s="154"/>
      <c r="D60" s="64"/>
      <c r="E60" s="64"/>
      <c r="F60" s="64"/>
      <c r="G60" s="65"/>
    </row>
    <row r="61">
      <c r="A61" s="66"/>
      <c r="B61" s="61"/>
      <c r="C61" s="61" t="s">
        <v>89</v>
      </c>
      <c r="D61" s="64"/>
      <c r="E61" s="64">
        <f>SUM(E49:E59)</f>
        <v>120000</v>
      </c>
      <c r="F61" s="64">
        <f>SUM(F50:F59)</f>
        <v>-429600</v>
      </c>
      <c r="G61" s="65"/>
    </row>
    <row r="62">
      <c r="A62" s="66"/>
      <c r="B62" s="61"/>
      <c r="C62" s="61"/>
      <c r="D62" s="64"/>
      <c r="E62" s="64"/>
      <c r="F62" s="64"/>
      <c r="G62" s="65"/>
    </row>
    <row r="63">
      <c r="A63" s="66"/>
      <c r="B63" s="61" t="s">
        <v>924</v>
      </c>
      <c r="C63" s="62"/>
      <c r="D63" s="64"/>
      <c r="E63" s="64"/>
      <c r="F63" s="67"/>
      <c r="G63" s="65"/>
    </row>
    <row r="64">
      <c r="A64" s="66"/>
      <c r="B64" s="61"/>
      <c r="C64" s="152" t="s">
        <v>162</v>
      </c>
      <c r="D64" s="64"/>
      <c r="E64" s="67">
        <v>1600.0</v>
      </c>
      <c r="F64" s="67">
        <v>0.0</v>
      </c>
      <c r="G64" s="65"/>
    </row>
    <row r="65">
      <c r="A65" s="66"/>
      <c r="B65" s="61"/>
      <c r="C65" s="71" t="s">
        <v>130</v>
      </c>
      <c r="D65" s="64"/>
      <c r="E65" s="67">
        <v>0.0</v>
      </c>
      <c r="F65" s="67">
        <v>-6000.0</v>
      </c>
      <c r="G65" s="65"/>
    </row>
    <row r="66">
      <c r="A66" s="66"/>
      <c r="B66" s="61"/>
      <c r="C66" s="62" t="s">
        <v>128</v>
      </c>
      <c r="D66" s="64"/>
      <c r="E66" s="67">
        <v>0.0</v>
      </c>
      <c r="F66" s="67">
        <v>-1500.0</v>
      </c>
      <c r="G66" s="65"/>
    </row>
    <row r="67">
      <c r="A67" s="66"/>
      <c r="B67" s="61"/>
      <c r="C67" s="62" t="s">
        <v>131</v>
      </c>
      <c r="D67" s="64"/>
      <c r="E67" s="67">
        <v>0.0</v>
      </c>
      <c r="F67" s="67">
        <v>-1100.0</v>
      </c>
      <c r="G67" s="65"/>
    </row>
    <row r="68">
      <c r="A68" s="66"/>
      <c r="B68" s="61"/>
      <c r="C68" s="154"/>
      <c r="D68" s="64"/>
      <c r="E68" s="64"/>
      <c r="F68" s="64"/>
      <c r="G68" s="65"/>
    </row>
    <row r="69">
      <c r="A69" s="66"/>
      <c r="B69" s="61"/>
      <c r="C69" s="154" t="s">
        <v>89</v>
      </c>
      <c r="D69" s="64"/>
      <c r="E69" s="64">
        <f>SUM(E64:E67)</f>
        <v>1600</v>
      </c>
      <c r="F69" s="64">
        <f>SUM(F65:F67)</f>
        <v>-8600</v>
      </c>
      <c r="G69" s="65"/>
    </row>
    <row r="70">
      <c r="A70" s="66"/>
      <c r="B70" s="61"/>
      <c r="C70" s="154"/>
      <c r="D70" s="64"/>
      <c r="E70" s="64"/>
      <c r="F70" s="64"/>
      <c r="G70" s="65"/>
    </row>
    <row r="71">
      <c r="A71" s="62"/>
      <c r="B71" s="62"/>
      <c r="C71" s="154" t="s">
        <v>96</v>
      </c>
      <c r="D71" s="64"/>
      <c r="E71" s="73">
        <f>SUMIFS(E2:E70,C2:C70,"Subsubtotal")</f>
        <v>1073350</v>
      </c>
      <c r="F71" s="73">
        <f>SUMIFS(F2:F70,C2:C70,"Subsubtotal")</f>
        <v>-1427950</v>
      </c>
      <c r="G71" s="65"/>
    </row>
    <row r="72">
      <c r="A72" s="62"/>
      <c r="B72" s="208"/>
      <c r="C72" s="61"/>
      <c r="D72" s="64"/>
      <c r="E72" s="64"/>
      <c r="F72" s="64"/>
      <c r="G72" s="65"/>
    </row>
  </sheetData>
  <conditionalFormatting sqref="F1:F72 E4:E14 E16 E19:E26 E28 E31:E37 E39 E42:E44 E46 E49:E59 E61 E64:E67 E69 E71">
    <cfRule type="cellIs" dxfId="0" priority="1" operator="greaterThan">
      <formula>0</formula>
    </cfRule>
  </conditionalFormatting>
  <conditionalFormatting sqref="D1:D72">
    <cfRule type="cellIs" dxfId="1" priority="2" operator="greaterThan">
      <formula>0</formula>
    </cfRule>
  </conditionalFormatting>
  <conditionalFormatting sqref="E1:E3 E5:E18 E20:E30 E32:E48 E50:E72">
    <cfRule type="cellIs" dxfId="0" priority="3" operator="greaterThan">
      <formula>0</formula>
    </cfRule>
  </conditionalFormatting>
  <conditionalFormatting sqref="E1:E3 E5:E18 E20:E30 E32:E48 E50:E72">
    <cfRule type="cellIs" dxfId="1" priority="4" operator="lessThan">
      <formula>0</formula>
    </cfRule>
  </conditionalFormatting>
  <conditionalFormatting sqref="F1:F72 E4:E14 E16 E19:E26 E28 E31:E37 E39 E42:E44 E46 E49:E59 E61 E64:E67 E69 E71">
    <cfRule type="cellIs" dxfId="1" priority="5" operator="lessThan">
      <formula>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50.75"/>
  </cols>
  <sheetData>
    <row r="1">
      <c r="A1" s="58" t="s">
        <v>4</v>
      </c>
      <c r="B1" s="58" t="s">
        <v>64</v>
      </c>
      <c r="C1" s="58" t="s">
        <v>65</v>
      </c>
      <c r="D1" s="58" t="s">
        <v>7</v>
      </c>
      <c r="E1" s="58"/>
      <c r="F1" s="58"/>
      <c r="G1" s="58" t="s">
        <v>3</v>
      </c>
    </row>
    <row r="2">
      <c r="A2" s="60" t="s">
        <v>55</v>
      </c>
      <c r="B2" s="61"/>
      <c r="C2" s="62"/>
      <c r="D2" s="64"/>
      <c r="E2" s="64"/>
      <c r="F2" s="64"/>
      <c r="G2" s="65"/>
    </row>
    <row r="3">
      <c r="A3" s="66"/>
      <c r="B3" s="154" t="s">
        <v>68</v>
      </c>
      <c r="C3" s="62"/>
      <c r="D3" s="67" t="s">
        <v>6</v>
      </c>
      <c r="E3" s="64"/>
      <c r="F3" s="64"/>
      <c r="G3" s="65"/>
    </row>
    <row r="4">
      <c r="A4" s="66"/>
      <c r="B4" s="61"/>
      <c r="C4" s="71" t="s">
        <v>92</v>
      </c>
      <c r="D4" s="67">
        <v>-2000.0</v>
      </c>
      <c r="E4" s="64"/>
      <c r="F4" s="64"/>
      <c r="G4" s="65"/>
    </row>
    <row r="5">
      <c r="A5" s="66"/>
      <c r="B5" s="61"/>
      <c r="C5" s="71" t="s">
        <v>584</v>
      </c>
      <c r="D5" s="67">
        <v>-1000.0</v>
      </c>
      <c r="E5" s="64"/>
      <c r="F5" s="64"/>
      <c r="G5" s="65"/>
    </row>
    <row r="6">
      <c r="A6" s="66"/>
      <c r="B6" s="61"/>
      <c r="C6" s="152"/>
      <c r="D6" s="64"/>
      <c r="E6" s="64"/>
      <c r="F6" s="64"/>
      <c r="G6" s="65"/>
    </row>
    <row r="7">
      <c r="A7" s="66"/>
      <c r="B7" s="61"/>
      <c r="C7" s="154" t="s">
        <v>89</v>
      </c>
      <c r="D7" s="64">
        <f>SUM(D4:D5)</f>
        <v>-3000</v>
      </c>
      <c r="E7" s="64"/>
      <c r="F7" s="64"/>
      <c r="G7" s="65"/>
    </row>
    <row r="8">
      <c r="A8" s="66"/>
      <c r="B8" s="61"/>
      <c r="C8" s="154"/>
      <c r="D8" s="64"/>
      <c r="E8" s="64"/>
      <c r="F8" s="64"/>
      <c r="G8" s="65"/>
    </row>
    <row r="9">
      <c r="A9" s="66"/>
      <c r="B9" s="61"/>
      <c r="C9" s="60" t="s">
        <v>96</v>
      </c>
      <c r="D9" s="64">
        <f>SUMIFS(D3:D8,C3:C8,"Subsubtotal")</f>
        <v>-3000</v>
      </c>
      <c r="E9" s="64"/>
      <c r="F9" s="64"/>
      <c r="G9" s="65"/>
    </row>
    <row r="10">
      <c r="A10" s="62"/>
      <c r="B10" s="208"/>
      <c r="C10" s="61"/>
      <c r="D10" s="64"/>
      <c r="E10" s="64"/>
      <c r="F10" s="64"/>
      <c r="G10" s="65"/>
    </row>
    <row r="11">
      <c r="A11" s="62"/>
      <c r="B11" s="60" t="s">
        <v>62</v>
      </c>
      <c r="C11" s="62"/>
      <c r="D11" s="64"/>
      <c r="E11" s="73"/>
      <c r="F11" s="64"/>
      <c r="G11" s="65"/>
    </row>
    <row r="12">
      <c r="A12" s="62"/>
      <c r="B12" s="61"/>
      <c r="C12" s="60" t="s">
        <v>800</v>
      </c>
      <c r="D12" s="73">
        <f>SUMIFS(D3:D11,C3:C11,"Subsubtotal",D3:D11,"&gt;=0")</f>
        <v>0</v>
      </c>
      <c r="E12" s="73"/>
      <c r="F12" s="64"/>
      <c r="G12" s="65"/>
    </row>
    <row r="13">
      <c r="A13" s="62"/>
      <c r="B13" s="61"/>
      <c r="C13" s="60" t="s">
        <v>801</v>
      </c>
      <c r="D13" s="73">
        <f>SUMIFS(D3:D11,C3:C11,"Subsubtotal",D3:D11,"&lt;0")</f>
        <v>-3000</v>
      </c>
      <c r="E13" s="73"/>
      <c r="F13" s="64"/>
      <c r="G13" s="65"/>
    </row>
    <row r="14">
      <c r="A14" s="62"/>
      <c r="B14" s="61"/>
      <c r="C14" s="60" t="s">
        <v>62</v>
      </c>
      <c r="D14" s="64">
        <f>SUM(D12:D13)</f>
        <v>-3000</v>
      </c>
      <c r="E14" s="73"/>
      <c r="F14" s="64"/>
      <c r="G14" s="65"/>
    </row>
    <row r="15">
      <c r="A15" s="62"/>
      <c r="B15" s="61"/>
      <c r="C15" s="154"/>
      <c r="D15" s="73"/>
      <c r="E15" s="73"/>
      <c r="F15" s="64"/>
      <c r="G15" s="65"/>
    </row>
  </sheetData>
  <conditionalFormatting sqref="D1:D15">
    <cfRule type="cellIs" dxfId="0" priority="1" operator="greaterThan">
      <formula>0</formula>
    </cfRule>
  </conditionalFormatting>
  <conditionalFormatting sqref="E1:E15">
    <cfRule type="cellIs" dxfId="1" priority="2" operator="greaterThan">
      <formula>0</formula>
    </cfRule>
  </conditionalFormatting>
  <conditionalFormatting sqref="F1:F15">
    <cfRule type="cellIs" dxfId="0" priority="3" operator="greaterThan">
      <formula>0</formula>
    </cfRule>
  </conditionalFormatting>
  <conditionalFormatting sqref="F1:F15">
    <cfRule type="cellIs" dxfId="1" priority="4" operator="lessThan">
      <formula>0</formula>
    </cfRule>
  </conditionalFormatting>
  <conditionalFormatting sqref="D1:D15">
    <cfRule type="cellIs" dxfId="1" priority="5" operator="lessThan">
      <formula>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50.75"/>
  </cols>
  <sheetData>
    <row r="1">
      <c r="A1" s="58" t="s">
        <v>4</v>
      </c>
      <c r="B1" s="58" t="s">
        <v>64</v>
      </c>
      <c r="C1" s="58" t="s">
        <v>65</v>
      </c>
      <c r="D1" s="58" t="s">
        <v>7</v>
      </c>
      <c r="E1" s="58"/>
      <c r="F1" s="58"/>
      <c r="G1" s="58" t="s">
        <v>3</v>
      </c>
    </row>
    <row r="2">
      <c r="A2" s="60" t="s">
        <v>56</v>
      </c>
      <c r="B2" s="61"/>
      <c r="C2" s="62"/>
      <c r="D2" s="64"/>
      <c r="E2" s="64"/>
      <c r="F2" s="64"/>
      <c r="G2" s="65"/>
    </row>
    <row r="3">
      <c r="A3" s="66"/>
      <c r="B3" s="154" t="s">
        <v>68</v>
      </c>
      <c r="C3" s="62"/>
      <c r="D3" s="67" t="s">
        <v>5</v>
      </c>
      <c r="E3" s="64"/>
      <c r="F3" s="64"/>
      <c r="G3" s="65"/>
    </row>
    <row r="4">
      <c r="A4" s="66"/>
      <c r="B4" s="61"/>
      <c r="C4" s="71" t="s">
        <v>925</v>
      </c>
      <c r="D4" s="67">
        <v>1000.0</v>
      </c>
      <c r="E4" s="64"/>
      <c r="F4" s="64"/>
      <c r="G4" s="65"/>
    </row>
    <row r="5">
      <c r="A5" s="66"/>
      <c r="B5" s="61"/>
      <c r="C5" s="152"/>
      <c r="D5" s="67"/>
      <c r="E5" s="64"/>
      <c r="F5" s="64"/>
      <c r="G5" s="65"/>
    </row>
    <row r="6">
      <c r="A6" s="66"/>
      <c r="B6" s="61"/>
      <c r="C6" s="60" t="s">
        <v>89</v>
      </c>
      <c r="D6" s="67">
        <f>SUM(D2:D4)</f>
        <v>1000</v>
      </c>
      <c r="E6" s="64"/>
      <c r="F6" s="64"/>
      <c r="G6" s="65"/>
    </row>
    <row r="7">
      <c r="A7" s="66"/>
      <c r="B7" s="61"/>
      <c r="C7" s="152"/>
      <c r="D7" s="67"/>
      <c r="E7" s="64"/>
      <c r="F7" s="64"/>
      <c r="G7" s="65"/>
    </row>
    <row r="8">
      <c r="A8" s="66"/>
      <c r="B8" s="61"/>
      <c r="C8" s="152"/>
      <c r="D8" s="67" t="s">
        <v>6</v>
      </c>
      <c r="E8" s="64"/>
      <c r="F8" s="64"/>
      <c r="G8" s="65"/>
    </row>
    <row r="9">
      <c r="A9" s="66"/>
      <c r="B9" s="61"/>
      <c r="C9" s="71" t="s">
        <v>92</v>
      </c>
      <c r="D9" s="67">
        <v>-1000.0</v>
      </c>
      <c r="E9" s="64"/>
      <c r="F9" s="64"/>
      <c r="G9" s="65"/>
    </row>
    <row r="10">
      <c r="A10" s="66"/>
      <c r="B10" s="61"/>
      <c r="C10" s="71" t="s">
        <v>105</v>
      </c>
      <c r="D10" s="67">
        <v>-2000.0</v>
      </c>
      <c r="E10" s="64"/>
      <c r="F10" s="64"/>
      <c r="G10" s="65"/>
    </row>
    <row r="11">
      <c r="A11" s="66"/>
      <c r="B11" s="61"/>
      <c r="C11" s="71" t="s">
        <v>110</v>
      </c>
      <c r="D11" s="67">
        <v>-1800.0</v>
      </c>
      <c r="E11" s="64"/>
      <c r="F11" s="64"/>
      <c r="G11" s="65"/>
    </row>
    <row r="12">
      <c r="A12" s="66"/>
      <c r="B12" s="61"/>
      <c r="C12" s="152"/>
      <c r="D12" s="64"/>
      <c r="E12" s="64"/>
      <c r="F12" s="64"/>
      <c r="G12" s="65"/>
    </row>
    <row r="13">
      <c r="A13" s="66"/>
      <c r="B13" s="61"/>
      <c r="C13" s="154" t="s">
        <v>89</v>
      </c>
      <c r="D13" s="64">
        <f>SUM(D9:D11)</f>
        <v>-4800</v>
      </c>
      <c r="E13" s="64"/>
      <c r="F13" s="64"/>
      <c r="G13" s="65"/>
    </row>
    <row r="14">
      <c r="A14" s="66"/>
      <c r="B14" s="61"/>
      <c r="C14" s="154"/>
      <c r="D14" s="64"/>
      <c r="E14" s="64"/>
      <c r="F14" s="64"/>
      <c r="G14" s="65"/>
    </row>
    <row r="15">
      <c r="A15" s="66"/>
      <c r="B15" s="61"/>
      <c r="C15" s="60" t="s">
        <v>96</v>
      </c>
      <c r="D15" s="64">
        <f>SUMIFS(D3:D14,C3:C14,"Subsubtotal")</f>
        <v>-3800</v>
      </c>
      <c r="E15" s="64"/>
      <c r="F15" s="64"/>
      <c r="G15" s="65"/>
    </row>
    <row r="16">
      <c r="A16" s="66"/>
      <c r="B16" s="61"/>
      <c r="C16" s="152"/>
      <c r="D16" s="64"/>
      <c r="E16" s="64"/>
      <c r="F16" s="64"/>
      <c r="G16" s="65"/>
    </row>
    <row r="17">
      <c r="A17" s="66"/>
      <c r="B17" s="60" t="s">
        <v>926</v>
      </c>
      <c r="C17" s="152"/>
      <c r="D17" s="67" t="s">
        <v>5</v>
      </c>
      <c r="E17" s="64"/>
      <c r="F17" s="64"/>
      <c r="G17" s="65"/>
    </row>
    <row r="18">
      <c r="A18" s="66"/>
      <c r="B18" s="61"/>
      <c r="C18" s="152" t="s">
        <v>927</v>
      </c>
      <c r="D18" s="67">
        <v>30000.0</v>
      </c>
      <c r="E18" s="64"/>
      <c r="F18" s="64"/>
      <c r="G18" s="65" t="s">
        <v>928</v>
      </c>
    </row>
    <row r="19">
      <c r="A19" s="66"/>
      <c r="B19" s="61"/>
      <c r="C19" s="152" t="s">
        <v>929</v>
      </c>
      <c r="D19" s="67">
        <v>15000.0</v>
      </c>
      <c r="E19" s="64"/>
      <c r="F19" s="64"/>
      <c r="G19" s="65" t="s">
        <v>930</v>
      </c>
    </row>
    <row r="20">
      <c r="A20" s="66"/>
      <c r="B20" s="61"/>
      <c r="C20" s="152" t="s">
        <v>316</v>
      </c>
      <c r="D20" s="67">
        <v>55000.0</v>
      </c>
      <c r="E20" s="64"/>
      <c r="F20" s="64"/>
      <c r="G20" s="65"/>
    </row>
    <row r="21">
      <c r="A21" s="66"/>
      <c r="B21" s="61"/>
      <c r="C21" s="152"/>
      <c r="D21" s="67"/>
      <c r="E21" s="64"/>
      <c r="F21" s="64"/>
      <c r="G21" s="65"/>
    </row>
    <row r="22">
      <c r="A22" s="66"/>
      <c r="B22" s="61"/>
      <c r="C22" s="60" t="s">
        <v>89</v>
      </c>
      <c r="D22" s="67">
        <f>SUM(D17:D21)</f>
        <v>100000</v>
      </c>
      <c r="E22" s="64"/>
      <c r="F22" s="64"/>
      <c r="G22" s="65" t="s">
        <v>931</v>
      </c>
    </row>
    <row r="23">
      <c r="A23" s="66"/>
      <c r="B23" s="61"/>
      <c r="C23" s="152"/>
      <c r="D23" s="67"/>
      <c r="E23" s="64"/>
      <c r="F23" s="64"/>
      <c r="G23" s="65" t="s">
        <v>932</v>
      </c>
    </row>
    <row r="24">
      <c r="A24" s="66"/>
      <c r="B24" s="61"/>
      <c r="C24" s="152"/>
      <c r="D24" s="67" t="s">
        <v>6</v>
      </c>
      <c r="E24" s="64"/>
      <c r="F24" s="64"/>
      <c r="G24" s="65"/>
    </row>
    <row r="25">
      <c r="A25" s="66"/>
      <c r="B25" s="61"/>
      <c r="C25" s="152" t="s">
        <v>796</v>
      </c>
      <c r="D25" s="67">
        <v>-3000.0</v>
      </c>
      <c r="E25" s="64"/>
      <c r="F25" s="64"/>
      <c r="G25" s="65" t="s">
        <v>933</v>
      </c>
    </row>
    <row r="26">
      <c r="A26" s="66"/>
      <c r="B26" s="61"/>
      <c r="C26" s="152" t="s">
        <v>91</v>
      </c>
      <c r="D26" s="67">
        <v>-55000.0</v>
      </c>
      <c r="E26" s="64"/>
      <c r="F26" s="64"/>
      <c r="G26" s="65"/>
    </row>
    <row r="27">
      <c r="A27" s="66"/>
      <c r="B27" s="61"/>
      <c r="C27" s="152" t="s">
        <v>139</v>
      </c>
      <c r="D27" s="67">
        <v>-15000.0</v>
      </c>
      <c r="E27" s="64"/>
      <c r="F27" s="64"/>
      <c r="G27" s="65"/>
    </row>
    <row r="28">
      <c r="A28" s="66"/>
      <c r="B28" s="61"/>
      <c r="C28" s="152" t="s">
        <v>95</v>
      </c>
      <c r="D28" s="67">
        <v>-3000.0</v>
      </c>
      <c r="E28" s="64"/>
      <c r="F28" s="64"/>
      <c r="G28" s="65"/>
    </row>
    <row r="29">
      <c r="A29" s="66"/>
      <c r="B29" s="61"/>
      <c r="C29" s="152" t="s">
        <v>934</v>
      </c>
      <c r="D29" s="67">
        <v>-3000.0</v>
      </c>
      <c r="E29" s="64"/>
      <c r="F29" s="64"/>
      <c r="G29" s="65"/>
    </row>
    <row r="30">
      <c r="A30" s="66"/>
      <c r="B30" s="61"/>
      <c r="C30" s="152" t="s">
        <v>164</v>
      </c>
      <c r="D30" s="67">
        <v>-5000.0</v>
      </c>
      <c r="E30" s="64"/>
      <c r="F30" s="64"/>
      <c r="G30" s="65"/>
    </row>
    <row r="31">
      <c r="A31" s="66"/>
      <c r="B31" s="61"/>
      <c r="C31" s="152" t="s">
        <v>603</v>
      </c>
      <c r="D31" s="67">
        <v>-15000.0</v>
      </c>
      <c r="E31" s="64"/>
      <c r="F31" s="64"/>
      <c r="G31" s="65" t="s">
        <v>935</v>
      </c>
    </row>
    <row r="32">
      <c r="A32" s="66"/>
      <c r="B32" s="61"/>
      <c r="C32" s="152" t="s">
        <v>936</v>
      </c>
      <c r="D32" s="67">
        <v>-2250.0</v>
      </c>
      <c r="E32" s="64"/>
      <c r="F32" s="64"/>
      <c r="G32" s="65"/>
    </row>
    <row r="33">
      <c r="A33" s="66"/>
      <c r="B33" s="61"/>
      <c r="C33" s="152" t="s">
        <v>746</v>
      </c>
      <c r="D33" s="67">
        <v>-500.0</v>
      </c>
      <c r="E33" s="64"/>
      <c r="F33" s="64"/>
      <c r="G33" s="65"/>
    </row>
    <row r="34">
      <c r="A34" s="66"/>
      <c r="B34" s="61"/>
      <c r="C34" s="152" t="s">
        <v>457</v>
      </c>
      <c r="D34" s="67">
        <v>-1000.0</v>
      </c>
      <c r="E34" s="64"/>
      <c r="F34" s="64"/>
      <c r="G34" s="65"/>
    </row>
    <row r="35">
      <c r="A35" s="66"/>
      <c r="B35" s="61"/>
      <c r="C35" s="152" t="s">
        <v>937</v>
      </c>
      <c r="D35" s="67">
        <v>-1500.0</v>
      </c>
      <c r="E35" s="64"/>
      <c r="F35" s="64"/>
      <c r="G35" s="65"/>
    </row>
    <row r="36">
      <c r="A36" s="66"/>
      <c r="B36" s="61"/>
      <c r="C36" s="154"/>
      <c r="D36" s="64"/>
      <c r="E36" s="64"/>
      <c r="F36" s="64"/>
      <c r="G36" s="65"/>
    </row>
    <row r="37">
      <c r="A37" s="66"/>
      <c r="B37" s="61"/>
      <c r="C37" s="154" t="s">
        <v>89</v>
      </c>
      <c r="D37" s="64">
        <f>SUM(D25:D36)</f>
        <v>-104250</v>
      </c>
      <c r="E37" s="64"/>
      <c r="F37" s="64"/>
      <c r="G37" s="65"/>
    </row>
    <row r="38">
      <c r="A38" s="66"/>
      <c r="B38" s="61"/>
      <c r="C38" s="154"/>
      <c r="D38" s="64"/>
      <c r="E38" s="64"/>
      <c r="F38" s="64"/>
      <c r="G38" s="65"/>
    </row>
    <row r="39">
      <c r="A39" s="66"/>
      <c r="B39" s="61"/>
      <c r="C39" s="60" t="s">
        <v>96</v>
      </c>
      <c r="D39" s="64">
        <f>SUMIFS(D17:D38,C17:C38,"Subsubtotal")</f>
        <v>-4250</v>
      </c>
      <c r="E39" s="64"/>
      <c r="F39" s="64"/>
      <c r="G39" s="65"/>
    </row>
    <row r="40">
      <c r="A40" s="66"/>
      <c r="B40" s="61"/>
      <c r="C40" s="152"/>
      <c r="D40" s="64"/>
      <c r="E40" s="64"/>
      <c r="F40" s="64"/>
      <c r="G40" s="65"/>
    </row>
    <row r="41">
      <c r="A41" s="62"/>
      <c r="B41" s="60" t="s">
        <v>62</v>
      </c>
      <c r="C41" s="62"/>
      <c r="D41" s="64"/>
      <c r="E41" s="73"/>
      <c r="F41" s="64"/>
      <c r="G41" s="65"/>
    </row>
    <row r="42">
      <c r="A42" s="62"/>
      <c r="B42" s="61"/>
      <c r="C42" s="60" t="s">
        <v>800</v>
      </c>
      <c r="D42" s="73">
        <f>SUMIFS(D3:D41,C3:C41,"Subsubtotal",D3:D41,"&gt;=0")</f>
        <v>101000</v>
      </c>
      <c r="E42" s="73"/>
      <c r="F42" s="64"/>
      <c r="G42" s="65"/>
    </row>
    <row r="43">
      <c r="A43" s="62"/>
      <c r="B43" s="61"/>
      <c r="C43" s="60" t="s">
        <v>801</v>
      </c>
      <c r="D43" s="73">
        <f>SUMIFS(D3:D41,C3:C41,"Subsubtotal",D3:D41,"&lt;0")</f>
        <v>-109050</v>
      </c>
      <c r="E43" s="73"/>
      <c r="F43" s="64"/>
      <c r="G43" s="65"/>
    </row>
    <row r="44">
      <c r="A44" s="62"/>
      <c r="B44" s="61"/>
      <c r="C44" s="60" t="s">
        <v>62</v>
      </c>
      <c r="D44" s="64">
        <f>SUM(D42:D43)</f>
        <v>-8050</v>
      </c>
      <c r="E44" s="73"/>
      <c r="F44" s="64"/>
      <c r="G44" s="65"/>
    </row>
    <row r="45">
      <c r="A45" s="62"/>
      <c r="B45" s="61"/>
      <c r="C45" s="154"/>
      <c r="D45" s="73"/>
      <c r="E45" s="73"/>
      <c r="F45" s="64"/>
      <c r="G45" s="65"/>
    </row>
  </sheetData>
  <conditionalFormatting sqref="D1:D45">
    <cfRule type="cellIs" dxfId="0" priority="1" operator="greaterThan">
      <formula>0</formula>
    </cfRule>
  </conditionalFormatting>
  <conditionalFormatting sqref="E1:E45">
    <cfRule type="cellIs" dxfId="1" priority="2" operator="greaterThan">
      <formula>0</formula>
    </cfRule>
  </conditionalFormatting>
  <conditionalFormatting sqref="F1:F45">
    <cfRule type="cellIs" dxfId="0" priority="3" operator="greaterThan">
      <formula>0</formula>
    </cfRule>
  </conditionalFormatting>
  <conditionalFormatting sqref="F1:F45">
    <cfRule type="cellIs" dxfId="1" priority="4" operator="lessThan">
      <formula>0</formula>
    </cfRule>
  </conditionalFormatting>
  <conditionalFormatting sqref="D1:D45">
    <cfRule type="cellIs" dxfId="1" priority="5" operator="lessThan">
      <formula>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50.75"/>
  </cols>
  <sheetData>
    <row r="1">
      <c r="A1" s="58" t="s">
        <v>4</v>
      </c>
      <c r="B1" s="58" t="s">
        <v>64</v>
      </c>
      <c r="C1" s="58" t="s">
        <v>65</v>
      </c>
      <c r="D1" s="58" t="s">
        <v>7</v>
      </c>
      <c r="E1" s="58"/>
      <c r="F1" s="58"/>
      <c r="G1" s="58" t="s">
        <v>3</v>
      </c>
    </row>
    <row r="2">
      <c r="A2" s="60" t="s">
        <v>57</v>
      </c>
      <c r="B2" s="61"/>
      <c r="C2" s="62"/>
      <c r="D2" s="64"/>
      <c r="E2" s="64"/>
      <c r="F2" s="64"/>
      <c r="G2" s="65"/>
    </row>
    <row r="3">
      <c r="A3" s="66"/>
      <c r="B3" s="154" t="s">
        <v>68</v>
      </c>
      <c r="C3" s="62"/>
      <c r="D3" s="67" t="s">
        <v>6</v>
      </c>
      <c r="E3" s="64"/>
      <c r="F3" s="64"/>
      <c r="G3" s="65"/>
    </row>
    <row r="4">
      <c r="A4" s="66"/>
      <c r="B4" s="61"/>
      <c r="C4" s="71" t="s">
        <v>938</v>
      </c>
      <c r="D4" s="67">
        <v>-1000.0</v>
      </c>
      <c r="E4" s="64"/>
      <c r="F4" s="64"/>
      <c r="G4" s="65"/>
    </row>
    <row r="5">
      <c r="A5" s="66"/>
      <c r="B5" s="61"/>
      <c r="C5" s="71" t="s">
        <v>939</v>
      </c>
      <c r="D5" s="67">
        <v>-100000.0</v>
      </c>
      <c r="E5" s="64"/>
      <c r="F5" s="64"/>
      <c r="G5" s="70" t="s">
        <v>940</v>
      </c>
    </row>
    <row r="6">
      <c r="A6" s="66"/>
      <c r="B6" s="61"/>
      <c r="C6" s="152"/>
      <c r="D6" s="64"/>
      <c r="E6" s="64"/>
      <c r="F6" s="64"/>
      <c r="G6" s="65"/>
    </row>
    <row r="7">
      <c r="A7" s="66"/>
      <c r="B7" s="61"/>
      <c r="C7" s="154" t="s">
        <v>89</v>
      </c>
      <c r="D7" s="64">
        <f>SUM(D4:D5)</f>
        <v>-101000</v>
      </c>
      <c r="E7" s="64"/>
      <c r="F7" s="64"/>
      <c r="G7" s="65"/>
    </row>
    <row r="8">
      <c r="A8" s="66"/>
      <c r="B8" s="61"/>
      <c r="C8" s="154"/>
      <c r="D8" s="64"/>
      <c r="E8" s="64"/>
      <c r="F8" s="64"/>
      <c r="G8" s="65"/>
    </row>
    <row r="9">
      <c r="A9" s="66"/>
      <c r="B9" s="61"/>
      <c r="C9" s="60" t="s">
        <v>96</v>
      </c>
      <c r="D9" s="64">
        <f>SUMIFS(D3:D8,C3:C8,"Subsubtotal")</f>
        <v>-101000</v>
      </c>
      <c r="E9" s="64"/>
      <c r="F9" s="64"/>
      <c r="G9" s="65"/>
    </row>
    <row r="10">
      <c r="A10" s="62"/>
      <c r="B10" s="208"/>
      <c r="C10" s="61"/>
      <c r="D10" s="64"/>
      <c r="E10" s="64"/>
      <c r="F10" s="64"/>
      <c r="G10" s="65"/>
    </row>
    <row r="11">
      <c r="A11" s="62"/>
      <c r="B11" s="60" t="s">
        <v>62</v>
      </c>
      <c r="C11" s="62"/>
      <c r="D11" s="64"/>
      <c r="E11" s="73"/>
      <c r="F11" s="64"/>
      <c r="G11" s="65"/>
    </row>
    <row r="12">
      <c r="A12" s="62"/>
      <c r="B12" s="61"/>
      <c r="C12" s="60" t="s">
        <v>800</v>
      </c>
      <c r="D12" s="73">
        <f>SUMIFS(D3:D11,C3:C11,"Subsubtotal",D3:D11,"&gt;=0")</f>
        <v>0</v>
      </c>
      <c r="E12" s="73"/>
      <c r="F12" s="64"/>
      <c r="G12" s="65"/>
    </row>
    <row r="13">
      <c r="A13" s="62"/>
      <c r="B13" s="61"/>
      <c r="C13" s="60" t="s">
        <v>801</v>
      </c>
      <c r="D13" s="73">
        <f>SUMIFS(D3:D11,C3:C11,"Subsubtotal",D3:D11,"&lt;0")</f>
        <v>-101000</v>
      </c>
      <c r="E13" s="73"/>
      <c r="F13" s="64"/>
      <c r="G13" s="65"/>
    </row>
    <row r="14">
      <c r="A14" s="62"/>
      <c r="B14" s="61"/>
      <c r="C14" s="60" t="s">
        <v>62</v>
      </c>
      <c r="D14" s="64">
        <f>SUM(D12:D13)</f>
        <v>-101000</v>
      </c>
      <c r="E14" s="73"/>
      <c r="F14" s="64"/>
      <c r="G14" s="65"/>
    </row>
    <row r="15">
      <c r="A15" s="62"/>
      <c r="B15" s="61"/>
      <c r="C15" s="154"/>
      <c r="D15" s="73"/>
      <c r="E15" s="73"/>
      <c r="F15" s="64"/>
      <c r="G15" s="65"/>
    </row>
  </sheetData>
  <conditionalFormatting sqref="D1:D15">
    <cfRule type="cellIs" dxfId="0" priority="1" operator="greaterThan">
      <formula>0</formula>
    </cfRule>
  </conditionalFormatting>
  <conditionalFormatting sqref="E1:E15">
    <cfRule type="cellIs" dxfId="1" priority="2" operator="greaterThan">
      <formula>0</formula>
    </cfRule>
  </conditionalFormatting>
  <conditionalFormatting sqref="F1:F15">
    <cfRule type="cellIs" dxfId="0" priority="3" operator="greaterThan">
      <formula>0</formula>
    </cfRule>
  </conditionalFormatting>
  <conditionalFormatting sqref="F1:F15">
    <cfRule type="cellIs" dxfId="1" priority="4" operator="lessThan">
      <formula>0</formula>
    </cfRule>
  </conditionalFormatting>
  <conditionalFormatting sqref="D1:D15">
    <cfRule type="cellIs" dxfId="1" priority="5" operator="lessThan">
      <formula>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50.75"/>
  </cols>
  <sheetData>
    <row r="1">
      <c r="A1" s="58" t="s">
        <v>4</v>
      </c>
      <c r="B1" s="58" t="s">
        <v>64</v>
      </c>
      <c r="C1" s="58" t="s">
        <v>65</v>
      </c>
      <c r="D1" s="58" t="s">
        <v>7</v>
      </c>
      <c r="E1" s="58"/>
      <c r="F1" s="58"/>
      <c r="G1" s="58" t="s">
        <v>3</v>
      </c>
    </row>
    <row r="2">
      <c r="A2" s="60" t="s">
        <v>58</v>
      </c>
      <c r="B2" s="61"/>
      <c r="C2" s="62"/>
      <c r="D2" s="64"/>
      <c r="E2" s="64"/>
      <c r="F2" s="64"/>
      <c r="G2" s="65"/>
    </row>
    <row r="3">
      <c r="A3" s="66"/>
      <c r="B3" s="154" t="s">
        <v>68</v>
      </c>
      <c r="C3" s="62"/>
      <c r="D3" s="67" t="s">
        <v>6</v>
      </c>
      <c r="E3" s="64"/>
      <c r="F3" s="64"/>
      <c r="G3" s="65"/>
    </row>
    <row r="4">
      <c r="A4" s="66"/>
      <c r="B4" s="61"/>
      <c r="C4" s="71" t="s">
        <v>92</v>
      </c>
      <c r="D4" s="67">
        <v>-2500.0</v>
      </c>
      <c r="E4" s="64"/>
      <c r="F4" s="64"/>
      <c r="G4" s="65"/>
    </row>
    <row r="5">
      <c r="A5" s="66"/>
      <c r="B5" s="61"/>
      <c r="C5" s="71" t="s">
        <v>941</v>
      </c>
      <c r="D5" s="67">
        <v>-72500.0</v>
      </c>
      <c r="E5" s="64"/>
      <c r="F5" s="64"/>
      <c r="G5" s="70"/>
    </row>
    <row r="6">
      <c r="A6" s="66"/>
      <c r="B6" s="61"/>
      <c r="C6" s="152"/>
      <c r="D6" s="64"/>
      <c r="E6" s="64"/>
      <c r="F6" s="64"/>
      <c r="G6" s="65"/>
    </row>
    <row r="7">
      <c r="A7" s="66"/>
      <c r="B7" s="61"/>
      <c r="C7" s="154" t="s">
        <v>89</v>
      </c>
      <c r="D7" s="64">
        <f>SUM(D4:D5)</f>
        <v>-75000</v>
      </c>
      <c r="E7" s="64"/>
      <c r="F7" s="64"/>
      <c r="G7" s="65"/>
    </row>
    <row r="8">
      <c r="A8" s="66"/>
      <c r="B8" s="61"/>
      <c r="C8" s="154"/>
      <c r="D8" s="64"/>
      <c r="E8" s="64"/>
      <c r="F8" s="64"/>
      <c r="G8" s="65"/>
    </row>
    <row r="9">
      <c r="A9" s="66"/>
      <c r="B9" s="61"/>
      <c r="C9" s="60" t="s">
        <v>96</v>
      </c>
      <c r="D9" s="64">
        <f>SUMIFS(D3:D8,C3:C8,"Subsubtotal")</f>
        <v>-75000</v>
      </c>
      <c r="E9" s="64"/>
      <c r="F9" s="64"/>
      <c r="G9" s="65"/>
    </row>
    <row r="10">
      <c r="A10" s="62"/>
      <c r="B10" s="208"/>
      <c r="C10" s="61"/>
      <c r="D10" s="64"/>
      <c r="E10" s="64"/>
      <c r="F10" s="64"/>
      <c r="G10" s="65"/>
    </row>
    <row r="11">
      <c r="A11" s="62"/>
      <c r="B11" s="60" t="s">
        <v>62</v>
      </c>
      <c r="C11" s="62"/>
      <c r="D11" s="64"/>
      <c r="E11" s="73"/>
      <c r="F11" s="64"/>
      <c r="G11" s="65"/>
    </row>
    <row r="12">
      <c r="A12" s="62"/>
      <c r="B12" s="61"/>
      <c r="C12" s="60" t="s">
        <v>800</v>
      </c>
      <c r="D12" s="73">
        <f>SUMIFS(D3:D11,C3:C11,"Subsubtotal",D3:D11,"&gt;=0")</f>
        <v>0</v>
      </c>
      <c r="E12" s="73"/>
      <c r="F12" s="64"/>
      <c r="G12" s="65"/>
    </row>
    <row r="13">
      <c r="A13" s="62"/>
      <c r="B13" s="61"/>
      <c r="C13" s="60" t="s">
        <v>801</v>
      </c>
      <c r="D13" s="73">
        <f>SUMIFS(D3:D11,C3:C11,"Subsubtotal",D3:D11,"&lt;0")</f>
        <v>-75000</v>
      </c>
      <c r="E13" s="73"/>
      <c r="F13" s="64"/>
      <c r="G13" s="65"/>
    </row>
    <row r="14">
      <c r="A14" s="62"/>
      <c r="B14" s="61"/>
      <c r="C14" s="60" t="s">
        <v>62</v>
      </c>
      <c r="D14" s="64">
        <f>SUM(D12:D13)</f>
        <v>-75000</v>
      </c>
      <c r="E14" s="73"/>
      <c r="F14" s="64"/>
      <c r="G14" s="65"/>
    </row>
    <row r="15">
      <c r="A15" s="62"/>
      <c r="B15" s="61"/>
      <c r="C15" s="154"/>
      <c r="D15" s="73"/>
      <c r="E15" s="73"/>
      <c r="F15" s="64"/>
      <c r="G15" s="65"/>
    </row>
  </sheetData>
  <conditionalFormatting sqref="D1:D15">
    <cfRule type="cellIs" dxfId="0" priority="1" operator="greaterThan">
      <formula>0</formula>
    </cfRule>
  </conditionalFormatting>
  <conditionalFormatting sqref="E1:E15">
    <cfRule type="cellIs" dxfId="1" priority="2" operator="greaterThan">
      <formula>0</formula>
    </cfRule>
  </conditionalFormatting>
  <conditionalFormatting sqref="F1:F15">
    <cfRule type="cellIs" dxfId="0" priority="3" operator="greaterThan">
      <formula>0</formula>
    </cfRule>
  </conditionalFormatting>
  <conditionalFormatting sqref="F1:F15">
    <cfRule type="cellIs" dxfId="1" priority="4" operator="lessThan">
      <formula>0</formula>
    </cfRule>
  </conditionalFormatting>
  <conditionalFormatting sqref="D1:D15">
    <cfRule type="cellIs" dxfId="1" priority="5" operator="lessThan">
      <formula>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17.38"/>
    <col customWidth="1" min="8" max="8" width="76.25"/>
  </cols>
  <sheetData>
    <row r="1">
      <c r="A1" s="40" t="s">
        <v>4</v>
      </c>
      <c r="B1" s="40" t="s">
        <v>64</v>
      </c>
      <c r="C1" s="40" t="s">
        <v>65</v>
      </c>
      <c r="D1" s="75" t="s">
        <v>66</v>
      </c>
      <c r="E1" s="40" t="s">
        <v>5</v>
      </c>
      <c r="F1" s="75" t="s">
        <v>6</v>
      </c>
      <c r="G1" s="40" t="s">
        <v>67</v>
      </c>
      <c r="H1" s="40" t="s">
        <v>3</v>
      </c>
    </row>
    <row r="2">
      <c r="A2" s="45" t="s">
        <v>184</v>
      </c>
      <c r="B2" s="42"/>
      <c r="C2" s="42"/>
      <c r="D2" s="76"/>
      <c r="E2" s="76"/>
      <c r="F2" s="76"/>
      <c r="G2" s="76"/>
      <c r="H2" s="76"/>
    </row>
    <row r="3">
      <c r="A3" s="42"/>
      <c r="B3" s="45" t="s">
        <v>68</v>
      </c>
      <c r="C3" s="42"/>
      <c r="D3" s="76"/>
      <c r="E3" s="76"/>
      <c r="F3" s="76"/>
      <c r="G3" s="76"/>
      <c r="H3" s="76"/>
    </row>
    <row r="4">
      <c r="A4" s="42"/>
      <c r="B4" s="42"/>
      <c r="C4" s="48" t="s">
        <v>92</v>
      </c>
      <c r="D4" s="76"/>
      <c r="E4" s="78">
        <v>0.0</v>
      </c>
      <c r="F4" s="79">
        <v>-8500.0</v>
      </c>
      <c r="G4" s="51"/>
      <c r="H4" s="76"/>
    </row>
    <row r="5">
      <c r="A5" s="42"/>
      <c r="B5" s="42"/>
      <c r="C5" s="48" t="s">
        <v>110</v>
      </c>
      <c r="D5" s="76"/>
      <c r="E5" s="78">
        <v>0.0</v>
      </c>
      <c r="F5" s="79">
        <v>-12000.0</v>
      </c>
      <c r="G5" s="51"/>
      <c r="H5" s="76"/>
    </row>
    <row r="6">
      <c r="A6" s="42"/>
      <c r="B6" s="42"/>
      <c r="C6" s="48" t="s">
        <v>185</v>
      </c>
      <c r="D6" s="76"/>
      <c r="E6" s="78">
        <v>0.0</v>
      </c>
      <c r="F6" s="80">
        <v>-2000.0</v>
      </c>
      <c r="G6" s="51"/>
      <c r="H6" s="76"/>
    </row>
    <row r="7">
      <c r="A7" s="42"/>
      <c r="B7" s="42"/>
      <c r="C7" s="48" t="s">
        <v>105</v>
      </c>
      <c r="D7" s="76"/>
      <c r="E7" s="78">
        <v>0.0</v>
      </c>
      <c r="F7" s="80">
        <v>-6000.0</v>
      </c>
      <c r="G7" s="51"/>
      <c r="H7" s="76"/>
    </row>
    <row r="8">
      <c r="A8" s="42"/>
      <c r="B8" s="42"/>
      <c r="C8" s="55" t="s">
        <v>186</v>
      </c>
      <c r="D8" s="76"/>
      <c r="E8" s="78">
        <v>0.0</v>
      </c>
      <c r="F8" s="79">
        <v>-1500.0</v>
      </c>
      <c r="G8" s="51"/>
      <c r="H8" s="76"/>
    </row>
    <row r="9">
      <c r="A9" s="42"/>
      <c r="B9" s="42"/>
      <c r="C9" s="42" t="s">
        <v>159</v>
      </c>
      <c r="D9" s="76"/>
      <c r="E9" s="78">
        <v>0.0</v>
      </c>
      <c r="F9" s="79">
        <v>-9500.0</v>
      </c>
      <c r="G9" s="51"/>
      <c r="H9" s="76"/>
    </row>
    <row r="10">
      <c r="A10" s="42"/>
      <c r="B10" s="42"/>
      <c r="C10" s="48" t="s">
        <v>187</v>
      </c>
      <c r="D10" s="76"/>
      <c r="E10" s="78">
        <v>0.0</v>
      </c>
      <c r="F10" s="80">
        <v>-2500.0</v>
      </c>
      <c r="G10" s="51"/>
      <c r="H10" s="76"/>
    </row>
    <row r="11">
      <c r="A11" s="42"/>
      <c r="B11" s="42"/>
      <c r="C11" s="48" t="s">
        <v>103</v>
      </c>
      <c r="D11" s="76"/>
      <c r="E11" s="78">
        <v>0.0</v>
      </c>
      <c r="F11" s="80">
        <v>-10000.0</v>
      </c>
      <c r="G11" s="76"/>
      <c r="H11" s="76"/>
    </row>
    <row r="12">
      <c r="A12" s="42"/>
      <c r="B12" s="42"/>
      <c r="C12" s="42" t="s">
        <v>188</v>
      </c>
      <c r="D12" s="76"/>
      <c r="E12" s="78">
        <v>0.0</v>
      </c>
      <c r="F12" s="80">
        <v>-2000.0</v>
      </c>
      <c r="G12" s="51"/>
      <c r="H12" s="76"/>
    </row>
    <row r="13">
      <c r="A13" s="42"/>
      <c r="B13" s="42"/>
      <c r="C13" s="56" t="s">
        <v>189</v>
      </c>
      <c r="D13" s="76"/>
      <c r="E13" s="78">
        <v>0.0</v>
      </c>
      <c r="F13" s="79">
        <v>-10000.0</v>
      </c>
      <c r="G13" s="76"/>
      <c r="H13" s="76"/>
    </row>
    <row r="14">
      <c r="A14" s="42"/>
      <c r="B14" s="42"/>
      <c r="C14" s="42"/>
      <c r="D14" s="76"/>
      <c r="E14" s="76"/>
      <c r="F14" s="76"/>
      <c r="G14" s="76"/>
      <c r="H14" s="76"/>
    </row>
    <row r="15">
      <c r="A15" s="42"/>
      <c r="B15" s="42"/>
      <c r="C15" s="41" t="s">
        <v>89</v>
      </c>
      <c r="D15" s="76"/>
      <c r="E15" s="78">
        <f>SUM(E2:E12)</f>
        <v>0</v>
      </c>
      <c r="F15" s="80">
        <f>SUM(F2:F13)</f>
        <v>-64000</v>
      </c>
      <c r="G15" s="76"/>
      <c r="H15" s="76"/>
    </row>
    <row r="16">
      <c r="A16" s="42"/>
      <c r="B16" s="42"/>
      <c r="C16" s="41"/>
      <c r="D16" s="76"/>
      <c r="E16" s="76"/>
      <c r="F16" s="76"/>
      <c r="G16" s="76"/>
      <c r="H16" s="76"/>
    </row>
    <row r="17">
      <c r="A17" s="42"/>
      <c r="B17" s="41" t="s">
        <v>190</v>
      </c>
      <c r="C17" s="51"/>
      <c r="D17" s="76"/>
      <c r="E17" s="76"/>
      <c r="F17" s="76"/>
      <c r="G17" s="76"/>
      <c r="H17" s="76"/>
    </row>
    <row r="18">
      <c r="A18" s="42"/>
      <c r="B18" s="42"/>
      <c r="C18" s="54" t="s">
        <v>191</v>
      </c>
      <c r="D18" s="76"/>
      <c r="E18" s="83">
        <v>10000.0</v>
      </c>
      <c r="F18" s="78">
        <v>0.0</v>
      </c>
      <c r="G18" s="76"/>
      <c r="H18" s="94"/>
    </row>
    <row r="19">
      <c r="A19" s="42"/>
      <c r="B19" s="51"/>
      <c r="C19" s="54" t="s">
        <v>192</v>
      </c>
      <c r="D19" s="76"/>
      <c r="E19" s="95">
        <v>85000.0</v>
      </c>
      <c r="F19" s="78">
        <v>0.0</v>
      </c>
      <c r="G19" s="76"/>
      <c r="H19" s="94"/>
    </row>
    <row r="20">
      <c r="A20" s="42"/>
      <c r="B20" s="42"/>
      <c r="C20" s="51"/>
      <c r="D20" s="76"/>
      <c r="E20" s="76"/>
      <c r="F20" s="76"/>
      <c r="G20" s="76"/>
      <c r="H20" s="76"/>
    </row>
    <row r="21">
      <c r="A21" s="42"/>
      <c r="B21" s="42"/>
      <c r="C21" s="45" t="s">
        <v>89</v>
      </c>
      <c r="D21" s="76"/>
      <c r="E21" s="83">
        <f t="shared" ref="E21:F21" si="1">SUM(E18:E20)</f>
        <v>95000</v>
      </c>
      <c r="F21" s="78">
        <f t="shared" si="1"/>
        <v>0</v>
      </c>
      <c r="G21" s="76"/>
      <c r="H21" s="76"/>
    </row>
    <row r="22">
      <c r="A22" s="42"/>
      <c r="B22" s="42"/>
      <c r="C22" s="41"/>
      <c r="D22" s="76"/>
      <c r="E22" s="76"/>
      <c r="F22" s="76"/>
      <c r="G22" s="76"/>
      <c r="H22" s="76"/>
    </row>
    <row r="23">
      <c r="A23" s="42"/>
      <c r="B23" s="41" t="s">
        <v>193</v>
      </c>
      <c r="C23" s="42"/>
      <c r="D23" s="76"/>
      <c r="E23" s="76"/>
      <c r="F23" s="76"/>
      <c r="G23" s="76"/>
      <c r="H23" s="76"/>
    </row>
    <row r="24">
      <c r="A24" s="42"/>
      <c r="B24" s="42"/>
      <c r="C24" s="54" t="s">
        <v>194</v>
      </c>
      <c r="D24" s="76"/>
      <c r="E24" s="83">
        <v>20000.0</v>
      </c>
      <c r="F24" s="78">
        <v>0.0</v>
      </c>
      <c r="G24" s="76"/>
      <c r="H24" s="94"/>
    </row>
    <row r="25">
      <c r="A25" s="42"/>
      <c r="B25" s="42"/>
      <c r="C25" s="51"/>
      <c r="D25" s="76"/>
      <c r="E25" s="76"/>
      <c r="F25" s="76"/>
      <c r="G25" s="76"/>
      <c r="H25" s="76"/>
    </row>
    <row r="26">
      <c r="A26" s="42"/>
      <c r="B26" s="42"/>
      <c r="C26" s="41" t="s">
        <v>89</v>
      </c>
      <c r="D26" s="76"/>
      <c r="E26" s="83">
        <f t="shared" ref="E26:F26" si="2">SUM(E24:E25)</f>
        <v>20000</v>
      </c>
      <c r="F26" s="78">
        <f t="shared" si="2"/>
        <v>0</v>
      </c>
      <c r="G26" s="76"/>
      <c r="H26" s="76"/>
    </row>
    <row r="27">
      <c r="A27" s="42"/>
      <c r="B27" s="51"/>
      <c r="C27" s="42"/>
      <c r="D27" s="76"/>
      <c r="E27" s="76"/>
      <c r="F27" s="76"/>
      <c r="G27" s="76"/>
      <c r="H27" s="76"/>
    </row>
    <row r="28">
      <c r="A28" s="42"/>
      <c r="B28" s="41" t="s">
        <v>195</v>
      </c>
      <c r="C28" s="51"/>
      <c r="D28" s="76"/>
      <c r="E28" s="76"/>
      <c r="F28" s="76"/>
      <c r="G28" s="76"/>
      <c r="H28" s="76"/>
    </row>
    <row r="29">
      <c r="A29" s="42"/>
      <c r="B29" s="42"/>
      <c r="C29" s="54" t="s">
        <v>194</v>
      </c>
      <c r="D29" s="76"/>
      <c r="E29" s="83">
        <v>34000.0</v>
      </c>
      <c r="F29" s="78">
        <v>0.0</v>
      </c>
      <c r="G29" s="76"/>
      <c r="H29" s="94"/>
    </row>
    <row r="30">
      <c r="A30" s="42"/>
      <c r="B30" s="42"/>
      <c r="C30" s="51"/>
      <c r="D30" s="76"/>
      <c r="E30" s="76"/>
      <c r="F30" s="76"/>
      <c r="G30" s="76"/>
      <c r="H30" s="76"/>
    </row>
    <row r="31">
      <c r="A31" s="42"/>
      <c r="B31" s="42"/>
      <c r="C31" s="41" t="s">
        <v>89</v>
      </c>
      <c r="D31" s="76"/>
      <c r="E31" s="83">
        <f t="shared" ref="E31:F31" si="3">SUM(E29:E30)</f>
        <v>34000</v>
      </c>
      <c r="F31" s="78">
        <f t="shared" si="3"/>
        <v>0</v>
      </c>
      <c r="G31" s="76"/>
      <c r="H31" s="76"/>
    </row>
    <row r="32">
      <c r="A32" s="42"/>
      <c r="B32" s="42"/>
      <c r="C32" s="51"/>
      <c r="D32" s="76"/>
      <c r="E32" s="76"/>
      <c r="F32" s="76"/>
      <c r="G32" s="76"/>
      <c r="H32" s="76"/>
    </row>
    <row r="33">
      <c r="A33" s="42"/>
      <c r="B33" s="41" t="s">
        <v>196</v>
      </c>
      <c r="C33" s="42"/>
      <c r="D33" s="76"/>
      <c r="E33" s="76"/>
      <c r="F33" s="76"/>
      <c r="G33" s="76"/>
      <c r="H33" s="76"/>
    </row>
    <row r="34">
      <c r="A34" s="42"/>
      <c r="B34" s="51"/>
      <c r="C34" s="54" t="s">
        <v>194</v>
      </c>
      <c r="D34" s="76"/>
      <c r="E34" s="83">
        <v>60000.0</v>
      </c>
      <c r="F34" s="78">
        <v>0.0</v>
      </c>
      <c r="G34" s="76"/>
      <c r="H34" s="94"/>
    </row>
    <row r="35">
      <c r="A35" s="42"/>
      <c r="B35" s="42"/>
      <c r="C35" s="51"/>
      <c r="D35" s="76"/>
      <c r="E35" s="76"/>
      <c r="F35" s="76"/>
      <c r="G35" s="76"/>
      <c r="H35" s="76"/>
    </row>
    <row r="36">
      <c r="A36" s="42"/>
      <c r="B36" s="42"/>
      <c r="C36" s="41" t="s">
        <v>89</v>
      </c>
      <c r="D36" s="76"/>
      <c r="E36" s="83">
        <f t="shared" ref="E36:F36" si="4">SUM(E34:E35)</f>
        <v>60000</v>
      </c>
      <c r="F36" s="78">
        <f t="shared" si="4"/>
        <v>0</v>
      </c>
      <c r="G36" s="76"/>
      <c r="H36" s="76"/>
    </row>
    <row r="37">
      <c r="A37" s="42"/>
      <c r="B37" s="42"/>
      <c r="C37" s="45"/>
      <c r="D37" s="76"/>
      <c r="E37" s="76"/>
      <c r="F37" s="76"/>
      <c r="G37" s="76"/>
      <c r="H37" s="76"/>
    </row>
    <row r="38">
      <c r="A38" s="42"/>
      <c r="B38" s="41" t="s">
        <v>197</v>
      </c>
      <c r="C38" s="42"/>
      <c r="D38" s="76"/>
      <c r="E38" s="76"/>
      <c r="F38" s="76"/>
      <c r="G38" s="76"/>
      <c r="H38" s="76"/>
    </row>
    <row r="39">
      <c r="A39" s="42"/>
      <c r="B39" s="42"/>
      <c r="C39" s="48" t="s">
        <v>194</v>
      </c>
      <c r="D39" s="76"/>
      <c r="E39" s="83">
        <v>7000.0</v>
      </c>
      <c r="F39" s="78">
        <v>0.0</v>
      </c>
      <c r="G39" s="76"/>
      <c r="H39" s="94"/>
    </row>
    <row r="40">
      <c r="A40" s="42"/>
      <c r="B40" s="42"/>
      <c r="C40" s="42"/>
      <c r="D40" s="76"/>
      <c r="E40" s="76"/>
      <c r="F40" s="76"/>
      <c r="G40" s="76"/>
      <c r="H40" s="76"/>
    </row>
    <row r="41">
      <c r="A41" s="42"/>
      <c r="B41" s="51"/>
      <c r="C41" s="41" t="s">
        <v>89</v>
      </c>
      <c r="D41" s="76"/>
      <c r="E41" s="83">
        <f t="shared" ref="E41:F41" si="5">SUM(E39:E40)</f>
        <v>7000</v>
      </c>
      <c r="F41" s="78">
        <f t="shared" si="5"/>
        <v>0</v>
      </c>
      <c r="G41" s="76"/>
      <c r="H41" s="76"/>
    </row>
    <row r="42">
      <c r="A42" s="42"/>
      <c r="B42" s="42"/>
      <c r="C42" s="45"/>
      <c r="D42" s="76"/>
      <c r="E42" s="76"/>
      <c r="F42" s="76"/>
      <c r="G42" s="76"/>
      <c r="H42" s="76"/>
    </row>
    <row r="43">
      <c r="A43" s="42"/>
      <c r="B43" s="41" t="s">
        <v>198</v>
      </c>
      <c r="C43" s="42"/>
      <c r="D43" s="76"/>
      <c r="E43" s="76"/>
      <c r="F43" s="76"/>
      <c r="G43" s="76"/>
      <c r="H43" s="76"/>
    </row>
    <row r="44">
      <c r="A44" s="42"/>
      <c r="B44" s="42"/>
      <c r="C44" s="48" t="s">
        <v>194</v>
      </c>
      <c r="D44" s="76"/>
      <c r="E44" s="83">
        <v>126000.0</v>
      </c>
      <c r="F44" s="78">
        <v>0.0</v>
      </c>
      <c r="G44" s="76"/>
      <c r="H44" s="76"/>
    </row>
    <row r="45">
      <c r="A45" s="42"/>
      <c r="B45" s="42"/>
      <c r="C45" s="54" t="s">
        <v>199</v>
      </c>
      <c r="D45" s="76"/>
      <c r="E45" s="83">
        <v>27000.0</v>
      </c>
      <c r="F45" s="78">
        <v>0.0</v>
      </c>
      <c r="G45" s="76"/>
      <c r="H45" s="76"/>
    </row>
    <row r="46">
      <c r="A46" s="42"/>
      <c r="B46" s="42"/>
      <c r="C46" s="48" t="s">
        <v>130</v>
      </c>
      <c r="D46" s="76"/>
      <c r="E46" s="78">
        <v>0.0</v>
      </c>
      <c r="F46" s="80">
        <v>-35000.0</v>
      </c>
      <c r="G46" s="76"/>
      <c r="H46" s="82"/>
    </row>
    <row r="47">
      <c r="A47" s="42"/>
      <c r="B47" s="42"/>
      <c r="C47" s="51"/>
      <c r="D47" s="76"/>
      <c r="E47" s="76"/>
      <c r="F47" s="76"/>
      <c r="G47" s="76"/>
      <c r="H47" s="76"/>
    </row>
    <row r="48">
      <c r="A48" s="42"/>
      <c r="B48" s="51"/>
      <c r="C48" s="41" t="s">
        <v>89</v>
      </c>
      <c r="D48" s="76"/>
      <c r="E48" s="83">
        <f t="shared" ref="E48:F48" si="6">SUM(E44:E46)</f>
        <v>153000</v>
      </c>
      <c r="F48" s="80">
        <f t="shared" si="6"/>
        <v>-35000</v>
      </c>
      <c r="G48" s="76"/>
      <c r="H48" s="76"/>
    </row>
    <row r="49">
      <c r="A49" s="42"/>
      <c r="B49" s="42"/>
      <c r="C49" s="45"/>
      <c r="D49" s="76"/>
      <c r="E49" s="76"/>
      <c r="F49" s="76"/>
      <c r="G49" s="76"/>
      <c r="H49" s="76"/>
    </row>
    <row r="50">
      <c r="A50" s="42"/>
      <c r="B50" s="41" t="s">
        <v>200</v>
      </c>
      <c r="C50" s="42"/>
      <c r="D50" s="76"/>
      <c r="E50" s="76"/>
      <c r="F50" s="76"/>
      <c r="G50" s="76"/>
      <c r="H50" s="76"/>
    </row>
    <row r="51">
      <c r="A51" s="42"/>
      <c r="B51" s="42"/>
      <c r="C51" s="48" t="s">
        <v>194</v>
      </c>
      <c r="D51" s="76"/>
      <c r="E51" s="83">
        <v>210000.0</v>
      </c>
      <c r="F51" s="78">
        <v>0.0</v>
      </c>
      <c r="G51" s="76"/>
      <c r="H51" s="94"/>
    </row>
    <row r="52">
      <c r="A52" s="42"/>
      <c r="B52" s="42"/>
      <c r="C52" s="54" t="s">
        <v>139</v>
      </c>
      <c r="D52" s="76"/>
      <c r="E52" s="78">
        <v>0.0</v>
      </c>
      <c r="F52" s="80">
        <v>-18000.0</v>
      </c>
      <c r="G52" s="76"/>
      <c r="H52" s="94"/>
    </row>
    <row r="53">
      <c r="A53" s="42"/>
      <c r="B53" s="42"/>
      <c r="C53" s="48" t="s">
        <v>130</v>
      </c>
      <c r="D53" s="76"/>
      <c r="E53" s="78">
        <v>0.0</v>
      </c>
      <c r="F53" s="80">
        <v>-90000.0</v>
      </c>
      <c r="G53" s="76"/>
      <c r="H53" s="94"/>
    </row>
    <row r="54">
      <c r="A54" s="42"/>
      <c r="B54" s="42"/>
      <c r="C54" s="42"/>
      <c r="D54" s="76"/>
      <c r="E54" s="76"/>
      <c r="F54" s="76"/>
      <c r="G54" s="76"/>
      <c r="H54" s="76"/>
    </row>
    <row r="55">
      <c r="A55" s="42"/>
      <c r="B55" s="51"/>
      <c r="C55" s="41" t="s">
        <v>89</v>
      </c>
      <c r="D55" s="76"/>
      <c r="E55" s="83">
        <f t="shared" ref="E55:F55" si="7">SUM(E51:E53)</f>
        <v>210000</v>
      </c>
      <c r="F55" s="80">
        <f t="shared" si="7"/>
        <v>-108000</v>
      </c>
      <c r="G55" s="76"/>
      <c r="H55" s="76"/>
    </row>
    <row r="56">
      <c r="A56" s="42"/>
      <c r="B56" s="42"/>
      <c r="C56" s="45"/>
      <c r="D56" s="76"/>
      <c r="E56" s="76"/>
      <c r="F56" s="76"/>
      <c r="G56" s="76"/>
      <c r="H56" s="76"/>
    </row>
    <row r="57">
      <c r="A57" s="42"/>
      <c r="B57" s="42"/>
      <c r="C57" s="45" t="s">
        <v>96</v>
      </c>
      <c r="D57" s="76"/>
      <c r="E57" s="83">
        <f>SUMIFS(E4:E56,C4:C56,"Subsubtotal")</f>
        <v>579000</v>
      </c>
      <c r="F57" s="80">
        <f>SUMIFS(F4:F56,C4:C56,"Subsubtotal")</f>
        <v>-207000</v>
      </c>
      <c r="G57" s="76"/>
      <c r="H57" s="76"/>
    </row>
    <row r="58">
      <c r="A58" s="42"/>
      <c r="B58" s="42"/>
      <c r="C58" s="41"/>
      <c r="D58" s="76"/>
      <c r="E58" s="76"/>
      <c r="F58" s="76"/>
      <c r="G58" s="76"/>
      <c r="H58" s="76"/>
    </row>
  </sheetData>
  <conditionalFormatting sqref="D1:D58">
    <cfRule type="cellIs" dxfId="0" priority="1" operator="greaterThan">
      <formula>0</formula>
    </cfRule>
  </conditionalFormatting>
  <conditionalFormatting sqref="E1:E58">
    <cfRule type="cellIs" dxfId="1" priority="2" operator="greaterThan">
      <formula>0</formula>
    </cfRule>
  </conditionalFormatting>
  <conditionalFormatting sqref="F1:F58">
    <cfRule type="cellIs" dxfId="0" priority="3" operator="greaterThan">
      <formula>0</formula>
    </cfRule>
  </conditionalFormatting>
  <conditionalFormatting sqref="F1:F58">
    <cfRule type="cellIs" dxfId="1" priority="4" operator="lessThan">
      <formula>0</formula>
    </cfRule>
  </conditionalFormatting>
  <conditionalFormatting sqref="D1:D58">
    <cfRule type="cellIs" dxfId="1" priority="5" operator="lessThan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16.5"/>
    <col customWidth="1" min="8" max="8" width="71.63"/>
  </cols>
  <sheetData>
    <row r="1">
      <c r="A1" s="40" t="s">
        <v>4</v>
      </c>
      <c r="B1" s="40" t="s">
        <v>64</v>
      </c>
      <c r="C1" s="40" t="s">
        <v>65</v>
      </c>
      <c r="D1" s="75" t="s">
        <v>6</v>
      </c>
      <c r="E1" s="40" t="s">
        <v>5</v>
      </c>
      <c r="F1" s="96" t="s">
        <v>6</v>
      </c>
      <c r="G1" s="97" t="s">
        <v>67</v>
      </c>
      <c r="H1" s="97" t="s">
        <v>3</v>
      </c>
    </row>
    <row r="2">
      <c r="A2" s="98" t="s">
        <v>14</v>
      </c>
      <c r="B2" s="54"/>
      <c r="C2" s="54"/>
      <c r="D2" s="82"/>
      <c r="E2" s="82"/>
      <c r="F2" s="99"/>
      <c r="G2" s="82"/>
      <c r="H2" s="82"/>
    </row>
    <row r="3">
      <c r="A3" s="54"/>
      <c r="B3" s="45" t="s">
        <v>68</v>
      </c>
      <c r="C3" s="54"/>
      <c r="D3" s="82"/>
      <c r="E3" s="82"/>
      <c r="F3" s="99"/>
      <c r="G3" s="82"/>
      <c r="H3" s="82"/>
    </row>
    <row r="4">
      <c r="A4" s="54"/>
      <c r="B4" s="54"/>
      <c r="C4" s="55" t="s">
        <v>201</v>
      </c>
      <c r="D4" s="80"/>
      <c r="E4" s="99">
        <v>5060.0</v>
      </c>
      <c r="F4" s="99">
        <v>-13000.0</v>
      </c>
      <c r="G4" s="82"/>
      <c r="H4" s="82"/>
    </row>
    <row r="5">
      <c r="A5" s="54"/>
      <c r="B5" s="54"/>
      <c r="C5" s="55" t="s">
        <v>202</v>
      </c>
      <c r="D5" s="80"/>
      <c r="E5" s="81">
        <v>0.0</v>
      </c>
      <c r="F5" s="99">
        <v>-30000.0</v>
      </c>
      <c r="G5" s="100"/>
      <c r="H5" s="100" t="s">
        <v>203</v>
      </c>
    </row>
    <row r="6">
      <c r="A6" s="54"/>
      <c r="B6" s="54"/>
      <c r="C6" s="55" t="s">
        <v>204</v>
      </c>
      <c r="D6" s="80"/>
      <c r="E6" s="81">
        <v>0.0</v>
      </c>
      <c r="F6" s="99">
        <v>-21000.0</v>
      </c>
      <c r="G6" s="100"/>
      <c r="H6" s="100"/>
    </row>
    <row r="7">
      <c r="A7" s="54"/>
      <c r="B7" s="54"/>
      <c r="C7" s="55" t="s">
        <v>205</v>
      </c>
      <c r="D7" s="80"/>
      <c r="E7" s="81">
        <v>0.0</v>
      </c>
      <c r="F7" s="99">
        <v>-21000.0</v>
      </c>
      <c r="G7" s="100"/>
      <c r="H7" s="100"/>
    </row>
    <row r="8">
      <c r="A8" s="54"/>
      <c r="B8" s="54"/>
      <c r="C8" s="55" t="s">
        <v>185</v>
      </c>
      <c r="D8" s="80"/>
      <c r="E8" s="81">
        <v>0.0</v>
      </c>
      <c r="F8" s="99">
        <v>-3500.0</v>
      </c>
      <c r="G8" s="82"/>
      <c r="H8" s="82"/>
    </row>
    <row r="9">
      <c r="A9" s="54"/>
      <c r="B9" s="54"/>
      <c r="C9" s="55" t="s">
        <v>101</v>
      </c>
      <c r="D9" s="80"/>
      <c r="E9" s="81">
        <v>0.0</v>
      </c>
      <c r="F9" s="99">
        <v>-1000.0</v>
      </c>
      <c r="G9" s="100"/>
      <c r="H9" s="100" t="s">
        <v>206</v>
      </c>
    </row>
    <row r="10">
      <c r="A10" s="54"/>
      <c r="B10" s="54"/>
      <c r="C10" s="55" t="s">
        <v>105</v>
      </c>
      <c r="D10" s="80"/>
      <c r="E10" s="81">
        <v>27000.0</v>
      </c>
      <c r="F10" s="99">
        <v>-27000.0</v>
      </c>
      <c r="G10" s="82"/>
      <c r="H10" s="82"/>
    </row>
    <row r="11">
      <c r="A11" s="54"/>
      <c r="B11" s="54"/>
      <c r="C11" s="55" t="s">
        <v>207</v>
      </c>
      <c r="D11" s="80"/>
      <c r="E11" s="81">
        <v>0.0</v>
      </c>
      <c r="F11" s="99">
        <v>-4500.0</v>
      </c>
      <c r="G11" s="101"/>
      <c r="H11" s="101" t="s">
        <v>208</v>
      </c>
    </row>
    <row r="12">
      <c r="A12" s="54"/>
      <c r="B12" s="54"/>
      <c r="C12" s="55" t="s">
        <v>209</v>
      </c>
      <c r="D12" s="82"/>
      <c r="E12" s="81">
        <v>0.0</v>
      </c>
      <c r="F12" s="99">
        <v>-3000.0</v>
      </c>
      <c r="G12" s="102"/>
      <c r="H12" s="102"/>
    </row>
    <row r="13">
      <c r="A13" s="54"/>
      <c r="B13" s="54"/>
      <c r="C13" s="55" t="s">
        <v>210</v>
      </c>
      <c r="D13" s="82"/>
      <c r="E13" s="81">
        <v>0.0</v>
      </c>
      <c r="F13" s="99">
        <v>-20000.0</v>
      </c>
      <c r="G13" s="102"/>
      <c r="H13" s="102"/>
    </row>
    <row r="14">
      <c r="A14" s="54"/>
      <c r="B14" s="54"/>
      <c r="C14" s="55" t="s">
        <v>211</v>
      </c>
      <c r="D14" s="82"/>
      <c r="E14" s="81">
        <v>7500.0</v>
      </c>
      <c r="F14" s="99">
        <v>-51000.0</v>
      </c>
      <c r="G14" s="102"/>
      <c r="H14" s="102"/>
    </row>
    <row r="15">
      <c r="A15" s="54"/>
      <c r="B15" s="54"/>
      <c r="C15" s="55" t="s">
        <v>212</v>
      </c>
      <c r="D15" s="82"/>
      <c r="E15" s="81">
        <v>0.0</v>
      </c>
      <c r="F15" s="99">
        <v>-8500.0</v>
      </c>
      <c r="G15" s="102"/>
      <c r="H15" s="102"/>
    </row>
    <row r="16">
      <c r="A16" s="54"/>
      <c r="B16" s="54"/>
      <c r="C16" s="55" t="s">
        <v>213</v>
      </c>
      <c r="D16" s="82"/>
      <c r="E16" s="81">
        <v>0.0</v>
      </c>
      <c r="F16" s="99">
        <v>-7500.0</v>
      </c>
      <c r="G16" s="102"/>
      <c r="H16" s="102"/>
    </row>
    <row r="17">
      <c r="A17" s="54"/>
      <c r="B17" s="54"/>
      <c r="C17" s="54"/>
      <c r="D17" s="82"/>
      <c r="E17" s="82"/>
      <c r="F17" s="99"/>
      <c r="G17" s="102"/>
      <c r="H17" s="102"/>
    </row>
    <row r="18">
      <c r="A18" s="54"/>
      <c r="B18" s="54"/>
      <c r="C18" s="41" t="s">
        <v>89</v>
      </c>
      <c r="D18" s="80"/>
      <c r="E18" s="99">
        <f t="shared" ref="E18:F18" si="1">SUM(E4:E16)</f>
        <v>39560</v>
      </c>
      <c r="F18" s="99">
        <f t="shared" si="1"/>
        <v>-211000</v>
      </c>
      <c r="G18" s="102"/>
      <c r="H18" s="102"/>
    </row>
    <row r="19">
      <c r="A19" s="54"/>
      <c r="B19" s="54"/>
      <c r="C19" s="54"/>
      <c r="D19" s="82"/>
      <c r="E19" s="82"/>
      <c r="F19" s="99"/>
      <c r="G19" s="102"/>
      <c r="H19" s="102"/>
    </row>
    <row r="20">
      <c r="A20" s="54"/>
      <c r="B20" s="98" t="s">
        <v>214</v>
      </c>
      <c r="C20" s="54"/>
      <c r="D20" s="82"/>
      <c r="E20" s="82"/>
      <c r="F20" s="99"/>
      <c r="G20" s="102"/>
      <c r="H20" s="102"/>
    </row>
    <row r="21">
      <c r="A21" s="54"/>
      <c r="B21" s="54"/>
      <c r="C21" s="55" t="s">
        <v>215</v>
      </c>
      <c r="D21" s="82"/>
      <c r="E21" s="99">
        <v>15000.0</v>
      </c>
      <c r="F21" s="99">
        <v>0.0</v>
      </c>
      <c r="G21" s="102"/>
      <c r="H21" s="102"/>
    </row>
    <row r="22">
      <c r="A22" s="54"/>
      <c r="B22" s="54"/>
      <c r="C22" s="55" t="s">
        <v>216</v>
      </c>
      <c r="D22" s="82"/>
      <c r="E22" s="99">
        <v>20000.0</v>
      </c>
      <c r="F22" s="99">
        <v>0.0</v>
      </c>
      <c r="G22" s="102"/>
      <c r="H22" s="102"/>
    </row>
    <row r="23">
      <c r="A23" s="54"/>
      <c r="B23" s="54"/>
      <c r="C23" s="55" t="s">
        <v>217</v>
      </c>
      <c r="D23" s="82"/>
      <c r="E23" s="99">
        <v>24500.0</v>
      </c>
      <c r="F23" s="99">
        <v>-7500.0</v>
      </c>
      <c r="G23" s="102"/>
      <c r="H23" s="102"/>
    </row>
    <row r="24">
      <c r="A24" s="54"/>
      <c r="B24" s="54"/>
      <c r="C24" s="54"/>
      <c r="D24" s="82"/>
      <c r="E24" s="99"/>
      <c r="F24" s="99"/>
      <c r="G24" s="102"/>
      <c r="H24" s="102"/>
    </row>
    <row r="25">
      <c r="A25" s="54"/>
      <c r="B25" s="54"/>
      <c r="C25" s="98" t="s">
        <v>89</v>
      </c>
      <c r="D25" s="82"/>
      <c r="E25" s="99">
        <f t="shared" ref="E25:F25" si="2">SUM(E21:E23)</f>
        <v>59500</v>
      </c>
      <c r="F25" s="99">
        <f t="shared" si="2"/>
        <v>-7500</v>
      </c>
      <c r="G25" s="102"/>
      <c r="H25" s="102"/>
    </row>
    <row r="26">
      <c r="A26" s="54"/>
      <c r="B26" s="54"/>
      <c r="C26" s="54"/>
      <c r="D26" s="82"/>
      <c r="E26" s="82"/>
      <c r="F26" s="99"/>
      <c r="G26" s="102"/>
      <c r="H26" s="102"/>
    </row>
    <row r="27">
      <c r="A27" s="54"/>
      <c r="B27" s="98" t="s">
        <v>218</v>
      </c>
      <c r="C27" s="54"/>
      <c r="D27" s="82"/>
      <c r="E27" s="82"/>
      <c r="F27" s="99"/>
      <c r="G27" s="102"/>
      <c r="H27" s="102"/>
    </row>
    <row r="28">
      <c r="A28" s="54"/>
      <c r="B28" s="54"/>
      <c r="C28" s="55" t="s">
        <v>219</v>
      </c>
      <c r="D28" s="80"/>
      <c r="E28" s="99">
        <v>200000.0</v>
      </c>
      <c r="F28" s="99">
        <v>0.0</v>
      </c>
      <c r="G28" s="103"/>
      <c r="H28" s="103"/>
    </row>
    <row r="29">
      <c r="A29" s="54"/>
      <c r="B29" s="54"/>
      <c r="C29" s="55" t="s">
        <v>194</v>
      </c>
      <c r="D29" s="80"/>
      <c r="E29" s="99">
        <v>2800000.0</v>
      </c>
      <c r="F29" s="99">
        <v>0.0</v>
      </c>
      <c r="G29" s="103"/>
      <c r="H29" s="103"/>
    </row>
    <row r="30">
      <c r="A30" s="54"/>
      <c r="B30" s="54"/>
      <c r="C30" s="55" t="s">
        <v>220</v>
      </c>
      <c r="D30" s="80"/>
      <c r="E30" s="99">
        <v>450000.0</v>
      </c>
      <c r="F30" s="99">
        <v>0.0</v>
      </c>
      <c r="G30" s="104"/>
      <c r="H30" s="104"/>
    </row>
    <row r="31">
      <c r="A31" s="54"/>
      <c r="B31" s="54"/>
      <c r="C31" s="55" t="s">
        <v>221</v>
      </c>
      <c r="D31" s="80"/>
      <c r="E31" s="99">
        <v>275000.0</v>
      </c>
      <c r="F31" s="99">
        <v>0.0</v>
      </c>
      <c r="G31" s="104"/>
      <c r="H31" s="104"/>
    </row>
    <row r="32">
      <c r="A32" s="54"/>
      <c r="B32" s="54"/>
      <c r="C32" s="55" t="s">
        <v>222</v>
      </c>
      <c r="D32" s="80"/>
      <c r="E32" s="99">
        <v>70000.0</v>
      </c>
      <c r="F32" s="99">
        <v>0.0</v>
      </c>
      <c r="G32" s="104"/>
      <c r="H32" s="104"/>
    </row>
    <row r="33">
      <c r="A33" s="54"/>
      <c r="B33" s="54"/>
      <c r="C33" s="55" t="s">
        <v>223</v>
      </c>
      <c r="D33" s="80"/>
      <c r="E33" s="99">
        <v>100000.0</v>
      </c>
      <c r="F33" s="99">
        <v>0.0</v>
      </c>
      <c r="G33" s="104"/>
      <c r="H33" s="104"/>
    </row>
    <row r="34">
      <c r="A34" s="54"/>
      <c r="B34" s="54"/>
      <c r="C34" s="55" t="s">
        <v>224</v>
      </c>
      <c r="D34" s="80"/>
      <c r="E34" s="99">
        <v>75000.0</v>
      </c>
      <c r="F34" s="99">
        <v>0.0</v>
      </c>
      <c r="G34" s="104"/>
      <c r="H34" s="104"/>
    </row>
    <row r="35">
      <c r="A35" s="54"/>
      <c r="B35" s="54"/>
      <c r="C35" s="55" t="s">
        <v>139</v>
      </c>
      <c r="D35" s="80"/>
      <c r="E35" s="99">
        <v>0.0</v>
      </c>
      <c r="F35" s="99">
        <v>-230000.0</v>
      </c>
      <c r="G35" s="104"/>
      <c r="H35" s="104"/>
    </row>
    <row r="36">
      <c r="A36" s="54"/>
      <c r="B36" s="54"/>
      <c r="C36" s="55" t="s">
        <v>225</v>
      </c>
      <c r="D36" s="80"/>
      <c r="E36" s="99">
        <v>0.0</v>
      </c>
      <c r="F36" s="99">
        <v>-25000.0</v>
      </c>
      <c r="G36" s="104"/>
      <c r="H36" s="104"/>
    </row>
    <row r="37">
      <c r="A37" s="54"/>
      <c r="B37" s="54"/>
      <c r="C37" s="55" t="s">
        <v>131</v>
      </c>
      <c r="D37" s="80"/>
      <c r="E37" s="81">
        <v>0.0</v>
      </c>
      <c r="F37" s="99">
        <v>-40000.0</v>
      </c>
      <c r="G37" s="102"/>
      <c r="H37" s="102"/>
    </row>
    <row r="38">
      <c r="A38" s="54"/>
      <c r="B38" s="54"/>
      <c r="C38" s="55" t="s">
        <v>226</v>
      </c>
      <c r="D38" s="80"/>
      <c r="E38" s="81">
        <v>0.0</v>
      </c>
      <c r="F38" s="99">
        <v>-70000.0</v>
      </c>
      <c r="G38" s="101"/>
      <c r="H38" s="101"/>
    </row>
    <row r="39">
      <c r="A39" s="54"/>
      <c r="B39" s="54"/>
      <c r="C39" s="55" t="s">
        <v>227</v>
      </c>
      <c r="D39" s="80"/>
      <c r="E39" s="81">
        <v>0.0</v>
      </c>
      <c r="F39" s="99">
        <v>-120000.0</v>
      </c>
      <c r="G39" s="102"/>
      <c r="H39" s="102"/>
    </row>
    <row r="40">
      <c r="A40" s="54"/>
      <c r="B40" s="54"/>
      <c r="C40" s="55" t="s">
        <v>228</v>
      </c>
      <c r="D40" s="80"/>
      <c r="E40" s="81">
        <v>0.0</v>
      </c>
      <c r="F40" s="99">
        <v>-15000.0</v>
      </c>
      <c r="G40" s="101"/>
      <c r="H40" s="101"/>
    </row>
    <row r="41">
      <c r="A41" s="54"/>
      <c r="B41" s="54"/>
      <c r="C41" s="55" t="s">
        <v>229</v>
      </c>
      <c r="D41" s="80"/>
      <c r="E41" s="81">
        <v>0.0</v>
      </c>
      <c r="F41" s="99">
        <v>-20000.0</v>
      </c>
      <c r="G41" s="101"/>
      <c r="H41" s="101"/>
    </row>
    <row r="42">
      <c r="A42" s="54"/>
      <c r="B42" s="54"/>
      <c r="C42" s="55" t="s">
        <v>230</v>
      </c>
      <c r="D42" s="80"/>
      <c r="E42" s="81">
        <v>0.0</v>
      </c>
      <c r="F42" s="99">
        <v>-100000.0</v>
      </c>
      <c r="G42" s="102"/>
      <c r="H42" s="102"/>
    </row>
    <row r="43">
      <c r="A43" s="54"/>
      <c r="B43" s="54"/>
      <c r="C43" s="55" t="s">
        <v>231</v>
      </c>
      <c r="D43" s="80"/>
      <c r="E43" s="81">
        <v>0.0</v>
      </c>
      <c r="F43" s="99">
        <v>-105000.0</v>
      </c>
      <c r="G43" s="101"/>
      <c r="H43" s="101"/>
    </row>
    <row r="44">
      <c r="A44" s="54"/>
      <c r="B44" s="54"/>
      <c r="C44" s="55" t="s">
        <v>232</v>
      </c>
      <c r="D44" s="80"/>
      <c r="E44" s="81">
        <v>0.0</v>
      </c>
      <c r="F44" s="99">
        <v>-20000.0</v>
      </c>
      <c r="G44" s="101"/>
      <c r="H44" s="101"/>
    </row>
    <row r="45">
      <c r="A45" s="54"/>
      <c r="B45" s="54"/>
      <c r="C45" s="55" t="s">
        <v>233</v>
      </c>
      <c r="D45" s="80"/>
      <c r="E45" s="81">
        <v>0.0</v>
      </c>
      <c r="F45" s="99">
        <v>-6000.0</v>
      </c>
      <c r="G45" s="101"/>
      <c r="H45" s="101"/>
    </row>
    <row r="46">
      <c r="A46" s="54"/>
      <c r="B46" s="54"/>
      <c r="C46" s="55" t="s">
        <v>234</v>
      </c>
      <c r="D46" s="80"/>
      <c r="E46" s="81">
        <v>0.0</v>
      </c>
      <c r="F46" s="99">
        <v>-8000.0</v>
      </c>
      <c r="G46" s="101"/>
      <c r="H46" s="101"/>
    </row>
    <row r="47">
      <c r="A47" s="54"/>
      <c r="B47" s="54"/>
      <c r="C47" s="55" t="s">
        <v>235</v>
      </c>
      <c r="D47" s="80"/>
      <c r="E47" s="81">
        <v>0.0</v>
      </c>
      <c r="F47" s="99">
        <v>-3500.0</v>
      </c>
      <c r="G47" s="101"/>
      <c r="H47" s="101"/>
    </row>
    <row r="48">
      <c r="A48" s="54"/>
      <c r="B48" s="54"/>
      <c r="C48" s="54"/>
      <c r="D48" s="80"/>
      <c r="E48" s="78"/>
      <c r="F48" s="99"/>
      <c r="G48" s="102"/>
      <c r="H48" s="102"/>
    </row>
    <row r="49">
      <c r="A49" s="54"/>
      <c r="B49" s="54"/>
      <c r="C49" s="98" t="s">
        <v>89</v>
      </c>
      <c r="D49" s="80"/>
      <c r="E49" s="99">
        <f>SUM(E28:E48)</f>
        <v>3970000</v>
      </c>
      <c r="F49" s="99">
        <f>SUM(F29:F48)</f>
        <v>-762500</v>
      </c>
      <c r="G49" s="102"/>
      <c r="H49" s="102"/>
    </row>
    <row r="50">
      <c r="A50" s="54"/>
      <c r="B50" s="54"/>
      <c r="C50" s="54"/>
      <c r="D50" s="82"/>
      <c r="E50" s="82"/>
      <c r="F50" s="99"/>
      <c r="G50" s="102"/>
      <c r="H50" s="102"/>
    </row>
    <row r="51">
      <c r="A51" s="54"/>
      <c r="B51" s="98" t="s">
        <v>236</v>
      </c>
      <c r="C51" s="54"/>
      <c r="D51" s="82"/>
      <c r="E51" s="82"/>
      <c r="F51" s="99"/>
      <c r="G51" s="102"/>
      <c r="H51" s="102"/>
    </row>
    <row r="52">
      <c r="A52" s="54"/>
      <c r="B52" s="54"/>
      <c r="C52" s="55" t="s">
        <v>237</v>
      </c>
      <c r="D52" s="78"/>
      <c r="E52" s="99">
        <v>30000.0</v>
      </c>
      <c r="F52" s="99">
        <v>0.0</v>
      </c>
      <c r="G52" s="105"/>
      <c r="H52" s="105"/>
    </row>
    <row r="53">
      <c r="A53" s="54"/>
      <c r="B53" s="54"/>
      <c r="C53" s="55" t="s">
        <v>139</v>
      </c>
      <c r="D53" s="78"/>
      <c r="E53" s="81">
        <v>0.0</v>
      </c>
      <c r="F53" s="99">
        <v>-94000.0</v>
      </c>
      <c r="G53" s="101"/>
      <c r="H53" s="101"/>
    </row>
    <row r="54">
      <c r="A54" s="54"/>
      <c r="B54" s="54"/>
      <c r="C54" s="55" t="s">
        <v>238</v>
      </c>
      <c r="D54" s="78"/>
      <c r="E54" s="81">
        <v>0.0</v>
      </c>
      <c r="F54" s="99">
        <v>-30000.0</v>
      </c>
      <c r="G54" s="101"/>
      <c r="H54" s="101"/>
    </row>
    <row r="55">
      <c r="A55" s="54"/>
      <c r="B55" s="54"/>
      <c r="C55" s="55" t="s">
        <v>231</v>
      </c>
      <c r="D55" s="78"/>
      <c r="E55" s="81">
        <v>0.0</v>
      </c>
      <c r="F55" s="99">
        <v>-347500.0</v>
      </c>
      <c r="G55" s="101"/>
      <c r="H55" s="101"/>
    </row>
    <row r="56">
      <c r="A56" s="54"/>
      <c r="B56" s="54"/>
      <c r="C56" s="55" t="s">
        <v>239</v>
      </c>
      <c r="D56" s="78"/>
      <c r="E56" s="81">
        <v>0.0</v>
      </c>
      <c r="F56" s="99">
        <v>-30000.0</v>
      </c>
      <c r="G56" s="101"/>
      <c r="H56" s="101"/>
    </row>
    <row r="57">
      <c r="A57" s="54"/>
      <c r="B57" s="54"/>
      <c r="C57" s="55" t="s">
        <v>131</v>
      </c>
      <c r="D57" s="78"/>
      <c r="E57" s="99">
        <v>0.0</v>
      </c>
      <c r="F57" s="99">
        <v>-12500.0</v>
      </c>
      <c r="G57" s="102"/>
      <c r="H57" s="102"/>
    </row>
    <row r="58">
      <c r="A58" s="54"/>
      <c r="B58" s="54"/>
      <c r="C58" s="55" t="s">
        <v>240</v>
      </c>
      <c r="D58" s="78"/>
      <c r="E58" s="99">
        <v>0.0</v>
      </c>
      <c r="F58" s="99">
        <v>-26000.0</v>
      </c>
      <c r="G58" s="102"/>
      <c r="H58" s="102"/>
    </row>
    <row r="59">
      <c r="A59" s="54"/>
      <c r="B59" s="54"/>
      <c r="C59" s="55" t="s">
        <v>241</v>
      </c>
      <c r="D59" s="78"/>
      <c r="E59" s="99">
        <v>0.0</v>
      </c>
      <c r="F59" s="99">
        <v>-15000.0</v>
      </c>
      <c r="G59" s="102"/>
      <c r="H59" s="102"/>
    </row>
    <row r="60">
      <c r="A60" s="54"/>
      <c r="B60" s="54"/>
      <c r="C60" s="55" t="s">
        <v>242</v>
      </c>
      <c r="D60" s="78"/>
      <c r="E60" s="99">
        <v>0.0</v>
      </c>
      <c r="F60" s="99">
        <v>-10000.0</v>
      </c>
      <c r="G60" s="102"/>
      <c r="H60" s="102"/>
    </row>
    <row r="61">
      <c r="A61" s="54"/>
      <c r="B61" s="54"/>
      <c r="C61" s="55" t="s">
        <v>199</v>
      </c>
      <c r="D61" s="78"/>
      <c r="E61" s="99">
        <v>0.0</v>
      </c>
      <c r="F61" s="99">
        <v>-55000.0</v>
      </c>
      <c r="G61" s="102"/>
      <c r="H61" s="102"/>
    </row>
    <row r="62">
      <c r="A62" s="54"/>
      <c r="B62" s="54"/>
      <c r="C62" s="55" t="s">
        <v>243</v>
      </c>
      <c r="D62" s="78"/>
      <c r="E62" s="99">
        <v>0.0</v>
      </c>
      <c r="F62" s="99">
        <v>-160000.0</v>
      </c>
      <c r="G62" s="102"/>
      <c r="H62" s="102"/>
    </row>
    <row r="63">
      <c r="A63" s="54"/>
      <c r="B63" s="54"/>
      <c r="C63" s="55"/>
      <c r="D63" s="78"/>
      <c r="E63" s="83"/>
      <c r="F63" s="99"/>
      <c r="G63" s="102"/>
      <c r="H63" s="102"/>
    </row>
    <row r="64">
      <c r="A64" s="54"/>
      <c r="B64" s="54"/>
      <c r="C64" s="98" t="s">
        <v>89</v>
      </c>
      <c r="D64" s="78"/>
      <c r="E64" s="99">
        <f>SUM(E52:E63)</f>
        <v>30000</v>
      </c>
      <c r="F64" s="99">
        <f>SUM(F53:F63)</f>
        <v>-780000</v>
      </c>
      <c r="G64" s="102"/>
      <c r="H64" s="102"/>
    </row>
    <row r="65">
      <c r="A65" s="54"/>
      <c r="B65" s="54"/>
      <c r="C65" s="54"/>
      <c r="D65" s="80"/>
      <c r="E65" s="83"/>
      <c r="F65" s="99"/>
      <c r="G65" s="102"/>
      <c r="H65" s="102"/>
    </row>
    <row r="66">
      <c r="A66" s="54"/>
      <c r="B66" s="54"/>
      <c r="C66" s="98" t="s">
        <v>96</v>
      </c>
      <c r="D66" s="80"/>
      <c r="E66" s="99">
        <f t="shared" ref="E66:F66" si="3">SUMIFS(E4:E65,$C4:$C65,"Subsubtotal")</f>
        <v>4099060</v>
      </c>
      <c r="F66" s="99">
        <f t="shared" si="3"/>
        <v>-1761000</v>
      </c>
      <c r="G66" s="99">
        <f>E66 + F66</f>
        <v>2338060</v>
      </c>
      <c r="H66" s="102"/>
    </row>
    <row r="67">
      <c r="A67" s="54"/>
      <c r="B67" s="54"/>
      <c r="C67" s="98"/>
      <c r="D67" s="80"/>
      <c r="E67" s="83"/>
      <c r="F67" s="99"/>
      <c r="G67" s="102"/>
      <c r="H67" s="102"/>
    </row>
  </sheetData>
  <conditionalFormatting sqref="D1 F1:F67 E18 E21:E25 E28:E36 E49 E52 E57:E62 E64 E66 G66">
    <cfRule type="cellIs" dxfId="0" priority="1" operator="greaterThan">
      <formula>0</formula>
    </cfRule>
  </conditionalFormatting>
  <conditionalFormatting sqref="E1:E67 G66">
    <cfRule type="cellIs" dxfId="1" priority="2" operator="greaterThan">
      <formula>0</formula>
    </cfRule>
  </conditionalFormatting>
  <conditionalFormatting sqref="D1:D67">
    <cfRule type="cellIs" dxfId="0" priority="3" operator="greaterThan">
      <formula>0</formula>
    </cfRule>
  </conditionalFormatting>
  <conditionalFormatting sqref="D1:D67 F1">
    <cfRule type="cellIs" dxfId="1" priority="4" operator="lessThan">
      <formula>0</formula>
    </cfRule>
  </conditionalFormatting>
  <conditionalFormatting sqref="F1:F67 E18 E21:E25 E28:E36 E49 E52 E57:E62 E64 E66 G66">
    <cfRule type="cellIs" dxfId="1" priority="5" operator="lessThan">
      <formula>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8" width="50.75"/>
  </cols>
  <sheetData>
    <row r="1">
      <c r="A1" s="40" t="s">
        <v>4</v>
      </c>
      <c r="B1" s="40" t="s">
        <v>64</v>
      </c>
      <c r="C1" s="40" t="s">
        <v>65</v>
      </c>
      <c r="D1" s="40" t="s">
        <v>66</v>
      </c>
      <c r="E1" s="40" t="s">
        <v>5</v>
      </c>
      <c r="F1" s="40" t="s">
        <v>6</v>
      </c>
      <c r="G1" s="40" t="s">
        <v>67</v>
      </c>
      <c r="H1" s="40" t="s">
        <v>3</v>
      </c>
    </row>
    <row r="2">
      <c r="A2" s="106" t="s">
        <v>244</v>
      </c>
      <c r="B2" s="42"/>
      <c r="C2" s="42"/>
      <c r="D2" s="43"/>
      <c r="E2" s="107"/>
      <c r="F2" s="43"/>
      <c r="G2" s="42"/>
      <c r="H2" s="44"/>
    </row>
    <row r="3">
      <c r="A3" s="42"/>
      <c r="B3" s="45" t="s">
        <v>68</v>
      </c>
      <c r="C3" s="42"/>
      <c r="D3" s="43"/>
      <c r="E3" s="107"/>
      <c r="F3" s="43"/>
      <c r="G3" s="51"/>
      <c r="H3" s="52"/>
    </row>
    <row r="4">
      <c r="A4" s="42"/>
      <c r="B4" s="42"/>
      <c r="C4" s="48" t="s">
        <v>92</v>
      </c>
      <c r="D4" s="43"/>
      <c r="E4" s="50">
        <v>0.0</v>
      </c>
      <c r="F4" s="53">
        <v>-5000.0</v>
      </c>
      <c r="G4" s="42"/>
      <c r="H4" s="44"/>
    </row>
    <row r="5">
      <c r="A5" s="42"/>
      <c r="B5" s="42"/>
      <c r="C5" s="48" t="s">
        <v>110</v>
      </c>
      <c r="D5" s="43"/>
      <c r="E5" s="50">
        <v>0.0</v>
      </c>
      <c r="F5" s="53">
        <v>-10000.0</v>
      </c>
      <c r="G5" s="42"/>
      <c r="H5" s="44"/>
    </row>
    <row r="6">
      <c r="A6" s="42"/>
      <c r="B6" s="42"/>
      <c r="C6" s="42"/>
      <c r="D6" s="43"/>
      <c r="E6" s="107"/>
      <c r="F6" s="43"/>
      <c r="G6" s="42"/>
      <c r="H6" s="44"/>
    </row>
    <row r="7">
      <c r="A7" s="42"/>
      <c r="B7" s="42"/>
      <c r="C7" s="42" t="s">
        <v>89</v>
      </c>
      <c r="D7" s="43"/>
      <c r="E7" s="46">
        <f t="shared" ref="E7:F7" si="1">SUM(E4:E5)</f>
        <v>0</v>
      </c>
      <c r="F7" s="53">
        <f t="shared" si="1"/>
        <v>-15000</v>
      </c>
      <c r="G7" s="42"/>
      <c r="H7" s="44"/>
    </row>
    <row r="8">
      <c r="A8" s="42"/>
      <c r="B8" s="42"/>
      <c r="C8" s="42"/>
      <c r="D8" s="43"/>
      <c r="E8" s="107"/>
      <c r="F8" s="43"/>
      <c r="G8" s="42"/>
      <c r="H8" s="44"/>
    </row>
    <row r="9">
      <c r="A9" s="42"/>
      <c r="B9" s="41" t="s">
        <v>245</v>
      </c>
      <c r="C9" s="51"/>
      <c r="D9" s="43"/>
      <c r="E9" s="107"/>
      <c r="F9" s="43"/>
      <c r="G9" s="42"/>
      <c r="H9" s="44"/>
    </row>
    <row r="10">
      <c r="A10" s="42"/>
      <c r="B10" s="42"/>
      <c r="C10" s="54" t="s">
        <v>246</v>
      </c>
      <c r="D10" s="43"/>
      <c r="E10" s="50">
        <v>0.0</v>
      </c>
      <c r="F10" s="57">
        <v>-57000.0</v>
      </c>
      <c r="G10" s="42"/>
      <c r="H10" s="44"/>
    </row>
    <row r="11">
      <c r="A11" s="42"/>
      <c r="B11" s="51"/>
      <c r="C11" s="42"/>
      <c r="D11" s="43"/>
      <c r="E11" s="107"/>
      <c r="F11" s="43"/>
      <c r="G11" s="42"/>
      <c r="H11" s="44"/>
    </row>
    <row r="12">
      <c r="A12" s="42"/>
      <c r="B12" s="42"/>
      <c r="C12" s="51" t="s">
        <v>89</v>
      </c>
      <c r="D12" s="43"/>
      <c r="E12" s="46">
        <f t="shared" ref="E12:F12" si="2">SUM(E10)</f>
        <v>0</v>
      </c>
      <c r="F12" s="53">
        <f t="shared" si="2"/>
        <v>-57000</v>
      </c>
      <c r="G12" s="51"/>
      <c r="H12" s="52"/>
    </row>
    <row r="13">
      <c r="A13" s="42"/>
      <c r="B13" s="42"/>
      <c r="C13" s="51"/>
      <c r="D13" s="43"/>
      <c r="E13" s="107"/>
      <c r="F13" s="43"/>
      <c r="G13" s="51"/>
      <c r="H13" s="52"/>
    </row>
    <row r="14">
      <c r="A14" s="42"/>
      <c r="B14" s="42"/>
      <c r="C14" s="41" t="s">
        <v>96</v>
      </c>
      <c r="D14" s="43"/>
      <c r="E14" s="50">
        <f t="shared" ref="E14:F14" si="3">SUMIFS(E4:E12, $C4:$C12, "Subsubtotal")</f>
        <v>0</v>
      </c>
      <c r="F14" s="53">
        <f t="shared" si="3"/>
        <v>-72000</v>
      </c>
      <c r="G14" s="42"/>
      <c r="H14" s="44"/>
    </row>
    <row r="15">
      <c r="A15" s="42"/>
      <c r="B15" s="42"/>
      <c r="C15" s="42"/>
      <c r="D15" s="43"/>
      <c r="E15" s="107"/>
      <c r="F15" s="43"/>
      <c r="G15" s="42"/>
      <c r="H15" s="44"/>
    </row>
  </sheetData>
  <conditionalFormatting sqref="D1:D15">
    <cfRule type="cellIs" dxfId="0" priority="1" operator="greaterThan">
      <formula>0</formula>
    </cfRule>
  </conditionalFormatting>
  <conditionalFormatting sqref="E1:E15">
    <cfRule type="cellIs" dxfId="1" priority="2" operator="greaterThan">
      <formula>0</formula>
    </cfRule>
  </conditionalFormatting>
  <conditionalFormatting sqref="F1:F15">
    <cfRule type="cellIs" dxfId="0" priority="3" operator="greaterThan">
      <formula>0</formula>
    </cfRule>
  </conditionalFormatting>
  <conditionalFormatting sqref="F1:F15">
    <cfRule type="cellIs" dxfId="1" priority="4" operator="lessThan">
      <formula>0</formula>
    </cfRule>
  </conditionalFormatting>
  <conditionalFormatting sqref="D1:D15">
    <cfRule type="cellIs" dxfId="1" priority="5" operator="lessThan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33.63"/>
    <col customWidth="1" min="7" max="7" width="16.38"/>
    <col customWidth="1" min="8" max="8" width="58.38"/>
  </cols>
  <sheetData>
    <row r="1">
      <c r="A1" s="108" t="s">
        <v>4</v>
      </c>
      <c r="B1" s="108" t="s">
        <v>64</v>
      </c>
      <c r="C1" s="108" t="s">
        <v>65</v>
      </c>
      <c r="D1" s="109" t="s">
        <v>247</v>
      </c>
      <c r="E1" s="110" t="s">
        <v>5</v>
      </c>
      <c r="F1" s="110" t="s">
        <v>6</v>
      </c>
      <c r="G1" s="110"/>
      <c r="H1" s="109" t="s">
        <v>3</v>
      </c>
    </row>
    <row r="2">
      <c r="A2" s="111" t="s">
        <v>16</v>
      </c>
      <c r="B2" s="42"/>
      <c r="C2" s="42"/>
      <c r="D2" s="76"/>
      <c r="E2" s="112"/>
      <c r="F2" s="112"/>
      <c r="G2" s="76"/>
      <c r="H2" s="76"/>
    </row>
    <row r="3">
      <c r="A3" s="42"/>
      <c r="B3" s="113" t="s">
        <v>248</v>
      </c>
      <c r="C3" s="42"/>
      <c r="D3" s="76"/>
      <c r="E3" s="112"/>
      <c r="F3" s="112"/>
      <c r="G3" s="76"/>
      <c r="H3" s="76"/>
    </row>
    <row r="4">
      <c r="A4" s="42"/>
      <c r="B4" s="42"/>
      <c r="C4" s="51" t="s">
        <v>167</v>
      </c>
      <c r="D4" s="76"/>
      <c r="E4" s="114">
        <v>5300.0</v>
      </c>
      <c r="F4" s="115">
        <v>0.0</v>
      </c>
      <c r="G4" s="76"/>
      <c r="H4" s="76"/>
    </row>
    <row r="5">
      <c r="A5" s="42"/>
      <c r="B5" s="42"/>
      <c r="C5" s="51" t="s">
        <v>131</v>
      </c>
      <c r="D5" s="76"/>
      <c r="E5" s="114">
        <v>8000.0</v>
      </c>
      <c r="F5" s="115">
        <v>0.0</v>
      </c>
      <c r="G5" s="76"/>
      <c r="H5" s="76"/>
    </row>
    <row r="6">
      <c r="A6" s="42"/>
      <c r="B6" s="42"/>
      <c r="C6" s="51" t="s">
        <v>249</v>
      </c>
      <c r="D6" s="76"/>
      <c r="E6" s="114">
        <v>0.0</v>
      </c>
      <c r="F6" s="115">
        <v>-1400.0</v>
      </c>
      <c r="G6" s="76"/>
      <c r="H6" s="76"/>
    </row>
    <row r="7">
      <c r="A7" s="42"/>
      <c r="B7" s="42"/>
      <c r="C7" s="51" t="s">
        <v>250</v>
      </c>
      <c r="D7" s="76"/>
      <c r="E7" s="114">
        <v>0.0</v>
      </c>
      <c r="F7" s="115">
        <v>-2400.0</v>
      </c>
      <c r="G7" s="76"/>
      <c r="H7" s="76"/>
    </row>
    <row r="8">
      <c r="A8" s="42"/>
      <c r="B8" s="42"/>
      <c r="C8" s="51" t="s">
        <v>251</v>
      </c>
      <c r="D8" s="76"/>
      <c r="E8" s="114">
        <v>3900.0</v>
      </c>
      <c r="F8" s="115">
        <v>0.0</v>
      </c>
      <c r="G8" s="76"/>
      <c r="H8" s="76"/>
    </row>
    <row r="9">
      <c r="A9" s="42"/>
      <c r="B9" s="42"/>
      <c r="C9" s="42" t="s">
        <v>164</v>
      </c>
      <c r="D9" s="76"/>
      <c r="E9" s="114">
        <v>0.0</v>
      </c>
      <c r="F9" s="115">
        <v>-700.0</v>
      </c>
      <c r="G9" s="76"/>
      <c r="H9" s="76"/>
    </row>
    <row r="10">
      <c r="A10" s="42"/>
      <c r="B10" s="42"/>
      <c r="C10" s="51" t="s">
        <v>91</v>
      </c>
      <c r="D10" s="76"/>
      <c r="E10" s="114">
        <v>0.0</v>
      </c>
      <c r="F10" s="115">
        <v>-5000.0</v>
      </c>
      <c r="G10" s="76"/>
      <c r="H10" s="76" t="s">
        <v>252</v>
      </c>
    </row>
    <row r="11">
      <c r="A11" s="42"/>
      <c r="B11" s="42"/>
      <c r="C11" s="51" t="s">
        <v>253</v>
      </c>
      <c r="D11" s="76"/>
      <c r="E11" s="114">
        <v>0.0</v>
      </c>
      <c r="F11" s="115">
        <v>-5500.0</v>
      </c>
      <c r="G11" s="76"/>
      <c r="H11" s="76"/>
    </row>
    <row r="12">
      <c r="A12" s="42"/>
      <c r="B12" s="42"/>
      <c r="C12" s="42"/>
      <c r="D12" s="76"/>
      <c r="E12" s="112"/>
      <c r="F12" s="112"/>
      <c r="G12" s="76"/>
      <c r="H12" s="76"/>
    </row>
    <row r="13">
      <c r="A13" s="42"/>
      <c r="B13" s="42"/>
      <c r="C13" s="116" t="s">
        <v>89</v>
      </c>
      <c r="D13" s="76"/>
      <c r="E13" s="114">
        <f>SUM(E4:E11)</f>
        <v>17200</v>
      </c>
      <c r="F13" s="115">
        <f>SUM(F7:F11)</f>
        <v>-13600</v>
      </c>
      <c r="G13" s="76"/>
      <c r="H13" s="76"/>
    </row>
    <row r="14">
      <c r="A14" s="42"/>
      <c r="B14" s="42"/>
      <c r="C14" s="42"/>
      <c r="D14" s="76"/>
      <c r="E14" s="112"/>
      <c r="F14" s="112"/>
      <c r="G14" s="76"/>
      <c r="H14" s="76"/>
    </row>
    <row r="15">
      <c r="A15" s="42"/>
      <c r="B15" s="117" t="s">
        <v>254</v>
      </c>
      <c r="C15" s="42"/>
      <c r="D15" s="76"/>
      <c r="E15" s="112"/>
      <c r="F15" s="112"/>
      <c r="G15" s="76"/>
      <c r="H15" s="76"/>
    </row>
    <row r="16">
      <c r="A16" s="42"/>
      <c r="B16" s="42"/>
      <c r="C16" s="42" t="s">
        <v>91</v>
      </c>
      <c r="D16" s="76"/>
      <c r="E16" s="114">
        <v>0.0</v>
      </c>
      <c r="F16" s="115">
        <v>1100.0</v>
      </c>
      <c r="G16" s="76"/>
      <c r="H16" s="76" t="s">
        <v>255</v>
      </c>
    </row>
    <row r="17">
      <c r="A17" s="42"/>
      <c r="B17" s="42"/>
      <c r="C17" s="42" t="s">
        <v>164</v>
      </c>
      <c r="D17" s="76"/>
      <c r="E17" s="114">
        <v>0.0</v>
      </c>
      <c r="F17" s="115">
        <v>-100.0</v>
      </c>
      <c r="G17" s="76"/>
      <c r="H17" s="76"/>
    </row>
    <row r="18">
      <c r="A18" s="42"/>
      <c r="B18" s="42"/>
      <c r="C18" s="42"/>
      <c r="D18" s="76"/>
      <c r="E18" s="112"/>
      <c r="F18" s="112"/>
      <c r="G18" s="76"/>
      <c r="H18" s="76"/>
    </row>
    <row r="19">
      <c r="A19" s="42"/>
      <c r="B19" s="42"/>
      <c r="C19" s="111" t="s">
        <v>89</v>
      </c>
      <c r="D19" s="76"/>
      <c r="E19" s="114">
        <v>0.0</v>
      </c>
      <c r="F19" s="115">
        <v>-1100.0</v>
      </c>
      <c r="G19" s="76"/>
      <c r="H19" s="76"/>
    </row>
    <row r="20">
      <c r="A20" s="42"/>
      <c r="B20" s="42"/>
      <c r="C20" s="42"/>
      <c r="D20" s="76"/>
      <c r="E20" s="112"/>
      <c r="F20" s="112"/>
      <c r="G20" s="76"/>
      <c r="H20" s="76"/>
    </row>
    <row r="21">
      <c r="A21" s="42"/>
      <c r="B21" s="117" t="s">
        <v>256</v>
      </c>
      <c r="C21" s="42"/>
      <c r="D21" s="118"/>
      <c r="E21" s="112"/>
      <c r="F21" s="112"/>
      <c r="G21" s="76"/>
      <c r="H21" s="76"/>
    </row>
    <row r="22">
      <c r="A22" s="42"/>
      <c r="B22" s="42"/>
      <c r="C22" s="51" t="s">
        <v>131</v>
      </c>
      <c r="D22" s="118"/>
      <c r="E22" s="114">
        <v>0.0</v>
      </c>
      <c r="F22" s="115">
        <v>-500.0</v>
      </c>
      <c r="G22" s="76"/>
      <c r="H22" s="76"/>
    </row>
    <row r="23">
      <c r="A23" s="42"/>
      <c r="B23" s="42"/>
      <c r="C23" s="42" t="s">
        <v>91</v>
      </c>
      <c r="D23" s="118"/>
      <c r="E23" s="114">
        <v>0.0</v>
      </c>
      <c r="F23" s="115">
        <v>-6000.0</v>
      </c>
      <c r="G23" s="76"/>
      <c r="H23" s="76"/>
    </row>
    <row r="24">
      <c r="A24" s="42"/>
      <c r="B24" s="51"/>
      <c r="C24" s="51"/>
      <c r="D24" s="118"/>
      <c r="E24" s="112"/>
      <c r="F24" s="112"/>
      <c r="G24" s="76"/>
      <c r="H24" s="76"/>
    </row>
    <row r="25">
      <c r="A25" s="42"/>
      <c r="B25" s="42"/>
      <c r="C25" s="116" t="s">
        <v>89</v>
      </c>
      <c r="D25" s="118"/>
      <c r="E25" s="114">
        <f t="shared" ref="E25:F25" si="1">SUM(E22:E23)</f>
        <v>0</v>
      </c>
      <c r="F25" s="115">
        <f t="shared" si="1"/>
        <v>-6500</v>
      </c>
      <c r="G25" s="76"/>
      <c r="H25" s="76"/>
    </row>
    <row r="26">
      <c r="A26" s="42"/>
      <c r="B26" s="42"/>
      <c r="C26" s="51"/>
      <c r="D26" s="76"/>
      <c r="E26" s="112"/>
      <c r="F26" s="112"/>
      <c r="G26" s="76"/>
      <c r="H26" s="76"/>
    </row>
    <row r="27">
      <c r="A27" s="42"/>
      <c r="B27" s="119" t="s">
        <v>257</v>
      </c>
      <c r="C27" s="51"/>
      <c r="D27" s="118"/>
      <c r="E27" s="112"/>
      <c r="F27" s="112"/>
      <c r="G27" s="76"/>
      <c r="H27" s="76"/>
    </row>
    <row r="28">
      <c r="A28" s="42"/>
      <c r="B28" s="111"/>
      <c r="C28" s="51" t="s">
        <v>258</v>
      </c>
      <c r="D28" s="118"/>
      <c r="E28" s="114">
        <v>18000.0</v>
      </c>
      <c r="F28" s="115">
        <v>0.0</v>
      </c>
      <c r="G28" s="76"/>
      <c r="H28" s="76"/>
    </row>
    <row r="29">
      <c r="A29" s="42"/>
      <c r="B29" s="111"/>
      <c r="C29" s="42" t="s">
        <v>259</v>
      </c>
      <c r="D29" s="118"/>
      <c r="E29" s="114">
        <v>0.0</v>
      </c>
      <c r="F29" s="115">
        <v>-14000.0</v>
      </c>
      <c r="G29" s="76"/>
      <c r="H29" s="76"/>
    </row>
    <row r="30">
      <c r="A30" s="42"/>
      <c r="B30" s="42"/>
      <c r="C30" s="51" t="s">
        <v>131</v>
      </c>
      <c r="D30" s="118"/>
      <c r="E30" s="114">
        <v>0.0</v>
      </c>
      <c r="F30" s="115">
        <v>-500.0</v>
      </c>
      <c r="G30" s="76"/>
      <c r="H30" s="76"/>
    </row>
    <row r="31">
      <c r="A31" s="42"/>
      <c r="B31" s="42"/>
      <c r="C31" s="51"/>
      <c r="D31" s="118"/>
      <c r="E31" s="112"/>
      <c r="F31" s="112"/>
      <c r="G31" s="76"/>
      <c r="H31" s="76"/>
    </row>
    <row r="32">
      <c r="A32" s="42"/>
      <c r="B32" s="42"/>
      <c r="C32" s="116" t="s">
        <v>89</v>
      </c>
      <c r="D32" s="118"/>
      <c r="E32" s="114">
        <f>SUM(E28:E30)</f>
        <v>18000</v>
      </c>
      <c r="F32" s="115">
        <f>SUM(F29:F30)</f>
        <v>-14500</v>
      </c>
      <c r="G32" s="76"/>
      <c r="H32" s="76"/>
    </row>
    <row r="33">
      <c r="A33" s="42"/>
      <c r="B33" s="42"/>
      <c r="C33" s="42"/>
      <c r="D33" s="76"/>
      <c r="E33" s="112"/>
      <c r="F33" s="112"/>
      <c r="G33" s="76"/>
      <c r="H33" s="76"/>
    </row>
    <row r="34">
      <c r="A34" s="42"/>
      <c r="B34" s="120" t="s">
        <v>68</v>
      </c>
      <c r="C34" s="118"/>
      <c r="D34" s="118"/>
      <c r="E34" s="112"/>
      <c r="F34" s="112"/>
      <c r="G34" s="76"/>
      <c r="H34" s="76"/>
    </row>
    <row r="35">
      <c r="A35" s="42"/>
      <c r="B35" s="42"/>
      <c r="C35" s="42" t="s">
        <v>260</v>
      </c>
      <c r="D35" s="118"/>
      <c r="E35" s="114">
        <v>0.0</v>
      </c>
      <c r="F35" s="115">
        <v>-5000.0</v>
      </c>
      <c r="G35" s="76"/>
      <c r="H35" s="76"/>
    </row>
    <row r="36">
      <c r="A36" s="42"/>
      <c r="B36" s="42"/>
      <c r="C36" s="42" t="s">
        <v>181</v>
      </c>
      <c r="D36" s="118"/>
      <c r="E36" s="121">
        <v>0.0</v>
      </c>
      <c r="F36" s="122">
        <v>-1000.0</v>
      </c>
      <c r="G36" s="76"/>
      <c r="H36" s="76"/>
    </row>
    <row r="37">
      <c r="A37" s="42"/>
      <c r="B37" s="42"/>
      <c r="C37" s="51" t="s">
        <v>261</v>
      </c>
      <c r="D37" s="118"/>
      <c r="E37" s="121">
        <v>0.0</v>
      </c>
      <c r="F37" s="122">
        <v>-2000.0</v>
      </c>
      <c r="G37" s="76"/>
      <c r="H37" s="76"/>
    </row>
    <row r="38">
      <c r="A38" s="42"/>
      <c r="B38" s="42"/>
      <c r="C38" s="42" t="s">
        <v>262</v>
      </c>
      <c r="D38" s="118"/>
      <c r="E38" s="121">
        <v>0.0</v>
      </c>
      <c r="F38" s="122">
        <v>-3000.0</v>
      </c>
      <c r="G38" s="76"/>
      <c r="H38" s="76"/>
    </row>
    <row r="39">
      <c r="A39" s="42"/>
      <c r="B39" s="42"/>
      <c r="C39" s="42" t="s">
        <v>83</v>
      </c>
      <c r="D39" s="118"/>
      <c r="E39" s="121">
        <v>0.0</v>
      </c>
      <c r="F39" s="122">
        <v>-2000.0</v>
      </c>
      <c r="G39" s="76"/>
      <c r="H39" s="76"/>
    </row>
    <row r="40">
      <c r="A40" s="42"/>
      <c r="B40" s="42"/>
      <c r="C40" s="42" t="s">
        <v>263</v>
      </c>
      <c r="D40" s="118"/>
      <c r="E40" s="121">
        <v>0.0</v>
      </c>
      <c r="F40" s="122">
        <v>-10000.0</v>
      </c>
      <c r="G40" s="76"/>
      <c r="H40" s="76"/>
    </row>
    <row r="41">
      <c r="A41" s="42"/>
      <c r="B41" s="42"/>
      <c r="C41" s="42" t="s">
        <v>264</v>
      </c>
      <c r="D41" s="118"/>
      <c r="E41" s="114">
        <v>0.0</v>
      </c>
      <c r="F41" s="115">
        <v>-500.0</v>
      </c>
      <c r="G41" s="76"/>
      <c r="H41" s="76"/>
    </row>
    <row r="42">
      <c r="A42" s="42"/>
      <c r="B42" s="42"/>
      <c r="C42" s="42" t="s">
        <v>265</v>
      </c>
      <c r="D42" s="118"/>
      <c r="E42" s="114">
        <v>0.0</v>
      </c>
      <c r="F42" s="115">
        <v>-5000.0</v>
      </c>
      <c r="G42" s="76"/>
      <c r="H42" s="76"/>
    </row>
    <row r="43">
      <c r="A43" s="42"/>
      <c r="B43" s="42"/>
      <c r="C43" s="42" t="s">
        <v>266</v>
      </c>
      <c r="D43" s="118"/>
      <c r="E43" s="114">
        <v>0.0</v>
      </c>
      <c r="F43" s="115">
        <v>-3000.0</v>
      </c>
      <c r="G43" s="76"/>
      <c r="H43" s="76"/>
    </row>
    <row r="44">
      <c r="A44" s="42"/>
      <c r="B44" s="42"/>
      <c r="C44" s="51" t="s">
        <v>140</v>
      </c>
      <c r="D44" s="118"/>
      <c r="E44" s="114">
        <v>0.0</v>
      </c>
      <c r="F44" s="115">
        <v>-5000.0</v>
      </c>
      <c r="G44" s="76"/>
      <c r="H44" s="76"/>
    </row>
    <row r="45">
      <c r="A45" s="42"/>
      <c r="B45" s="42"/>
      <c r="C45" s="42"/>
      <c r="D45" s="118"/>
      <c r="E45" s="112"/>
      <c r="F45" s="112"/>
      <c r="G45" s="76"/>
      <c r="H45" s="76"/>
    </row>
    <row r="46">
      <c r="A46" s="42"/>
      <c r="B46" s="42"/>
      <c r="C46" s="123" t="s">
        <v>89</v>
      </c>
      <c r="D46" s="118"/>
      <c r="E46" s="114">
        <f t="shared" ref="E46:F46" si="2">SUM(E35:E44)</f>
        <v>0</v>
      </c>
      <c r="F46" s="115">
        <f t="shared" si="2"/>
        <v>-36500</v>
      </c>
      <c r="G46" s="76"/>
      <c r="H46" s="76"/>
    </row>
    <row r="47">
      <c r="A47" s="42"/>
      <c r="B47" s="42"/>
      <c r="C47" s="42"/>
      <c r="D47" s="76"/>
      <c r="E47" s="112"/>
      <c r="F47" s="112"/>
      <c r="G47" s="76"/>
      <c r="H47" s="76"/>
    </row>
    <row r="48">
      <c r="A48" s="42"/>
      <c r="B48" s="119" t="s">
        <v>267</v>
      </c>
      <c r="C48" s="51"/>
      <c r="D48" s="76"/>
      <c r="E48" s="112"/>
      <c r="F48" s="112"/>
      <c r="G48" s="76"/>
      <c r="H48" s="76"/>
    </row>
    <row r="49">
      <c r="A49" s="42"/>
      <c r="B49" s="42"/>
      <c r="C49" s="51" t="s">
        <v>268</v>
      </c>
      <c r="D49" s="118"/>
      <c r="E49" s="114">
        <v>0.0</v>
      </c>
      <c r="F49" s="115">
        <v>-1000.0</v>
      </c>
      <c r="G49" s="76"/>
      <c r="H49" s="76"/>
    </row>
    <row r="50">
      <c r="A50" s="42"/>
      <c r="B50" s="51"/>
      <c r="C50" s="51" t="s">
        <v>242</v>
      </c>
      <c r="D50" s="118"/>
      <c r="E50" s="114">
        <v>0.0</v>
      </c>
      <c r="F50" s="115">
        <v>-25000.0</v>
      </c>
      <c r="G50" s="76"/>
      <c r="H50" s="76" t="s">
        <v>269</v>
      </c>
    </row>
    <row r="51">
      <c r="A51" s="42"/>
      <c r="B51" s="42"/>
      <c r="C51" s="51" t="s">
        <v>270</v>
      </c>
      <c r="D51" s="118"/>
      <c r="E51" s="114">
        <v>0.0</v>
      </c>
      <c r="F51" s="115">
        <v>-20000.0</v>
      </c>
      <c r="G51" s="76"/>
      <c r="H51" s="76"/>
    </row>
    <row r="52">
      <c r="A52" s="42"/>
      <c r="B52" s="42"/>
      <c r="C52" s="51" t="s">
        <v>271</v>
      </c>
      <c r="D52" s="76"/>
      <c r="E52" s="114">
        <v>0.0</v>
      </c>
      <c r="F52" s="115">
        <v>-3000.0</v>
      </c>
      <c r="G52" s="76"/>
      <c r="H52" s="76" t="s">
        <v>272</v>
      </c>
    </row>
    <row r="53">
      <c r="A53" s="42"/>
      <c r="B53" s="111"/>
      <c r="C53" s="51"/>
      <c r="D53" s="76"/>
      <c r="E53" s="112"/>
      <c r="F53" s="112"/>
      <c r="G53" s="76"/>
      <c r="H53" s="76"/>
    </row>
    <row r="54">
      <c r="A54" s="42"/>
      <c r="B54" s="111"/>
      <c r="C54" s="116" t="s">
        <v>89</v>
      </c>
      <c r="D54" s="76"/>
      <c r="E54" s="114">
        <f t="shared" ref="E54:F54" si="3">SUM(E49:E51)</f>
        <v>0</v>
      </c>
      <c r="F54" s="115">
        <f t="shared" si="3"/>
        <v>-46000</v>
      </c>
      <c r="G54" s="76"/>
      <c r="H54" s="76"/>
    </row>
    <row r="55">
      <c r="A55" s="42"/>
      <c r="B55" s="111"/>
      <c r="C55" s="51"/>
      <c r="D55" s="76"/>
      <c r="E55" s="112"/>
      <c r="F55" s="112"/>
      <c r="G55" s="76"/>
      <c r="H55" s="76"/>
    </row>
    <row r="56">
      <c r="A56" s="42"/>
      <c r="B56" s="117" t="s">
        <v>273</v>
      </c>
      <c r="C56" s="42"/>
      <c r="D56" s="76"/>
      <c r="E56" s="112"/>
      <c r="F56" s="112"/>
      <c r="G56" s="76"/>
      <c r="H56" s="76"/>
    </row>
    <row r="57">
      <c r="A57" s="42"/>
      <c r="B57" s="42"/>
      <c r="C57" s="51" t="s">
        <v>92</v>
      </c>
      <c r="D57" s="76"/>
      <c r="E57" s="114">
        <v>0.0</v>
      </c>
      <c r="F57" s="115">
        <v>-6350.0</v>
      </c>
      <c r="G57" s="76"/>
      <c r="H57" s="76"/>
    </row>
    <row r="58">
      <c r="A58" s="42"/>
      <c r="B58" s="42"/>
      <c r="C58" s="51" t="s">
        <v>110</v>
      </c>
      <c r="D58" s="76"/>
      <c r="E58" s="114">
        <v>0.0</v>
      </c>
      <c r="F58" s="115">
        <v>-4700.0</v>
      </c>
      <c r="G58" s="76"/>
      <c r="H58" s="76"/>
    </row>
    <row r="59">
      <c r="A59" s="42"/>
      <c r="B59" s="42"/>
      <c r="C59" s="42" t="s">
        <v>274</v>
      </c>
      <c r="D59" s="76"/>
      <c r="E59" s="114">
        <v>0.0</v>
      </c>
      <c r="F59" s="115">
        <v>-1400.0</v>
      </c>
      <c r="G59" s="76"/>
      <c r="H59" s="76"/>
    </row>
    <row r="60">
      <c r="A60" s="42"/>
      <c r="B60" s="42"/>
      <c r="C60" s="42" t="s">
        <v>140</v>
      </c>
      <c r="D60" s="76"/>
      <c r="E60" s="114">
        <v>0.0</v>
      </c>
      <c r="F60" s="115">
        <v>-1600.0</v>
      </c>
      <c r="G60" s="76"/>
      <c r="H60" s="76"/>
    </row>
    <row r="61">
      <c r="A61" s="42"/>
      <c r="B61" s="42"/>
      <c r="C61" s="51" t="s">
        <v>275</v>
      </c>
      <c r="D61" s="76"/>
      <c r="E61" s="114">
        <v>0.0</v>
      </c>
      <c r="F61" s="115">
        <v>-2000.0</v>
      </c>
      <c r="G61" s="76"/>
      <c r="H61" s="76" t="s">
        <v>276</v>
      </c>
    </row>
    <row r="62">
      <c r="A62" s="42"/>
      <c r="B62" s="42"/>
      <c r="C62" s="42" t="s">
        <v>277</v>
      </c>
      <c r="D62" s="76"/>
      <c r="E62" s="114">
        <v>0.0</v>
      </c>
      <c r="F62" s="115">
        <v>-1000.0</v>
      </c>
      <c r="G62" s="76"/>
      <c r="H62" s="76"/>
    </row>
    <row r="63">
      <c r="A63" s="42"/>
      <c r="B63" s="51"/>
      <c r="C63" s="42" t="s">
        <v>278</v>
      </c>
      <c r="D63" s="76"/>
      <c r="E63" s="114">
        <v>0.0</v>
      </c>
      <c r="F63" s="115">
        <v>-1650.0</v>
      </c>
      <c r="G63" s="76"/>
      <c r="H63" s="76"/>
    </row>
    <row r="64">
      <c r="A64" s="42"/>
      <c r="B64" s="42"/>
      <c r="C64" s="51" t="s">
        <v>279</v>
      </c>
      <c r="D64" s="76"/>
      <c r="E64" s="114">
        <v>0.0</v>
      </c>
      <c r="F64" s="115">
        <v>-1650.0</v>
      </c>
      <c r="G64" s="76"/>
      <c r="H64" s="76"/>
    </row>
    <row r="65">
      <c r="A65" s="42"/>
      <c r="B65" s="42"/>
      <c r="C65" s="51" t="s">
        <v>280</v>
      </c>
      <c r="D65" s="76"/>
      <c r="E65" s="114">
        <v>0.0</v>
      </c>
      <c r="F65" s="115">
        <v>-200.0</v>
      </c>
      <c r="G65" s="76"/>
      <c r="H65" s="76"/>
    </row>
    <row r="66">
      <c r="A66" s="42"/>
      <c r="B66" s="42"/>
      <c r="C66" s="51" t="s">
        <v>281</v>
      </c>
      <c r="D66" s="76"/>
      <c r="E66" s="114">
        <v>0.0</v>
      </c>
      <c r="F66" s="115">
        <v>-500.0</v>
      </c>
      <c r="G66" s="76"/>
      <c r="H66" s="76"/>
    </row>
    <row r="67">
      <c r="A67" s="42"/>
      <c r="B67" s="42"/>
      <c r="C67" s="51" t="s">
        <v>282</v>
      </c>
      <c r="D67" s="76"/>
      <c r="E67" s="114">
        <v>0.0</v>
      </c>
      <c r="F67" s="115">
        <v>-500.0</v>
      </c>
      <c r="G67" s="76"/>
      <c r="H67" s="76"/>
    </row>
    <row r="68">
      <c r="A68" s="42"/>
      <c r="B68" s="42"/>
      <c r="C68" s="51"/>
      <c r="D68" s="76"/>
      <c r="E68" s="112"/>
      <c r="F68" s="112"/>
      <c r="G68" s="76"/>
      <c r="H68" s="76"/>
    </row>
    <row r="69">
      <c r="A69" s="42"/>
      <c r="B69" s="42"/>
      <c r="C69" s="111" t="s">
        <v>89</v>
      </c>
      <c r="D69" s="76"/>
      <c r="E69" s="114">
        <f>SUM(E57:E64)</f>
        <v>0</v>
      </c>
      <c r="F69" s="115">
        <f>SUM(F57:F68)</f>
        <v>-21550</v>
      </c>
      <c r="G69" s="76"/>
      <c r="H69" s="76"/>
    </row>
    <row r="70">
      <c r="A70" s="42"/>
      <c r="B70" s="42"/>
      <c r="C70" s="42"/>
      <c r="D70" s="76"/>
      <c r="E70" s="112"/>
      <c r="F70" s="112"/>
      <c r="G70" s="76"/>
      <c r="H70" s="76"/>
    </row>
    <row r="71">
      <c r="A71" s="42"/>
      <c r="B71" s="117" t="s">
        <v>283</v>
      </c>
      <c r="C71" s="42"/>
      <c r="D71" s="76"/>
      <c r="E71" s="112"/>
      <c r="F71" s="112"/>
      <c r="G71" s="76"/>
      <c r="H71" s="76"/>
    </row>
    <row r="72">
      <c r="A72" s="42"/>
      <c r="B72" s="51"/>
      <c r="C72" s="42" t="s">
        <v>284</v>
      </c>
      <c r="D72" s="76"/>
      <c r="E72" s="114">
        <v>0.0</v>
      </c>
      <c r="F72" s="115">
        <v>-500.0</v>
      </c>
      <c r="G72" s="76"/>
      <c r="H72" s="76"/>
    </row>
    <row r="73">
      <c r="A73" s="42"/>
      <c r="B73" s="42"/>
      <c r="C73" s="51" t="s">
        <v>285</v>
      </c>
      <c r="D73" s="76"/>
      <c r="E73" s="114">
        <v>0.0</v>
      </c>
      <c r="F73" s="115">
        <v>-5500.0</v>
      </c>
      <c r="G73" s="76"/>
      <c r="H73" s="76"/>
    </row>
    <row r="74">
      <c r="A74" s="42"/>
      <c r="B74" s="42"/>
      <c r="C74" s="42" t="s">
        <v>286</v>
      </c>
      <c r="D74" s="76"/>
      <c r="E74" s="114">
        <v>0.0</v>
      </c>
      <c r="F74" s="115">
        <v>-1000.0</v>
      </c>
      <c r="G74" s="76"/>
      <c r="H74" s="76"/>
    </row>
    <row r="75">
      <c r="A75" s="42"/>
      <c r="B75" s="42"/>
      <c r="C75" s="51" t="s">
        <v>287</v>
      </c>
      <c r="D75" s="76"/>
      <c r="E75" s="114">
        <v>1250.0</v>
      </c>
      <c r="F75" s="115">
        <v>0.0</v>
      </c>
      <c r="G75" s="76"/>
      <c r="H75" s="76"/>
    </row>
    <row r="76">
      <c r="A76" s="42"/>
      <c r="B76" s="42"/>
      <c r="C76" s="42" t="s">
        <v>288</v>
      </c>
      <c r="D76" s="76"/>
      <c r="E76" s="114">
        <v>0.0</v>
      </c>
      <c r="F76" s="115">
        <v>-2500.0</v>
      </c>
      <c r="G76" s="76"/>
      <c r="H76" s="76"/>
    </row>
    <row r="77">
      <c r="A77" s="42"/>
      <c r="B77" s="42"/>
      <c r="C77" s="42" t="s">
        <v>289</v>
      </c>
      <c r="D77" s="76"/>
      <c r="E77" s="114">
        <v>0.0</v>
      </c>
      <c r="F77" s="115">
        <v>-3000.0</v>
      </c>
      <c r="G77" s="76"/>
      <c r="H77" s="76"/>
    </row>
    <row r="78">
      <c r="A78" s="42"/>
      <c r="B78" s="42"/>
      <c r="C78" s="42"/>
      <c r="D78" s="76"/>
      <c r="E78" s="112"/>
      <c r="F78" s="112"/>
      <c r="G78" s="76"/>
      <c r="H78" s="76"/>
    </row>
    <row r="79">
      <c r="A79" s="42"/>
      <c r="B79" s="42"/>
      <c r="C79" s="116" t="s">
        <v>89</v>
      </c>
      <c r="D79" s="76"/>
      <c r="E79" s="114">
        <f>SUM(E72:E77)</f>
        <v>1250</v>
      </c>
      <c r="F79" s="115">
        <f>SUM(F72:F78)</f>
        <v>-12500</v>
      </c>
      <c r="G79" s="76"/>
      <c r="H79" s="76"/>
    </row>
    <row r="80">
      <c r="A80" s="42"/>
      <c r="B80" s="42"/>
      <c r="C80" s="51"/>
      <c r="D80" s="76"/>
      <c r="E80" s="112"/>
      <c r="F80" s="112"/>
      <c r="G80" s="76"/>
      <c r="H80" s="76"/>
    </row>
    <row r="81">
      <c r="A81" s="42"/>
      <c r="B81" s="117" t="s">
        <v>290</v>
      </c>
      <c r="C81" s="51"/>
      <c r="D81" s="76"/>
      <c r="E81" s="112"/>
      <c r="F81" s="112"/>
      <c r="G81" s="76"/>
      <c r="H81" s="76"/>
    </row>
    <row r="82">
      <c r="A82" s="42"/>
      <c r="B82" s="42"/>
      <c r="C82" s="42" t="s">
        <v>291</v>
      </c>
      <c r="D82" s="76"/>
      <c r="E82" s="114">
        <v>0.0</v>
      </c>
      <c r="F82" s="115">
        <v>-1750.0</v>
      </c>
      <c r="G82" s="76"/>
      <c r="H82" s="76"/>
    </row>
    <row r="83">
      <c r="A83" s="42"/>
      <c r="B83" s="42"/>
      <c r="C83" s="51" t="s">
        <v>292</v>
      </c>
      <c r="D83" s="76"/>
      <c r="E83" s="114">
        <v>0.0</v>
      </c>
      <c r="F83" s="115">
        <v>-3000.0</v>
      </c>
      <c r="G83" s="76"/>
      <c r="H83" s="76"/>
    </row>
    <row r="84">
      <c r="A84" s="42"/>
      <c r="B84" s="42"/>
      <c r="C84" s="42" t="s">
        <v>293</v>
      </c>
      <c r="D84" s="76"/>
      <c r="E84" s="114">
        <v>0.0</v>
      </c>
      <c r="F84" s="115">
        <v>-1000.0</v>
      </c>
      <c r="G84" s="76"/>
      <c r="H84" s="76"/>
    </row>
    <row r="85">
      <c r="A85" s="42"/>
      <c r="B85" s="42"/>
      <c r="C85" s="42" t="s">
        <v>294</v>
      </c>
      <c r="D85" s="76"/>
      <c r="E85" s="114">
        <v>0.0</v>
      </c>
      <c r="F85" s="115">
        <v>-1500.0</v>
      </c>
      <c r="G85" s="76"/>
      <c r="H85" s="76"/>
    </row>
    <row r="86">
      <c r="A86" s="42"/>
      <c r="B86" s="42"/>
      <c r="C86" s="42"/>
      <c r="D86" s="76"/>
      <c r="E86" s="112"/>
      <c r="F86" s="112"/>
      <c r="G86" s="76"/>
      <c r="H86" s="76"/>
    </row>
    <row r="87">
      <c r="A87" s="42"/>
      <c r="B87" s="42"/>
      <c r="C87" s="111" t="s">
        <v>89</v>
      </c>
      <c r="D87" s="76"/>
      <c r="E87" s="114">
        <f t="shared" ref="E87:F87" si="4">SUM(E82:E85)</f>
        <v>0</v>
      </c>
      <c r="F87" s="115">
        <f t="shared" si="4"/>
        <v>-7250</v>
      </c>
      <c r="G87" s="76"/>
      <c r="H87" s="76"/>
    </row>
    <row r="88">
      <c r="A88" s="42"/>
      <c r="B88" s="42"/>
      <c r="C88" s="42"/>
      <c r="D88" s="76"/>
      <c r="E88" s="112"/>
      <c r="F88" s="112"/>
      <c r="G88" s="76"/>
      <c r="H88" s="76"/>
    </row>
    <row r="89">
      <c r="A89" s="42"/>
      <c r="B89" s="117" t="s">
        <v>295</v>
      </c>
      <c r="C89" s="42"/>
      <c r="D89" s="76"/>
      <c r="E89" s="112"/>
      <c r="F89" s="112"/>
      <c r="G89" s="76"/>
      <c r="H89" s="76"/>
    </row>
    <row r="90">
      <c r="A90" s="42"/>
      <c r="B90" s="42"/>
      <c r="C90" s="51" t="s">
        <v>296</v>
      </c>
      <c r="D90" s="76"/>
      <c r="E90" s="114">
        <v>0.0</v>
      </c>
      <c r="F90" s="115">
        <v>-800.0</v>
      </c>
      <c r="G90" s="76"/>
      <c r="H90" s="76"/>
    </row>
    <row r="91">
      <c r="A91" s="42"/>
      <c r="B91" s="42"/>
      <c r="C91" s="42" t="s">
        <v>297</v>
      </c>
      <c r="D91" s="76"/>
      <c r="E91" s="114">
        <v>0.0</v>
      </c>
      <c r="F91" s="115">
        <v>-200.0</v>
      </c>
      <c r="G91" s="76"/>
      <c r="H91" s="76"/>
    </row>
    <row r="92">
      <c r="A92" s="42"/>
      <c r="B92" s="42"/>
      <c r="C92" s="42" t="s">
        <v>298</v>
      </c>
      <c r="D92" s="76"/>
      <c r="E92" s="114">
        <v>0.0</v>
      </c>
      <c r="F92" s="115">
        <v>-800.0</v>
      </c>
      <c r="G92" s="76"/>
      <c r="H92" s="76"/>
    </row>
    <row r="93">
      <c r="A93" s="42"/>
      <c r="B93" s="111"/>
      <c r="C93" s="42" t="s">
        <v>299</v>
      </c>
      <c r="D93" s="76"/>
      <c r="E93" s="114">
        <v>0.0</v>
      </c>
      <c r="F93" s="115">
        <v>-1000.0</v>
      </c>
      <c r="G93" s="76"/>
      <c r="H93" s="76"/>
    </row>
    <row r="94">
      <c r="A94" s="42"/>
      <c r="B94" s="111"/>
      <c r="C94" s="42" t="s">
        <v>300</v>
      </c>
      <c r="D94" s="76"/>
      <c r="E94" s="114">
        <v>0.0</v>
      </c>
      <c r="F94" s="115">
        <v>-800.0</v>
      </c>
      <c r="G94" s="76"/>
      <c r="H94" s="76"/>
    </row>
    <row r="95">
      <c r="A95" s="42"/>
      <c r="B95" s="111"/>
      <c r="C95" s="42" t="s">
        <v>301</v>
      </c>
      <c r="D95" s="76"/>
      <c r="E95" s="114">
        <v>0.0</v>
      </c>
      <c r="F95" s="115">
        <v>-500.0</v>
      </c>
      <c r="G95" s="76"/>
      <c r="H95" s="76" t="s">
        <v>302</v>
      </c>
    </row>
    <row r="96">
      <c r="A96" s="42"/>
      <c r="B96" s="111"/>
      <c r="C96" s="42"/>
      <c r="D96" s="76"/>
      <c r="E96" s="112"/>
      <c r="F96" s="112"/>
      <c r="G96" s="76"/>
      <c r="H96" s="76"/>
    </row>
    <row r="97">
      <c r="A97" s="42"/>
      <c r="B97" s="111"/>
      <c r="C97" s="111" t="s">
        <v>89</v>
      </c>
      <c r="D97" s="76"/>
      <c r="E97" s="114">
        <f t="shared" ref="E97:F97" si="5">SUM(E90:E94)</f>
        <v>0</v>
      </c>
      <c r="F97" s="115">
        <f t="shared" si="5"/>
        <v>-3600</v>
      </c>
      <c r="G97" s="76"/>
      <c r="H97" s="76"/>
    </row>
    <row r="98">
      <c r="A98" s="42"/>
      <c r="B98" s="111"/>
      <c r="C98" s="42"/>
      <c r="D98" s="76"/>
      <c r="E98" s="112"/>
      <c r="F98" s="112"/>
      <c r="G98" s="76"/>
      <c r="H98" s="76"/>
    </row>
    <row r="99">
      <c r="A99" s="42"/>
      <c r="B99" s="117" t="s">
        <v>303</v>
      </c>
      <c r="C99" s="42"/>
      <c r="D99" s="76"/>
      <c r="E99" s="112"/>
      <c r="F99" s="112"/>
      <c r="G99" s="76"/>
      <c r="H99" s="76"/>
    </row>
    <row r="100">
      <c r="A100" s="42"/>
      <c r="B100" s="42"/>
      <c r="C100" s="42" t="s">
        <v>304</v>
      </c>
      <c r="D100" s="76"/>
      <c r="E100" s="114">
        <v>0.0</v>
      </c>
      <c r="F100" s="115">
        <v>-1200.0</v>
      </c>
      <c r="G100" s="76"/>
      <c r="H100" s="76"/>
    </row>
    <row r="101">
      <c r="A101" s="42"/>
      <c r="B101" s="42"/>
      <c r="C101" s="42" t="s">
        <v>305</v>
      </c>
      <c r="D101" s="76"/>
      <c r="E101" s="114">
        <v>0.0</v>
      </c>
      <c r="F101" s="115">
        <v>-1000.0</v>
      </c>
      <c r="G101" s="76"/>
      <c r="H101" s="76"/>
    </row>
    <row r="102">
      <c r="A102" s="42"/>
      <c r="B102" s="42"/>
      <c r="C102" s="42" t="s">
        <v>306</v>
      </c>
      <c r="D102" s="76"/>
      <c r="E102" s="114">
        <v>0.0</v>
      </c>
      <c r="F102" s="115">
        <v>-2000.0</v>
      </c>
      <c r="G102" s="76"/>
      <c r="H102" s="76"/>
    </row>
    <row r="103">
      <c r="A103" s="42"/>
      <c r="B103" s="42"/>
      <c r="C103" s="51"/>
      <c r="D103" s="76"/>
      <c r="E103" s="112"/>
      <c r="F103" s="112"/>
      <c r="G103" s="76"/>
      <c r="H103" s="76"/>
    </row>
    <row r="104">
      <c r="A104" s="42"/>
      <c r="B104" s="42"/>
      <c r="C104" s="116" t="s">
        <v>89</v>
      </c>
      <c r="D104" s="76"/>
      <c r="E104" s="114">
        <f t="shared" ref="E104:F104" si="6">SUM(E100:E102)</f>
        <v>0</v>
      </c>
      <c r="F104" s="115">
        <f t="shared" si="6"/>
        <v>-4200</v>
      </c>
      <c r="G104" s="76"/>
      <c r="H104" s="76"/>
    </row>
    <row r="105">
      <c r="A105" s="42"/>
      <c r="B105" s="42"/>
      <c r="C105" s="42"/>
      <c r="D105" s="76"/>
      <c r="E105" s="112"/>
      <c r="F105" s="112"/>
      <c r="G105" s="76"/>
      <c r="H105" s="76"/>
    </row>
    <row r="106">
      <c r="A106" s="42"/>
      <c r="B106" s="117" t="s">
        <v>307</v>
      </c>
      <c r="C106" s="42"/>
      <c r="D106" s="76"/>
      <c r="E106" s="112"/>
      <c r="F106" s="112"/>
      <c r="G106" s="76"/>
      <c r="H106" s="76"/>
    </row>
    <row r="107">
      <c r="A107" s="42"/>
      <c r="B107" s="42"/>
      <c r="C107" s="42" t="s">
        <v>251</v>
      </c>
      <c r="D107" s="76"/>
      <c r="E107" s="114">
        <v>4000.0</v>
      </c>
      <c r="F107" s="115">
        <v>0.0</v>
      </c>
      <c r="G107" s="76"/>
      <c r="H107" s="76"/>
    </row>
    <row r="108">
      <c r="A108" s="42"/>
      <c r="B108" s="42"/>
      <c r="C108" s="42" t="s">
        <v>250</v>
      </c>
      <c r="D108" s="76"/>
      <c r="E108" s="114">
        <v>0.0</v>
      </c>
      <c r="F108" s="115">
        <v>-3000.0</v>
      </c>
      <c r="G108" s="76"/>
      <c r="H108" s="76"/>
    </row>
    <row r="109">
      <c r="A109" s="42"/>
      <c r="B109" s="42"/>
      <c r="C109" s="42" t="s">
        <v>131</v>
      </c>
      <c r="D109" s="76"/>
      <c r="E109" s="114">
        <v>0.0</v>
      </c>
      <c r="F109" s="115">
        <v>-600.0</v>
      </c>
      <c r="G109" s="76"/>
      <c r="H109" s="76"/>
    </row>
    <row r="110">
      <c r="A110" s="42"/>
      <c r="B110" s="42"/>
      <c r="C110" s="51" t="s">
        <v>147</v>
      </c>
      <c r="D110" s="76"/>
      <c r="E110" s="114">
        <v>0.0</v>
      </c>
      <c r="F110" s="115">
        <v>-300.0</v>
      </c>
      <c r="G110" s="76"/>
      <c r="H110" s="76"/>
    </row>
    <row r="111">
      <c r="A111" s="42"/>
      <c r="B111" s="42"/>
      <c r="C111" s="42" t="s">
        <v>308</v>
      </c>
      <c r="D111" s="76"/>
      <c r="E111" s="114">
        <v>0.0</v>
      </c>
      <c r="F111" s="115">
        <v>-500.0</v>
      </c>
      <c r="G111" s="76"/>
      <c r="H111" s="76"/>
    </row>
    <row r="112">
      <c r="A112" s="42"/>
      <c r="B112" s="42"/>
      <c r="C112" s="42"/>
      <c r="D112" s="76"/>
      <c r="E112" s="112"/>
      <c r="F112" s="112"/>
      <c r="G112" s="76"/>
      <c r="H112" s="76"/>
    </row>
    <row r="113">
      <c r="A113" s="42"/>
      <c r="B113" s="42"/>
      <c r="C113" s="111" t="s">
        <v>89</v>
      </c>
      <c r="D113" s="76"/>
      <c r="E113" s="114">
        <f t="shared" ref="E113:F113" si="7">SUM(E107:E111)</f>
        <v>4000</v>
      </c>
      <c r="F113" s="115">
        <f t="shared" si="7"/>
        <v>-4400</v>
      </c>
      <c r="G113" s="76"/>
      <c r="H113" s="76"/>
    </row>
    <row r="114">
      <c r="A114" s="42"/>
      <c r="B114" s="42"/>
      <c r="C114" s="51"/>
      <c r="D114" s="76"/>
      <c r="E114" s="112"/>
      <c r="F114" s="112"/>
      <c r="G114" s="76"/>
      <c r="H114" s="76"/>
    </row>
    <row r="115">
      <c r="A115" s="42"/>
      <c r="B115" s="119" t="s">
        <v>309</v>
      </c>
      <c r="C115" s="42"/>
      <c r="D115" s="76"/>
      <c r="E115" s="112"/>
      <c r="F115" s="112"/>
      <c r="G115" s="76"/>
      <c r="H115" s="76"/>
    </row>
    <row r="116">
      <c r="A116" s="42"/>
      <c r="B116" s="51"/>
      <c r="C116" s="42" t="s">
        <v>310</v>
      </c>
      <c r="D116" s="76"/>
      <c r="E116" s="114">
        <v>0.0</v>
      </c>
      <c r="F116" s="115">
        <v>-400.0</v>
      </c>
      <c r="G116" s="76"/>
      <c r="H116" s="76"/>
    </row>
    <row r="117">
      <c r="A117" s="42"/>
      <c r="B117" s="42"/>
      <c r="C117" s="42" t="s">
        <v>311</v>
      </c>
      <c r="D117" s="76"/>
      <c r="E117" s="114">
        <v>0.0</v>
      </c>
      <c r="F117" s="115">
        <v>-200.0</v>
      </c>
      <c r="G117" s="76"/>
      <c r="H117" s="76"/>
    </row>
    <row r="118">
      <c r="A118" s="42"/>
      <c r="B118" s="42"/>
      <c r="C118" s="51" t="s">
        <v>312</v>
      </c>
      <c r="D118" s="76"/>
      <c r="E118" s="114">
        <v>0.0</v>
      </c>
      <c r="F118" s="115">
        <v>-200.0</v>
      </c>
      <c r="G118" s="76"/>
      <c r="H118" s="76" t="s">
        <v>313</v>
      </c>
    </row>
    <row r="119">
      <c r="A119" s="42"/>
      <c r="B119" s="42"/>
      <c r="C119" s="51"/>
      <c r="D119" s="76"/>
      <c r="E119" s="112"/>
      <c r="F119" s="112"/>
      <c r="G119" s="76"/>
      <c r="H119" s="76"/>
    </row>
    <row r="120">
      <c r="A120" s="42"/>
      <c r="B120" s="51"/>
      <c r="C120" s="111" t="s">
        <v>89</v>
      </c>
      <c r="D120" s="76"/>
      <c r="E120" s="114">
        <v>0.0</v>
      </c>
      <c r="F120" s="115">
        <f>SUM(E116:F118)</f>
        <v>-800</v>
      </c>
      <c r="G120" s="76"/>
      <c r="H120" s="76"/>
    </row>
    <row r="121">
      <c r="A121" s="42"/>
      <c r="B121" s="42"/>
      <c r="C121" s="51"/>
      <c r="D121" s="76"/>
      <c r="E121" s="112"/>
      <c r="F121" s="112"/>
      <c r="G121" s="76"/>
      <c r="H121" s="76"/>
    </row>
    <row r="122">
      <c r="A122" s="42"/>
      <c r="B122" s="119" t="s">
        <v>314</v>
      </c>
      <c r="C122" s="42"/>
      <c r="D122" s="76"/>
      <c r="E122" s="112"/>
      <c r="F122" s="112"/>
      <c r="G122" s="76"/>
      <c r="H122" s="76"/>
    </row>
    <row r="123">
      <c r="A123" s="42"/>
      <c r="B123" s="42"/>
      <c r="C123" s="51" t="s">
        <v>231</v>
      </c>
      <c r="D123" s="76"/>
      <c r="E123" s="114">
        <v>0.0</v>
      </c>
      <c r="F123" s="115">
        <v>-30000.0</v>
      </c>
      <c r="G123" s="76"/>
      <c r="H123" s="76"/>
    </row>
    <row r="124">
      <c r="A124" s="42"/>
      <c r="B124" s="42"/>
      <c r="C124" s="42" t="s">
        <v>315</v>
      </c>
      <c r="D124" s="76"/>
      <c r="E124" s="114">
        <v>30000.0</v>
      </c>
      <c r="F124" s="115">
        <v>0.0</v>
      </c>
      <c r="G124" s="76"/>
      <c r="H124" s="76"/>
    </row>
    <row r="125">
      <c r="A125" s="42"/>
      <c r="B125" s="42"/>
      <c r="C125" s="51"/>
      <c r="D125" s="76"/>
      <c r="E125" s="112"/>
      <c r="F125" s="112"/>
      <c r="G125" s="76"/>
      <c r="H125" s="76"/>
    </row>
    <row r="126">
      <c r="A126" s="42"/>
      <c r="B126" s="42"/>
      <c r="C126" s="111" t="s">
        <v>89</v>
      </c>
      <c r="D126" s="76"/>
      <c r="E126" s="114">
        <f>SUM(E123:E124)</f>
        <v>30000</v>
      </c>
      <c r="F126" s="115">
        <f>SUM(F123:F125)</f>
        <v>-30000</v>
      </c>
      <c r="G126" s="76"/>
      <c r="H126" s="76"/>
    </row>
    <row r="127">
      <c r="A127" s="42"/>
      <c r="B127" s="42"/>
      <c r="C127" s="51"/>
      <c r="D127" s="76"/>
      <c r="E127" s="112"/>
      <c r="F127" s="112"/>
      <c r="G127" s="76"/>
      <c r="H127" s="76"/>
    </row>
    <row r="128">
      <c r="A128" s="42"/>
      <c r="B128" s="124" t="s">
        <v>316</v>
      </c>
      <c r="C128" s="51"/>
      <c r="D128" s="76"/>
      <c r="E128" s="112"/>
      <c r="F128" s="112"/>
      <c r="G128" s="76"/>
      <c r="H128" s="76"/>
    </row>
    <row r="129">
      <c r="A129" s="42"/>
      <c r="B129" s="42"/>
      <c r="C129" s="42" t="s">
        <v>68</v>
      </c>
      <c r="D129" s="76"/>
      <c r="E129" s="114">
        <f>60000+4*10000+10000+3*10000+2*20000</f>
        <v>180000</v>
      </c>
      <c r="F129" s="115">
        <v>0.0</v>
      </c>
      <c r="G129" s="76"/>
      <c r="H129" s="76"/>
    </row>
    <row r="130">
      <c r="A130" s="42"/>
      <c r="B130" s="42"/>
      <c r="C130" s="51" t="s">
        <v>317</v>
      </c>
      <c r="D130" s="76"/>
      <c r="E130" s="114">
        <v>12500.0</v>
      </c>
      <c r="F130" s="115">
        <v>0.0</v>
      </c>
      <c r="G130" s="76"/>
      <c r="H130" s="76"/>
    </row>
    <row r="131">
      <c r="A131" s="42"/>
      <c r="B131" s="42"/>
      <c r="C131" s="42"/>
      <c r="D131" s="76"/>
      <c r="E131" s="112"/>
      <c r="F131" s="112"/>
      <c r="G131" s="76"/>
      <c r="H131" s="76"/>
    </row>
    <row r="132">
      <c r="A132" s="42"/>
      <c r="B132" s="42"/>
      <c r="C132" s="111" t="s">
        <v>89</v>
      </c>
      <c r="D132" s="118"/>
      <c r="E132" s="114">
        <f>SUM(E129:E130)</f>
        <v>192500</v>
      </c>
      <c r="F132" s="115">
        <f>SUM(F130)</f>
        <v>0</v>
      </c>
      <c r="G132" s="76"/>
      <c r="H132" s="76"/>
    </row>
    <row r="133">
      <c r="A133" s="42"/>
      <c r="B133" s="42"/>
      <c r="C133" s="51"/>
      <c r="D133" s="76"/>
      <c r="E133" s="112"/>
      <c r="F133" s="112"/>
      <c r="G133" s="76"/>
      <c r="H133" s="76"/>
    </row>
    <row r="134">
      <c r="A134" s="42"/>
      <c r="B134" s="119" t="s">
        <v>318</v>
      </c>
      <c r="C134" s="51"/>
      <c r="D134" s="118"/>
      <c r="E134" s="112"/>
      <c r="F134" s="112"/>
      <c r="G134" s="76"/>
      <c r="H134" s="76"/>
    </row>
    <row r="135">
      <c r="A135" s="42"/>
      <c r="B135" s="42"/>
      <c r="C135" s="42" t="s">
        <v>164</v>
      </c>
      <c r="D135" s="118"/>
      <c r="E135" s="114">
        <v>0.0</v>
      </c>
      <c r="F135" s="115">
        <v>-2000.0</v>
      </c>
      <c r="G135" s="76"/>
      <c r="H135" s="76"/>
    </row>
    <row r="136">
      <c r="A136" s="42"/>
      <c r="B136" s="51"/>
      <c r="C136" s="42"/>
      <c r="D136" s="118"/>
      <c r="E136" s="112"/>
      <c r="F136" s="121"/>
      <c r="G136" s="76"/>
      <c r="H136" s="76"/>
    </row>
    <row r="137">
      <c r="A137" s="42"/>
      <c r="B137" s="42"/>
      <c r="C137" s="111" t="s">
        <v>89</v>
      </c>
      <c r="D137" s="118"/>
      <c r="E137" s="114">
        <f t="shared" ref="E137:F137" si="8">SUM(E134:E135)</f>
        <v>0</v>
      </c>
      <c r="F137" s="115">
        <f t="shared" si="8"/>
        <v>-2000</v>
      </c>
      <c r="G137" s="76"/>
      <c r="H137" s="76"/>
    </row>
    <row r="138">
      <c r="A138" s="42"/>
      <c r="B138" s="42"/>
      <c r="C138" s="51"/>
      <c r="D138" s="76"/>
      <c r="E138" s="112"/>
      <c r="F138" s="112"/>
      <c r="G138" s="76"/>
      <c r="H138" s="76"/>
    </row>
    <row r="139">
      <c r="A139" s="42"/>
      <c r="B139" s="119" t="s">
        <v>319</v>
      </c>
      <c r="C139" s="42"/>
      <c r="D139" s="118"/>
      <c r="E139" s="112"/>
      <c r="F139" s="112"/>
      <c r="G139" s="76"/>
      <c r="H139" s="76"/>
    </row>
    <row r="140">
      <c r="A140" s="42"/>
      <c r="B140" s="111"/>
      <c r="C140" s="51" t="s">
        <v>258</v>
      </c>
      <c r="D140" s="118"/>
      <c r="E140" s="114">
        <v>10000.0</v>
      </c>
      <c r="F140" s="115">
        <v>0.0</v>
      </c>
      <c r="G140" s="76"/>
      <c r="H140" s="76"/>
    </row>
    <row r="141">
      <c r="A141" s="42"/>
      <c r="B141" s="111"/>
      <c r="C141" s="42" t="s">
        <v>259</v>
      </c>
      <c r="D141" s="118"/>
      <c r="E141" s="114">
        <v>0.0</v>
      </c>
      <c r="F141" s="115">
        <v>-17000.0</v>
      </c>
      <c r="G141" s="76"/>
      <c r="H141" s="76"/>
    </row>
    <row r="142">
      <c r="A142" s="42"/>
      <c r="B142" s="111"/>
      <c r="C142" s="42" t="s">
        <v>131</v>
      </c>
      <c r="D142" s="118"/>
      <c r="E142" s="114">
        <v>0.0</v>
      </c>
      <c r="F142" s="115">
        <v>-4500.0</v>
      </c>
      <c r="G142" s="76"/>
      <c r="H142" s="76" t="s">
        <v>320</v>
      </c>
    </row>
    <row r="143">
      <c r="A143" s="42"/>
      <c r="B143" s="116"/>
      <c r="C143" s="51"/>
      <c r="D143" s="118"/>
      <c r="E143" s="112"/>
      <c r="F143" s="112"/>
      <c r="G143" s="76"/>
      <c r="H143" s="76"/>
    </row>
    <row r="144">
      <c r="A144" s="42"/>
      <c r="B144" s="111"/>
      <c r="C144" s="116" t="s">
        <v>89</v>
      </c>
      <c r="D144" s="118"/>
      <c r="E144" s="114">
        <f>SUM(E140:E143)</f>
        <v>10000</v>
      </c>
      <c r="F144" s="115">
        <f>SUM(F141:F143)</f>
        <v>-21500</v>
      </c>
      <c r="G144" s="76"/>
      <c r="H144" s="76"/>
    </row>
    <row r="145">
      <c r="A145" s="42"/>
      <c r="B145" s="42"/>
      <c r="C145" s="51"/>
      <c r="D145" s="76"/>
      <c r="E145" s="112"/>
      <c r="F145" s="112"/>
      <c r="G145" s="76"/>
      <c r="H145" s="76"/>
    </row>
    <row r="146">
      <c r="A146" s="42"/>
      <c r="B146" s="119" t="s">
        <v>321</v>
      </c>
      <c r="C146" s="51"/>
      <c r="D146" s="118"/>
      <c r="E146" s="112"/>
      <c r="F146" s="112"/>
      <c r="G146" s="76"/>
      <c r="H146" s="76"/>
    </row>
    <row r="147">
      <c r="A147" s="42"/>
      <c r="B147" s="51"/>
      <c r="C147" s="51" t="s">
        <v>91</v>
      </c>
      <c r="D147" s="118"/>
      <c r="E147" s="114">
        <v>0.0</v>
      </c>
      <c r="F147" s="115">
        <v>-4500.0</v>
      </c>
      <c r="G147" s="76"/>
      <c r="H147" s="76"/>
    </row>
    <row r="148">
      <c r="A148" s="42"/>
      <c r="B148" s="42"/>
      <c r="C148" s="51" t="s">
        <v>249</v>
      </c>
      <c r="D148" s="118"/>
      <c r="E148" s="114">
        <v>0.0</v>
      </c>
      <c r="F148" s="115">
        <v>-2500.0</v>
      </c>
      <c r="G148" s="76"/>
      <c r="H148" s="76"/>
    </row>
    <row r="149">
      <c r="A149" s="42"/>
      <c r="B149" s="42"/>
      <c r="C149" s="51" t="s">
        <v>164</v>
      </c>
      <c r="D149" s="118"/>
      <c r="E149" s="114">
        <v>0.0</v>
      </c>
      <c r="F149" s="115">
        <v>-1500.0</v>
      </c>
      <c r="G149" s="76"/>
      <c r="H149" s="76"/>
    </row>
    <row r="150">
      <c r="A150" s="42"/>
      <c r="B150" s="42"/>
      <c r="C150" s="51"/>
      <c r="D150" s="118"/>
      <c r="E150" s="112"/>
      <c r="F150" s="112"/>
      <c r="G150" s="76"/>
      <c r="H150" s="76"/>
    </row>
    <row r="151">
      <c r="A151" s="42"/>
      <c r="B151" s="42"/>
      <c r="C151" s="111" t="s">
        <v>89</v>
      </c>
      <c r="D151" s="118"/>
      <c r="E151" s="114">
        <f t="shared" ref="E151:F151" si="9">SUM(E147:E149)</f>
        <v>0</v>
      </c>
      <c r="F151" s="115">
        <f t="shared" si="9"/>
        <v>-8500</v>
      </c>
      <c r="G151" s="76"/>
      <c r="H151" s="76"/>
    </row>
    <row r="152">
      <c r="A152" s="42"/>
      <c r="B152" s="42"/>
      <c r="C152" s="51"/>
      <c r="D152" s="76"/>
      <c r="E152" s="112"/>
      <c r="F152" s="112"/>
      <c r="G152" s="76"/>
      <c r="H152" s="76"/>
    </row>
    <row r="153">
      <c r="A153" s="42"/>
      <c r="B153" s="113" t="s">
        <v>322</v>
      </c>
      <c r="C153" s="42"/>
      <c r="D153" s="118"/>
      <c r="E153" s="112"/>
      <c r="F153" s="112"/>
      <c r="G153" s="76"/>
      <c r="H153" s="76"/>
    </row>
    <row r="154">
      <c r="A154" s="42"/>
      <c r="B154" s="42"/>
      <c r="C154" s="42" t="s">
        <v>258</v>
      </c>
      <c r="D154" s="118"/>
      <c r="E154" s="114">
        <v>70000.0</v>
      </c>
      <c r="F154" s="115">
        <v>0.0</v>
      </c>
      <c r="G154" s="76"/>
      <c r="H154" s="76"/>
    </row>
    <row r="155">
      <c r="A155" s="42"/>
      <c r="B155" s="42"/>
      <c r="C155" s="51" t="s">
        <v>323</v>
      </c>
      <c r="D155" s="118"/>
      <c r="E155" s="114">
        <v>0.0</v>
      </c>
      <c r="F155" s="115">
        <v>-40000.0</v>
      </c>
      <c r="G155" s="76"/>
      <c r="H155" s="76"/>
    </row>
    <row r="156">
      <c r="A156" s="42"/>
      <c r="B156" s="42"/>
      <c r="C156" s="42" t="s">
        <v>95</v>
      </c>
      <c r="D156" s="118"/>
      <c r="E156" s="114">
        <v>0.0</v>
      </c>
      <c r="F156" s="115">
        <v>-5000.0</v>
      </c>
      <c r="G156" s="76"/>
      <c r="H156" s="76"/>
    </row>
    <row r="157">
      <c r="A157" s="42"/>
      <c r="B157" s="42"/>
      <c r="C157" s="51" t="s">
        <v>131</v>
      </c>
      <c r="D157" s="118"/>
      <c r="E157" s="114">
        <v>0.0</v>
      </c>
      <c r="F157" s="115">
        <v>-1000.0</v>
      </c>
      <c r="G157" s="76"/>
      <c r="H157" s="76"/>
    </row>
    <row r="158">
      <c r="A158" s="42"/>
      <c r="B158" s="42"/>
      <c r="C158" s="51"/>
      <c r="D158" s="118"/>
      <c r="E158" s="112"/>
      <c r="F158" s="112"/>
      <c r="G158" s="76"/>
      <c r="H158" s="76"/>
    </row>
    <row r="159">
      <c r="A159" s="42"/>
      <c r="B159" s="42"/>
      <c r="C159" s="111" t="s">
        <v>89</v>
      </c>
      <c r="D159" s="118"/>
      <c r="E159" s="114">
        <f>SUM(E154:E157)</f>
        <v>70000</v>
      </c>
      <c r="F159" s="115">
        <f>SUM(F155:F157)</f>
        <v>-46000</v>
      </c>
      <c r="G159" s="76"/>
      <c r="H159" s="76"/>
    </row>
    <row r="160">
      <c r="A160" s="42"/>
      <c r="B160" s="42"/>
      <c r="C160" s="42"/>
      <c r="D160" s="118"/>
      <c r="E160" s="121"/>
      <c r="F160" s="122"/>
      <c r="G160" s="76"/>
      <c r="H160" s="76"/>
    </row>
    <row r="161">
      <c r="A161" s="42"/>
      <c r="B161" s="120" t="s">
        <v>324</v>
      </c>
      <c r="C161" s="118"/>
      <c r="D161" s="118"/>
      <c r="E161" s="112"/>
      <c r="F161" s="112"/>
      <c r="G161" s="76"/>
      <c r="H161" s="76"/>
    </row>
    <row r="162">
      <c r="A162" s="42"/>
      <c r="B162" s="42"/>
      <c r="C162" s="42" t="s">
        <v>325</v>
      </c>
      <c r="D162" s="118"/>
      <c r="E162" s="114">
        <v>66450.0</v>
      </c>
      <c r="F162" s="115">
        <v>0.0</v>
      </c>
      <c r="G162" s="76"/>
      <c r="H162" s="76"/>
    </row>
    <row r="163">
      <c r="A163" s="42"/>
      <c r="B163" s="42"/>
      <c r="C163" s="42" t="s">
        <v>326</v>
      </c>
      <c r="D163" s="118"/>
      <c r="E163" s="114">
        <v>1500.0</v>
      </c>
      <c r="F163" s="115">
        <v>0.0</v>
      </c>
      <c r="G163" s="76"/>
      <c r="H163" s="76"/>
    </row>
    <row r="164">
      <c r="A164" s="42"/>
      <c r="B164" s="42"/>
      <c r="C164" s="42" t="s">
        <v>126</v>
      </c>
      <c r="D164" s="118"/>
      <c r="E164" s="114">
        <v>35000.0</v>
      </c>
      <c r="F164" s="115">
        <v>0.0</v>
      </c>
      <c r="G164" s="76"/>
      <c r="H164" s="76"/>
    </row>
    <row r="165">
      <c r="A165" s="42"/>
      <c r="B165" s="42"/>
      <c r="C165" s="42" t="s">
        <v>327</v>
      </c>
      <c r="D165" s="118"/>
      <c r="E165" s="114">
        <v>0.0</v>
      </c>
      <c r="F165" s="115">
        <v>-7500.0</v>
      </c>
      <c r="G165" s="76"/>
      <c r="H165" s="76"/>
    </row>
    <row r="166">
      <c r="A166" s="42"/>
      <c r="B166" s="42"/>
      <c r="C166" s="42" t="s">
        <v>328</v>
      </c>
      <c r="D166" s="118"/>
      <c r="E166" s="114">
        <v>0.0</v>
      </c>
      <c r="F166" s="115">
        <v>-28000.0</v>
      </c>
      <c r="G166" s="76"/>
      <c r="H166" s="76"/>
    </row>
    <row r="167">
      <c r="A167" s="42"/>
      <c r="B167" s="42"/>
      <c r="C167" s="42" t="s">
        <v>131</v>
      </c>
      <c r="D167" s="118"/>
      <c r="E167" s="114">
        <v>0.0</v>
      </c>
      <c r="F167" s="115">
        <v>-13000.0</v>
      </c>
      <c r="G167" s="76"/>
      <c r="H167" s="76" t="s">
        <v>329</v>
      </c>
    </row>
    <row r="168">
      <c r="A168" s="42"/>
      <c r="B168" s="42"/>
      <c r="C168" s="51" t="s">
        <v>330</v>
      </c>
      <c r="D168" s="118"/>
      <c r="E168" s="114">
        <v>0.0</v>
      </c>
      <c r="F168" s="115">
        <v>-20500.0</v>
      </c>
      <c r="G168" s="76"/>
      <c r="H168" s="76"/>
    </row>
    <row r="169">
      <c r="A169" s="42"/>
      <c r="B169" s="42"/>
      <c r="C169" s="42" t="s">
        <v>331</v>
      </c>
      <c r="D169" s="118"/>
      <c r="E169" s="114">
        <v>0.0</v>
      </c>
      <c r="F169" s="115">
        <v>-2800.0</v>
      </c>
      <c r="G169" s="76"/>
      <c r="H169" s="76"/>
    </row>
    <row r="170">
      <c r="A170" s="42"/>
      <c r="B170" s="51"/>
      <c r="C170" s="42" t="s">
        <v>332</v>
      </c>
      <c r="D170" s="118"/>
      <c r="E170" s="114">
        <v>0.0</v>
      </c>
      <c r="F170" s="115">
        <v>-45000.0</v>
      </c>
      <c r="G170" s="76"/>
      <c r="H170" s="76"/>
    </row>
    <row r="171">
      <c r="A171" s="42"/>
      <c r="B171" s="51"/>
      <c r="C171" s="42" t="s">
        <v>249</v>
      </c>
      <c r="D171" s="118"/>
      <c r="E171" s="114">
        <v>0.0</v>
      </c>
      <c r="F171" s="115">
        <v>-55000.0</v>
      </c>
      <c r="G171" s="76"/>
      <c r="H171" s="76"/>
    </row>
    <row r="172">
      <c r="A172" s="42"/>
      <c r="B172" s="51"/>
      <c r="C172" s="42" t="s">
        <v>164</v>
      </c>
      <c r="D172" s="118"/>
      <c r="E172" s="114">
        <v>0.0</v>
      </c>
      <c r="F172" s="115">
        <v>-5500.0</v>
      </c>
      <c r="G172" s="76"/>
      <c r="H172" s="76"/>
    </row>
    <row r="173">
      <c r="A173" s="42"/>
      <c r="B173" s="51"/>
      <c r="C173" s="51" t="s">
        <v>181</v>
      </c>
      <c r="D173" s="118"/>
      <c r="E173" s="114">
        <v>0.0</v>
      </c>
      <c r="F173" s="115">
        <v>-1000.0</v>
      </c>
      <c r="G173" s="76"/>
      <c r="H173" s="76"/>
    </row>
    <row r="174">
      <c r="A174" s="42"/>
      <c r="B174" s="51"/>
      <c r="C174" s="51" t="s">
        <v>333</v>
      </c>
      <c r="D174" s="118"/>
      <c r="E174" s="114">
        <v>0.0</v>
      </c>
      <c r="F174" s="115">
        <v>-500.0</v>
      </c>
      <c r="G174" s="76"/>
      <c r="H174" s="76"/>
    </row>
    <row r="175">
      <c r="A175" s="42"/>
      <c r="B175" s="51"/>
      <c r="C175" s="42" t="s">
        <v>334</v>
      </c>
      <c r="D175" s="118"/>
      <c r="E175" s="114">
        <v>0.0</v>
      </c>
      <c r="F175" s="115">
        <v>-2500.0</v>
      </c>
      <c r="G175" s="76"/>
      <c r="H175" s="76" t="s">
        <v>335</v>
      </c>
    </row>
    <row r="176">
      <c r="A176" s="42"/>
      <c r="B176" s="51"/>
      <c r="C176" s="51" t="s">
        <v>139</v>
      </c>
      <c r="D176" s="118"/>
      <c r="E176" s="114">
        <v>0.0</v>
      </c>
      <c r="F176" s="115">
        <v>-38100.0</v>
      </c>
      <c r="G176" s="76"/>
      <c r="H176" s="76"/>
    </row>
    <row r="177">
      <c r="A177" s="42"/>
      <c r="B177" s="51"/>
      <c r="C177" s="42" t="s">
        <v>147</v>
      </c>
      <c r="D177" s="118"/>
      <c r="E177" s="114">
        <v>0.0</v>
      </c>
      <c r="F177" s="115">
        <v>-1000.0</v>
      </c>
      <c r="G177" s="76"/>
      <c r="H177" s="76"/>
    </row>
    <row r="178">
      <c r="A178" s="42"/>
      <c r="B178" s="42"/>
      <c r="C178" s="51" t="s">
        <v>336</v>
      </c>
      <c r="D178" s="118"/>
      <c r="E178" s="114">
        <v>0.0</v>
      </c>
      <c r="F178" s="115">
        <v>-550.0</v>
      </c>
      <c r="G178" s="76"/>
      <c r="H178" s="76"/>
    </row>
    <row r="179">
      <c r="A179" s="42"/>
      <c r="B179" s="42"/>
      <c r="C179" s="125" t="s">
        <v>337</v>
      </c>
      <c r="D179" s="126"/>
      <c r="E179" s="127">
        <v>0.0</v>
      </c>
      <c r="F179" s="128">
        <v>-700.0</v>
      </c>
      <c r="G179" s="76"/>
      <c r="H179" s="76" t="s">
        <v>338</v>
      </c>
    </row>
    <row r="180">
      <c r="A180" s="42"/>
      <c r="B180" s="42"/>
      <c r="C180" s="129" t="s">
        <v>339</v>
      </c>
      <c r="D180" s="126"/>
      <c r="E180" s="130">
        <v>0.0</v>
      </c>
      <c r="F180" s="131">
        <v>-600.0</v>
      </c>
      <c r="G180" s="76"/>
      <c r="H180" s="76" t="s">
        <v>338</v>
      </c>
    </row>
    <row r="181">
      <c r="A181" s="42"/>
      <c r="B181" s="42"/>
      <c r="C181" s="132" t="s">
        <v>340</v>
      </c>
      <c r="D181" s="126"/>
      <c r="E181" s="130">
        <v>0.0</v>
      </c>
      <c r="F181" s="131">
        <v>-500.0</v>
      </c>
      <c r="G181" s="76"/>
      <c r="H181" s="76" t="s">
        <v>338</v>
      </c>
    </row>
    <row r="182">
      <c r="A182" s="42"/>
      <c r="B182" s="42"/>
      <c r="C182" s="123"/>
      <c r="D182" s="118"/>
      <c r="E182" s="112"/>
      <c r="F182" s="122"/>
      <c r="G182" s="76"/>
      <c r="H182" s="76"/>
    </row>
    <row r="183">
      <c r="A183" s="42"/>
      <c r="B183" s="42"/>
      <c r="C183" s="123" t="s">
        <v>89</v>
      </c>
      <c r="D183" s="118"/>
      <c r="E183" s="114">
        <f>SUM(E162:E178)</f>
        <v>102950</v>
      </c>
      <c r="F183" s="115">
        <f>SUM(F165:F179)</f>
        <v>-221650</v>
      </c>
      <c r="G183" s="76"/>
      <c r="H183" s="76"/>
    </row>
    <row r="184">
      <c r="A184" s="42"/>
      <c r="B184" s="42"/>
      <c r="C184" s="51"/>
      <c r="D184" s="76"/>
      <c r="E184" s="112"/>
      <c r="F184" s="112"/>
      <c r="G184" s="76"/>
      <c r="H184" s="76"/>
    </row>
    <row r="185">
      <c r="A185" s="42"/>
      <c r="B185" s="117" t="s">
        <v>341</v>
      </c>
      <c r="C185" s="51"/>
      <c r="D185" s="76"/>
      <c r="E185" s="112"/>
      <c r="F185" s="112"/>
      <c r="G185" s="76"/>
      <c r="H185" s="76"/>
    </row>
    <row r="186">
      <c r="A186" s="42"/>
      <c r="B186" s="42"/>
      <c r="C186" s="42" t="s">
        <v>167</v>
      </c>
      <c r="D186" s="76"/>
      <c r="E186" s="114">
        <v>7000.0</v>
      </c>
      <c r="F186" s="115">
        <v>0.0</v>
      </c>
      <c r="G186" s="76"/>
      <c r="H186" s="76"/>
    </row>
    <row r="187">
      <c r="A187" s="42"/>
      <c r="B187" s="42"/>
      <c r="C187" s="51" t="s">
        <v>91</v>
      </c>
      <c r="D187" s="76"/>
      <c r="E187" s="114">
        <v>0.0</v>
      </c>
      <c r="F187" s="133">
        <v>-4000.0</v>
      </c>
      <c r="G187" s="76"/>
      <c r="H187" s="76" t="s">
        <v>342</v>
      </c>
    </row>
    <row r="188">
      <c r="A188" s="42"/>
      <c r="B188" s="42"/>
      <c r="C188" s="42" t="s">
        <v>249</v>
      </c>
      <c r="D188" s="76"/>
      <c r="E188" s="114">
        <v>0.0</v>
      </c>
      <c r="F188" s="115">
        <v>-3000.0</v>
      </c>
      <c r="G188" s="76"/>
      <c r="H188" s="76"/>
    </row>
    <row r="189">
      <c r="A189" s="42"/>
      <c r="B189" s="42"/>
      <c r="C189" s="42" t="s">
        <v>131</v>
      </c>
      <c r="D189" s="76"/>
      <c r="E189" s="114">
        <v>0.0</v>
      </c>
      <c r="F189" s="115">
        <v>-1500.0</v>
      </c>
      <c r="G189" s="76"/>
      <c r="H189" s="76"/>
    </row>
    <row r="190">
      <c r="A190" s="42"/>
      <c r="B190" s="42"/>
      <c r="C190" s="42" t="s">
        <v>308</v>
      </c>
      <c r="D190" s="76"/>
      <c r="E190" s="114">
        <v>0.0</v>
      </c>
      <c r="F190" s="115">
        <v>-700.0</v>
      </c>
      <c r="G190" s="76"/>
      <c r="H190" s="76"/>
    </row>
    <row r="191">
      <c r="A191" s="42"/>
      <c r="B191" s="42"/>
      <c r="C191" s="42" t="s">
        <v>164</v>
      </c>
      <c r="D191" s="76"/>
      <c r="E191" s="114">
        <v>0.0</v>
      </c>
      <c r="F191" s="115">
        <v>-500.0</v>
      </c>
      <c r="G191" s="76"/>
      <c r="H191" s="76"/>
    </row>
    <row r="192">
      <c r="A192" s="42"/>
      <c r="B192" s="42"/>
      <c r="C192" s="51" t="s">
        <v>232</v>
      </c>
      <c r="D192" s="76"/>
      <c r="E192" s="114">
        <v>0.0</v>
      </c>
      <c r="F192" s="115">
        <v>-500.0</v>
      </c>
      <c r="G192" s="76"/>
      <c r="H192" s="76"/>
    </row>
    <row r="193">
      <c r="A193" s="42"/>
      <c r="B193" s="42"/>
      <c r="C193" s="51" t="s">
        <v>170</v>
      </c>
      <c r="D193" s="76"/>
      <c r="E193" s="114">
        <v>0.0</v>
      </c>
      <c r="F193" s="115">
        <v>-4500.0</v>
      </c>
      <c r="G193" s="76"/>
      <c r="H193" s="76"/>
    </row>
    <row r="194">
      <c r="A194" s="42"/>
      <c r="B194" s="76"/>
      <c r="C194" s="76" t="s">
        <v>139</v>
      </c>
      <c r="D194" s="76"/>
      <c r="E194" s="114">
        <v>0.0</v>
      </c>
      <c r="F194" s="115">
        <v>-2800.0</v>
      </c>
      <c r="G194" s="76"/>
      <c r="H194" s="76" t="s">
        <v>343</v>
      </c>
    </row>
    <row r="195">
      <c r="A195" s="42"/>
      <c r="B195" s="42"/>
      <c r="C195" s="51"/>
      <c r="D195" s="76"/>
      <c r="E195" s="112"/>
      <c r="F195" s="112"/>
      <c r="G195" s="76"/>
      <c r="H195" s="76"/>
    </row>
    <row r="196">
      <c r="A196" s="42"/>
      <c r="B196" s="42"/>
      <c r="C196" s="116" t="s">
        <v>89</v>
      </c>
      <c r="D196" s="76"/>
      <c r="E196" s="114">
        <f>SUM(E186:E194)</f>
        <v>7000</v>
      </c>
      <c r="F196" s="115">
        <f>SUM(F186:F195)</f>
        <v>-17500</v>
      </c>
      <c r="G196" s="76"/>
      <c r="H196" s="76"/>
    </row>
    <row r="197">
      <c r="A197" s="42"/>
      <c r="B197" s="42"/>
      <c r="C197" s="42"/>
      <c r="D197" s="76"/>
      <c r="E197" s="76"/>
      <c r="F197" s="112"/>
      <c r="G197" s="76"/>
      <c r="H197" s="76"/>
    </row>
    <row r="198">
      <c r="A198" s="42"/>
      <c r="B198" s="42"/>
      <c r="C198" s="42"/>
      <c r="D198" s="76"/>
      <c r="E198" s="112"/>
      <c r="F198" s="112"/>
      <c r="G198" s="76"/>
      <c r="H198" s="76"/>
    </row>
    <row r="199">
      <c r="A199" s="42"/>
      <c r="B199" s="134" t="s">
        <v>344</v>
      </c>
      <c r="C199" s="76"/>
      <c r="D199" s="76"/>
      <c r="E199" s="112"/>
      <c r="F199" s="112"/>
      <c r="G199" s="76"/>
      <c r="H199" s="76"/>
    </row>
    <row r="200">
      <c r="A200" s="42"/>
      <c r="B200" s="42"/>
      <c r="C200" s="51" t="s">
        <v>345</v>
      </c>
      <c r="D200" s="76"/>
      <c r="E200" s="114">
        <v>0.0</v>
      </c>
      <c r="F200" s="115">
        <v>-3000.0</v>
      </c>
      <c r="G200" s="76"/>
      <c r="H200" s="76"/>
    </row>
    <row r="201">
      <c r="A201" s="42"/>
      <c r="B201" s="42"/>
      <c r="C201" s="42" t="s">
        <v>346</v>
      </c>
      <c r="D201" s="76"/>
      <c r="E201" s="114">
        <v>0.0</v>
      </c>
      <c r="F201" s="115">
        <v>-1700.0</v>
      </c>
      <c r="G201" s="76"/>
      <c r="H201" s="76" t="s">
        <v>347</v>
      </c>
    </row>
    <row r="202">
      <c r="A202" s="42"/>
      <c r="B202" s="51"/>
      <c r="C202" s="51" t="s">
        <v>137</v>
      </c>
      <c r="D202" s="76"/>
      <c r="E202" s="114">
        <v>0.0</v>
      </c>
      <c r="F202" s="115">
        <v>-1300.0</v>
      </c>
      <c r="G202" s="76"/>
      <c r="H202" s="76" t="s">
        <v>348</v>
      </c>
    </row>
    <row r="203">
      <c r="A203" s="42"/>
      <c r="B203" s="51"/>
      <c r="C203" s="51" t="s">
        <v>349</v>
      </c>
      <c r="D203" s="76"/>
      <c r="E203" s="114">
        <v>0.0</v>
      </c>
      <c r="F203" s="115">
        <v>-1000.0</v>
      </c>
      <c r="G203" s="76"/>
      <c r="H203" s="76"/>
    </row>
    <row r="204">
      <c r="A204" s="42"/>
      <c r="B204" s="42"/>
      <c r="C204" s="42" t="s">
        <v>232</v>
      </c>
      <c r="D204" s="76"/>
      <c r="E204" s="114">
        <v>0.0</v>
      </c>
      <c r="F204" s="115">
        <v>-6500.0</v>
      </c>
      <c r="G204" s="76"/>
      <c r="H204" s="76"/>
    </row>
    <row r="205">
      <c r="A205" s="42"/>
      <c r="B205" s="42"/>
      <c r="C205" s="51" t="s">
        <v>350</v>
      </c>
      <c r="D205" s="76"/>
      <c r="E205" s="114">
        <v>0.0</v>
      </c>
      <c r="F205" s="115">
        <v>-16000.0</v>
      </c>
      <c r="G205" s="76"/>
      <c r="H205" s="76" t="s">
        <v>351</v>
      </c>
    </row>
    <row r="206">
      <c r="A206" s="42"/>
      <c r="B206" s="42"/>
      <c r="C206" s="51" t="s">
        <v>352</v>
      </c>
      <c r="D206" s="76"/>
      <c r="E206" s="114">
        <v>0.0</v>
      </c>
      <c r="F206" s="115">
        <v>-12000.0</v>
      </c>
      <c r="G206" s="76"/>
      <c r="H206" s="76"/>
    </row>
    <row r="207">
      <c r="A207" s="42"/>
      <c r="B207" s="42"/>
      <c r="C207" s="42" t="s">
        <v>353</v>
      </c>
      <c r="D207" s="76"/>
      <c r="E207" s="114">
        <v>12000.0</v>
      </c>
      <c r="F207" s="115">
        <v>0.0</v>
      </c>
      <c r="G207" s="76"/>
      <c r="H207" s="76"/>
    </row>
    <row r="208">
      <c r="A208" s="42"/>
      <c r="B208" s="42"/>
      <c r="C208" s="42" t="s">
        <v>164</v>
      </c>
      <c r="D208" s="76"/>
      <c r="E208" s="114">
        <v>0.0</v>
      </c>
      <c r="F208" s="115">
        <v>-1500.0</v>
      </c>
      <c r="G208" s="76"/>
      <c r="H208" s="76"/>
    </row>
    <row r="209">
      <c r="A209" s="42"/>
      <c r="B209" s="42"/>
      <c r="C209" s="42" t="s">
        <v>354</v>
      </c>
      <c r="D209" s="118"/>
      <c r="E209" s="114">
        <v>30000.0</v>
      </c>
      <c r="F209" s="115">
        <v>0.0</v>
      </c>
      <c r="G209" s="76"/>
      <c r="H209" s="76"/>
    </row>
    <row r="210">
      <c r="A210" s="42"/>
      <c r="B210" s="76"/>
      <c r="C210" s="76" t="s">
        <v>355</v>
      </c>
      <c r="D210" s="118"/>
      <c r="E210" s="114">
        <v>50000.0</v>
      </c>
      <c r="F210" s="115">
        <v>0.0</v>
      </c>
      <c r="G210" s="76"/>
      <c r="H210" s="76"/>
    </row>
    <row r="211">
      <c r="A211" s="42"/>
      <c r="B211" s="42"/>
      <c r="C211" s="42" t="s">
        <v>356</v>
      </c>
      <c r="D211" s="118"/>
      <c r="E211" s="114">
        <v>0.0</v>
      </c>
      <c r="F211" s="115">
        <v>-80000.0</v>
      </c>
      <c r="G211" s="76"/>
      <c r="H211" s="76"/>
    </row>
    <row r="212">
      <c r="A212" s="42"/>
      <c r="B212" s="42"/>
      <c r="C212" s="42" t="s">
        <v>357</v>
      </c>
      <c r="D212" s="118"/>
      <c r="E212" s="114">
        <v>0.0</v>
      </c>
      <c r="F212" s="115">
        <v>-7000.0</v>
      </c>
      <c r="G212" s="76"/>
      <c r="H212" s="76"/>
    </row>
    <row r="213">
      <c r="A213" s="42"/>
      <c r="B213" s="42"/>
      <c r="C213" s="51" t="s">
        <v>358</v>
      </c>
      <c r="D213" s="118"/>
      <c r="E213" s="114">
        <v>0.0</v>
      </c>
      <c r="F213" s="115">
        <v>-1000.0</v>
      </c>
      <c r="G213" s="76"/>
      <c r="H213" s="76"/>
    </row>
    <row r="214">
      <c r="A214" s="42"/>
      <c r="B214" s="42"/>
      <c r="C214" s="42" t="s">
        <v>185</v>
      </c>
      <c r="D214" s="118"/>
      <c r="E214" s="114">
        <v>0.0</v>
      </c>
      <c r="F214" s="115">
        <v>-4000.0</v>
      </c>
      <c r="G214" s="76"/>
      <c r="H214" s="135" t="s">
        <v>359</v>
      </c>
    </row>
    <row r="215">
      <c r="A215" s="42"/>
      <c r="B215" s="42"/>
      <c r="C215" s="56" t="s">
        <v>110</v>
      </c>
      <c r="D215" s="118"/>
      <c r="E215" s="136">
        <v>0.0</v>
      </c>
      <c r="F215" s="136">
        <v>-14300.0</v>
      </c>
      <c r="G215" s="76"/>
      <c r="H215" s="76"/>
    </row>
    <row r="216">
      <c r="A216" s="42"/>
      <c r="B216" s="42"/>
      <c r="C216" s="42"/>
      <c r="D216" s="118"/>
      <c r="E216" s="112"/>
      <c r="F216" s="112"/>
      <c r="G216" s="76"/>
      <c r="H216" s="76"/>
    </row>
    <row r="217">
      <c r="A217" s="42"/>
      <c r="B217" s="42"/>
      <c r="C217" s="111" t="s">
        <v>89</v>
      </c>
      <c r="D217" s="118"/>
      <c r="E217" s="114">
        <f>SUM(E200:E212)</f>
        <v>92000</v>
      </c>
      <c r="F217" s="115">
        <f>SUM(F200:F216)</f>
        <v>-149300</v>
      </c>
      <c r="G217" s="76"/>
      <c r="H217" s="76"/>
    </row>
    <row r="218">
      <c r="A218" s="42"/>
      <c r="B218" s="51"/>
      <c r="C218" s="42"/>
      <c r="D218" s="118"/>
      <c r="E218" s="112"/>
      <c r="F218" s="112"/>
      <c r="G218" s="76"/>
      <c r="H218" s="76"/>
    </row>
    <row r="219">
      <c r="A219" s="42"/>
      <c r="B219" s="113" t="s">
        <v>360</v>
      </c>
      <c r="C219" s="42"/>
      <c r="D219" s="118"/>
      <c r="E219" s="112"/>
      <c r="F219" s="112"/>
      <c r="G219" s="76"/>
      <c r="H219" s="76"/>
    </row>
    <row r="220">
      <c r="A220" s="42"/>
      <c r="B220" s="51"/>
      <c r="C220" s="42" t="s">
        <v>91</v>
      </c>
      <c r="D220" s="118"/>
      <c r="E220" s="114">
        <v>0.0</v>
      </c>
      <c r="F220" s="115">
        <v>-13000.0</v>
      </c>
      <c r="G220" s="76"/>
      <c r="H220" s="76"/>
    </row>
    <row r="221">
      <c r="A221" s="42"/>
      <c r="B221" s="42"/>
      <c r="C221" s="51" t="s">
        <v>361</v>
      </c>
      <c r="D221" s="118"/>
      <c r="E221" s="114">
        <v>0.0</v>
      </c>
      <c r="F221" s="115">
        <v>-1500.0</v>
      </c>
      <c r="G221" s="76"/>
      <c r="H221" s="76"/>
    </row>
    <row r="222">
      <c r="A222" s="42"/>
      <c r="B222" s="42"/>
      <c r="C222" s="51"/>
      <c r="D222" s="118"/>
      <c r="E222" s="112"/>
      <c r="F222" s="112"/>
      <c r="G222" s="76"/>
      <c r="H222" s="76"/>
    </row>
    <row r="223">
      <c r="A223" s="42"/>
      <c r="B223" s="42"/>
      <c r="C223" s="111" t="s">
        <v>89</v>
      </c>
      <c r="D223" s="118"/>
      <c r="E223" s="114">
        <f t="shared" ref="E223:F223" si="10">SUM(E219:E222)</f>
        <v>0</v>
      </c>
      <c r="F223" s="115">
        <f t="shared" si="10"/>
        <v>-14500</v>
      </c>
      <c r="G223" s="76"/>
      <c r="H223" s="76"/>
    </row>
    <row r="224">
      <c r="A224" s="42"/>
      <c r="B224" s="42"/>
      <c r="C224" s="111"/>
      <c r="D224" s="118"/>
      <c r="E224" s="112"/>
      <c r="F224" s="112"/>
      <c r="G224" s="76"/>
      <c r="H224" s="76"/>
    </row>
    <row r="225">
      <c r="A225" s="42"/>
      <c r="B225" s="119" t="s">
        <v>362</v>
      </c>
      <c r="C225" s="51"/>
      <c r="D225" s="118"/>
      <c r="E225" s="112"/>
      <c r="F225" s="112"/>
      <c r="G225" s="76"/>
      <c r="H225" s="76"/>
    </row>
    <row r="226">
      <c r="A226" s="42"/>
      <c r="B226" s="42"/>
      <c r="C226" s="42" t="s">
        <v>91</v>
      </c>
      <c r="D226" s="118"/>
      <c r="E226" s="114">
        <v>0.0</v>
      </c>
      <c r="F226" s="115">
        <v>-11000.0</v>
      </c>
      <c r="G226" s="76"/>
      <c r="H226" s="76"/>
    </row>
    <row r="227">
      <c r="A227" s="42"/>
      <c r="B227" s="42"/>
      <c r="C227" s="42" t="s">
        <v>361</v>
      </c>
      <c r="D227" s="118"/>
      <c r="E227" s="114">
        <v>0.0</v>
      </c>
      <c r="F227" s="115">
        <v>-1500.0</v>
      </c>
      <c r="G227" s="76"/>
      <c r="H227" s="76"/>
    </row>
    <row r="228">
      <c r="A228" s="42"/>
      <c r="B228" s="76"/>
      <c r="C228" s="42"/>
      <c r="D228" s="118"/>
      <c r="E228" s="112"/>
      <c r="F228" s="112"/>
      <c r="G228" s="76"/>
      <c r="H228" s="76"/>
    </row>
    <row r="229">
      <c r="A229" s="42"/>
      <c r="B229" s="42"/>
      <c r="C229" s="116" t="s">
        <v>89</v>
      </c>
      <c r="D229" s="118"/>
      <c r="E229" s="114">
        <f t="shared" ref="E229:F229" si="11">SUM(E226:E227)</f>
        <v>0</v>
      </c>
      <c r="F229" s="115">
        <f t="shared" si="11"/>
        <v>-12500</v>
      </c>
      <c r="G229" s="76"/>
      <c r="H229" s="76"/>
    </row>
    <row r="230">
      <c r="A230" s="42"/>
      <c r="B230" s="42"/>
      <c r="C230" s="51"/>
      <c r="D230" s="76"/>
      <c r="E230" s="112"/>
      <c r="F230" s="112"/>
      <c r="G230" s="76"/>
      <c r="H230" s="76"/>
    </row>
    <row r="231">
      <c r="A231" s="42"/>
      <c r="B231" s="119" t="s">
        <v>363</v>
      </c>
      <c r="C231" s="42"/>
      <c r="D231" s="76"/>
      <c r="E231" s="112"/>
      <c r="F231" s="112"/>
      <c r="G231" s="76"/>
      <c r="H231" s="76"/>
    </row>
    <row r="232">
      <c r="A232" s="42"/>
      <c r="B232" s="42"/>
      <c r="C232" s="51" t="s">
        <v>167</v>
      </c>
      <c r="D232" s="76"/>
      <c r="E232" s="114">
        <v>5800.0</v>
      </c>
      <c r="F232" s="115">
        <v>0.0</v>
      </c>
      <c r="G232" s="76"/>
      <c r="H232" s="76"/>
    </row>
    <row r="233">
      <c r="A233" s="42"/>
      <c r="B233" s="42"/>
      <c r="C233" s="42" t="s">
        <v>364</v>
      </c>
      <c r="D233" s="76"/>
      <c r="E233" s="114">
        <v>5800.0</v>
      </c>
      <c r="F233" s="115">
        <v>0.0</v>
      </c>
      <c r="G233" s="76"/>
      <c r="H233" s="76"/>
    </row>
    <row r="234">
      <c r="A234" s="42"/>
      <c r="B234" s="42"/>
      <c r="C234" s="42" t="s">
        <v>91</v>
      </c>
      <c r="D234" s="76"/>
      <c r="E234" s="114">
        <v>0.0</v>
      </c>
      <c r="F234" s="115">
        <v>6000.0</v>
      </c>
      <c r="G234" s="76"/>
      <c r="H234" s="76"/>
    </row>
    <row r="235">
      <c r="A235" s="42"/>
      <c r="B235" s="42"/>
      <c r="C235" s="42" t="s">
        <v>365</v>
      </c>
      <c r="D235" s="76"/>
      <c r="E235" s="112"/>
      <c r="F235" s="115">
        <v>-3900.0</v>
      </c>
      <c r="G235" s="76"/>
      <c r="H235" s="76"/>
    </row>
    <row r="236">
      <c r="A236" s="42"/>
      <c r="B236" s="42"/>
      <c r="C236" s="42" t="s">
        <v>366</v>
      </c>
      <c r="D236" s="76"/>
      <c r="E236" s="114">
        <v>0.0</v>
      </c>
      <c r="F236" s="115">
        <v>-4000.0</v>
      </c>
      <c r="G236" s="76"/>
      <c r="H236" s="76"/>
    </row>
    <row r="237">
      <c r="A237" s="42"/>
      <c r="B237" s="42"/>
      <c r="C237" s="51" t="s">
        <v>367</v>
      </c>
      <c r="D237" s="76"/>
      <c r="E237" s="114">
        <v>5000.0</v>
      </c>
      <c r="F237" s="115">
        <v>0.0</v>
      </c>
      <c r="G237" s="76"/>
      <c r="H237" s="76"/>
    </row>
    <row r="238">
      <c r="A238" s="42"/>
      <c r="B238" s="42"/>
      <c r="C238" s="51" t="s">
        <v>131</v>
      </c>
      <c r="D238" s="76"/>
      <c r="E238" s="114">
        <v>0.0</v>
      </c>
      <c r="F238" s="115">
        <v>-1000.0</v>
      </c>
      <c r="G238" s="76"/>
      <c r="H238" s="76"/>
    </row>
    <row r="239">
      <c r="A239" s="42"/>
      <c r="B239" s="76"/>
      <c r="C239" s="76" t="s">
        <v>164</v>
      </c>
      <c r="D239" s="76"/>
      <c r="E239" s="114">
        <v>0.0</v>
      </c>
      <c r="F239" s="115">
        <v>-700.0</v>
      </c>
      <c r="G239" s="76"/>
      <c r="H239" s="76"/>
    </row>
    <row r="240">
      <c r="A240" s="42"/>
      <c r="B240" s="51"/>
      <c r="C240" s="51" t="s">
        <v>147</v>
      </c>
      <c r="D240" s="76"/>
      <c r="E240" s="114">
        <v>0.0</v>
      </c>
      <c r="F240" s="115">
        <v>-600.0</v>
      </c>
      <c r="G240" s="76"/>
      <c r="H240" s="76"/>
    </row>
    <row r="241">
      <c r="A241" s="42"/>
      <c r="B241" s="51"/>
      <c r="C241" s="51"/>
      <c r="D241" s="76"/>
      <c r="E241" s="112"/>
      <c r="F241" s="112"/>
      <c r="G241" s="76"/>
      <c r="H241" s="76"/>
    </row>
    <row r="242">
      <c r="A242" s="42"/>
      <c r="B242" s="42"/>
      <c r="C242" s="116" t="s">
        <v>89</v>
      </c>
      <c r="D242" s="76"/>
      <c r="E242" s="112"/>
      <c r="F242" s="112"/>
      <c r="G242" s="76"/>
      <c r="H242" s="76"/>
    </row>
    <row r="243">
      <c r="A243" s="42"/>
      <c r="B243" s="42"/>
      <c r="C243" s="51"/>
      <c r="D243" s="76"/>
      <c r="E243" s="112"/>
      <c r="F243" s="112"/>
      <c r="G243" s="76"/>
      <c r="H243" s="76"/>
    </row>
    <row r="244">
      <c r="A244" s="42"/>
      <c r="B244" s="42"/>
      <c r="C244" s="42"/>
      <c r="D244" s="76"/>
      <c r="E244" s="112"/>
      <c r="F244" s="112"/>
      <c r="G244" s="76"/>
      <c r="H244" s="76"/>
    </row>
    <row r="245">
      <c r="A245" s="42"/>
      <c r="B245" s="117" t="s">
        <v>368</v>
      </c>
      <c r="C245" s="42"/>
      <c r="D245" s="118"/>
      <c r="E245" s="112"/>
      <c r="F245" s="112"/>
      <c r="G245" s="76"/>
      <c r="H245" s="76"/>
    </row>
    <row r="246">
      <c r="A246" s="42"/>
      <c r="B246" s="42"/>
      <c r="C246" s="42" t="s">
        <v>369</v>
      </c>
      <c r="D246" s="118"/>
      <c r="E246" s="114">
        <v>5000.0</v>
      </c>
      <c r="F246" s="115">
        <v>0.0</v>
      </c>
      <c r="G246" s="76"/>
      <c r="H246" s="76"/>
    </row>
    <row r="247">
      <c r="A247" s="42"/>
      <c r="B247" s="42"/>
      <c r="C247" s="51" t="s">
        <v>370</v>
      </c>
      <c r="D247" s="118"/>
      <c r="E247" s="114">
        <v>0.0</v>
      </c>
      <c r="F247" s="115">
        <v>-1000.0</v>
      </c>
      <c r="G247" s="76"/>
      <c r="H247" s="76"/>
    </row>
    <row r="248">
      <c r="A248" s="42"/>
      <c r="B248" s="76"/>
      <c r="C248" s="76" t="s">
        <v>371</v>
      </c>
      <c r="D248" s="118"/>
      <c r="E248" s="114">
        <v>1000.0</v>
      </c>
      <c r="F248" s="115">
        <v>0.0</v>
      </c>
      <c r="G248" s="76"/>
      <c r="H248" s="76"/>
    </row>
    <row r="249">
      <c r="A249" s="42"/>
      <c r="B249" s="42"/>
      <c r="C249" s="42" t="s">
        <v>164</v>
      </c>
      <c r="D249" s="118"/>
      <c r="E249" s="114">
        <v>0.0</v>
      </c>
      <c r="F249" s="115">
        <v>-300.0</v>
      </c>
      <c r="G249" s="76"/>
      <c r="H249" s="76"/>
    </row>
    <row r="250">
      <c r="A250" s="42"/>
      <c r="B250" s="42"/>
      <c r="C250" s="42" t="s">
        <v>372</v>
      </c>
      <c r="D250" s="118"/>
      <c r="E250" s="114">
        <v>0.0</v>
      </c>
      <c r="F250" s="115">
        <v>-3000.0</v>
      </c>
      <c r="G250" s="76"/>
      <c r="H250" s="76"/>
    </row>
    <row r="251">
      <c r="A251" s="42"/>
      <c r="B251" s="42"/>
      <c r="C251" s="42"/>
      <c r="D251" s="118"/>
      <c r="E251" s="112"/>
      <c r="F251" s="112"/>
      <c r="G251" s="76"/>
      <c r="H251" s="76"/>
    </row>
    <row r="252">
      <c r="A252" s="42"/>
      <c r="B252" s="42"/>
      <c r="C252" s="116" t="s">
        <v>89</v>
      </c>
      <c r="D252" s="118"/>
      <c r="E252" s="114">
        <f>SUM(E246:E251)</f>
        <v>6000</v>
      </c>
      <c r="F252" s="115">
        <f>SUM(F249:F251)</f>
        <v>-3300</v>
      </c>
      <c r="G252" s="76"/>
      <c r="H252" s="76"/>
    </row>
    <row r="253">
      <c r="A253" s="42"/>
      <c r="B253" s="76"/>
      <c r="C253" s="76"/>
      <c r="D253" s="76"/>
      <c r="E253" s="112"/>
      <c r="F253" s="112"/>
      <c r="G253" s="76"/>
      <c r="H253" s="76"/>
    </row>
    <row r="254">
      <c r="A254" s="42"/>
      <c r="B254" s="42"/>
      <c r="C254" s="42"/>
      <c r="D254" s="76"/>
      <c r="E254" s="112"/>
      <c r="F254" s="112"/>
      <c r="G254" s="76"/>
      <c r="H254" s="76"/>
    </row>
    <row r="255">
      <c r="A255" s="42"/>
      <c r="B255" s="119" t="s">
        <v>373</v>
      </c>
      <c r="C255" s="42"/>
      <c r="D255" s="118"/>
      <c r="E255" s="112"/>
      <c r="F255" s="112"/>
      <c r="G255" s="76"/>
      <c r="H255" s="76"/>
    </row>
    <row r="256">
      <c r="A256" s="42"/>
      <c r="B256" s="42"/>
      <c r="C256" s="42" t="s">
        <v>374</v>
      </c>
      <c r="D256" s="118"/>
      <c r="E256" s="114">
        <v>0.0</v>
      </c>
      <c r="F256" s="115">
        <v>-12000.0</v>
      </c>
      <c r="G256" s="76"/>
      <c r="H256" s="76"/>
    </row>
    <row r="257">
      <c r="A257" s="42"/>
      <c r="B257" s="42"/>
      <c r="C257" s="42" t="s">
        <v>375</v>
      </c>
      <c r="D257" s="118"/>
      <c r="E257" s="114">
        <v>0.0</v>
      </c>
      <c r="F257" s="115">
        <v>-500.0</v>
      </c>
      <c r="G257" s="76"/>
      <c r="H257" s="76"/>
    </row>
    <row r="258">
      <c r="A258" s="42"/>
      <c r="B258" s="42"/>
      <c r="C258" s="42" t="s">
        <v>376</v>
      </c>
      <c r="D258" s="118"/>
      <c r="E258" s="114">
        <v>0.0</v>
      </c>
      <c r="F258" s="115">
        <v>-1000.0</v>
      </c>
      <c r="G258" s="76"/>
      <c r="H258" s="76"/>
    </row>
    <row r="259">
      <c r="A259" s="42"/>
      <c r="B259" s="42"/>
      <c r="C259" s="51" t="s">
        <v>377</v>
      </c>
      <c r="D259" s="118"/>
      <c r="E259" s="114">
        <v>0.0</v>
      </c>
      <c r="F259" s="115">
        <v>-20000.0</v>
      </c>
      <c r="G259" s="76"/>
      <c r="H259" s="76"/>
    </row>
    <row r="260">
      <c r="A260" s="42"/>
      <c r="B260" s="76"/>
      <c r="C260" s="76" t="s">
        <v>164</v>
      </c>
      <c r="D260" s="118"/>
      <c r="E260" s="114">
        <v>0.0</v>
      </c>
      <c r="F260" s="115">
        <v>-1500.0</v>
      </c>
      <c r="G260" s="76"/>
      <c r="H260" s="76"/>
    </row>
    <row r="261">
      <c r="A261" s="42"/>
      <c r="B261" s="42"/>
      <c r="C261" s="42"/>
      <c r="D261" s="118"/>
      <c r="E261" s="112"/>
      <c r="F261" s="112"/>
      <c r="G261" s="76"/>
      <c r="H261" s="76"/>
    </row>
    <row r="262">
      <c r="A262" s="42"/>
      <c r="B262" s="42"/>
      <c r="C262" s="111" t="s">
        <v>89</v>
      </c>
      <c r="D262" s="118"/>
      <c r="E262" s="114">
        <f t="shared" ref="E262:F262" si="12">SUM(E256:E260)</f>
        <v>0</v>
      </c>
      <c r="F262" s="115">
        <f t="shared" si="12"/>
        <v>-35000</v>
      </c>
      <c r="G262" s="76"/>
      <c r="H262" s="76"/>
    </row>
    <row r="263">
      <c r="A263" s="42"/>
      <c r="B263" s="42"/>
      <c r="C263" s="42"/>
      <c r="D263" s="76"/>
      <c r="E263" s="112"/>
      <c r="F263" s="112"/>
      <c r="G263" s="76"/>
      <c r="H263" s="76"/>
    </row>
    <row r="264">
      <c r="A264" s="42"/>
      <c r="B264" s="117" t="s">
        <v>378</v>
      </c>
      <c r="C264" s="42"/>
      <c r="D264" s="118"/>
      <c r="E264" s="112"/>
      <c r="F264" s="112"/>
      <c r="G264" s="76"/>
      <c r="H264" s="76"/>
    </row>
    <row r="265">
      <c r="A265" s="42"/>
      <c r="B265" s="42"/>
      <c r="C265" s="42" t="s">
        <v>167</v>
      </c>
      <c r="D265" s="118"/>
      <c r="E265" s="114">
        <v>4200.0</v>
      </c>
      <c r="F265" s="115">
        <v>0.0</v>
      </c>
      <c r="G265" s="76"/>
      <c r="H265" s="76" t="s">
        <v>342</v>
      </c>
    </row>
    <row r="266">
      <c r="A266" s="42"/>
      <c r="B266" s="42"/>
      <c r="C266" s="42" t="s">
        <v>369</v>
      </c>
      <c r="D266" s="118"/>
      <c r="E266" s="114">
        <v>2400.0</v>
      </c>
      <c r="F266" s="115">
        <v>0.0</v>
      </c>
      <c r="G266" s="76"/>
      <c r="H266" s="76" t="s">
        <v>342</v>
      </c>
    </row>
    <row r="267">
      <c r="A267" s="42"/>
      <c r="B267" s="42"/>
      <c r="C267" s="42" t="s">
        <v>91</v>
      </c>
      <c r="D267" s="118"/>
      <c r="E267" s="114">
        <v>0.0</v>
      </c>
      <c r="F267" s="115">
        <v>-3500.0</v>
      </c>
      <c r="G267" s="76"/>
      <c r="H267" s="76" t="s">
        <v>342</v>
      </c>
    </row>
    <row r="268">
      <c r="A268" s="42"/>
      <c r="B268" s="42"/>
      <c r="C268" s="42" t="s">
        <v>372</v>
      </c>
      <c r="D268" s="118"/>
      <c r="E268" s="114">
        <v>0.0</v>
      </c>
      <c r="F268" s="115">
        <v>-2700.0</v>
      </c>
      <c r="G268" s="76"/>
      <c r="H268" s="76" t="s">
        <v>342</v>
      </c>
    </row>
    <row r="269">
      <c r="A269" s="42"/>
      <c r="B269" s="42"/>
      <c r="C269" s="42" t="s">
        <v>131</v>
      </c>
      <c r="D269" s="118"/>
      <c r="E269" s="114">
        <v>0.0</v>
      </c>
      <c r="F269" s="115">
        <v>-300.0</v>
      </c>
      <c r="G269" s="76"/>
      <c r="H269" s="76"/>
    </row>
    <row r="270">
      <c r="A270" s="42"/>
      <c r="B270" s="42"/>
      <c r="C270" s="42" t="s">
        <v>232</v>
      </c>
      <c r="D270" s="118"/>
      <c r="E270" s="114">
        <v>0.0</v>
      </c>
      <c r="F270" s="115">
        <v>-300.0</v>
      </c>
      <c r="G270" s="76"/>
      <c r="H270" s="76"/>
    </row>
    <row r="271">
      <c r="A271" s="42"/>
      <c r="B271" s="42"/>
      <c r="C271" s="42" t="s">
        <v>147</v>
      </c>
      <c r="D271" s="118"/>
      <c r="E271" s="114">
        <v>0.0</v>
      </c>
      <c r="F271" s="115">
        <v>-300.0</v>
      </c>
      <c r="G271" s="76"/>
      <c r="H271" s="76"/>
    </row>
    <row r="272">
      <c r="A272" s="42"/>
      <c r="B272" s="76"/>
      <c r="C272" s="76"/>
      <c r="D272" s="118"/>
      <c r="E272" s="112"/>
      <c r="F272" s="112"/>
      <c r="G272" s="76"/>
      <c r="H272" s="76"/>
    </row>
    <row r="273">
      <c r="A273" s="42"/>
      <c r="B273" s="42"/>
      <c r="C273" s="111" t="s">
        <v>89</v>
      </c>
      <c r="D273" s="118"/>
      <c r="E273" s="114">
        <f>SUM(E265:E271)</f>
        <v>6600</v>
      </c>
      <c r="F273" s="115">
        <f>SUM(F267:F271)</f>
        <v>-7100</v>
      </c>
      <c r="G273" s="76"/>
      <c r="H273" s="76"/>
    </row>
    <row r="274">
      <c r="A274" s="42"/>
      <c r="B274" s="42"/>
      <c r="C274" s="42"/>
      <c r="D274" s="76"/>
      <c r="E274" s="112"/>
      <c r="F274" s="112"/>
      <c r="G274" s="76"/>
      <c r="H274" s="76"/>
    </row>
    <row r="275">
      <c r="A275" s="42"/>
      <c r="B275" s="119" t="s">
        <v>379</v>
      </c>
      <c r="C275" s="42"/>
      <c r="D275" s="118"/>
      <c r="E275" s="112"/>
      <c r="F275" s="112"/>
      <c r="G275" s="76"/>
      <c r="H275" s="76"/>
    </row>
    <row r="276">
      <c r="A276" s="42"/>
      <c r="B276" s="42"/>
      <c r="C276" s="42" t="s">
        <v>380</v>
      </c>
      <c r="D276" s="118"/>
      <c r="E276" s="114">
        <v>0.0</v>
      </c>
      <c r="F276" s="115">
        <v>-1500.0</v>
      </c>
      <c r="G276" s="121">
        <f>SUM(E276:F276)</f>
        <v>-1500</v>
      </c>
      <c r="H276" s="76"/>
    </row>
    <row r="277">
      <c r="A277" s="42"/>
      <c r="B277" s="42"/>
      <c r="C277" s="42"/>
      <c r="D277" s="118"/>
      <c r="E277" s="112"/>
      <c r="F277" s="112"/>
      <c r="G277" s="76"/>
      <c r="H277" s="76"/>
    </row>
    <row r="278">
      <c r="A278" s="42"/>
      <c r="B278" s="42"/>
      <c r="C278" s="111" t="s">
        <v>89</v>
      </c>
      <c r="D278" s="118"/>
      <c r="E278" s="114">
        <f t="shared" ref="E278:F278" si="13">SUM(E275:E277)</f>
        <v>0</v>
      </c>
      <c r="F278" s="115">
        <f t="shared" si="13"/>
        <v>-1500</v>
      </c>
      <c r="G278" s="121">
        <f>SUM(E278:F278)</f>
        <v>-1500</v>
      </c>
      <c r="H278" s="76"/>
    </row>
    <row r="279">
      <c r="A279" s="42"/>
      <c r="B279" s="42"/>
      <c r="C279" s="42"/>
      <c r="D279" s="76"/>
      <c r="E279" s="112"/>
      <c r="F279" s="112"/>
      <c r="G279" s="76"/>
      <c r="H279" s="76"/>
    </row>
    <row r="280">
      <c r="A280" s="42"/>
      <c r="B280" s="42"/>
      <c r="C280" s="42"/>
      <c r="D280" s="76"/>
      <c r="E280" s="112"/>
      <c r="F280" s="112"/>
      <c r="G280" s="76"/>
      <c r="H280" s="76"/>
    </row>
    <row r="281">
      <c r="A281" s="42"/>
      <c r="B281" s="117" t="s">
        <v>381</v>
      </c>
      <c r="C281" s="42"/>
      <c r="D281" s="76"/>
      <c r="E281" s="112"/>
      <c r="F281" s="112"/>
      <c r="G281" s="76"/>
      <c r="H281" s="76"/>
    </row>
    <row r="282">
      <c r="A282" s="42"/>
      <c r="B282" s="42"/>
      <c r="C282" s="42" t="s">
        <v>131</v>
      </c>
      <c r="D282" s="76"/>
      <c r="E282" s="114">
        <v>0.0</v>
      </c>
      <c r="F282" s="115">
        <v>800.0</v>
      </c>
      <c r="G282" s="76"/>
      <c r="H282" s="76" t="s">
        <v>382</v>
      </c>
    </row>
    <row r="283">
      <c r="A283" s="42"/>
      <c r="B283" s="42"/>
      <c r="C283" s="42" t="s">
        <v>164</v>
      </c>
      <c r="D283" s="76"/>
      <c r="E283" s="114">
        <v>0.0</v>
      </c>
      <c r="F283" s="115">
        <v>-1500.0</v>
      </c>
      <c r="G283" s="76"/>
      <c r="H283" s="76"/>
    </row>
    <row r="284">
      <c r="A284" s="42"/>
      <c r="B284" s="76"/>
      <c r="C284" s="76" t="s">
        <v>350</v>
      </c>
      <c r="D284" s="76"/>
      <c r="E284" s="114">
        <v>0.0</v>
      </c>
      <c r="F284" s="115">
        <v>-1400.0</v>
      </c>
      <c r="G284" s="76"/>
      <c r="H284" s="76" t="s">
        <v>342</v>
      </c>
    </row>
    <row r="285">
      <c r="A285" s="42"/>
      <c r="B285" s="42"/>
      <c r="C285" s="42" t="s">
        <v>139</v>
      </c>
      <c r="D285" s="76"/>
      <c r="E285" s="114">
        <v>0.0</v>
      </c>
      <c r="F285" s="115">
        <v>-5000.0</v>
      </c>
      <c r="G285" s="76"/>
      <c r="H285" s="76" t="s">
        <v>383</v>
      </c>
    </row>
    <row r="286">
      <c r="A286" s="42"/>
      <c r="B286" s="42"/>
      <c r="C286" s="42"/>
      <c r="D286" s="76"/>
      <c r="E286" s="112"/>
      <c r="F286" s="112"/>
      <c r="G286" s="76"/>
      <c r="H286" s="76"/>
    </row>
    <row r="287">
      <c r="A287" s="42"/>
      <c r="B287" s="42"/>
      <c r="C287" s="111" t="s">
        <v>89</v>
      </c>
      <c r="D287" s="76"/>
      <c r="E287" s="114">
        <f>SUM(E282:E285)</f>
        <v>0</v>
      </c>
      <c r="F287" s="115">
        <f>SUM(F282:F286)</f>
        <v>-7100</v>
      </c>
      <c r="G287" s="121">
        <f>SUM(E287:F287)</f>
        <v>-7100</v>
      </c>
      <c r="H287" s="76"/>
    </row>
    <row r="288">
      <c r="A288" s="42"/>
      <c r="B288" s="42"/>
      <c r="C288" s="42"/>
      <c r="D288" s="76"/>
      <c r="E288" s="112"/>
      <c r="F288" s="112"/>
      <c r="G288" s="76"/>
      <c r="H288" s="76"/>
    </row>
    <row r="289">
      <c r="A289" s="42"/>
      <c r="B289" s="117" t="s">
        <v>384</v>
      </c>
      <c r="C289" s="42"/>
      <c r="D289" s="76"/>
      <c r="E289" s="112"/>
      <c r="F289" s="112"/>
      <c r="G289" s="76"/>
      <c r="H289" s="76"/>
    </row>
    <row r="290">
      <c r="A290" s="42"/>
      <c r="B290" s="76"/>
      <c r="C290" s="76" t="s">
        <v>91</v>
      </c>
      <c r="D290" s="76"/>
      <c r="E290" s="114">
        <v>0.0</v>
      </c>
      <c r="F290" s="115">
        <v>-3750.0</v>
      </c>
      <c r="G290" s="76"/>
      <c r="H290" s="76"/>
    </row>
    <row r="291">
      <c r="A291" s="42"/>
      <c r="B291" s="42"/>
      <c r="C291" s="42" t="s">
        <v>385</v>
      </c>
      <c r="D291" s="76"/>
      <c r="E291" s="114">
        <v>0.0</v>
      </c>
      <c r="F291" s="115">
        <v>-400.0</v>
      </c>
      <c r="G291" s="76"/>
      <c r="H291" s="76"/>
    </row>
    <row r="292">
      <c r="A292" s="42"/>
      <c r="B292" s="42"/>
      <c r="C292" s="42" t="s">
        <v>164</v>
      </c>
      <c r="D292" s="76"/>
      <c r="E292" s="114">
        <v>0.0</v>
      </c>
      <c r="F292" s="115">
        <v>-700.0</v>
      </c>
      <c r="G292" s="76"/>
      <c r="H292" s="76"/>
    </row>
    <row r="293">
      <c r="A293" s="42"/>
      <c r="B293" s="42"/>
      <c r="C293" s="42" t="s">
        <v>139</v>
      </c>
      <c r="D293" s="76"/>
      <c r="E293" s="114">
        <v>0.0</v>
      </c>
      <c r="F293" s="115">
        <v>-1750.0</v>
      </c>
      <c r="G293" s="76"/>
      <c r="H293" s="76"/>
    </row>
    <row r="294">
      <c r="A294" s="42"/>
      <c r="B294" s="42"/>
      <c r="C294" s="42" t="s">
        <v>334</v>
      </c>
      <c r="D294" s="76"/>
      <c r="E294" s="114">
        <v>0.0</v>
      </c>
      <c r="F294" s="115">
        <v>-2000.0</v>
      </c>
      <c r="G294" s="76"/>
      <c r="H294" s="76"/>
    </row>
    <row r="295">
      <c r="A295" s="42"/>
      <c r="B295" s="42"/>
      <c r="C295" s="42" t="s">
        <v>92</v>
      </c>
      <c r="D295" s="76"/>
      <c r="E295" s="114">
        <v>0.0</v>
      </c>
      <c r="F295" s="115">
        <v>-1450.0</v>
      </c>
      <c r="G295" s="76"/>
      <c r="H295" s="76"/>
    </row>
    <row r="296">
      <c r="A296" s="42"/>
      <c r="B296" s="42"/>
      <c r="C296" s="42" t="s">
        <v>131</v>
      </c>
      <c r="D296" s="76"/>
      <c r="E296" s="114">
        <v>0.0</v>
      </c>
      <c r="F296" s="115">
        <v>-700.0</v>
      </c>
      <c r="G296" s="76"/>
      <c r="H296" s="76" t="s">
        <v>386</v>
      </c>
    </row>
    <row r="297">
      <c r="A297" s="42"/>
      <c r="B297" s="42"/>
      <c r="C297" s="42"/>
      <c r="D297" s="76"/>
      <c r="E297" s="112"/>
      <c r="F297" s="112"/>
      <c r="G297" s="76"/>
      <c r="H297" s="76"/>
    </row>
    <row r="298">
      <c r="A298" s="42"/>
      <c r="B298" s="42"/>
      <c r="C298" s="111" t="s">
        <v>89</v>
      </c>
      <c r="D298" s="76"/>
      <c r="E298" s="114">
        <f t="shared" ref="E298:F298" si="14">SUM(E290:E296)</f>
        <v>0</v>
      </c>
      <c r="F298" s="115">
        <f t="shared" si="14"/>
        <v>-10750</v>
      </c>
      <c r="G298" s="76"/>
      <c r="H298" s="76"/>
    </row>
    <row r="299">
      <c r="A299" s="42"/>
      <c r="B299" s="76"/>
      <c r="C299" s="76"/>
      <c r="D299" s="76"/>
      <c r="E299" s="112"/>
      <c r="F299" s="112"/>
      <c r="G299" s="76"/>
      <c r="H299" s="76"/>
    </row>
    <row r="300">
      <c r="A300" s="42"/>
      <c r="B300" s="119" t="s">
        <v>387</v>
      </c>
      <c r="C300" s="42"/>
      <c r="D300" s="118"/>
      <c r="E300" s="112"/>
      <c r="F300" s="112"/>
      <c r="G300" s="76"/>
      <c r="H300" s="76"/>
    </row>
    <row r="301">
      <c r="A301" s="42"/>
      <c r="B301" s="42"/>
      <c r="C301" s="42" t="s">
        <v>388</v>
      </c>
      <c r="D301" s="118"/>
      <c r="E301" s="114">
        <v>0.0</v>
      </c>
      <c r="F301" s="115">
        <v>-5000.0</v>
      </c>
      <c r="G301" s="76"/>
      <c r="H301" s="76"/>
    </row>
    <row r="302">
      <c r="A302" s="42"/>
      <c r="B302" s="42"/>
      <c r="C302" s="42" t="s">
        <v>137</v>
      </c>
      <c r="D302" s="118"/>
      <c r="E302" s="114">
        <v>0.0</v>
      </c>
      <c r="F302" s="115">
        <v>-2000.0</v>
      </c>
      <c r="G302" s="76"/>
      <c r="H302" s="76"/>
    </row>
    <row r="303">
      <c r="A303" s="42"/>
      <c r="B303" s="42"/>
      <c r="C303" s="42" t="s">
        <v>91</v>
      </c>
      <c r="D303" s="118"/>
      <c r="E303" s="114">
        <v>0.0</v>
      </c>
      <c r="F303" s="115">
        <v>-6000.0</v>
      </c>
      <c r="G303" s="76"/>
      <c r="H303" s="76" t="s">
        <v>342</v>
      </c>
    </row>
    <row r="304">
      <c r="A304" s="42"/>
      <c r="B304" s="42"/>
      <c r="C304" s="42" t="s">
        <v>369</v>
      </c>
      <c r="D304" s="118"/>
      <c r="E304" s="114">
        <v>8000.0</v>
      </c>
      <c r="F304" s="115">
        <v>0.0</v>
      </c>
      <c r="G304" s="76"/>
      <c r="H304" s="76"/>
    </row>
    <row r="305">
      <c r="A305" s="42"/>
      <c r="B305" s="42"/>
      <c r="C305" s="42" t="s">
        <v>372</v>
      </c>
      <c r="D305" s="118"/>
      <c r="E305" s="114">
        <v>0.0</v>
      </c>
      <c r="F305" s="115">
        <v>-5000.0</v>
      </c>
      <c r="G305" s="76"/>
      <c r="H305" s="76"/>
    </row>
    <row r="306">
      <c r="A306" s="42"/>
      <c r="B306" s="42"/>
      <c r="C306" s="42" t="s">
        <v>389</v>
      </c>
      <c r="D306" s="118"/>
      <c r="E306" s="114">
        <v>0.0</v>
      </c>
      <c r="F306" s="115">
        <v>-500.0</v>
      </c>
      <c r="G306" s="76"/>
      <c r="H306" s="76"/>
    </row>
    <row r="307">
      <c r="A307" s="42"/>
      <c r="B307" s="42"/>
      <c r="C307" s="42"/>
      <c r="D307" s="76"/>
      <c r="E307" s="112"/>
      <c r="F307" s="112"/>
      <c r="G307" s="76"/>
      <c r="H307" s="76"/>
    </row>
    <row r="308">
      <c r="A308" s="42"/>
      <c r="B308" s="42"/>
      <c r="C308" s="111" t="s">
        <v>89</v>
      </c>
      <c r="D308" s="118"/>
      <c r="E308" s="114">
        <f t="shared" ref="E308:F308" si="15">SUM(E301:E306)</f>
        <v>8000</v>
      </c>
      <c r="F308" s="115">
        <f t="shared" si="15"/>
        <v>-18500</v>
      </c>
      <c r="G308" s="76"/>
      <c r="H308" s="76"/>
    </row>
    <row r="309">
      <c r="A309" s="42"/>
      <c r="B309" s="42"/>
      <c r="C309" s="42"/>
      <c r="D309" s="76"/>
      <c r="E309" s="112"/>
      <c r="F309" s="112"/>
      <c r="G309" s="76"/>
      <c r="H309" s="76"/>
    </row>
    <row r="310">
      <c r="A310" s="42"/>
      <c r="B310" s="119" t="s">
        <v>390</v>
      </c>
      <c r="C310" s="42"/>
      <c r="D310" s="76"/>
      <c r="E310" s="112"/>
      <c r="F310" s="112"/>
      <c r="G310" s="76"/>
      <c r="H310" s="76"/>
    </row>
    <row r="311">
      <c r="A311" s="42"/>
      <c r="B311" s="42"/>
      <c r="C311" s="42" t="s">
        <v>391</v>
      </c>
      <c r="D311" s="76"/>
      <c r="E311" s="114">
        <v>0.0</v>
      </c>
      <c r="F311" s="115">
        <v>-1500.0</v>
      </c>
      <c r="G311" s="76"/>
      <c r="H311" s="76" t="s">
        <v>386</v>
      </c>
    </row>
    <row r="312">
      <c r="A312" s="42"/>
      <c r="B312" s="42"/>
      <c r="C312" s="51" t="s">
        <v>249</v>
      </c>
      <c r="D312" s="76"/>
      <c r="E312" s="114">
        <v>0.0</v>
      </c>
      <c r="F312" s="115">
        <v>-500.0</v>
      </c>
      <c r="G312" s="76"/>
      <c r="H312" s="76" t="s">
        <v>392</v>
      </c>
    </row>
    <row r="313">
      <c r="A313" s="42"/>
      <c r="B313" s="42"/>
      <c r="C313" s="51"/>
      <c r="D313" s="76"/>
      <c r="E313" s="112"/>
      <c r="F313" s="112"/>
      <c r="G313" s="76"/>
      <c r="H313" s="76"/>
    </row>
    <row r="314">
      <c r="A314" s="42"/>
      <c r="B314" s="42"/>
      <c r="C314" s="111" t="s">
        <v>89</v>
      </c>
      <c r="D314" s="76"/>
      <c r="E314" s="114">
        <f t="shared" ref="E314:F314" si="16">SUM(E311:E312)</f>
        <v>0</v>
      </c>
      <c r="F314" s="115">
        <f t="shared" si="16"/>
        <v>-2000</v>
      </c>
      <c r="G314" s="121">
        <f>SUM(E314:F314)</f>
        <v>-2000</v>
      </c>
      <c r="H314" s="76"/>
    </row>
    <row r="315">
      <c r="A315" s="42"/>
      <c r="B315" s="111"/>
      <c r="C315" s="42"/>
      <c r="D315" s="76"/>
      <c r="E315" s="112"/>
      <c r="F315" s="112"/>
      <c r="G315" s="76"/>
      <c r="H315" s="76"/>
    </row>
    <row r="316">
      <c r="A316" s="42"/>
      <c r="B316" s="117" t="s">
        <v>393</v>
      </c>
      <c r="C316" s="42"/>
      <c r="D316" s="76"/>
      <c r="E316" s="112"/>
      <c r="F316" s="112"/>
      <c r="G316" s="76"/>
      <c r="H316" s="76"/>
    </row>
    <row r="317">
      <c r="A317" s="42"/>
      <c r="B317" s="76"/>
      <c r="C317" s="76" t="s">
        <v>394</v>
      </c>
      <c r="D317" s="118"/>
      <c r="E317" s="114">
        <v>0.0</v>
      </c>
      <c r="F317" s="115">
        <v>-11000.0</v>
      </c>
      <c r="G317" s="76"/>
      <c r="H317" s="76"/>
    </row>
    <row r="318">
      <c r="A318" s="42"/>
      <c r="B318" s="42"/>
      <c r="C318" s="42" t="s">
        <v>395</v>
      </c>
      <c r="D318" s="118"/>
      <c r="E318" s="114">
        <v>0.0</v>
      </c>
      <c r="F318" s="115">
        <v>-10000.0</v>
      </c>
      <c r="G318" s="76"/>
      <c r="H318" s="76"/>
    </row>
    <row r="319">
      <c r="A319" s="42"/>
      <c r="B319" s="42"/>
      <c r="C319" s="42" t="s">
        <v>396</v>
      </c>
      <c r="D319" s="118"/>
      <c r="E319" s="114">
        <v>0.0</v>
      </c>
      <c r="F319" s="115">
        <v>-700.0</v>
      </c>
      <c r="G319" s="76"/>
      <c r="H319" s="76"/>
    </row>
    <row r="320">
      <c r="A320" s="42"/>
      <c r="B320" s="42"/>
      <c r="C320" s="42" t="s">
        <v>397</v>
      </c>
      <c r="D320" s="118"/>
      <c r="E320" s="114">
        <v>0.0</v>
      </c>
      <c r="F320" s="115">
        <v>-2500.0</v>
      </c>
      <c r="G320" s="76"/>
      <c r="H320" s="76"/>
    </row>
    <row r="321">
      <c r="A321" s="42"/>
      <c r="B321" s="42"/>
      <c r="C321" s="42" t="s">
        <v>398</v>
      </c>
      <c r="D321" s="118"/>
      <c r="E321" s="114">
        <v>0.0</v>
      </c>
      <c r="F321" s="115">
        <v>-900.0</v>
      </c>
      <c r="G321" s="76"/>
      <c r="H321" s="76"/>
    </row>
    <row r="322">
      <c r="A322" s="42"/>
      <c r="B322" s="42"/>
      <c r="C322" s="42" t="s">
        <v>399</v>
      </c>
      <c r="D322" s="118"/>
      <c r="E322" s="114">
        <v>0.0</v>
      </c>
      <c r="F322" s="115">
        <v>-2000.0</v>
      </c>
      <c r="G322" s="76"/>
      <c r="H322" s="76"/>
    </row>
    <row r="323">
      <c r="A323" s="42"/>
      <c r="B323" s="42"/>
      <c r="C323" s="42" t="s">
        <v>400</v>
      </c>
      <c r="D323" s="118"/>
      <c r="E323" s="114">
        <v>0.0</v>
      </c>
      <c r="F323" s="115">
        <v>-500.0</v>
      </c>
      <c r="G323" s="76"/>
      <c r="H323" s="76"/>
    </row>
    <row r="324">
      <c r="A324" s="42"/>
      <c r="B324" s="42"/>
      <c r="C324" s="42" t="s">
        <v>401</v>
      </c>
      <c r="D324" s="118"/>
      <c r="E324" s="114">
        <v>0.0</v>
      </c>
      <c r="F324" s="115">
        <v>-2500.0</v>
      </c>
      <c r="G324" s="76"/>
      <c r="H324" s="76"/>
    </row>
    <row r="325">
      <c r="A325" s="42"/>
      <c r="B325" s="42"/>
      <c r="C325" s="42" t="s">
        <v>402</v>
      </c>
      <c r="D325" s="118"/>
      <c r="E325" s="114">
        <v>0.0</v>
      </c>
      <c r="F325" s="115">
        <v>-12500.0</v>
      </c>
      <c r="G325" s="76"/>
      <c r="H325" s="76"/>
    </row>
    <row r="326">
      <c r="A326" s="42"/>
      <c r="B326" s="42"/>
      <c r="C326" s="42" t="s">
        <v>403</v>
      </c>
      <c r="D326" s="118"/>
      <c r="E326" s="114">
        <v>0.0</v>
      </c>
      <c r="F326" s="115">
        <v>-2400.0</v>
      </c>
      <c r="G326" s="76"/>
      <c r="H326" s="76"/>
    </row>
    <row r="327">
      <c r="A327" s="42"/>
      <c r="B327" s="76"/>
      <c r="C327" s="137"/>
      <c r="D327" s="118"/>
      <c r="E327" s="121"/>
      <c r="F327" s="122"/>
      <c r="G327" s="76"/>
      <c r="H327" s="76"/>
    </row>
    <row r="328">
      <c r="A328" s="42"/>
      <c r="B328" s="42"/>
      <c r="C328" s="111" t="s">
        <v>89</v>
      </c>
      <c r="D328" s="118"/>
      <c r="E328" s="114">
        <f t="shared" ref="E328:F328" si="17">SUM(E317:E327)</f>
        <v>0</v>
      </c>
      <c r="F328" s="115">
        <f t="shared" si="17"/>
        <v>-45000</v>
      </c>
      <c r="G328" s="76"/>
      <c r="H328" s="76"/>
    </row>
    <row r="329">
      <c r="A329" s="42"/>
      <c r="B329" s="42"/>
      <c r="C329" s="42"/>
      <c r="D329" s="76"/>
      <c r="E329" s="112"/>
      <c r="F329" s="112"/>
      <c r="G329" s="76"/>
      <c r="H329" s="76"/>
    </row>
    <row r="330">
      <c r="A330" s="42"/>
      <c r="B330" s="120" t="s">
        <v>404</v>
      </c>
      <c r="C330" s="118"/>
      <c r="D330" s="118"/>
      <c r="E330" s="112"/>
      <c r="F330" s="112"/>
      <c r="G330" s="76"/>
      <c r="H330" s="76"/>
    </row>
    <row r="331">
      <c r="A331" s="42"/>
      <c r="B331" s="42"/>
      <c r="C331" s="42" t="s">
        <v>405</v>
      </c>
      <c r="D331" s="118"/>
      <c r="E331" s="114">
        <v>0.0</v>
      </c>
      <c r="F331" s="115">
        <v>-1600.0</v>
      </c>
      <c r="G331" s="76"/>
      <c r="H331" s="76" t="s">
        <v>406</v>
      </c>
    </row>
    <row r="332">
      <c r="A332" s="42"/>
      <c r="B332" s="42"/>
      <c r="C332" s="42" t="s">
        <v>334</v>
      </c>
      <c r="D332" s="118"/>
      <c r="E332" s="114">
        <v>0.0</v>
      </c>
      <c r="F332" s="115">
        <v>-500.0</v>
      </c>
      <c r="G332" s="76"/>
      <c r="H332" s="76"/>
    </row>
    <row r="333">
      <c r="A333" s="42"/>
      <c r="B333" s="42"/>
      <c r="C333" s="42" t="s">
        <v>407</v>
      </c>
      <c r="D333" s="118"/>
      <c r="E333" s="114">
        <v>0.0</v>
      </c>
      <c r="F333" s="115">
        <v>-150.0</v>
      </c>
      <c r="G333" s="76"/>
      <c r="H333" s="76"/>
    </row>
    <row r="334">
      <c r="A334" s="42"/>
      <c r="B334" s="42"/>
      <c r="C334" s="42"/>
      <c r="D334" s="118"/>
      <c r="E334" s="112"/>
      <c r="F334" s="112"/>
      <c r="G334" s="76"/>
      <c r="H334" s="76"/>
    </row>
    <row r="335">
      <c r="A335" s="42"/>
      <c r="B335" s="42"/>
      <c r="C335" s="123" t="s">
        <v>89</v>
      </c>
      <c r="D335" s="118"/>
      <c r="E335" s="114">
        <f t="shared" ref="E335:F335" si="18">SUM(E331:E334)</f>
        <v>0</v>
      </c>
      <c r="F335" s="115">
        <f t="shared" si="18"/>
        <v>-2250</v>
      </c>
      <c r="G335" s="76"/>
      <c r="H335" s="76"/>
    </row>
    <row r="336">
      <c r="A336" s="42"/>
      <c r="B336" s="42"/>
      <c r="C336" s="42"/>
      <c r="D336" s="76"/>
      <c r="E336" s="112"/>
      <c r="F336" s="112"/>
      <c r="G336" s="76"/>
      <c r="H336" s="76"/>
    </row>
    <row r="337">
      <c r="A337" s="42"/>
      <c r="B337" s="119" t="s">
        <v>408</v>
      </c>
      <c r="C337" s="42"/>
      <c r="D337" s="76"/>
      <c r="E337" s="112"/>
      <c r="F337" s="112"/>
      <c r="G337" s="76"/>
      <c r="H337" s="76"/>
    </row>
    <row r="338">
      <c r="A338" s="42"/>
      <c r="B338" s="42"/>
      <c r="C338" s="42" t="s">
        <v>167</v>
      </c>
      <c r="D338" s="76"/>
      <c r="E338" s="114">
        <v>2450.0</v>
      </c>
      <c r="F338" s="115">
        <v>0.0</v>
      </c>
      <c r="G338" s="76"/>
      <c r="H338" s="76"/>
    </row>
    <row r="339">
      <c r="A339" s="42"/>
      <c r="B339" s="42"/>
      <c r="C339" s="42" t="s">
        <v>249</v>
      </c>
      <c r="D339" s="76"/>
      <c r="E339" s="114">
        <v>0.0</v>
      </c>
      <c r="F339" s="115">
        <v>-2000.0</v>
      </c>
      <c r="G339" s="76"/>
      <c r="H339" s="76" t="s">
        <v>409</v>
      </c>
    </row>
    <row r="340">
      <c r="A340" s="42"/>
      <c r="B340" s="42"/>
      <c r="C340" s="42" t="s">
        <v>131</v>
      </c>
      <c r="D340" s="76"/>
      <c r="E340" s="114">
        <v>0.0</v>
      </c>
      <c r="F340" s="115">
        <v>-600.0</v>
      </c>
      <c r="G340" s="76"/>
      <c r="H340" s="76"/>
    </row>
    <row r="341">
      <c r="A341" s="42"/>
      <c r="B341" s="76"/>
      <c r="C341" s="76" t="s">
        <v>91</v>
      </c>
      <c r="D341" s="76"/>
      <c r="E341" s="114">
        <v>0.0</v>
      </c>
      <c r="F341" s="115">
        <v>-4000.0</v>
      </c>
      <c r="G341" s="76"/>
      <c r="H341" s="76"/>
    </row>
    <row r="342">
      <c r="A342" s="42"/>
      <c r="B342" s="42"/>
      <c r="C342" s="42" t="s">
        <v>147</v>
      </c>
      <c r="D342" s="76"/>
      <c r="E342" s="114">
        <v>0.0</v>
      </c>
      <c r="F342" s="115">
        <v>-300.0</v>
      </c>
      <c r="G342" s="76"/>
      <c r="H342" s="76"/>
    </row>
    <row r="343">
      <c r="A343" s="42"/>
      <c r="B343" s="42"/>
      <c r="C343" s="42"/>
      <c r="D343" s="76"/>
      <c r="E343" s="112"/>
      <c r="F343" s="112"/>
      <c r="G343" s="76"/>
      <c r="H343" s="76"/>
    </row>
    <row r="344">
      <c r="A344" s="42"/>
      <c r="B344" s="42"/>
      <c r="C344" s="111" t="s">
        <v>89</v>
      </c>
      <c r="D344" s="76"/>
      <c r="E344" s="114">
        <f t="shared" ref="E344:F344" si="19">SUM(E338:E342)</f>
        <v>2450</v>
      </c>
      <c r="F344" s="115">
        <f t="shared" si="19"/>
        <v>-6900</v>
      </c>
      <c r="G344" s="121">
        <f>SUM(E344:F344)</f>
        <v>-4450</v>
      </c>
      <c r="H344" s="76"/>
    </row>
    <row r="345">
      <c r="A345" s="42"/>
      <c r="B345" s="42"/>
      <c r="C345" s="42"/>
      <c r="D345" s="76"/>
      <c r="E345" s="112"/>
      <c r="F345" s="112"/>
      <c r="G345" s="76"/>
      <c r="H345" s="76"/>
    </row>
    <row r="346">
      <c r="A346" s="42"/>
      <c r="B346" s="138" t="s">
        <v>410</v>
      </c>
      <c r="C346" s="118"/>
      <c r="D346" s="118"/>
      <c r="E346" s="112"/>
      <c r="F346" s="112"/>
      <c r="G346" s="76"/>
      <c r="H346" s="76"/>
    </row>
    <row r="347">
      <c r="A347" s="42"/>
      <c r="B347" s="42"/>
      <c r="C347" s="42" t="s">
        <v>167</v>
      </c>
      <c r="D347" s="118"/>
      <c r="E347" s="114">
        <v>18000.0</v>
      </c>
      <c r="F347" s="115">
        <f>0</f>
        <v>0</v>
      </c>
      <c r="G347" s="76"/>
      <c r="H347" s="76"/>
    </row>
    <row r="348">
      <c r="A348" s="42"/>
      <c r="B348" s="42"/>
      <c r="C348" s="42" t="s">
        <v>91</v>
      </c>
      <c r="D348" s="118"/>
      <c r="E348" s="114">
        <f t="shared" ref="E348:E354" si="20">0</f>
        <v>0</v>
      </c>
      <c r="F348" s="115">
        <v>-8100.0</v>
      </c>
      <c r="G348" s="76"/>
      <c r="H348" s="76"/>
    </row>
    <row r="349">
      <c r="A349" s="42"/>
      <c r="B349" s="42"/>
      <c r="C349" s="42" t="s">
        <v>249</v>
      </c>
      <c r="D349" s="118"/>
      <c r="E349" s="114">
        <f t="shared" si="20"/>
        <v>0</v>
      </c>
      <c r="F349" s="115">
        <v>-5500.0</v>
      </c>
      <c r="G349" s="76"/>
      <c r="H349" s="76"/>
    </row>
    <row r="350">
      <c r="A350" s="42"/>
      <c r="B350" s="42"/>
      <c r="C350" s="42" t="s">
        <v>308</v>
      </c>
      <c r="D350" s="118"/>
      <c r="E350" s="114">
        <f t="shared" si="20"/>
        <v>0</v>
      </c>
      <c r="F350" s="115">
        <v>-2000.0</v>
      </c>
      <c r="G350" s="76"/>
      <c r="H350" s="76"/>
    </row>
    <row r="351">
      <c r="A351" s="42"/>
      <c r="B351" s="42"/>
      <c r="C351" s="42" t="s">
        <v>411</v>
      </c>
      <c r="D351" s="118"/>
      <c r="E351" s="114">
        <f t="shared" si="20"/>
        <v>0</v>
      </c>
      <c r="F351" s="115">
        <v>-700.0</v>
      </c>
      <c r="G351" s="76"/>
      <c r="H351" s="76"/>
    </row>
    <row r="352">
      <c r="A352" s="42"/>
      <c r="B352" s="42"/>
      <c r="C352" s="42" t="s">
        <v>170</v>
      </c>
      <c r="D352" s="118"/>
      <c r="E352" s="114">
        <f t="shared" si="20"/>
        <v>0</v>
      </c>
      <c r="F352" s="115">
        <v>-5000.0</v>
      </c>
      <c r="G352" s="76"/>
      <c r="H352" s="76"/>
    </row>
    <row r="353">
      <c r="A353" s="42"/>
      <c r="B353" s="42"/>
      <c r="C353" s="42" t="s">
        <v>164</v>
      </c>
      <c r="D353" s="118"/>
      <c r="E353" s="114">
        <f t="shared" si="20"/>
        <v>0</v>
      </c>
      <c r="F353" s="115">
        <v>-500.0</v>
      </c>
      <c r="G353" s="76"/>
      <c r="H353" s="76"/>
    </row>
    <row r="354">
      <c r="A354" s="42"/>
      <c r="B354" s="42"/>
      <c r="C354" s="42" t="s">
        <v>131</v>
      </c>
      <c r="D354" s="118"/>
      <c r="E354" s="114">
        <f t="shared" si="20"/>
        <v>0</v>
      </c>
      <c r="F354" s="115">
        <v>-1000.0</v>
      </c>
      <c r="G354" s="76"/>
      <c r="H354" s="76"/>
    </row>
    <row r="355">
      <c r="A355" s="42"/>
      <c r="B355" s="42"/>
      <c r="C355" s="42"/>
      <c r="D355" s="118"/>
      <c r="E355" s="121"/>
      <c r="F355" s="112"/>
      <c r="G355" s="76"/>
      <c r="H355" s="76"/>
    </row>
    <row r="356">
      <c r="A356" s="42"/>
      <c r="B356" s="42"/>
      <c r="C356" s="123" t="s">
        <v>89</v>
      </c>
      <c r="D356" s="118"/>
      <c r="E356" s="114">
        <f>SUM(E347:E354)</f>
        <v>18000</v>
      </c>
      <c r="F356" s="115">
        <f>SUM(F348:F354)</f>
        <v>-22800</v>
      </c>
      <c r="G356" s="76"/>
      <c r="H356" s="76"/>
    </row>
    <row r="357">
      <c r="A357" s="42"/>
      <c r="B357" s="42"/>
      <c r="C357" s="42"/>
      <c r="D357" s="76"/>
      <c r="E357" s="112"/>
      <c r="F357" s="112"/>
      <c r="G357" s="76"/>
      <c r="H357" s="76"/>
    </row>
    <row r="358">
      <c r="A358" s="42"/>
      <c r="B358" s="120" t="s">
        <v>412</v>
      </c>
      <c r="C358" s="118"/>
      <c r="D358" s="118"/>
      <c r="E358" s="112"/>
      <c r="F358" s="112"/>
      <c r="G358" s="76"/>
      <c r="H358" s="76"/>
    </row>
    <row r="359">
      <c r="A359" s="42"/>
      <c r="B359" s="42"/>
      <c r="C359" s="42" t="s">
        <v>413</v>
      </c>
      <c r="D359" s="118"/>
      <c r="E359" s="114">
        <v>0.0</v>
      </c>
      <c r="F359" s="115">
        <v>-2000.0</v>
      </c>
      <c r="G359" s="76"/>
      <c r="H359" s="76"/>
    </row>
    <row r="360">
      <c r="A360" s="42"/>
      <c r="B360" s="42"/>
      <c r="C360" s="42" t="s">
        <v>91</v>
      </c>
      <c r="D360" s="118"/>
      <c r="E360" s="114">
        <v>0.0</v>
      </c>
      <c r="F360" s="115">
        <v>-15000.0</v>
      </c>
      <c r="G360" s="76"/>
      <c r="H360" s="76"/>
    </row>
    <row r="361">
      <c r="A361" s="42"/>
      <c r="B361" s="42"/>
      <c r="C361" s="42" t="s">
        <v>131</v>
      </c>
      <c r="D361" s="118"/>
      <c r="E361" s="114">
        <v>0.0</v>
      </c>
      <c r="F361" s="115">
        <v>-2500.0</v>
      </c>
      <c r="G361" s="76"/>
      <c r="H361" s="76"/>
    </row>
    <row r="362">
      <c r="A362" s="42"/>
      <c r="B362" s="42"/>
      <c r="C362" s="42" t="s">
        <v>376</v>
      </c>
      <c r="D362" s="118"/>
      <c r="E362" s="114">
        <v>0.0</v>
      </c>
      <c r="F362" s="115">
        <v>-3000.0</v>
      </c>
      <c r="G362" s="76"/>
      <c r="H362" s="76" t="s">
        <v>414</v>
      </c>
    </row>
    <row r="363">
      <c r="A363" s="42"/>
      <c r="B363" s="42"/>
      <c r="C363" s="123"/>
      <c r="D363" s="118"/>
      <c r="E363" s="121"/>
      <c r="F363" s="122"/>
      <c r="G363" s="76"/>
      <c r="H363" s="76"/>
    </row>
    <row r="364">
      <c r="A364" s="42"/>
      <c r="B364" s="42"/>
      <c r="C364" s="123" t="s">
        <v>89</v>
      </c>
      <c r="D364" s="118"/>
      <c r="E364" s="114">
        <f>SUM(E360)</f>
        <v>0</v>
      </c>
      <c r="F364" s="115">
        <f>SUM(F360:F361)</f>
        <v>-17500</v>
      </c>
      <c r="G364" s="76"/>
      <c r="H364" s="76"/>
    </row>
    <row r="365">
      <c r="A365" s="42"/>
      <c r="B365" s="76"/>
      <c r="C365" s="76"/>
      <c r="D365" s="76"/>
      <c r="E365" s="112"/>
      <c r="F365" s="112"/>
      <c r="G365" s="76"/>
      <c r="H365" s="76"/>
    </row>
    <row r="366">
      <c r="A366" s="42"/>
      <c r="B366" s="120" t="s">
        <v>415</v>
      </c>
      <c r="C366" s="118"/>
      <c r="D366" s="118"/>
      <c r="E366" s="112"/>
      <c r="F366" s="112"/>
      <c r="G366" s="76"/>
      <c r="H366" s="76"/>
    </row>
    <row r="367">
      <c r="A367" s="42"/>
      <c r="B367" s="42"/>
      <c r="C367" s="42" t="s">
        <v>416</v>
      </c>
      <c r="D367" s="118"/>
      <c r="E367" s="114">
        <v>7000.0</v>
      </c>
      <c r="F367" s="115">
        <v>0.0</v>
      </c>
      <c r="G367" s="76"/>
      <c r="H367" s="76"/>
    </row>
    <row r="368">
      <c r="A368" s="42"/>
      <c r="B368" s="42"/>
      <c r="C368" s="42" t="s">
        <v>139</v>
      </c>
      <c r="D368" s="118"/>
      <c r="E368" s="114">
        <v>0.0</v>
      </c>
      <c r="F368" s="115">
        <v>-16000.0</v>
      </c>
      <c r="G368" s="76"/>
      <c r="H368" s="76"/>
    </row>
    <row r="369">
      <c r="A369" s="42"/>
      <c r="B369" s="42"/>
      <c r="C369" s="42" t="s">
        <v>91</v>
      </c>
      <c r="D369" s="118"/>
      <c r="E369" s="114">
        <v>0.0</v>
      </c>
      <c r="F369" s="115">
        <v>-4800.0</v>
      </c>
      <c r="G369" s="76"/>
      <c r="H369" s="76" t="s">
        <v>342</v>
      </c>
    </row>
    <row r="370">
      <c r="A370" s="42"/>
      <c r="B370" s="42"/>
      <c r="C370" s="42" t="s">
        <v>164</v>
      </c>
      <c r="D370" s="118"/>
      <c r="E370" s="114">
        <v>0.0</v>
      </c>
      <c r="F370" s="115">
        <v>-200.0</v>
      </c>
      <c r="G370" s="76"/>
      <c r="H370" s="76"/>
    </row>
    <row r="371">
      <c r="A371" s="42"/>
      <c r="B371" s="42"/>
      <c r="C371" s="42" t="s">
        <v>249</v>
      </c>
      <c r="D371" s="118"/>
      <c r="E371" s="114">
        <v>0.0</v>
      </c>
      <c r="F371" s="115">
        <v>-600.0</v>
      </c>
      <c r="G371" s="76"/>
      <c r="H371" s="76"/>
    </row>
    <row r="372">
      <c r="A372" s="42"/>
      <c r="B372" s="42"/>
      <c r="C372" s="42"/>
      <c r="D372" s="118"/>
      <c r="E372" s="112"/>
      <c r="F372" s="112"/>
      <c r="G372" s="76"/>
      <c r="H372" s="76"/>
    </row>
    <row r="373">
      <c r="A373" s="42"/>
      <c r="B373" s="42"/>
      <c r="C373" s="123" t="s">
        <v>89</v>
      </c>
      <c r="D373" s="118"/>
      <c r="E373" s="114">
        <f>SUM(E367:E371)</f>
        <v>7000</v>
      </c>
      <c r="F373" s="115">
        <f>SUM(F368:F371)</f>
        <v>-21600</v>
      </c>
      <c r="G373" s="76"/>
      <c r="H373" s="76"/>
    </row>
    <row r="374">
      <c r="A374" s="42"/>
      <c r="B374" s="42"/>
      <c r="C374" s="42"/>
      <c r="D374" s="76"/>
      <c r="E374" s="112"/>
      <c r="F374" s="112"/>
      <c r="G374" s="76"/>
      <c r="H374" s="76"/>
    </row>
    <row r="375">
      <c r="A375" s="42"/>
      <c r="B375" s="120" t="s">
        <v>417</v>
      </c>
      <c r="C375" s="118"/>
      <c r="D375" s="118"/>
      <c r="E375" s="112"/>
      <c r="F375" s="112"/>
      <c r="G375" s="76"/>
      <c r="H375" s="76"/>
    </row>
    <row r="376">
      <c r="A376" s="42"/>
      <c r="B376" s="42"/>
      <c r="C376" s="42" t="s">
        <v>413</v>
      </c>
      <c r="D376" s="118"/>
      <c r="E376" s="114">
        <v>0.0</v>
      </c>
      <c r="F376" s="115">
        <v>-2000.0</v>
      </c>
      <c r="G376" s="76"/>
      <c r="H376" s="76"/>
    </row>
    <row r="377">
      <c r="A377" s="42"/>
      <c r="B377" s="42"/>
      <c r="C377" s="42" t="s">
        <v>370</v>
      </c>
      <c r="D377" s="118"/>
      <c r="E377" s="114">
        <v>0.0</v>
      </c>
      <c r="F377" s="115">
        <v>3000.0</v>
      </c>
      <c r="G377" s="76"/>
      <c r="H377" s="76"/>
    </row>
    <row r="378">
      <c r="A378" s="42"/>
      <c r="B378" s="42"/>
      <c r="C378" s="42" t="s">
        <v>418</v>
      </c>
      <c r="D378" s="118"/>
      <c r="E378" s="114">
        <v>3000.0</v>
      </c>
      <c r="F378" s="115">
        <v>0.0</v>
      </c>
      <c r="G378" s="76"/>
      <c r="H378" s="76"/>
    </row>
    <row r="379">
      <c r="A379" s="42"/>
      <c r="B379" s="42"/>
      <c r="C379" s="42" t="s">
        <v>419</v>
      </c>
      <c r="D379" s="118"/>
      <c r="E379" s="114">
        <v>0.0</v>
      </c>
      <c r="F379" s="115">
        <v>-5000.0</v>
      </c>
      <c r="G379" s="76"/>
      <c r="H379" s="76"/>
    </row>
    <row r="380">
      <c r="A380" s="42"/>
      <c r="B380" s="42"/>
      <c r="C380" s="42" t="s">
        <v>261</v>
      </c>
      <c r="D380" s="118"/>
      <c r="E380" s="114">
        <v>0.0</v>
      </c>
      <c r="F380" s="115">
        <v>-2000.0</v>
      </c>
      <c r="G380" s="76"/>
      <c r="H380" s="76"/>
    </row>
    <row r="381">
      <c r="A381" s="42"/>
      <c r="B381" s="42"/>
      <c r="C381" s="42" t="s">
        <v>420</v>
      </c>
      <c r="D381" s="118"/>
      <c r="E381" s="114">
        <v>0.0</v>
      </c>
      <c r="F381" s="115">
        <v>-500.0</v>
      </c>
      <c r="G381" s="76"/>
      <c r="H381" s="76"/>
    </row>
    <row r="382">
      <c r="A382" s="42"/>
      <c r="B382" s="42"/>
      <c r="C382" s="42" t="s">
        <v>164</v>
      </c>
      <c r="D382" s="118"/>
      <c r="E382" s="114">
        <v>0.0</v>
      </c>
      <c r="F382" s="115">
        <v>-50.0</v>
      </c>
      <c r="G382" s="76"/>
      <c r="H382" s="76"/>
    </row>
    <row r="383">
      <c r="A383" s="42"/>
      <c r="B383" s="42"/>
      <c r="C383" s="42"/>
      <c r="D383" s="118"/>
      <c r="E383" s="112"/>
      <c r="F383" s="112"/>
      <c r="G383" s="76"/>
      <c r="H383" s="76"/>
    </row>
    <row r="384">
      <c r="A384" s="42"/>
      <c r="B384" s="42"/>
      <c r="C384" s="123" t="s">
        <v>89</v>
      </c>
      <c r="D384" s="118"/>
      <c r="E384" s="114">
        <f t="shared" ref="E384:F384" si="21">SUM(E377:E382)</f>
        <v>3000</v>
      </c>
      <c r="F384" s="115">
        <f t="shared" si="21"/>
        <v>-4550</v>
      </c>
      <c r="G384" s="76"/>
      <c r="H384" s="76"/>
    </row>
    <row r="385">
      <c r="A385" s="42"/>
      <c r="B385" s="42"/>
      <c r="C385" s="42"/>
      <c r="D385" s="76"/>
      <c r="E385" s="112"/>
      <c r="F385" s="112"/>
      <c r="G385" s="76"/>
      <c r="H385" s="76"/>
    </row>
    <row r="386">
      <c r="A386" s="42"/>
      <c r="B386" s="119" t="s">
        <v>421</v>
      </c>
      <c r="C386" s="42"/>
      <c r="D386" s="118"/>
      <c r="E386" s="112"/>
      <c r="F386" s="112"/>
      <c r="G386" s="76"/>
      <c r="H386" s="76" t="s">
        <v>422</v>
      </c>
    </row>
    <row r="387">
      <c r="A387" s="42"/>
      <c r="B387" s="76"/>
      <c r="C387" s="76" t="s">
        <v>131</v>
      </c>
      <c r="D387" s="118"/>
      <c r="E387" s="114">
        <v>0.0</v>
      </c>
      <c r="F387" s="115">
        <v>-3200.0</v>
      </c>
      <c r="G387" s="76"/>
      <c r="H387" s="76"/>
    </row>
    <row r="388">
      <c r="A388" s="42"/>
      <c r="B388" s="42"/>
      <c r="C388" s="42" t="s">
        <v>423</v>
      </c>
      <c r="D388" s="118"/>
      <c r="E388" s="114">
        <v>0.0</v>
      </c>
      <c r="F388" s="115">
        <v>-3000.0</v>
      </c>
      <c r="G388" s="76"/>
      <c r="H388" s="76"/>
    </row>
    <row r="389">
      <c r="A389" s="42"/>
      <c r="B389" s="42"/>
      <c r="C389" s="42"/>
      <c r="D389" s="118"/>
      <c r="E389" s="112"/>
      <c r="F389" s="112"/>
      <c r="G389" s="76"/>
      <c r="H389" s="76"/>
    </row>
    <row r="390">
      <c r="A390" s="42"/>
      <c r="B390" s="42"/>
      <c r="C390" s="123" t="s">
        <v>89</v>
      </c>
      <c r="D390" s="118"/>
      <c r="E390" s="114">
        <f t="shared" ref="E390:F390" si="22">SUM(E387:E388)</f>
        <v>0</v>
      </c>
      <c r="F390" s="115">
        <f t="shared" si="22"/>
        <v>-6200</v>
      </c>
      <c r="G390" s="76"/>
      <c r="H390" s="76"/>
    </row>
    <row r="391">
      <c r="A391" s="42"/>
      <c r="B391" s="42"/>
      <c r="C391" s="42"/>
      <c r="D391" s="76"/>
      <c r="E391" s="112"/>
      <c r="F391" s="112"/>
      <c r="G391" s="76"/>
      <c r="H391" s="76"/>
    </row>
    <row r="392">
      <c r="A392" s="42"/>
      <c r="B392" s="119" t="s">
        <v>424</v>
      </c>
      <c r="C392" s="42"/>
      <c r="D392" s="118"/>
      <c r="E392" s="112"/>
      <c r="F392" s="112"/>
      <c r="G392" s="76"/>
      <c r="H392" s="76"/>
    </row>
    <row r="393">
      <c r="A393" s="42"/>
      <c r="B393" s="42"/>
      <c r="C393" s="42" t="s">
        <v>139</v>
      </c>
      <c r="D393" s="118"/>
      <c r="E393" s="114">
        <v>0.0</v>
      </c>
      <c r="F393" s="115">
        <v>-16000.0</v>
      </c>
      <c r="G393" s="76"/>
      <c r="H393" s="76" t="s">
        <v>425</v>
      </c>
    </row>
    <row r="394">
      <c r="A394" s="42"/>
      <c r="B394" s="51"/>
      <c r="C394" s="42"/>
      <c r="D394" s="118"/>
      <c r="E394" s="112"/>
      <c r="F394" s="112"/>
      <c r="G394" s="76"/>
      <c r="H394" s="76"/>
    </row>
    <row r="395">
      <c r="A395" s="42"/>
      <c r="B395" s="42"/>
      <c r="C395" s="139" t="s">
        <v>89</v>
      </c>
      <c r="D395" s="118"/>
      <c r="E395" s="114">
        <f t="shared" ref="E395:F395" si="23">SUM(E392:E394)</f>
        <v>0</v>
      </c>
      <c r="F395" s="115">
        <f t="shared" si="23"/>
        <v>-16000</v>
      </c>
      <c r="G395" s="76"/>
      <c r="H395" s="76"/>
    </row>
    <row r="396">
      <c r="A396" s="42"/>
      <c r="B396" s="42"/>
      <c r="C396" s="42"/>
      <c r="D396" s="76"/>
      <c r="E396" s="112"/>
      <c r="F396" s="112"/>
      <c r="G396" s="76"/>
      <c r="H396" s="76"/>
    </row>
    <row r="397">
      <c r="A397" s="42"/>
      <c r="B397" s="117" t="s">
        <v>426</v>
      </c>
      <c r="C397" s="51"/>
      <c r="D397" s="76"/>
      <c r="E397" s="112"/>
      <c r="F397" s="112"/>
      <c r="G397" s="76"/>
      <c r="H397" s="76"/>
    </row>
    <row r="398">
      <c r="A398" s="42"/>
      <c r="B398" s="42"/>
      <c r="C398" s="42" t="s">
        <v>167</v>
      </c>
      <c r="D398" s="76"/>
      <c r="E398" s="114">
        <v>4800.0</v>
      </c>
      <c r="F398" s="115">
        <v>0.0</v>
      </c>
      <c r="G398" s="76"/>
      <c r="H398" s="76" t="s">
        <v>427</v>
      </c>
    </row>
    <row r="399">
      <c r="A399" s="42"/>
      <c r="B399" s="51"/>
      <c r="C399" s="42" t="s">
        <v>369</v>
      </c>
      <c r="D399" s="76"/>
      <c r="E399" s="114">
        <v>2000.0</v>
      </c>
      <c r="F399" s="115">
        <v>0.0</v>
      </c>
      <c r="G399" s="76"/>
      <c r="H399" s="76" t="s">
        <v>427</v>
      </c>
    </row>
    <row r="400">
      <c r="A400" s="42"/>
      <c r="B400" s="42"/>
      <c r="C400" s="51" t="s">
        <v>372</v>
      </c>
      <c r="D400" s="76"/>
      <c r="E400" s="114">
        <v>0.0</v>
      </c>
      <c r="F400" s="115">
        <v>-6800.0</v>
      </c>
      <c r="G400" s="76"/>
      <c r="H400" s="76" t="s">
        <v>427</v>
      </c>
    </row>
    <row r="401">
      <c r="A401" s="42"/>
      <c r="B401" s="42"/>
      <c r="C401" s="42" t="s">
        <v>91</v>
      </c>
      <c r="D401" s="76"/>
      <c r="E401" s="114">
        <v>0.0</v>
      </c>
      <c r="F401" s="115">
        <v>-4800.0</v>
      </c>
      <c r="G401" s="76"/>
      <c r="H401" s="76" t="s">
        <v>427</v>
      </c>
    </row>
    <row r="402">
      <c r="A402" s="42"/>
      <c r="B402" s="42"/>
      <c r="C402" s="51" t="s">
        <v>131</v>
      </c>
      <c r="D402" s="76"/>
      <c r="E402" s="114">
        <v>0.0</v>
      </c>
      <c r="F402" s="115">
        <v>-1000.0</v>
      </c>
      <c r="G402" s="76"/>
      <c r="H402" s="76"/>
    </row>
    <row r="403">
      <c r="A403" s="42"/>
      <c r="B403" s="42"/>
      <c r="C403" s="42" t="s">
        <v>388</v>
      </c>
      <c r="D403" s="76"/>
      <c r="E403" s="114">
        <v>0.0</v>
      </c>
      <c r="F403" s="115">
        <v>-3000.0</v>
      </c>
      <c r="G403" s="76"/>
      <c r="H403" s="76"/>
    </row>
    <row r="404">
      <c r="A404" s="42"/>
      <c r="B404" s="76"/>
      <c r="C404" s="76" t="s">
        <v>164</v>
      </c>
      <c r="D404" s="76"/>
      <c r="E404" s="114">
        <v>0.0</v>
      </c>
      <c r="F404" s="115">
        <v>-1000.0</v>
      </c>
      <c r="G404" s="76"/>
      <c r="H404" s="76"/>
    </row>
    <row r="405">
      <c r="A405" s="42"/>
      <c r="B405" s="42"/>
      <c r="C405" s="42" t="s">
        <v>147</v>
      </c>
      <c r="D405" s="76"/>
      <c r="E405" s="114">
        <v>0.0</v>
      </c>
      <c r="F405" s="115">
        <v>-500.0</v>
      </c>
      <c r="G405" s="76"/>
      <c r="H405" s="76"/>
    </row>
    <row r="406">
      <c r="A406" s="42"/>
      <c r="B406" s="42"/>
      <c r="C406" s="42"/>
      <c r="D406" s="76"/>
      <c r="E406" s="112"/>
      <c r="F406" s="112"/>
      <c r="G406" s="76"/>
      <c r="H406" s="76"/>
    </row>
    <row r="407">
      <c r="A407" s="42"/>
      <c r="B407" s="42"/>
      <c r="C407" s="116" t="s">
        <v>89</v>
      </c>
      <c r="D407" s="76"/>
      <c r="E407" s="114">
        <f>SUM(E398:E405)</f>
        <v>6800</v>
      </c>
      <c r="F407" s="115">
        <f>SUM(F398:F406)</f>
        <v>-17100</v>
      </c>
      <c r="G407" s="76"/>
      <c r="H407" s="76"/>
    </row>
    <row r="408">
      <c r="A408" s="42"/>
      <c r="B408" s="42"/>
      <c r="C408" s="42"/>
      <c r="D408" s="76"/>
      <c r="E408" s="112"/>
      <c r="F408" s="112"/>
      <c r="G408" s="76"/>
      <c r="H408" s="76"/>
    </row>
    <row r="409">
      <c r="A409" s="42"/>
      <c r="B409" s="119" t="s">
        <v>428</v>
      </c>
      <c r="C409" s="42"/>
      <c r="D409" s="76"/>
      <c r="E409" s="112"/>
      <c r="F409" s="112"/>
      <c r="G409" s="76"/>
      <c r="H409" s="76"/>
    </row>
    <row r="410">
      <c r="A410" s="42"/>
      <c r="B410" s="42"/>
      <c r="C410" s="42" t="s">
        <v>167</v>
      </c>
      <c r="D410" s="76"/>
      <c r="E410" s="114">
        <v>10000.0</v>
      </c>
      <c r="F410" s="115">
        <v>0.0</v>
      </c>
      <c r="G410" s="76"/>
      <c r="H410" s="76"/>
    </row>
    <row r="411">
      <c r="A411" s="42"/>
      <c r="B411" s="42"/>
      <c r="C411" s="42" t="s">
        <v>369</v>
      </c>
      <c r="D411" s="76"/>
      <c r="E411" s="114">
        <v>8000.0</v>
      </c>
      <c r="F411" s="115">
        <v>0.0</v>
      </c>
      <c r="G411" s="76"/>
      <c r="H411" s="76"/>
    </row>
    <row r="412">
      <c r="A412" s="42"/>
      <c r="B412" s="42"/>
      <c r="C412" s="42" t="s">
        <v>372</v>
      </c>
      <c r="D412" s="76"/>
      <c r="E412" s="114">
        <v>0.0</v>
      </c>
      <c r="F412" s="115">
        <v>-10000.0</v>
      </c>
      <c r="G412" s="76"/>
      <c r="H412" s="76"/>
    </row>
    <row r="413">
      <c r="A413" s="42"/>
      <c r="B413" s="42"/>
      <c r="C413" s="51" t="s">
        <v>91</v>
      </c>
      <c r="D413" s="76"/>
      <c r="E413" s="114">
        <v>0.0</v>
      </c>
      <c r="F413" s="115">
        <v>-3800.0</v>
      </c>
      <c r="G413" s="76"/>
      <c r="H413" s="76" t="s">
        <v>429</v>
      </c>
    </row>
    <row r="414">
      <c r="A414" s="42"/>
      <c r="B414" s="42"/>
      <c r="C414" s="42" t="s">
        <v>164</v>
      </c>
      <c r="D414" s="76"/>
      <c r="E414" s="114">
        <v>0.0</v>
      </c>
      <c r="F414" s="115">
        <v>-1000.0</v>
      </c>
      <c r="G414" s="76"/>
      <c r="H414" s="76"/>
    </row>
    <row r="415">
      <c r="A415" s="42"/>
      <c r="B415" s="42"/>
      <c r="C415" s="42" t="s">
        <v>131</v>
      </c>
      <c r="D415" s="76"/>
      <c r="E415" s="114">
        <v>0.0</v>
      </c>
      <c r="F415" s="115">
        <v>-500.0</v>
      </c>
      <c r="G415" s="76"/>
      <c r="H415" s="76"/>
    </row>
    <row r="416">
      <c r="A416" s="42"/>
      <c r="B416" s="42"/>
      <c r="C416" s="42"/>
      <c r="D416" s="76"/>
      <c r="E416" s="112"/>
      <c r="F416" s="112"/>
      <c r="G416" s="76"/>
      <c r="H416" s="76"/>
    </row>
    <row r="417">
      <c r="A417" s="42"/>
      <c r="B417" s="76"/>
      <c r="C417" s="140" t="s">
        <v>89</v>
      </c>
      <c r="D417" s="76"/>
      <c r="E417" s="114">
        <f t="shared" ref="E417:F417" si="24">SUM(E410:E415)</f>
        <v>18000</v>
      </c>
      <c r="F417" s="115">
        <f t="shared" si="24"/>
        <v>-15300</v>
      </c>
      <c r="G417" s="121">
        <f>SUM(E417:F417)</f>
        <v>2700</v>
      </c>
      <c r="H417" s="76"/>
    </row>
    <row r="418">
      <c r="A418" s="42"/>
      <c r="B418" s="42"/>
      <c r="C418" s="42"/>
      <c r="D418" s="76"/>
      <c r="E418" s="112"/>
      <c r="F418" s="112"/>
      <c r="G418" s="76"/>
      <c r="H418" s="76"/>
    </row>
    <row r="419">
      <c r="A419" s="42"/>
      <c r="B419" s="138" t="s">
        <v>430</v>
      </c>
      <c r="C419" s="118"/>
      <c r="D419" s="118"/>
      <c r="E419" s="112"/>
      <c r="F419" s="112"/>
      <c r="G419" s="76"/>
      <c r="H419" s="76" t="s">
        <v>431</v>
      </c>
    </row>
    <row r="420">
      <c r="A420" s="42"/>
      <c r="B420" s="42"/>
      <c r="C420" s="42" t="s">
        <v>316</v>
      </c>
      <c r="D420" s="118"/>
      <c r="E420" s="114">
        <v>6000.0</v>
      </c>
      <c r="F420" s="115">
        <v>0.0</v>
      </c>
      <c r="G420" s="76"/>
      <c r="H420" s="76"/>
    </row>
    <row r="421">
      <c r="A421" s="42"/>
      <c r="B421" s="42"/>
      <c r="C421" s="42" t="s">
        <v>369</v>
      </c>
      <c r="D421" s="118"/>
      <c r="E421" s="114">
        <v>16500.0</v>
      </c>
      <c r="F421" s="115">
        <v>0.0</v>
      </c>
      <c r="G421" s="76"/>
      <c r="H421" s="76"/>
    </row>
    <row r="422">
      <c r="A422" s="42"/>
      <c r="B422" s="42"/>
      <c r="C422" s="42" t="s">
        <v>372</v>
      </c>
      <c r="D422" s="118"/>
      <c r="E422" s="112"/>
      <c r="F422" s="115">
        <v>-6600.0</v>
      </c>
      <c r="G422" s="76"/>
      <c r="H422" s="76"/>
    </row>
    <row r="423">
      <c r="A423" s="42"/>
      <c r="B423" s="42"/>
      <c r="C423" s="42" t="s">
        <v>432</v>
      </c>
      <c r="D423" s="118"/>
      <c r="E423" s="112"/>
      <c r="F423" s="115">
        <v>-3600.0</v>
      </c>
      <c r="G423" s="76"/>
      <c r="H423" s="76"/>
    </row>
    <row r="424">
      <c r="A424" s="42"/>
      <c r="B424" s="42"/>
      <c r="C424" s="42"/>
      <c r="D424" s="118"/>
      <c r="E424" s="112"/>
      <c r="F424" s="112"/>
      <c r="G424" s="76"/>
      <c r="H424" s="76"/>
    </row>
    <row r="425">
      <c r="A425" s="42"/>
      <c r="B425" s="76"/>
      <c r="C425" s="137" t="s">
        <v>89</v>
      </c>
      <c r="D425" s="118"/>
      <c r="E425" s="114">
        <f>SUM(E420:E424)</f>
        <v>22500</v>
      </c>
      <c r="F425" s="115">
        <f>SUM(F422:F424)</f>
        <v>-10200</v>
      </c>
      <c r="G425" s="76"/>
      <c r="H425" s="76"/>
    </row>
    <row r="426">
      <c r="A426" s="42"/>
      <c r="B426" s="42"/>
      <c r="C426" s="42"/>
      <c r="D426" s="76"/>
      <c r="E426" s="112"/>
      <c r="F426" s="112"/>
      <c r="G426" s="76"/>
      <c r="H426" s="76"/>
    </row>
    <row r="427">
      <c r="A427" s="42"/>
      <c r="B427" s="138" t="s">
        <v>433</v>
      </c>
      <c r="C427" s="118"/>
      <c r="D427" s="118"/>
      <c r="E427" s="112"/>
      <c r="F427" s="112"/>
      <c r="G427" s="76"/>
      <c r="H427" s="76" t="s">
        <v>431</v>
      </c>
    </row>
    <row r="428">
      <c r="A428" s="42"/>
      <c r="B428" s="42"/>
      <c r="C428" s="42" t="s">
        <v>325</v>
      </c>
      <c r="D428" s="118"/>
      <c r="E428" s="114">
        <v>4800.0</v>
      </c>
      <c r="F428" s="115">
        <v>0.0</v>
      </c>
      <c r="G428" s="76"/>
      <c r="H428" s="76"/>
    </row>
    <row r="429">
      <c r="A429" s="42"/>
      <c r="B429" s="42"/>
      <c r="C429" s="42" t="s">
        <v>369</v>
      </c>
      <c r="D429" s="118"/>
      <c r="E429" s="114">
        <v>11000.0</v>
      </c>
      <c r="F429" s="115">
        <v>0.0</v>
      </c>
      <c r="G429" s="76"/>
      <c r="H429" s="76"/>
    </row>
    <row r="430">
      <c r="A430" s="42"/>
      <c r="B430" s="42"/>
      <c r="C430" s="42" t="s">
        <v>91</v>
      </c>
      <c r="D430" s="118"/>
      <c r="E430" s="114">
        <v>0.0</v>
      </c>
      <c r="F430" s="115">
        <v>-4000.0</v>
      </c>
      <c r="G430" s="76"/>
      <c r="H430" s="76"/>
    </row>
    <row r="431">
      <c r="A431" s="42"/>
      <c r="B431" s="42"/>
      <c r="C431" s="42" t="s">
        <v>372</v>
      </c>
      <c r="D431" s="118"/>
      <c r="E431" s="114">
        <v>0.0</v>
      </c>
      <c r="F431" s="115">
        <v>-8000.0</v>
      </c>
      <c r="G431" s="76"/>
      <c r="H431" s="76"/>
    </row>
    <row r="432">
      <c r="A432" s="42"/>
      <c r="B432" s="42"/>
      <c r="C432" s="42" t="s">
        <v>131</v>
      </c>
      <c r="D432" s="118"/>
      <c r="E432" s="114">
        <v>0.0</v>
      </c>
      <c r="F432" s="115">
        <v>-1000.0</v>
      </c>
      <c r="G432" s="76"/>
      <c r="H432" s="76"/>
    </row>
    <row r="433">
      <c r="A433" s="42"/>
      <c r="B433" s="42"/>
      <c r="C433" s="42" t="s">
        <v>434</v>
      </c>
      <c r="D433" s="118"/>
      <c r="E433" s="114">
        <v>0.0</v>
      </c>
      <c r="F433" s="115">
        <v>-600.0</v>
      </c>
      <c r="G433" s="76"/>
      <c r="H433" s="76"/>
    </row>
    <row r="434">
      <c r="A434" s="42"/>
      <c r="B434" s="42"/>
      <c r="C434" s="42" t="s">
        <v>95</v>
      </c>
      <c r="D434" s="118"/>
      <c r="E434" s="114">
        <v>0.0</v>
      </c>
      <c r="F434" s="115">
        <v>-2200.0</v>
      </c>
      <c r="G434" s="76"/>
      <c r="H434" s="76"/>
    </row>
    <row r="435">
      <c r="A435" s="42"/>
      <c r="B435" s="42"/>
      <c r="C435" s="42" t="s">
        <v>147</v>
      </c>
      <c r="D435" s="118"/>
      <c r="E435" s="114">
        <v>0.0</v>
      </c>
      <c r="F435" s="115">
        <v>-500.0</v>
      </c>
      <c r="G435" s="76"/>
      <c r="H435" s="76"/>
    </row>
    <row r="436">
      <c r="A436" s="42"/>
      <c r="B436" s="42"/>
      <c r="C436" s="42"/>
      <c r="D436" s="118"/>
      <c r="E436" s="112"/>
      <c r="F436" s="112"/>
      <c r="G436" s="76"/>
      <c r="H436" s="76"/>
    </row>
    <row r="437">
      <c r="A437" s="42"/>
      <c r="B437" s="76"/>
      <c r="C437" s="137" t="s">
        <v>89</v>
      </c>
      <c r="D437" s="118"/>
      <c r="E437" s="114">
        <f>SUM(E428:E435)</f>
        <v>15800</v>
      </c>
      <c r="F437" s="115">
        <f>SUM(F430:F435)</f>
        <v>-16300</v>
      </c>
      <c r="G437" s="76"/>
      <c r="H437" s="76"/>
    </row>
    <row r="438">
      <c r="A438" s="42"/>
      <c r="B438" s="42"/>
      <c r="C438" s="42"/>
      <c r="D438" s="76"/>
      <c r="E438" s="112"/>
      <c r="F438" s="112"/>
      <c r="G438" s="76"/>
      <c r="H438" s="76"/>
    </row>
    <row r="439">
      <c r="A439" s="42"/>
      <c r="B439" s="117" t="s">
        <v>435</v>
      </c>
      <c r="C439" s="42"/>
      <c r="D439" s="76"/>
      <c r="E439" s="112"/>
      <c r="F439" s="112"/>
      <c r="G439" s="76"/>
      <c r="H439" s="76"/>
    </row>
    <row r="440">
      <c r="A440" s="42"/>
      <c r="B440" s="42"/>
      <c r="C440" s="51" t="s">
        <v>436</v>
      </c>
      <c r="D440" s="118"/>
      <c r="E440" s="114">
        <v>0.0</v>
      </c>
      <c r="F440" s="115">
        <v>-2300.0</v>
      </c>
      <c r="G440" s="76"/>
      <c r="H440" s="76" t="s">
        <v>429</v>
      </c>
    </row>
    <row r="441">
      <c r="A441" s="42"/>
      <c r="B441" s="42"/>
      <c r="C441" s="42" t="s">
        <v>437</v>
      </c>
      <c r="D441" s="118"/>
      <c r="E441" s="114">
        <v>2300.0</v>
      </c>
      <c r="F441" s="115">
        <v>0.0</v>
      </c>
      <c r="G441" s="76"/>
      <c r="H441" s="76" t="s">
        <v>429</v>
      </c>
    </row>
    <row r="442">
      <c r="A442" s="42"/>
      <c r="B442" s="42"/>
      <c r="C442" s="42" t="s">
        <v>369</v>
      </c>
      <c r="D442" s="118"/>
      <c r="E442" s="114">
        <v>20000.0</v>
      </c>
      <c r="F442" s="115">
        <v>0.0</v>
      </c>
      <c r="G442" s="76"/>
      <c r="H442" s="76"/>
    </row>
    <row r="443">
      <c r="A443" s="42"/>
      <c r="B443" s="42"/>
      <c r="C443" s="42" t="s">
        <v>164</v>
      </c>
      <c r="D443" s="118"/>
      <c r="E443" s="114">
        <v>0.0</v>
      </c>
      <c r="F443" s="115">
        <v>-200.0</v>
      </c>
      <c r="G443" s="76"/>
      <c r="H443" s="76"/>
    </row>
    <row r="444">
      <c r="A444" s="42"/>
      <c r="B444" s="76"/>
      <c r="C444" s="76" t="s">
        <v>147</v>
      </c>
      <c r="D444" s="118"/>
      <c r="E444" s="114">
        <v>0.0</v>
      </c>
      <c r="F444" s="115">
        <v>-500.0</v>
      </c>
      <c r="G444" s="76"/>
      <c r="H444" s="76"/>
    </row>
    <row r="445">
      <c r="A445" s="42"/>
      <c r="B445" s="42"/>
      <c r="C445" s="42" t="s">
        <v>131</v>
      </c>
      <c r="D445" s="118"/>
      <c r="E445" s="114">
        <v>0.0</v>
      </c>
      <c r="F445" s="115">
        <v>-1500.0</v>
      </c>
      <c r="G445" s="76"/>
      <c r="H445" s="76"/>
    </row>
    <row r="446">
      <c r="A446" s="42"/>
      <c r="B446" s="42"/>
      <c r="C446" s="42" t="s">
        <v>372</v>
      </c>
      <c r="D446" s="118"/>
      <c r="E446" s="114">
        <v>0.0</v>
      </c>
      <c r="F446" s="115">
        <v>-13000.0</v>
      </c>
      <c r="G446" s="76"/>
      <c r="H446" s="76"/>
    </row>
    <row r="447">
      <c r="A447" s="42"/>
      <c r="B447" s="42"/>
      <c r="C447" s="42"/>
      <c r="D447" s="118"/>
      <c r="E447" s="112"/>
      <c r="F447" s="112"/>
      <c r="G447" s="76"/>
      <c r="H447" s="76"/>
    </row>
    <row r="448">
      <c r="A448" s="42"/>
      <c r="B448" s="42"/>
      <c r="C448" s="123" t="s">
        <v>89</v>
      </c>
      <c r="D448" s="118"/>
      <c r="E448" s="114">
        <f>SUM(E441:E446)</f>
        <v>22300</v>
      </c>
      <c r="F448" s="115">
        <f>SUM(F443:F446)</f>
        <v>-15200</v>
      </c>
      <c r="G448" s="121">
        <f>SUM(E448:F448)</f>
        <v>7100</v>
      </c>
      <c r="H448" s="76"/>
    </row>
    <row r="449">
      <c r="A449" s="42"/>
      <c r="B449" s="42"/>
      <c r="C449" s="42"/>
      <c r="D449" s="76"/>
      <c r="E449" s="112"/>
      <c r="F449" s="112"/>
      <c r="G449" s="76"/>
      <c r="H449" s="76"/>
    </row>
    <row r="450">
      <c r="A450" s="42"/>
      <c r="B450" s="119" t="s">
        <v>438</v>
      </c>
      <c r="C450" s="42"/>
      <c r="D450" s="76"/>
      <c r="E450" s="112"/>
      <c r="F450" s="112"/>
      <c r="G450" s="76"/>
      <c r="H450" s="76" t="s">
        <v>255</v>
      </c>
    </row>
    <row r="451">
      <c r="A451" s="42"/>
      <c r="B451" s="42"/>
      <c r="C451" s="42" t="s">
        <v>167</v>
      </c>
      <c r="D451" s="76"/>
      <c r="E451" s="114">
        <v>2500.0</v>
      </c>
      <c r="F451" s="115">
        <v>0.0</v>
      </c>
      <c r="G451" s="76"/>
      <c r="H451" s="76"/>
    </row>
    <row r="452">
      <c r="A452" s="42"/>
      <c r="B452" s="42"/>
      <c r="C452" s="42" t="s">
        <v>91</v>
      </c>
      <c r="D452" s="76"/>
      <c r="E452" s="114">
        <v>0.0</v>
      </c>
      <c r="F452" s="115">
        <v>-1500.0</v>
      </c>
      <c r="G452" s="76"/>
      <c r="H452" s="76"/>
    </row>
    <row r="453">
      <c r="A453" s="42"/>
      <c r="B453" s="42"/>
      <c r="C453" s="42" t="s">
        <v>249</v>
      </c>
      <c r="D453" s="76"/>
      <c r="E453" s="114">
        <v>0.0</v>
      </c>
      <c r="F453" s="115">
        <v>-1200.0</v>
      </c>
      <c r="G453" s="76"/>
      <c r="H453" s="76"/>
    </row>
    <row r="454">
      <c r="A454" s="42"/>
      <c r="B454" s="42"/>
      <c r="C454" s="42" t="s">
        <v>164</v>
      </c>
      <c r="D454" s="76"/>
      <c r="E454" s="114">
        <v>0.0</v>
      </c>
      <c r="F454" s="115">
        <v>-300.0</v>
      </c>
      <c r="G454" s="76"/>
      <c r="H454" s="76"/>
    </row>
    <row r="455">
      <c r="A455" s="42"/>
      <c r="B455" s="42"/>
      <c r="C455" s="42" t="s">
        <v>139</v>
      </c>
      <c r="D455" s="76"/>
      <c r="E455" s="114">
        <v>0.0</v>
      </c>
      <c r="F455" s="115">
        <v>-500.0</v>
      </c>
      <c r="G455" s="76"/>
      <c r="H455" s="76" t="s">
        <v>439</v>
      </c>
    </row>
    <row r="456">
      <c r="A456" s="42"/>
      <c r="B456" s="76"/>
      <c r="C456" s="76"/>
      <c r="D456" s="76"/>
      <c r="E456" s="112"/>
      <c r="F456" s="112"/>
      <c r="G456" s="76"/>
      <c r="H456" s="76"/>
    </row>
    <row r="457">
      <c r="A457" s="42"/>
      <c r="B457" s="42"/>
      <c r="C457" s="111" t="s">
        <v>89</v>
      </c>
      <c r="D457" s="76"/>
      <c r="E457" s="114">
        <f t="shared" ref="E457:F457" si="25">SUM(E451:E455)</f>
        <v>2500</v>
      </c>
      <c r="F457" s="115">
        <f t="shared" si="25"/>
        <v>-3500</v>
      </c>
      <c r="G457" s="76"/>
      <c r="H457" s="76"/>
    </row>
    <row r="458">
      <c r="A458" s="42"/>
      <c r="B458" s="42"/>
      <c r="C458" s="51"/>
      <c r="D458" s="76"/>
      <c r="E458" s="112"/>
      <c r="F458" s="112"/>
      <c r="G458" s="76"/>
      <c r="H458" s="76"/>
    </row>
    <row r="459">
      <c r="A459" s="42"/>
      <c r="B459" s="138" t="s">
        <v>440</v>
      </c>
      <c r="C459" s="118"/>
      <c r="D459" s="118"/>
      <c r="E459" s="112"/>
      <c r="F459" s="112"/>
      <c r="G459" s="76"/>
      <c r="H459" s="76"/>
    </row>
    <row r="460">
      <c r="A460" s="42"/>
      <c r="B460" s="118"/>
      <c r="C460" s="118" t="s">
        <v>91</v>
      </c>
      <c r="D460" s="118"/>
      <c r="E460" s="114">
        <v>0.0</v>
      </c>
      <c r="F460" s="115">
        <v>-10000.0</v>
      </c>
      <c r="G460" s="76"/>
      <c r="H460" s="76"/>
    </row>
    <row r="461">
      <c r="A461" s="42"/>
      <c r="B461" s="118"/>
      <c r="C461" s="118" t="s">
        <v>316</v>
      </c>
      <c r="D461" s="118"/>
      <c r="E461" s="114">
        <v>10000.0</v>
      </c>
      <c r="F461" s="115">
        <v>0.0</v>
      </c>
      <c r="G461" s="76"/>
      <c r="H461" s="76"/>
    </row>
    <row r="462">
      <c r="A462" s="42"/>
      <c r="B462" s="118"/>
      <c r="C462" s="118"/>
      <c r="D462" s="118"/>
      <c r="E462" s="112"/>
      <c r="F462" s="112"/>
      <c r="G462" s="76"/>
      <c r="H462" s="76"/>
    </row>
    <row r="463">
      <c r="A463" s="42"/>
      <c r="B463" s="118"/>
      <c r="C463" s="118" t="s">
        <v>89</v>
      </c>
      <c r="D463" s="118"/>
      <c r="E463" s="114">
        <f t="shared" ref="E463:F463" si="26">SUM(E460:E461)</f>
        <v>10000</v>
      </c>
      <c r="F463" s="115">
        <f t="shared" si="26"/>
        <v>-10000</v>
      </c>
      <c r="G463" s="76"/>
      <c r="H463" s="76"/>
    </row>
    <row r="464">
      <c r="A464" s="42"/>
      <c r="B464" s="118"/>
      <c r="C464" s="118"/>
      <c r="D464" s="118"/>
      <c r="E464" s="112"/>
      <c r="F464" s="112"/>
      <c r="G464" s="76"/>
      <c r="H464" s="76"/>
    </row>
    <row r="465">
      <c r="A465" s="42"/>
      <c r="B465" s="120" t="s">
        <v>441</v>
      </c>
      <c r="C465" s="118"/>
      <c r="D465" s="118"/>
      <c r="E465" s="112"/>
      <c r="F465" s="112"/>
      <c r="G465" s="76"/>
      <c r="H465" s="76"/>
    </row>
    <row r="466">
      <c r="A466" s="42"/>
      <c r="B466" s="42"/>
      <c r="C466" s="42" t="s">
        <v>442</v>
      </c>
      <c r="D466" s="118"/>
      <c r="E466" s="114">
        <v>1700.0</v>
      </c>
      <c r="F466" s="115">
        <v>0.0</v>
      </c>
      <c r="G466" s="76"/>
      <c r="H466" s="76" t="s">
        <v>386</v>
      </c>
    </row>
    <row r="467">
      <c r="A467" s="42"/>
      <c r="B467" s="42"/>
      <c r="C467" s="42" t="s">
        <v>443</v>
      </c>
      <c r="D467" s="118"/>
      <c r="E467" s="114">
        <v>0.0</v>
      </c>
      <c r="F467" s="115">
        <v>-1600.0</v>
      </c>
      <c r="G467" s="76"/>
      <c r="H467" s="76" t="s">
        <v>444</v>
      </c>
    </row>
    <row r="468">
      <c r="A468" s="42"/>
      <c r="B468" s="76"/>
      <c r="C468" s="76" t="s">
        <v>92</v>
      </c>
      <c r="D468" s="118"/>
      <c r="E468" s="114">
        <v>0.0</v>
      </c>
      <c r="F468" s="115">
        <v>-1000.0</v>
      </c>
      <c r="G468" s="76"/>
      <c r="H468" s="76"/>
    </row>
    <row r="469">
      <c r="A469" s="42"/>
      <c r="B469" s="42"/>
      <c r="C469" s="42" t="s">
        <v>131</v>
      </c>
      <c r="D469" s="118"/>
      <c r="E469" s="114">
        <v>0.0</v>
      </c>
      <c r="F469" s="115">
        <v>-2500.0</v>
      </c>
      <c r="G469" s="76"/>
      <c r="H469" s="76"/>
    </row>
    <row r="470">
      <c r="A470" s="42"/>
      <c r="B470" s="42"/>
      <c r="C470" s="42" t="s">
        <v>164</v>
      </c>
      <c r="D470" s="118"/>
      <c r="E470" s="114">
        <v>0.0</v>
      </c>
      <c r="F470" s="115">
        <v>-500.0</v>
      </c>
      <c r="G470" s="76"/>
      <c r="H470" s="76"/>
    </row>
    <row r="471">
      <c r="A471" s="42"/>
      <c r="B471" s="42"/>
      <c r="C471" s="42" t="s">
        <v>137</v>
      </c>
      <c r="D471" s="118"/>
      <c r="E471" s="114">
        <v>0.0</v>
      </c>
      <c r="F471" s="115">
        <v>-1500.0</v>
      </c>
      <c r="G471" s="76"/>
      <c r="H471" s="76"/>
    </row>
    <row r="472">
      <c r="A472" s="42"/>
      <c r="B472" s="42"/>
      <c r="C472" s="42" t="s">
        <v>445</v>
      </c>
      <c r="D472" s="118"/>
      <c r="E472" s="114">
        <v>0.0</v>
      </c>
      <c r="F472" s="115">
        <v>-8400.0</v>
      </c>
      <c r="G472" s="76"/>
      <c r="H472" s="76" t="s">
        <v>342</v>
      </c>
    </row>
    <row r="473">
      <c r="A473" s="42"/>
      <c r="B473" s="42"/>
      <c r="C473" s="42"/>
      <c r="D473" s="118"/>
      <c r="E473" s="112"/>
      <c r="F473" s="112"/>
      <c r="G473" s="76"/>
      <c r="H473" s="76"/>
    </row>
    <row r="474">
      <c r="A474" s="42"/>
      <c r="B474" s="76"/>
      <c r="C474" s="137" t="s">
        <v>89</v>
      </c>
      <c r="D474" s="118"/>
      <c r="E474" s="114">
        <f>SUM(E466:E472)</f>
        <v>1700</v>
      </c>
      <c r="F474" s="115">
        <f>SUM(F467:F472)</f>
        <v>-15500</v>
      </c>
      <c r="G474" s="76"/>
      <c r="H474" s="76"/>
    </row>
    <row r="475">
      <c r="A475" s="42"/>
      <c r="B475" s="42"/>
      <c r="C475" s="42"/>
      <c r="D475" s="76"/>
      <c r="E475" s="112"/>
      <c r="F475" s="112"/>
      <c r="G475" s="76"/>
      <c r="H475" s="76"/>
    </row>
    <row r="476">
      <c r="A476" s="42"/>
      <c r="B476" s="141" t="s">
        <v>446</v>
      </c>
      <c r="C476" s="118"/>
      <c r="D476" s="118"/>
      <c r="E476" s="112"/>
      <c r="F476" s="112"/>
      <c r="G476" s="76"/>
      <c r="H476" s="76"/>
    </row>
    <row r="477">
      <c r="A477" s="42"/>
      <c r="B477" s="42"/>
      <c r="C477" s="42" t="s">
        <v>416</v>
      </c>
      <c r="D477" s="118"/>
      <c r="E477" s="142">
        <v>8600.0</v>
      </c>
      <c r="F477" s="143">
        <v>0.0</v>
      </c>
      <c r="G477" s="76"/>
      <c r="H477" s="76"/>
    </row>
    <row r="478">
      <c r="A478" s="42"/>
      <c r="B478" s="42"/>
      <c r="C478" s="54" t="s">
        <v>447</v>
      </c>
      <c r="D478" s="118"/>
      <c r="E478" s="142">
        <v>5000.0</v>
      </c>
      <c r="F478" s="143">
        <v>0.0</v>
      </c>
      <c r="G478" s="76"/>
      <c r="H478" s="76"/>
    </row>
    <row r="479">
      <c r="A479" s="42"/>
      <c r="B479" s="42"/>
      <c r="C479" s="42" t="s">
        <v>91</v>
      </c>
      <c r="D479" s="118"/>
      <c r="E479" s="142">
        <v>0.0</v>
      </c>
      <c r="F479" s="143">
        <v>-5000.0</v>
      </c>
      <c r="G479" s="76"/>
      <c r="H479" s="76" t="s">
        <v>342</v>
      </c>
    </row>
    <row r="480">
      <c r="A480" s="42"/>
      <c r="B480" s="42"/>
      <c r="C480" s="42" t="s">
        <v>250</v>
      </c>
      <c r="D480" s="118"/>
      <c r="E480" s="142">
        <v>0.0</v>
      </c>
      <c r="F480" s="144">
        <v>-8000.0</v>
      </c>
      <c r="G480" s="76"/>
      <c r="H480" s="76"/>
    </row>
    <row r="481">
      <c r="A481" s="42"/>
      <c r="B481" s="42"/>
      <c r="C481" s="42" t="s">
        <v>131</v>
      </c>
      <c r="D481" s="118"/>
      <c r="E481" s="142">
        <v>0.0</v>
      </c>
      <c r="F481" s="143">
        <v>-1500.0</v>
      </c>
      <c r="G481" s="76"/>
      <c r="H481" s="76"/>
    </row>
    <row r="482">
      <c r="A482" s="42"/>
      <c r="B482" s="42"/>
      <c r="C482" s="42" t="s">
        <v>388</v>
      </c>
      <c r="D482" s="118"/>
      <c r="E482" s="142">
        <v>0.0</v>
      </c>
      <c r="F482" s="143">
        <v>-1000.0</v>
      </c>
      <c r="G482" s="76"/>
      <c r="H482" s="76"/>
    </row>
    <row r="483">
      <c r="A483" s="42"/>
      <c r="B483" s="42"/>
      <c r="C483" s="42" t="s">
        <v>164</v>
      </c>
      <c r="D483" s="118"/>
      <c r="E483" s="142">
        <v>0.0</v>
      </c>
      <c r="F483" s="143">
        <v>-700.0</v>
      </c>
      <c r="G483" s="76"/>
      <c r="H483" s="76"/>
    </row>
    <row r="484">
      <c r="A484" s="42"/>
      <c r="B484" s="42"/>
      <c r="C484" s="42" t="s">
        <v>181</v>
      </c>
      <c r="D484" s="118"/>
      <c r="E484" s="142">
        <v>0.0</v>
      </c>
      <c r="F484" s="143">
        <v>-1000.0</v>
      </c>
      <c r="G484" s="76"/>
      <c r="H484" s="76"/>
    </row>
    <row r="485">
      <c r="A485" s="42"/>
      <c r="B485" s="42"/>
      <c r="C485" s="42"/>
      <c r="D485" s="118"/>
      <c r="E485" s="112"/>
      <c r="F485" s="112"/>
      <c r="G485" s="76"/>
      <c r="H485" s="76"/>
    </row>
    <row r="486">
      <c r="A486" s="42"/>
      <c r="B486" s="42"/>
      <c r="C486" s="145" t="s">
        <v>89</v>
      </c>
      <c r="D486" s="118"/>
      <c r="E486" s="142">
        <f>SUM(E477:E484)</f>
        <v>13600</v>
      </c>
      <c r="F486" s="143">
        <f>SUM(F479:F484)</f>
        <v>-17200</v>
      </c>
      <c r="G486" s="76"/>
      <c r="H486" s="76"/>
    </row>
    <row r="487">
      <c r="A487" s="42"/>
      <c r="B487" s="42"/>
      <c r="C487" s="42"/>
      <c r="D487" s="76"/>
      <c r="E487" s="112"/>
      <c r="F487" s="112"/>
      <c r="G487" s="76"/>
      <c r="H487" s="76"/>
    </row>
    <row r="488">
      <c r="A488" s="42"/>
      <c r="B488" s="141" t="s">
        <v>448</v>
      </c>
      <c r="C488" s="118"/>
      <c r="D488" s="118"/>
      <c r="E488" s="112"/>
      <c r="F488" s="112"/>
      <c r="G488" s="118"/>
      <c r="H488" s="118"/>
    </row>
    <row r="489">
      <c r="A489" s="42"/>
      <c r="B489" s="76"/>
      <c r="C489" s="76" t="s">
        <v>416</v>
      </c>
      <c r="D489" s="118"/>
      <c r="E489" s="142">
        <v>18700.0</v>
      </c>
      <c r="F489" s="143">
        <v>0.0</v>
      </c>
      <c r="G489" s="118"/>
      <c r="H489" s="118"/>
    </row>
    <row r="490">
      <c r="A490" s="42"/>
      <c r="B490" s="42"/>
      <c r="C490" s="42" t="s">
        <v>364</v>
      </c>
      <c r="D490" s="118"/>
      <c r="E490" s="142">
        <v>47000.0</v>
      </c>
      <c r="F490" s="143">
        <v>0.0</v>
      </c>
      <c r="G490" s="118"/>
      <c r="H490" s="118" t="s">
        <v>449</v>
      </c>
    </row>
    <row r="491">
      <c r="A491" s="42"/>
      <c r="B491" s="42"/>
      <c r="C491" s="42" t="s">
        <v>91</v>
      </c>
      <c r="D491" s="118"/>
      <c r="E491" s="142">
        <v>0.0</v>
      </c>
      <c r="F491" s="143">
        <v>-38000.0</v>
      </c>
      <c r="G491" s="118"/>
      <c r="H491" s="118" t="s">
        <v>450</v>
      </c>
    </row>
    <row r="492">
      <c r="A492" s="42"/>
      <c r="B492" s="42"/>
      <c r="C492" s="42" t="s">
        <v>249</v>
      </c>
      <c r="D492" s="118"/>
      <c r="E492" s="142">
        <v>0.0</v>
      </c>
      <c r="F492" s="143">
        <v>-15000.0</v>
      </c>
      <c r="G492" s="118"/>
      <c r="H492" s="118"/>
    </row>
    <row r="493">
      <c r="A493" s="42"/>
      <c r="B493" s="42"/>
      <c r="C493" s="42" t="s">
        <v>451</v>
      </c>
      <c r="D493" s="118"/>
      <c r="E493" s="142">
        <v>0.0</v>
      </c>
      <c r="F493" s="143">
        <v>-4000.0</v>
      </c>
      <c r="G493" s="118"/>
      <c r="H493" s="118"/>
    </row>
    <row r="494">
      <c r="A494" s="42"/>
      <c r="B494" s="42"/>
      <c r="C494" s="42" t="s">
        <v>164</v>
      </c>
      <c r="D494" s="118"/>
      <c r="E494" s="142">
        <v>0.0</v>
      </c>
      <c r="F494" s="143">
        <v>-1000.0</v>
      </c>
      <c r="G494" s="118"/>
      <c r="H494" s="118"/>
    </row>
    <row r="495">
      <c r="A495" s="42"/>
      <c r="B495" s="42"/>
      <c r="C495" s="42" t="s">
        <v>452</v>
      </c>
      <c r="D495" s="118"/>
      <c r="E495" s="142">
        <v>0.0</v>
      </c>
      <c r="F495" s="143">
        <v>-3000.0</v>
      </c>
      <c r="G495" s="118"/>
      <c r="H495" s="118" t="s">
        <v>453</v>
      </c>
    </row>
    <row r="496">
      <c r="A496" s="42"/>
      <c r="B496" s="42"/>
      <c r="C496" s="42" t="s">
        <v>454</v>
      </c>
      <c r="D496" s="118"/>
      <c r="E496" s="142">
        <v>0.0</v>
      </c>
      <c r="F496" s="143">
        <v>-7000.0</v>
      </c>
      <c r="G496" s="118"/>
      <c r="H496" s="118"/>
    </row>
    <row r="497">
      <c r="A497" s="42"/>
      <c r="B497" s="42"/>
      <c r="C497" s="42" t="s">
        <v>407</v>
      </c>
      <c r="D497" s="118"/>
      <c r="E497" s="142">
        <v>0.0</v>
      </c>
      <c r="F497" s="143">
        <v>-2250.0</v>
      </c>
      <c r="G497" s="118"/>
      <c r="H497" s="118" t="s">
        <v>455</v>
      </c>
    </row>
    <row r="498">
      <c r="A498" s="42"/>
      <c r="B498" s="42"/>
      <c r="C498" s="42" t="s">
        <v>456</v>
      </c>
      <c r="D498" s="118"/>
      <c r="E498" s="142">
        <v>0.0</v>
      </c>
      <c r="F498" s="143">
        <v>-3000.0</v>
      </c>
      <c r="G498" s="118"/>
      <c r="H498" s="118"/>
    </row>
    <row r="499">
      <c r="A499" s="42"/>
      <c r="B499" s="42"/>
      <c r="C499" s="42" t="s">
        <v>457</v>
      </c>
      <c r="D499" s="118"/>
      <c r="E499" s="142">
        <v>0.0</v>
      </c>
      <c r="F499" s="143">
        <v>-700.0</v>
      </c>
      <c r="G499" s="118"/>
      <c r="H499" s="118"/>
    </row>
    <row r="500">
      <c r="A500" s="42"/>
      <c r="B500" s="42"/>
      <c r="C500" s="42"/>
      <c r="D500" s="118"/>
      <c r="E500" s="112"/>
      <c r="F500" s="112"/>
      <c r="G500" s="118"/>
      <c r="H500" s="118"/>
    </row>
    <row r="501">
      <c r="A501" s="42"/>
      <c r="B501" s="42"/>
      <c r="C501" s="145" t="s">
        <v>89</v>
      </c>
      <c r="D501" s="118"/>
      <c r="E501" s="142">
        <f>SUM(E489:E499)</f>
        <v>65700</v>
      </c>
      <c r="F501" s="143">
        <f>SUM(F491:F499)</f>
        <v>-73950</v>
      </c>
      <c r="G501" s="118"/>
      <c r="H501" s="118"/>
    </row>
    <row r="502">
      <c r="A502" s="42"/>
      <c r="B502" s="42"/>
      <c r="C502" s="42"/>
      <c r="D502" s="76"/>
      <c r="E502" s="112"/>
      <c r="F502" s="112"/>
      <c r="G502" s="76"/>
      <c r="H502" s="76"/>
    </row>
    <row r="503">
      <c r="A503" s="42"/>
      <c r="B503" s="141" t="s">
        <v>458</v>
      </c>
      <c r="C503" s="118"/>
      <c r="D503" s="118"/>
      <c r="E503" s="112"/>
      <c r="F503" s="112"/>
      <c r="G503" s="76"/>
      <c r="H503" s="76" t="s">
        <v>255</v>
      </c>
    </row>
    <row r="504">
      <c r="A504" s="42"/>
      <c r="B504" s="42"/>
      <c r="C504" s="42" t="s">
        <v>416</v>
      </c>
      <c r="D504" s="118"/>
      <c r="E504" s="142">
        <v>5500.0</v>
      </c>
      <c r="F504" s="143">
        <v>0.0</v>
      </c>
      <c r="G504" s="76"/>
      <c r="H504" s="76"/>
    </row>
    <row r="505">
      <c r="A505" s="42"/>
      <c r="B505" s="42"/>
      <c r="C505" s="42" t="s">
        <v>369</v>
      </c>
      <c r="D505" s="118"/>
      <c r="E505" s="142">
        <v>500.0</v>
      </c>
      <c r="F505" s="143">
        <v>0.0</v>
      </c>
      <c r="G505" s="76"/>
      <c r="H505" s="76"/>
    </row>
    <row r="506">
      <c r="A506" s="42"/>
      <c r="B506" s="42"/>
      <c r="C506" s="42" t="s">
        <v>91</v>
      </c>
      <c r="D506" s="118"/>
      <c r="E506" s="142">
        <v>0.0</v>
      </c>
      <c r="F506" s="143">
        <v>-5200.0</v>
      </c>
      <c r="G506" s="76"/>
      <c r="H506" s="76"/>
    </row>
    <row r="507">
      <c r="A507" s="42"/>
      <c r="B507" s="42"/>
      <c r="C507" s="54" t="s">
        <v>372</v>
      </c>
      <c r="D507" s="118"/>
      <c r="E507" s="142">
        <v>0.0</v>
      </c>
      <c r="F507" s="143">
        <v>-6000.0</v>
      </c>
      <c r="G507" s="76"/>
      <c r="H507" s="76"/>
    </row>
    <row r="508">
      <c r="A508" s="42"/>
      <c r="B508" s="42"/>
      <c r="C508" s="42" t="s">
        <v>459</v>
      </c>
      <c r="D508" s="118"/>
      <c r="E508" s="142">
        <v>0.0</v>
      </c>
      <c r="F508" s="143">
        <v>-1100.0</v>
      </c>
      <c r="G508" s="76"/>
      <c r="H508" s="76"/>
    </row>
    <row r="509">
      <c r="A509" s="42"/>
      <c r="B509" s="42"/>
      <c r="C509" s="42" t="s">
        <v>327</v>
      </c>
      <c r="D509" s="118"/>
      <c r="E509" s="142">
        <v>0.0</v>
      </c>
      <c r="F509" s="143">
        <v>-3200.0</v>
      </c>
      <c r="G509" s="76"/>
      <c r="H509" s="76"/>
    </row>
    <row r="510">
      <c r="A510" s="42"/>
      <c r="B510" s="42"/>
      <c r="C510" s="42" t="s">
        <v>164</v>
      </c>
      <c r="D510" s="118"/>
      <c r="E510" s="142">
        <v>0.0</v>
      </c>
      <c r="F510" s="143">
        <v>-1000.0</v>
      </c>
      <c r="G510" s="76"/>
      <c r="H510" s="76"/>
    </row>
    <row r="511">
      <c r="A511" s="42"/>
      <c r="B511" s="42"/>
      <c r="C511" s="42" t="s">
        <v>261</v>
      </c>
      <c r="D511" s="118"/>
      <c r="E511" s="142">
        <v>0.0</v>
      </c>
      <c r="F511" s="143">
        <v>-750.0</v>
      </c>
      <c r="G511" s="76"/>
      <c r="H511" s="76"/>
    </row>
    <row r="512">
      <c r="A512" s="42"/>
      <c r="B512" s="76"/>
      <c r="C512" s="76" t="s">
        <v>385</v>
      </c>
      <c r="D512" s="118"/>
      <c r="E512" s="142">
        <v>0.0</v>
      </c>
      <c r="F512" s="143">
        <v>-200.0</v>
      </c>
      <c r="G512" s="76"/>
      <c r="H512" s="76"/>
    </row>
    <row r="513">
      <c r="A513" s="42"/>
      <c r="B513" s="42"/>
      <c r="C513" s="42" t="s">
        <v>139</v>
      </c>
      <c r="D513" s="118"/>
      <c r="E513" s="142">
        <v>0.0</v>
      </c>
      <c r="F513" s="143">
        <v>-1750.0</v>
      </c>
      <c r="G513" s="76"/>
      <c r="H513" s="76"/>
    </row>
    <row r="514">
      <c r="A514" s="42"/>
      <c r="B514" s="42"/>
      <c r="C514" s="42" t="s">
        <v>460</v>
      </c>
      <c r="D514" s="118"/>
      <c r="E514" s="142">
        <v>0.0</v>
      </c>
      <c r="F514" s="143">
        <v>-1600.0</v>
      </c>
      <c r="G514" s="76"/>
      <c r="H514" s="76"/>
    </row>
    <row r="515">
      <c r="A515" s="42"/>
      <c r="B515" s="42"/>
      <c r="C515" s="42" t="s">
        <v>461</v>
      </c>
      <c r="D515" s="118"/>
      <c r="E515" s="142">
        <v>0.0</v>
      </c>
      <c r="F515" s="143">
        <v>-5000.0</v>
      </c>
      <c r="G515" s="76"/>
      <c r="H515" s="76"/>
    </row>
    <row r="516">
      <c r="A516" s="42"/>
      <c r="B516" s="42"/>
      <c r="C516" s="42" t="s">
        <v>131</v>
      </c>
      <c r="D516" s="118"/>
      <c r="E516" s="142">
        <v>0.0</v>
      </c>
      <c r="F516" s="143">
        <v>-600.0</v>
      </c>
      <c r="G516" s="76"/>
      <c r="H516" s="76"/>
    </row>
    <row r="517">
      <c r="A517" s="42"/>
      <c r="B517" s="76"/>
      <c r="C517" s="76"/>
      <c r="D517" s="118"/>
      <c r="E517" s="112"/>
      <c r="F517" s="112"/>
      <c r="G517" s="76"/>
      <c r="H517" s="76"/>
    </row>
    <row r="518">
      <c r="A518" s="42"/>
      <c r="B518" s="42"/>
      <c r="C518" s="145" t="s">
        <v>89</v>
      </c>
      <c r="D518" s="118"/>
      <c r="E518" s="142">
        <f>SUM(E504:E516)</f>
        <v>6000</v>
      </c>
      <c r="F518" s="143">
        <f>SUM(F506:F516)</f>
        <v>-26400</v>
      </c>
      <c r="G518" s="76"/>
      <c r="H518" s="76"/>
    </row>
    <row r="519">
      <c r="A519" s="42"/>
      <c r="B519" s="42"/>
      <c r="C519" s="42"/>
      <c r="D519" s="76"/>
      <c r="E519" s="112"/>
      <c r="F519" s="112"/>
      <c r="G519" s="76"/>
      <c r="H519" s="76"/>
    </row>
    <row r="520">
      <c r="A520" s="42"/>
      <c r="B520" s="141" t="s">
        <v>462</v>
      </c>
      <c r="C520" s="118"/>
      <c r="D520" s="118"/>
      <c r="E520" s="112"/>
      <c r="F520" s="112"/>
      <c r="G520" s="76"/>
      <c r="H520" s="76"/>
    </row>
    <row r="521">
      <c r="A521" s="42"/>
      <c r="B521" s="42"/>
      <c r="C521" s="42" t="s">
        <v>249</v>
      </c>
      <c r="D521" s="118"/>
      <c r="E521" s="142">
        <v>0.0</v>
      </c>
      <c r="F521" s="143">
        <v>-1100.0</v>
      </c>
      <c r="G521" s="76"/>
      <c r="H521" s="76"/>
    </row>
    <row r="522">
      <c r="A522" s="42"/>
      <c r="B522" s="42"/>
      <c r="C522" s="51" t="s">
        <v>328</v>
      </c>
      <c r="D522" s="118"/>
      <c r="E522" s="142">
        <v>0.0</v>
      </c>
      <c r="F522" s="143">
        <v>-1000.0</v>
      </c>
      <c r="G522" s="76"/>
      <c r="H522" s="76"/>
    </row>
    <row r="523">
      <c r="A523" s="42"/>
      <c r="B523" s="42"/>
      <c r="C523" s="42"/>
      <c r="D523" s="118"/>
      <c r="E523" s="112"/>
      <c r="F523" s="112"/>
      <c r="G523" s="76"/>
      <c r="H523" s="76"/>
    </row>
    <row r="524">
      <c r="A524" s="42"/>
      <c r="B524" s="42"/>
      <c r="C524" s="145" t="s">
        <v>89</v>
      </c>
      <c r="D524" s="118"/>
      <c r="E524" s="142">
        <f t="shared" ref="E524:F524" si="27">SUM(E520:E523)</f>
        <v>0</v>
      </c>
      <c r="F524" s="143">
        <f t="shared" si="27"/>
        <v>-2100</v>
      </c>
      <c r="G524" s="76"/>
      <c r="H524" s="76"/>
    </row>
    <row r="525">
      <c r="A525" s="42"/>
      <c r="B525" s="42"/>
      <c r="C525" s="42"/>
      <c r="D525" s="76"/>
      <c r="E525" s="112"/>
      <c r="F525" s="112"/>
      <c r="G525" s="76"/>
      <c r="H525" s="76"/>
    </row>
    <row r="526">
      <c r="A526" s="42"/>
      <c r="B526" s="141" t="s">
        <v>463</v>
      </c>
      <c r="C526" s="118"/>
      <c r="D526" s="118"/>
      <c r="E526" s="112"/>
      <c r="F526" s="112"/>
      <c r="G526" s="76"/>
      <c r="H526" s="76" t="s">
        <v>386</v>
      </c>
    </row>
    <row r="527">
      <c r="A527" s="42"/>
      <c r="B527" s="42"/>
      <c r="C527" s="42" t="s">
        <v>91</v>
      </c>
      <c r="D527" s="118"/>
      <c r="E527" s="142">
        <v>0.0</v>
      </c>
      <c r="F527" s="143">
        <v>-9000.0</v>
      </c>
      <c r="G527" s="76"/>
      <c r="H527" s="76"/>
    </row>
    <row r="528">
      <c r="A528" s="42"/>
      <c r="B528" s="42"/>
      <c r="C528" s="42" t="s">
        <v>164</v>
      </c>
      <c r="D528" s="118"/>
      <c r="E528" s="142">
        <v>0.0</v>
      </c>
      <c r="F528" s="143">
        <v>-500.0</v>
      </c>
      <c r="G528" s="76"/>
      <c r="H528" s="76"/>
    </row>
    <row r="529">
      <c r="A529" s="42"/>
      <c r="B529" s="42"/>
      <c r="C529" s="42" t="s">
        <v>131</v>
      </c>
      <c r="D529" s="118"/>
      <c r="E529" s="142">
        <v>0.0</v>
      </c>
      <c r="F529" s="115">
        <v>-700.0</v>
      </c>
      <c r="G529" s="76"/>
      <c r="H529" s="76"/>
    </row>
    <row r="530">
      <c r="A530" s="42"/>
      <c r="B530" s="42"/>
      <c r="C530" s="42" t="s">
        <v>464</v>
      </c>
      <c r="D530" s="118"/>
      <c r="E530" s="142">
        <v>0.0</v>
      </c>
      <c r="F530" s="115">
        <v>-3000.0</v>
      </c>
      <c r="G530" s="76"/>
      <c r="H530" s="76"/>
    </row>
    <row r="531">
      <c r="A531" s="42"/>
      <c r="B531" s="42"/>
      <c r="C531" s="145"/>
      <c r="D531" s="118"/>
      <c r="E531" s="112"/>
      <c r="F531" s="112"/>
      <c r="G531" s="76"/>
      <c r="H531" s="76"/>
    </row>
    <row r="532">
      <c r="A532" s="42"/>
      <c r="B532" s="42"/>
      <c r="C532" s="145" t="s">
        <v>89</v>
      </c>
      <c r="D532" s="118"/>
      <c r="E532" s="142">
        <f t="shared" ref="E532:F532" si="28">SUM(E527:E530)</f>
        <v>0</v>
      </c>
      <c r="F532" s="143">
        <f t="shared" si="28"/>
        <v>-13200</v>
      </c>
      <c r="G532" s="76"/>
      <c r="H532" s="76"/>
    </row>
    <row r="533">
      <c r="A533" s="42"/>
      <c r="B533" s="42"/>
      <c r="C533" s="42"/>
      <c r="D533" s="76"/>
      <c r="E533" s="112"/>
      <c r="F533" s="112"/>
      <c r="G533" s="76"/>
      <c r="H533" s="76"/>
    </row>
    <row r="534">
      <c r="A534" s="42"/>
      <c r="B534" s="141" t="s">
        <v>465</v>
      </c>
      <c r="C534" s="118"/>
      <c r="D534" s="118"/>
      <c r="E534" s="112"/>
      <c r="F534" s="112"/>
      <c r="G534" s="76"/>
      <c r="H534" s="76"/>
    </row>
    <row r="535">
      <c r="A535" s="42"/>
      <c r="B535" s="76"/>
      <c r="C535" s="76" t="s">
        <v>92</v>
      </c>
      <c r="D535" s="118"/>
      <c r="E535" s="114">
        <v>0.0</v>
      </c>
      <c r="F535" s="143">
        <v>-1500.0</v>
      </c>
      <c r="G535" s="76"/>
      <c r="H535" s="76"/>
    </row>
    <row r="536">
      <c r="A536" s="42"/>
      <c r="B536" s="42"/>
      <c r="C536" s="42"/>
      <c r="D536" s="118"/>
      <c r="E536" s="112"/>
      <c r="F536" s="112"/>
      <c r="G536" s="76"/>
      <c r="H536" s="76"/>
    </row>
    <row r="537">
      <c r="A537" s="42"/>
      <c r="B537" s="42"/>
      <c r="C537" s="145" t="s">
        <v>89</v>
      </c>
      <c r="D537" s="118"/>
      <c r="E537" s="114">
        <f>SUM(E527:E536)</f>
        <v>0</v>
      </c>
      <c r="F537" s="143">
        <f>SUM(F534:F536)</f>
        <v>-1500</v>
      </c>
      <c r="G537" s="76"/>
      <c r="H537" s="76"/>
    </row>
    <row r="538">
      <c r="A538" s="42"/>
      <c r="B538" s="42"/>
      <c r="C538" s="42"/>
      <c r="D538" s="76"/>
      <c r="E538" s="112"/>
      <c r="F538" s="112"/>
      <c r="G538" s="76"/>
      <c r="H538" s="76"/>
    </row>
    <row r="539">
      <c r="A539" s="42"/>
      <c r="B539" s="146" t="s">
        <v>466</v>
      </c>
      <c r="C539" s="118"/>
      <c r="D539" s="118"/>
      <c r="E539" s="112"/>
      <c r="F539" s="112"/>
      <c r="G539" s="76"/>
      <c r="H539" s="76"/>
    </row>
    <row r="540">
      <c r="A540" s="42"/>
      <c r="B540" s="76"/>
      <c r="C540" s="76" t="s">
        <v>167</v>
      </c>
      <c r="D540" s="118"/>
      <c r="E540" s="142">
        <v>1500.0</v>
      </c>
      <c r="F540" s="143">
        <v>0.0</v>
      </c>
      <c r="G540" s="76"/>
      <c r="H540" s="76"/>
    </row>
    <row r="541">
      <c r="A541" s="42"/>
      <c r="B541" s="42"/>
      <c r="C541" s="42" t="s">
        <v>91</v>
      </c>
      <c r="D541" s="118"/>
      <c r="E541" s="142">
        <v>0.0</v>
      </c>
      <c r="F541" s="143">
        <v>-1100.0</v>
      </c>
      <c r="G541" s="76"/>
      <c r="H541" s="76" t="s">
        <v>255</v>
      </c>
    </row>
    <row r="542">
      <c r="A542" s="42"/>
      <c r="B542" s="42"/>
      <c r="C542" s="42" t="s">
        <v>467</v>
      </c>
      <c r="D542" s="118"/>
      <c r="E542" s="142">
        <v>0.0</v>
      </c>
      <c r="F542" s="143">
        <v>-250.0</v>
      </c>
      <c r="G542" s="76"/>
      <c r="H542" s="76"/>
    </row>
    <row r="543">
      <c r="A543" s="42"/>
      <c r="B543" s="42"/>
      <c r="C543" s="42" t="s">
        <v>164</v>
      </c>
      <c r="D543" s="118"/>
      <c r="E543" s="142">
        <v>0.0</v>
      </c>
      <c r="F543" s="143">
        <v>-250.0</v>
      </c>
      <c r="G543" s="76"/>
      <c r="H543" s="76"/>
    </row>
    <row r="544">
      <c r="A544" s="42"/>
      <c r="B544" s="42"/>
      <c r="C544" s="42"/>
      <c r="D544" s="118"/>
      <c r="E544" s="112"/>
      <c r="F544" s="112"/>
      <c r="G544" s="76"/>
      <c r="H544" s="76"/>
    </row>
    <row r="545">
      <c r="A545" s="42"/>
      <c r="B545" s="42"/>
      <c r="C545" s="41" t="s">
        <v>89</v>
      </c>
      <c r="D545" s="118"/>
      <c r="E545" s="142">
        <f>SUM(E540:E543)</f>
        <v>1500</v>
      </c>
      <c r="F545" s="143">
        <f>SUM(F541:F543)</f>
        <v>-1600</v>
      </c>
      <c r="G545" s="76"/>
      <c r="H545" s="76"/>
    </row>
    <row r="546">
      <c r="A546" s="42"/>
      <c r="B546" s="42"/>
      <c r="C546" s="42"/>
      <c r="D546" s="76"/>
      <c r="E546" s="112"/>
      <c r="F546" s="112"/>
      <c r="G546" s="76"/>
      <c r="H546" s="76"/>
    </row>
    <row r="547">
      <c r="A547" s="42"/>
      <c r="B547" s="141" t="s">
        <v>468</v>
      </c>
      <c r="C547" s="118"/>
      <c r="D547" s="118"/>
      <c r="E547" s="112"/>
      <c r="F547" s="112"/>
      <c r="G547" s="76"/>
      <c r="H547" s="76"/>
    </row>
    <row r="548">
      <c r="A548" s="42"/>
      <c r="B548" s="42"/>
      <c r="C548" s="42" t="s">
        <v>91</v>
      </c>
      <c r="D548" s="118"/>
      <c r="E548" s="142">
        <v>0.0</v>
      </c>
      <c r="F548" s="143">
        <v>-1000.0</v>
      </c>
      <c r="G548" s="76"/>
      <c r="H548" s="76"/>
    </row>
    <row r="549">
      <c r="A549" s="42"/>
      <c r="B549" s="42"/>
      <c r="C549" s="42" t="s">
        <v>249</v>
      </c>
      <c r="D549" s="118"/>
      <c r="E549" s="142">
        <v>0.0</v>
      </c>
      <c r="F549" s="143">
        <v>-300.0</v>
      </c>
      <c r="G549" s="76"/>
      <c r="H549" s="76"/>
    </row>
    <row r="550">
      <c r="A550" s="42"/>
      <c r="B550" s="42"/>
      <c r="C550" s="42" t="s">
        <v>137</v>
      </c>
      <c r="D550" s="118"/>
      <c r="E550" s="142">
        <v>0.0</v>
      </c>
      <c r="F550" s="143">
        <v>-300.0</v>
      </c>
      <c r="G550" s="76"/>
      <c r="H550" s="76"/>
    </row>
    <row r="551">
      <c r="A551" s="42"/>
      <c r="B551" s="42"/>
      <c r="C551" s="42" t="s">
        <v>469</v>
      </c>
      <c r="D551" s="118"/>
      <c r="E551" s="142">
        <v>0.0</v>
      </c>
      <c r="F551" s="115">
        <v>-300.0</v>
      </c>
      <c r="G551" s="76"/>
      <c r="H551" s="76"/>
    </row>
    <row r="552">
      <c r="A552" s="42"/>
      <c r="B552" s="42"/>
      <c r="C552" s="42"/>
      <c r="D552" s="118"/>
      <c r="E552" s="112"/>
      <c r="F552" s="112"/>
      <c r="G552" s="76"/>
      <c r="H552" s="76"/>
    </row>
    <row r="553">
      <c r="A553" s="42"/>
      <c r="B553" s="76"/>
      <c r="C553" s="147" t="s">
        <v>89</v>
      </c>
      <c r="D553" s="118"/>
      <c r="E553" s="142">
        <f t="shared" ref="E553:F553" si="29">SUM(E548:E550)</f>
        <v>0</v>
      </c>
      <c r="F553" s="143">
        <f t="shared" si="29"/>
        <v>-1600</v>
      </c>
      <c r="G553" s="76"/>
      <c r="H553" s="76"/>
    </row>
    <row r="554">
      <c r="A554" s="42"/>
      <c r="B554" s="42"/>
      <c r="C554" s="42"/>
      <c r="D554" s="76"/>
      <c r="E554" s="112"/>
      <c r="F554" s="112"/>
      <c r="G554" s="76"/>
      <c r="H554" s="76"/>
    </row>
    <row r="555">
      <c r="A555" s="42"/>
      <c r="B555" s="141" t="s">
        <v>470</v>
      </c>
      <c r="C555" s="118"/>
      <c r="D555" s="118"/>
      <c r="E555" s="112"/>
      <c r="F555" s="112"/>
      <c r="G555" s="76"/>
      <c r="H555" s="76" t="s">
        <v>342</v>
      </c>
    </row>
    <row r="556">
      <c r="A556" s="42"/>
      <c r="B556" s="42"/>
      <c r="C556" s="42" t="s">
        <v>167</v>
      </c>
      <c r="D556" s="118"/>
      <c r="E556" s="142">
        <v>25000.0</v>
      </c>
      <c r="F556" s="143">
        <v>0.0</v>
      </c>
      <c r="G556" s="76"/>
      <c r="H556" s="76"/>
    </row>
    <row r="557">
      <c r="A557" s="42"/>
      <c r="B557" s="42"/>
      <c r="C557" s="42" t="s">
        <v>369</v>
      </c>
      <c r="D557" s="118"/>
      <c r="E557" s="142">
        <v>8000.0</v>
      </c>
      <c r="F557" s="143">
        <v>0.0</v>
      </c>
      <c r="G557" s="76"/>
      <c r="H557" s="76"/>
    </row>
    <row r="558">
      <c r="A558" s="42"/>
      <c r="B558" s="42"/>
      <c r="C558" s="42" t="s">
        <v>471</v>
      </c>
      <c r="D558" s="118"/>
      <c r="E558" s="142">
        <v>0.0</v>
      </c>
      <c r="F558" s="143">
        <v>-25000.0</v>
      </c>
      <c r="G558" s="76"/>
      <c r="H558" s="118" t="s">
        <v>450</v>
      </c>
    </row>
    <row r="559">
      <c r="A559" s="42"/>
      <c r="B559" s="42"/>
      <c r="C559" s="42" t="s">
        <v>372</v>
      </c>
      <c r="D559" s="118"/>
      <c r="E559" s="142">
        <v>0.0</v>
      </c>
      <c r="F559" s="143">
        <v>-15000.0</v>
      </c>
      <c r="G559" s="76"/>
      <c r="H559" s="76"/>
    </row>
    <row r="560">
      <c r="A560" s="42"/>
      <c r="B560" s="42"/>
      <c r="C560" s="42" t="s">
        <v>164</v>
      </c>
      <c r="D560" s="118"/>
      <c r="E560" s="142">
        <v>0.0</v>
      </c>
      <c r="F560" s="143">
        <v>-2000.0</v>
      </c>
      <c r="G560" s="76"/>
      <c r="H560" s="76"/>
    </row>
    <row r="561">
      <c r="A561" s="42"/>
      <c r="B561" s="42"/>
      <c r="C561" s="42" t="s">
        <v>139</v>
      </c>
      <c r="D561" s="118"/>
      <c r="E561" s="142">
        <v>0.0</v>
      </c>
      <c r="F561" s="143">
        <v>-2400.0</v>
      </c>
      <c r="G561" s="76"/>
      <c r="H561" s="76"/>
    </row>
    <row r="562">
      <c r="A562" s="42"/>
      <c r="B562" s="42"/>
      <c r="C562" s="42"/>
      <c r="D562" s="118"/>
      <c r="E562" s="112"/>
      <c r="F562" s="112"/>
      <c r="G562" s="76"/>
      <c r="H562" s="76"/>
    </row>
    <row r="563">
      <c r="A563" s="42"/>
      <c r="B563" s="76"/>
      <c r="C563" s="147" t="s">
        <v>89</v>
      </c>
      <c r="D563" s="118"/>
      <c r="E563" s="142">
        <f>SUM(E556:E561)</f>
        <v>33000</v>
      </c>
      <c r="F563" s="143">
        <f>SUM(F558:F561)</f>
        <v>-44400</v>
      </c>
      <c r="G563" s="76"/>
      <c r="H563" s="76"/>
    </row>
    <row r="564">
      <c r="A564" s="42"/>
      <c r="B564" s="42"/>
      <c r="C564" s="42"/>
      <c r="D564" s="76"/>
      <c r="E564" s="112"/>
      <c r="F564" s="112"/>
      <c r="G564" s="76"/>
      <c r="H564" s="76"/>
    </row>
    <row r="565">
      <c r="A565" s="42"/>
      <c r="B565" s="146" t="s">
        <v>472</v>
      </c>
      <c r="C565" s="118"/>
      <c r="D565" s="118"/>
      <c r="E565" s="112"/>
      <c r="F565" s="112"/>
      <c r="G565" s="76"/>
      <c r="H565" s="76"/>
    </row>
    <row r="566">
      <c r="A566" s="42"/>
      <c r="B566" s="42"/>
      <c r="C566" s="42" t="s">
        <v>167</v>
      </c>
      <c r="D566" s="118"/>
      <c r="E566" s="142">
        <v>10000.0</v>
      </c>
      <c r="F566" s="143">
        <v>0.0</v>
      </c>
      <c r="G566" s="76"/>
      <c r="H566" s="76"/>
    </row>
    <row r="567">
      <c r="A567" s="42"/>
      <c r="B567" s="42"/>
      <c r="C567" s="54" t="s">
        <v>167</v>
      </c>
      <c r="D567" s="118"/>
      <c r="E567" s="142">
        <v>0.0</v>
      </c>
      <c r="F567" s="143">
        <v>-35000.0</v>
      </c>
      <c r="G567" s="76"/>
      <c r="H567" s="76"/>
    </row>
    <row r="568">
      <c r="A568" s="42"/>
      <c r="B568" s="42"/>
      <c r="C568" s="42" t="s">
        <v>473</v>
      </c>
      <c r="D568" s="118"/>
      <c r="E568" s="142">
        <v>0.0</v>
      </c>
      <c r="F568" s="115">
        <v>-100.0</v>
      </c>
      <c r="G568" s="76"/>
      <c r="H568" s="76"/>
    </row>
    <row r="569">
      <c r="A569" s="42"/>
      <c r="B569" s="76"/>
      <c r="C569" s="76"/>
      <c r="D569" s="118"/>
      <c r="E569" s="112"/>
      <c r="F569" s="112"/>
      <c r="G569" s="76"/>
      <c r="H569" s="76"/>
    </row>
    <row r="570">
      <c r="A570" s="42"/>
      <c r="B570" s="42"/>
      <c r="C570" s="145" t="s">
        <v>89</v>
      </c>
      <c r="D570" s="118"/>
      <c r="E570" s="142">
        <f>SUM(E566:E569)</f>
        <v>10000</v>
      </c>
      <c r="F570" s="143">
        <f>SUM(F567:F569)</f>
        <v>-35100</v>
      </c>
      <c r="G570" s="76"/>
      <c r="H570" s="76"/>
    </row>
    <row r="571">
      <c r="A571" s="42"/>
      <c r="B571" s="42"/>
      <c r="C571" s="42"/>
      <c r="D571" s="76"/>
      <c r="E571" s="112"/>
      <c r="F571" s="112"/>
      <c r="G571" s="76"/>
      <c r="H571" s="76"/>
    </row>
    <row r="572">
      <c r="A572" s="42"/>
      <c r="B572" s="117" t="s">
        <v>474</v>
      </c>
      <c r="C572" s="42"/>
      <c r="D572" s="76"/>
      <c r="E572" s="112"/>
      <c r="F572" s="112"/>
      <c r="G572" s="76"/>
      <c r="H572" s="76" t="s">
        <v>475</v>
      </c>
    </row>
    <row r="573">
      <c r="A573" s="42"/>
      <c r="B573" s="42"/>
      <c r="C573" s="51" t="s">
        <v>167</v>
      </c>
      <c r="D573" s="76"/>
      <c r="E573" s="114">
        <v>4000.0</v>
      </c>
      <c r="F573" s="115">
        <v>0.0</v>
      </c>
      <c r="G573" s="76"/>
      <c r="H573" s="76"/>
    </row>
    <row r="574">
      <c r="A574" s="42"/>
      <c r="B574" s="42"/>
      <c r="C574" s="42" t="s">
        <v>471</v>
      </c>
      <c r="D574" s="76"/>
      <c r="E574" s="114">
        <v>0.0</v>
      </c>
      <c r="F574" s="133">
        <v>4000.0</v>
      </c>
      <c r="G574" s="76"/>
      <c r="H574" s="76"/>
    </row>
    <row r="575">
      <c r="A575" s="42"/>
      <c r="B575" s="42"/>
      <c r="C575" s="42" t="s">
        <v>164</v>
      </c>
      <c r="D575" s="76"/>
      <c r="E575" s="114">
        <v>0.0</v>
      </c>
      <c r="F575" s="115">
        <v>-400.0</v>
      </c>
      <c r="G575" s="76"/>
      <c r="H575" s="76"/>
    </row>
    <row r="576">
      <c r="A576" s="42"/>
      <c r="B576" s="42"/>
      <c r="C576" s="42" t="s">
        <v>139</v>
      </c>
      <c r="D576" s="76"/>
      <c r="E576" s="114">
        <v>0.0</v>
      </c>
      <c r="F576" s="133">
        <v>1000.0</v>
      </c>
      <c r="G576" s="76"/>
      <c r="H576" s="76"/>
    </row>
    <row r="577">
      <c r="A577" s="42"/>
      <c r="B577" s="42"/>
      <c r="C577" s="42" t="s">
        <v>131</v>
      </c>
      <c r="D577" s="76"/>
      <c r="E577" s="114">
        <v>0.0</v>
      </c>
      <c r="F577" s="115">
        <v>-500.0</v>
      </c>
      <c r="G577" s="76"/>
      <c r="H577" s="76"/>
    </row>
    <row r="578">
      <c r="A578" s="42"/>
      <c r="B578" s="42"/>
      <c r="C578" s="42"/>
      <c r="D578" s="76"/>
      <c r="E578" s="112"/>
      <c r="F578" s="112"/>
      <c r="G578" s="76"/>
      <c r="H578" s="76"/>
    </row>
    <row r="579">
      <c r="A579" s="42"/>
      <c r="B579" s="42"/>
      <c r="C579" s="111" t="s">
        <v>89</v>
      </c>
      <c r="D579" s="76"/>
      <c r="E579" s="114">
        <f t="shared" ref="E579:F579" si="30">SUM(E573:E577)</f>
        <v>4000</v>
      </c>
      <c r="F579" s="115">
        <f t="shared" si="30"/>
        <v>4100</v>
      </c>
      <c r="G579" s="76"/>
      <c r="H579" s="76"/>
    </row>
    <row r="580">
      <c r="A580" s="42"/>
      <c r="B580" s="42"/>
      <c r="C580" s="42"/>
      <c r="D580" s="76"/>
      <c r="E580" s="112"/>
      <c r="F580" s="112"/>
      <c r="G580" s="76"/>
      <c r="H580" s="76"/>
    </row>
    <row r="581">
      <c r="A581" s="42"/>
      <c r="B581" s="141" t="s">
        <v>476</v>
      </c>
      <c r="C581" s="51"/>
      <c r="D581" s="76"/>
      <c r="E581" s="112"/>
      <c r="F581" s="112"/>
      <c r="G581" s="76"/>
      <c r="H581" s="76"/>
    </row>
    <row r="582">
      <c r="A582" s="42"/>
      <c r="B582" s="42"/>
      <c r="C582" s="42" t="s">
        <v>477</v>
      </c>
      <c r="D582" s="76"/>
      <c r="E582" s="114">
        <v>0.0</v>
      </c>
      <c r="F582" s="115">
        <v>-800.0</v>
      </c>
      <c r="G582" s="76"/>
      <c r="H582" s="76" t="s">
        <v>478</v>
      </c>
    </row>
    <row r="583">
      <c r="A583" s="42"/>
      <c r="B583" s="42"/>
      <c r="C583" s="42" t="s">
        <v>479</v>
      </c>
      <c r="D583" s="118"/>
      <c r="E583" s="114">
        <v>0.0</v>
      </c>
      <c r="F583" s="115">
        <v>-3000.0</v>
      </c>
      <c r="G583" s="76"/>
      <c r="H583" s="76"/>
    </row>
    <row r="584">
      <c r="A584" s="42"/>
      <c r="B584" s="42"/>
      <c r="C584" s="42"/>
      <c r="D584" s="76"/>
      <c r="E584" s="76"/>
      <c r="F584" s="112"/>
      <c r="G584" s="76"/>
      <c r="H584" s="76"/>
    </row>
    <row r="585">
      <c r="A585" s="42"/>
      <c r="B585" s="42"/>
      <c r="C585" s="111" t="s">
        <v>89</v>
      </c>
      <c r="D585" s="76"/>
      <c r="E585" s="114">
        <v>0.0</v>
      </c>
      <c r="F585" s="115">
        <v>-800.0</v>
      </c>
      <c r="G585" s="76"/>
      <c r="H585" s="76"/>
    </row>
    <row r="586">
      <c r="A586" s="42"/>
      <c r="B586" s="42"/>
      <c r="C586" s="51"/>
      <c r="D586" s="76"/>
      <c r="E586" s="112"/>
      <c r="F586" s="112"/>
      <c r="G586" s="76"/>
      <c r="H586" s="76"/>
    </row>
    <row r="587">
      <c r="A587" s="42"/>
      <c r="B587" s="42"/>
      <c r="C587" s="42"/>
      <c r="D587" s="76"/>
      <c r="E587" s="112"/>
      <c r="F587" s="112"/>
      <c r="G587" s="76"/>
      <c r="H587" s="76"/>
    </row>
    <row r="588">
      <c r="A588" s="42"/>
      <c r="B588" s="119" t="s">
        <v>480</v>
      </c>
      <c r="C588" s="42"/>
      <c r="D588" s="118"/>
      <c r="E588" s="112"/>
      <c r="F588" s="112"/>
      <c r="G588" s="76"/>
      <c r="H588" s="76"/>
    </row>
    <row r="589">
      <c r="A589" s="42"/>
      <c r="B589" s="42"/>
      <c r="C589" s="42" t="s">
        <v>167</v>
      </c>
      <c r="D589" s="118"/>
      <c r="E589" s="114">
        <f>350*150</f>
        <v>52500</v>
      </c>
      <c r="F589" s="115">
        <v>0.0</v>
      </c>
      <c r="G589" s="76"/>
      <c r="H589" s="76"/>
    </row>
    <row r="590">
      <c r="A590" s="42"/>
      <c r="B590" s="76"/>
      <c r="C590" s="76" t="s">
        <v>251</v>
      </c>
      <c r="D590" s="118"/>
      <c r="E590" s="114">
        <v>8000.0</v>
      </c>
      <c r="F590" s="115">
        <v>0.0</v>
      </c>
      <c r="G590" s="76"/>
      <c r="H590" s="76"/>
    </row>
    <row r="591">
      <c r="A591" s="42"/>
      <c r="B591" s="42"/>
      <c r="C591" s="42" t="s">
        <v>91</v>
      </c>
      <c r="D591" s="118"/>
      <c r="E591" s="114">
        <v>0.0</v>
      </c>
      <c r="F591" s="115">
        <v>-55000.0</v>
      </c>
      <c r="G591" s="76"/>
      <c r="H591" s="76"/>
    </row>
    <row r="592">
      <c r="A592" s="42"/>
      <c r="B592" s="42"/>
      <c r="C592" s="42" t="s">
        <v>481</v>
      </c>
      <c r="D592" s="118"/>
      <c r="E592" s="114">
        <v>0.0</v>
      </c>
      <c r="F592" s="115">
        <v>-15000.0</v>
      </c>
      <c r="G592" s="76"/>
      <c r="H592" s="76"/>
    </row>
    <row r="593">
      <c r="A593" s="42"/>
      <c r="B593" s="42"/>
      <c r="C593" s="42" t="s">
        <v>139</v>
      </c>
      <c r="D593" s="76"/>
      <c r="E593" s="114">
        <v>0.0</v>
      </c>
      <c r="F593" s="115">
        <v>-40000.0</v>
      </c>
      <c r="G593" s="76"/>
      <c r="H593" s="76"/>
    </row>
    <row r="594">
      <c r="A594" s="42"/>
      <c r="B594" s="42"/>
      <c r="C594" s="42" t="s">
        <v>482</v>
      </c>
      <c r="D594" s="118"/>
      <c r="E594" s="114">
        <v>0.0</v>
      </c>
      <c r="F594" s="115">
        <v>-5000.0</v>
      </c>
      <c r="G594" s="76"/>
      <c r="H594" s="76"/>
    </row>
    <row r="595">
      <c r="A595" s="42"/>
      <c r="B595" s="42"/>
      <c r="C595" s="42" t="s">
        <v>131</v>
      </c>
      <c r="D595" s="118"/>
      <c r="E595" s="114">
        <v>0.0</v>
      </c>
      <c r="F595" s="115">
        <v>-1500.0</v>
      </c>
      <c r="G595" s="76"/>
      <c r="H595" s="76"/>
    </row>
    <row r="596">
      <c r="A596" s="42"/>
      <c r="B596" s="42"/>
      <c r="C596" s="42" t="s">
        <v>95</v>
      </c>
      <c r="D596" s="118"/>
      <c r="E596" s="114">
        <v>0.0</v>
      </c>
      <c r="F596" s="115">
        <v>-2000.0</v>
      </c>
      <c r="G596" s="76"/>
      <c r="H596" s="76"/>
    </row>
    <row r="597">
      <c r="A597" s="42"/>
      <c r="B597" s="42"/>
      <c r="C597" s="42" t="s">
        <v>143</v>
      </c>
      <c r="D597" s="118"/>
      <c r="E597" s="114">
        <v>0.0</v>
      </c>
      <c r="F597" s="115">
        <v>-1100.0</v>
      </c>
      <c r="G597" s="76"/>
      <c r="H597" s="76"/>
    </row>
    <row r="598">
      <c r="A598" s="42"/>
      <c r="B598" s="42"/>
      <c r="C598" s="42" t="s">
        <v>483</v>
      </c>
      <c r="D598" s="118"/>
      <c r="E598" s="114">
        <v>0.0</v>
      </c>
      <c r="F598" s="115">
        <v>-1500.0</v>
      </c>
      <c r="G598" s="76"/>
      <c r="H598" s="76"/>
    </row>
    <row r="599">
      <c r="A599" s="42"/>
      <c r="B599" s="42"/>
      <c r="C599" s="42" t="s">
        <v>147</v>
      </c>
      <c r="D599" s="118"/>
      <c r="E599" s="114">
        <v>0.0</v>
      </c>
      <c r="F599" s="115">
        <v>-1500.0</v>
      </c>
      <c r="G599" s="76"/>
      <c r="H599" s="76"/>
    </row>
    <row r="600">
      <c r="A600" s="42"/>
      <c r="B600" s="42"/>
      <c r="C600" s="42" t="s">
        <v>232</v>
      </c>
      <c r="D600" s="76"/>
      <c r="E600" s="114">
        <v>0.0</v>
      </c>
      <c r="F600" s="115">
        <v>-1000.0</v>
      </c>
      <c r="G600" s="76"/>
      <c r="H600" s="76"/>
    </row>
    <row r="601">
      <c r="A601" s="42"/>
      <c r="B601" s="42"/>
      <c r="C601" s="42" t="s">
        <v>484</v>
      </c>
      <c r="D601" s="76"/>
      <c r="E601" s="114">
        <v>0.0</v>
      </c>
      <c r="F601" s="115">
        <v>-5000.0</v>
      </c>
      <c r="G601" s="76"/>
      <c r="H601" s="76"/>
    </row>
    <row r="602">
      <c r="A602" s="42"/>
      <c r="B602" s="42"/>
      <c r="C602" s="42" t="s">
        <v>164</v>
      </c>
      <c r="D602" s="76"/>
      <c r="E602" s="114">
        <v>0.0</v>
      </c>
      <c r="F602" s="115">
        <v>-1000.0</v>
      </c>
      <c r="G602" s="76"/>
      <c r="H602" s="76"/>
    </row>
    <row r="603">
      <c r="A603" s="42"/>
      <c r="B603" s="42"/>
      <c r="C603" s="42" t="s">
        <v>485</v>
      </c>
      <c r="D603" s="76"/>
      <c r="E603" s="114">
        <v>0.0</v>
      </c>
      <c r="F603" s="115">
        <f>-70*150</f>
        <v>-10500</v>
      </c>
      <c r="G603" s="76"/>
      <c r="H603" s="76"/>
    </row>
    <row r="604">
      <c r="A604" s="42"/>
      <c r="B604" s="42"/>
      <c r="C604" s="42"/>
      <c r="D604" s="76"/>
      <c r="E604" s="112"/>
      <c r="F604" s="112"/>
      <c r="G604" s="76"/>
      <c r="H604" s="76"/>
    </row>
    <row r="605">
      <c r="A605" s="42"/>
      <c r="B605" s="76"/>
      <c r="C605" s="140" t="s">
        <v>89</v>
      </c>
      <c r="D605" s="118"/>
      <c r="E605" s="114">
        <f>SUM(E589:E599)</f>
        <v>60500</v>
      </c>
      <c r="F605" s="115">
        <f>SUM(F589:F603)</f>
        <v>-140100</v>
      </c>
      <c r="G605" s="76"/>
      <c r="H605" s="76"/>
    </row>
    <row r="606">
      <c r="A606" s="42"/>
      <c r="B606" s="42"/>
      <c r="C606" s="42"/>
      <c r="D606" s="76"/>
      <c r="E606" s="76"/>
      <c r="F606" s="76"/>
      <c r="G606" s="76"/>
      <c r="H606" s="76"/>
    </row>
    <row r="607">
      <c r="A607" s="42"/>
      <c r="B607" s="42"/>
      <c r="C607" s="148" t="s">
        <v>96</v>
      </c>
      <c r="D607" s="76"/>
      <c r="E607" s="114">
        <f t="shared" ref="E607:F607" si="31">SUM(E1:E606)/2</f>
        <v>898150</v>
      </c>
      <c r="F607" s="115">
        <f t="shared" si="31"/>
        <v>-1391800</v>
      </c>
      <c r="G607" s="76"/>
      <c r="H607" s="76"/>
    </row>
    <row r="608">
      <c r="A608" s="42"/>
      <c r="B608" s="76"/>
      <c r="C608" s="76"/>
      <c r="D608" s="76"/>
      <c r="E608" s="112"/>
      <c r="F608" s="112"/>
      <c r="G608" s="76"/>
      <c r="H608" s="76"/>
    </row>
  </sheetData>
  <conditionalFormatting sqref="F1:F198 E4:E8 E10 E13:E20 E22 E27 E30:E32 E34 E37:E40 E42 E45:E46 E48 E51:E52 E54 E57:E59 E61 E64:E68 E70 E73 E75 E78 E80 E83:E84 E86 E89:E99 E101 E104 E106 E109:E110 E112 E115:E116 E118 E121 E123 E126:E129 E131 E134:E141 E144:E149 E151 E154 E156 E159:E161 E163 E166:E168 E170 E173:E174 E179 E181 E184:E190 E192 E195 E197 E200 F200:F608 E202 E205:E206 E208 E211:E216 E218 E221:E224 E226 E229:E235 E237 E240:E244 E246 E249 E251 E254:E256 E258 E261:E270 E273:E280 E282 E285:E286 E288 E291:E295 E297 E300:E313 E315 E318:E323 E325 E328:E330 E332 E335:E337 E339 E342:E343 E345:E346 E348 E350 E353:E361 E363 E366:E383 E385 E388:E390 E392 E395 E397 E400 E402 E405:E413 E415 E418:E419 E423 E426:E433 E435 E438:E440 E442 E445:E452 E454 E457:E464 E466 E469:E470 E472 E475:E485 E487 E490:E508 E510 E513 E515 E518:E531 E533 E536 E538 E541:E549 E551 E554:E559 E561 E564:E565 E567 E570:E575 E577 E580:E586 E588 E591:E595 E597 E600:E601 E603 E606">
    <cfRule type="cellIs" dxfId="0" priority="1" operator="greaterThan">
      <formula>0</formula>
    </cfRule>
  </conditionalFormatting>
  <conditionalFormatting sqref="D1:D198 D200:D608">
    <cfRule type="cellIs" dxfId="1" priority="2" operator="greaterThan">
      <formula>0</formula>
    </cfRule>
  </conditionalFormatting>
  <conditionalFormatting sqref="E1:E198 F176 E200:E608">
    <cfRule type="cellIs" dxfId="0" priority="3" operator="greaterThan">
      <formula>0</formula>
    </cfRule>
  </conditionalFormatting>
  <conditionalFormatting sqref="E1:E198 F176 E200:E608">
    <cfRule type="cellIs" dxfId="1" priority="4" operator="lessThan">
      <formula>0</formula>
    </cfRule>
  </conditionalFormatting>
  <conditionalFormatting sqref="F1:F198 E4:E8 E10 E13:E20 E22 E27 E30:E32 E34 E37:E40 E42 E45:E46 E48 E51:E52 E54 E57:E59 E61 E64:E68 E70 E73 E75 E78 E80 E83:E84 E86 E89:E99 E101 E104 E106 E109:E110 E112 E115:E116 E118 E121 E123 E126:E129 E131 E134:E141 E144:E149 E151 E154 E156 E159:E161 E163 E166:E168 E170 E173:E174 E179 E181 E184:E190 E192 E195 E197 E200 F200:F608 E202 E205:E206 E208 E211:E216 E218 E221:E224 E226 E229:E235 E237 E240:E244 E246 E249 E251 E254:E256 E258 E261:E270 E273:E280 E282 E285:E286 E288 E291:E295 E297 E300:E313 E315 E318:E323 E325 E328:E330 E332 E335:E337 E339 E342:E343 E345:E346 E348 E350 E353:E361 E363 E366:E383 E385 E388:E390 E392 E395 E397 E400 E402 E405:E413 E415 E418:E419 E423 E426:E433 E435 E438:E440 E442 E445:E452 E454 E457:E464 E466 E469:E470 E472 E475:E485 E487 E490:E508 E510 E513 E515 E518:E531 E533 E536 E538 E541:E549 E551 E554:E559 E561 E564:E565 E567 E570:E575 E577 E580:E586 E588 E591:E595 E597 E600:E601 E603 E606">
    <cfRule type="cellIs" dxfId="1" priority="5" operator="lessThan">
      <formula>0</formula>
    </cfRule>
  </conditionalFormatting>
  <drawing r:id="rId1"/>
</worksheet>
</file>